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26" documentId="11_09C4C18D9E30B8DA013C03D335A664B34AE1C56D" xr6:coauthVersionLast="46" xr6:coauthVersionMax="46" xr10:uidLastSave="{28CFE0BD-2803-4857-B95B-CA8A0FC1F762}"/>
  <bookViews>
    <workbookView xWindow="3435" yWindow="1590" windowWidth="21600" windowHeight="11385" activeTab="3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0" l="1" a="1"/>
  <c r="I39" i="20" s="1"/>
  <c r="I35" i="19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K24" i="2" s="1"/>
  <c r="BQ24" i="2" s="1" a="1"/>
  <c r="BQ24" i="2" s="1"/>
  <c r="J32" i="2"/>
  <c r="K32" i="2" s="1"/>
  <c r="BQ32" i="2" s="1" a="1"/>
  <c r="BQ32" i="2" s="1"/>
  <c r="J17" i="3"/>
  <c r="K17" i="3" s="1"/>
  <c r="BQ17" i="3" s="1" a="1"/>
  <c r="BQ17" i="3" s="1"/>
  <c r="J42" i="3"/>
  <c r="K42" i="3" s="1"/>
  <c r="BQ42" i="3" s="1" a="1"/>
  <c r="BQ42" i="3" s="1"/>
  <c r="J31" i="5"/>
  <c r="K31" i="5" s="1"/>
  <c r="BQ31" i="5" s="1" a="1"/>
  <c r="BQ31" i="5" s="1"/>
  <c r="J20" i="6"/>
  <c r="K20" i="6" s="1"/>
  <c r="BQ20" i="6" s="1" a="1"/>
  <c r="BQ20" i="6" s="1"/>
  <c r="J19" i="7"/>
  <c r="K19" i="7" s="1"/>
  <c r="BQ19" i="7" s="1" a="1"/>
  <c r="BQ19" i="7" s="1"/>
  <c r="J38" i="7"/>
  <c r="K38" i="7" s="1"/>
  <c r="BQ38" i="7" s="1" a="1"/>
  <c r="BQ38" i="7" s="1"/>
  <c r="J42" i="7"/>
  <c r="K42" i="7" s="1"/>
  <c r="BQ42" i="7" s="1" a="1"/>
  <c r="BQ42" i="7" s="1"/>
  <c r="J19" i="9"/>
  <c r="K19" i="9" s="1"/>
  <c r="BQ19" i="9" s="1" a="1"/>
  <c r="BQ19" i="9" s="1"/>
  <c r="J46" i="15"/>
  <c r="K46" i="15" s="1"/>
  <c r="J37" i="1"/>
  <c r="K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X85" i="29" l="1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DB125" i="1" a="1"/>
  <c r="DB125" i="1" s="1"/>
  <c r="DB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CY125" i="1" a="1"/>
  <c r="CY125" i="1" s="1"/>
  <c r="CY126" i="1" s="1"/>
  <c r="DJ125" i="1" a="1"/>
  <c r="DJ125" i="1" s="1"/>
  <c r="DJ126" i="1" s="1"/>
  <c r="DH125" i="21" a="1"/>
  <c r="DH125" i="21" s="1"/>
  <c r="DH126" i="2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L125" i="21" a="1"/>
  <c r="DL125" i="21" s="1"/>
  <c r="DL126" i="21" s="1"/>
  <c r="CZ125" i="21" a="1"/>
  <c r="CZ125" i="21" s="1"/>
  <c r="CZ126" i="21" s="1"/>
  <c r="DA125" i="21" a="1"/>
  <c r="DA125" i="21" s="1"/>
  <c r="DA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B125" i="19" a="1"/>
  <c r="DB125" i="19" s="1"/>
  <c r="DB126" i="19" s="1"/>
  <c r="DC125" i="19" a="1"/>
  <c r="DC125" i="19" s="1"/>
  <c r="DC126" i="19" s="1"/>
  <c r="DJ125" i="19" a="1"/>
  <c r="DJ125" i="19" s="1"/>
  <c r="DJ126" i="19" s="1"/>
  <c r="DP125" i="19" a="1"/>
  <c r="DP125" i="19" s="1"/>
  <c r="DP126" i="19" s="1"/>
  <c r="DD125" i="19" a="1"/>
  <c r="DD125" i="19" s="1"/>
  <c r="DD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E125" i="17" a="1"/>
  <c r="DE125" i="17" s="1"/>
  <c r="DE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F125" i="15" a="1"/>
  <c r="DF125" i="15" s="1"/>
  <c r="DF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CV125" i="14" a="1"/>
  <c r="CV125" i="14" s="1"/>
  <c r="CV126" i="14" s="1"/>
  <c r="DB125" i="14" a="1"/>
  <c r="DB125" i="14" s="1"/>
  <c r="DB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P125" i="13" a="1"/>
  <c r="DP125" i="13" s="1"/>
  <c r="DP126" i="13" s="1"/>
  <c r="DI125" i="13" a="1"/>
  <c r="DI125" i="13" s="1"/>
  <c r="DI126" i="13" s="1"/>
  <c r="DJ125" i="13" a="1"/>
  <c r="DJ125" i="13" s="1"/>
  <c r="DJ126" i="13" s="1"/>
  <c r="DD125" i="13" a="1"/>
  <c r="DD125" i="13" s="1"/>
  <c r="DD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C125" i="12" a="1"/>
  <c r="DC125" i="12" s="1"/>
  <c r="DC126" i="12" s="1"/>
  <c r="DJ125" i="12" a="1"/>
  <c r="DJ125" i="12" s="1"/>
  <c r="DJ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DE125" i="11" a="1"/>
  <c r="DE125" i="11" s="1"/>
  <c r="DE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L125" i="10" a="1"/>
  <c r="DL125" i="10" s="1"/>
  <c r="DL126" i="10" s="1"/>
  <c r="DF125" i="10" a="1"/>
  <c r="DF125" i="10" s="1"/>
  <c r="DF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G125" i="9" a="1"/>
  <c r="DG125" i="9" s="1"/>
  <c r="DG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DD125" i="9" a="1"/>
  <c r="DD125" i="9" s="1"/>
  <c r="DD126" i="9" s="1"/>
  <c r="CX125" i="9" a="1"/>
  <c r="CX125" i="9" s="1"/>
  <c r="CX126" i="9" s="1"/>
  <c r="DB125" i="8" a="1"/>
  <c r="DB125" i="8" s="1"/>
  <c r="DB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F125" i="5" a="1"/>
  <c r="DF125" i="5" s="1"/>
  <c r="DF126" i="5" s="1"/>
  <c r="DA125" i="5" a="1"/>
  <c r="DA125" i="5" s="1"/>
  <c r="DA126" i="5" s="1"/>
  <c r="DN125" i="5" a="1"/>
  <c r="DN125" i="5" s="1"/>
  <c r="DN126" i="5" s="1"/>
  <c r="CU125" i="5" a="1"/>
  <c r="CU125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L46" i="15"/>
  <c r="BR46" i="15" s="1" a="1"/>
  <c r="BR46" i="15" s="1"/>
  <c r="BQ46" i="15" a="1"/>
  <c r="BQ46" i="15" s="1"/>
  <c r="L37" i="1"/>
  <c r="BQ37" i="1" a="1"/>
  <c r="BQ37" i="1" s="1"/>
  <c r="J19" i="18"/>
  <c r="K19" i="18" s="1"/>
  <c r="BQ19" i="18" s="1" a="1"/>
  <c r="BQ19" i="18" s="1"/>
  <c r="F9" i="9"/>
  <c r="J26" i="19"/>
  <c r="K26" i="19" s="1"/>
  <c r="BQ26" i="19" s="1" a="1"/>
  <c r="BQ26" i="19" s="1"/>
  <c r="J37" i="17"/>
  <c r="K37" i="17" s="1"/>
  <c r="BQ37" i="17" s="1" a="1"/>
  <c r="BQ37" i="17" s="1"/>
  <c r="J24" i="17"/>
  <c r="K24" i="17" s="1"/>
  <c r="J38" i="14"/>
  <c r="K38" i="14" s="1"/>
  <c r="J22" i="7"/>
  <c r="K22" i="7" s="1"/>
  <c r="J38" i="6"/>
  <c r="K38" i="6" s="1"/>
  <c r="J20" i="5"/>
  <c r="K20" i="5" s="1"/>
  <c r="BQ20" i="5" s="1" a="1"/>
  <c r="BQ20" i="5" s="1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K125" i="17" a="1"/>
  <c r="CK125" i="17" s="1"/>
  <c r="CK126" i="17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CU126" i="5"/>
  <c r="J22" i="21"/>
  <c r="K22" i="21" s="1"/>
  <c r="J17" i="20"/>
  <c r="K17" i="20" s="1"/>
  <c r="BQ17" i="20" s="1" a="1"/>
  <c r="BQ17" i="20" s="1"/>
  <c r="J41" i="19"/>
  <c r="K41" i="19" s="1"/>
  <c r="BQ41" i="19" s="1" a="1"/>
  <c r="BQ41" i="19" s="1"/>
  <c r="J42" i="16"/>
  <c r="K42" i="16" s="1"/>
  <c r="J31" i="10"/>
  <c r="K31" i="10" s="1"/>
  <c r="BQ31" i="10" s="1" a="1"/>
  <c r="BQ31" i="10" s="1"/>
  <c r="J39" i="9"/>
  <c r="K39" i="9" s="1"/>
  <c r="J34" i="8"/>
  <c r="K34" i="8" s="1"/>
  <c r="J29" i="8"/>
  <c r="K29" i="8" s="1"/>
  <c r="J21" i="8"/>
  <c r="K21" i="8" s="1"/>
  <c r="BQ21" i="8" s="1" a="1"/>
  <c r="BQ21" i="8" s="1"/>
  <c r="J37" i="7"/>
  <c r="K37" i="7" s="1"/>
  <c r="J24" i="7"/>
  <c r="K24" i="7" s="1"/>
  <c r="J16" i="7"/>
  <c r="K16" i="7" s="1"/>
  <c r="BQ16" i="7" s="1" a="1"/>
  <c r="BQ16" i="7" s="1"/>
  <c r="J27" i="6"/>
  <c r="K27" i="6" s="1"/>
  <c r="BQ27" i="6" s="1" a="1"/>
  <c r="BQ27" i="6" s="1"/>
  <c r="J19" i="6"/>
  <c r="K19" i="6" s="1"/>
  <c r="BQ19" i="6" s="1" a="1"/>
  <c r="BQ19" i="6" s="1"/>
  <c r="J25" i="4"/>
  <c r="K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L38" i="7"/>
  <c r="BR38" i="7" s="1" a="1"/>
  <c r="BR38" i="7" s="1"/>
  <c r="L31" i="5"/>
  <c r="BR31" i="5" s="1" a="1"/>
  <c r="BR31" i="5" s="1"/>
  <c r="J29" i="21"/>
  <c r="K29" i="21" s="1"/>
  <c r="BQ29" i="21" s="1" a="1"/>
  <c r="BQ29" i="21" s="1"/>
  <c r="L19" i="9"/>
  <c r="BR19" i="9" s="1" a="1"/>
  <c r="BR19" i="9" s="1"/>
  <c r="L24" i="2"/>
  <c r="BR24" i="2" s="1" a="1"/>
  <c r="BR24" i="2" s="1"/>
  <c r="L32" i="2"/>
  <c r="BR32" i="2" s="1" a="1"/>
  <c r="BR32" i="2" s="1"/>
  <c r="L26" i="19"/>
  <c r="BR26" i="19" s="1" a="1"/>
  <c r="BR26" i="19" s="1"/>
  <c r="L37" i="17"/>
  <c r="BR37" i="17" s="1" a="1"/>
  <c r="BR37" i="17" s="1"/>
  <c r="L20" i="5"/>
  <c r="BR20" i="5" s="1" a="1"/>
  <c r="BR20" i="5" s="1"/>
  <c r="L20" i="6"/>
  <c r="BR20" i="6" s="1" a="1"/>
  <c r="BR20" i="6" s="1"/>
  <c r="L17" i="20"/>
  <c r="BR17" i="20" s="1" a="1"/>
  <c r="BR17" i="20" s="1"/>
  <c r="L42" i="7"/>
  <c r="BR42" i="7" s="1" a="1"/>
  <c r="BR42" i="7" s="1"/>
  <c r="L17" i="3"/>
  <c r="BR17" i="3" s="1" a="1"/>
  <c r="BR17" i="3" s="1"/>
  <c r="L42" i="3"/>
  <c r="BR42" i="3" s="1" a="1"/>
  <c r="BR42" i="3" s="1"/>
  <c r="L19" i="7"/>
  <c r="BR19" i="7" s="1" a="1"/>
  <c r="BR19" i="7" s="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J18" i="14"/>
  <c r="K18" i="14" s="1"/>
  <c r="BQ18" i="14" s="1" a="1"/>
  <c r="BQ18" i="14" s="1"/>
  <c r="J44" i="7"/>
  <c r="K44" i="7" s="1"/>
  <c r="BQ44" i="7" s="1" a="1"/>
  <c r="BQ44" i="7" s="1"/>
  <c r="J36" i="7"/>
  <c r="K36" i="7" s="1"/>
  <c r="BQ36" i="7" s="1" a="1"/>
  <c r="BQ36" i="7" s="1"/>
  <c r="J42" i="5"/>
  <c r="K42" i="5" s="1"/>
  <c r="BQ42" i="5" s="1" a="1"/>
  <c r="BQ42" i="5" s="1"/>
  <c r="J32" i="4"/>
  <c r="K32" i="4" s="1"/>
  <c r="BQ32" i="4" s="1" a="1"/>
  <c r="BQ32" i="4" s="1"/>
  <c r="J32" i="7"/>
  <c r="K32" i="7" s="1"/>
  <c r="BQ32" i="7" s="1" a="1"/>
  <c r="BQ32" i="7" s="1"/>
  <c r="J32" i="20"/>
  <c r="K32" i="20" s="1"/>
  <c r="BQ32" i="20" s="1" a="1"/>
  <c r="BQ32" i="20" s="1"/>
  <c r="J35" i="20"/>
  <c r="K35" i="20" s="1"/>
  <c r="BQ35" i="20" s="1" a="1"/>
  <c r="BQ35" i="20" s="1"/>
  <c r="J28" i="18"/>
  <c r="K28" i="18" s="1"/>
  <c r="BQ28" i="18" s="1" a="1"/>
  <c r="BQ28" i="18" s="1"/>
  <c r="J17" i="11"/>
  <c r="K17" i="11" s="1"/>
  <c r="BQ17" i="11" s="1" a="1"/>
  <c r="BQ17" i="11" s="1"/>
  <c r="J36" i="9"/>
  <c r="K36" i="9" s="1"/>
  <c r="BQ36" i="9" s="1" a="1"/>
  <c r="BQ36" i="9" s="1"/>
  <c r="J25" i="20"/>
  <c r="K25" i="20" s="1"/>
  <c r="BQ25" i="20" s="1" a="1"/>
  <c r="BQ25" i="20" s="1"/>
  <c r="J41" i="11"/>
  <c r="K41" i="11" s="1"/>
  <c r="BQ41" i="11" s="1" a="1"/>
  <c r="BQ41" i="11" s="1"/>
  <c r="J27" i="10"/>
  <c r="K27" i="10" s="1"/>
  <c r="BQ27" i="10" s="1" a="1"/>
  <c r="BQ27" i="10" s="1"/>
  <c r="J27" i="15"/>
  <c r="K27" i="15" s="1"/>
  <c r="BQ27" i="15" s="1" a="1"/>
  <c r="BQ27" i="15" s="1"/>
  <c r="J33" i="12"/>
  <c r="K33" i="12" s="1"/>
  <c r="BQ33" i="12" s="1" a="1"/>
  <c r="BQ33" i="12" s="1"/>
  <c r="J45" i="21"/>
  <c r="J16" i="21"/>
  <c r="K16" i="21" s="1"/>
  <c r="BQ16" i="21" s="1" a="1"/>
  <c r="BQ16" i="21" s="1"/>
  <c r="J31" i="16"/>
  <c r="K31" i="16" s="1"/>
  <c r="BQ31" i="16" s="1" a="1"/>
  <c r="BQ31" i="16" s="1"/>
  <c r="J44" i="8"/>
  <c r="K44" i="8" s="1"/>
  <c r="BQ44" i="8" s="1" a="1"/>
  <c r="BQ44" i="8" s="1"/>
  <c r="J26" i="7"/>
  <c r="K26" i="7" s="1"/>
  <c r="BQ26" i="7" s="1" a="1"/>
  <c r="BQ26" i="7" s="1"/>
  <c r="J40" i="1"/>
  <c r="K40" i="1" s="1"/>
  <c r="BQ40" i="1" s="1" a="1"/>
  <c r="BQ40" i="1" s="1"/>
  <c r="J27" i="1"/>
  <c r="K27" i="1" s="1"/>
  <c r="BQ27" i="1" s="1" a="1"/>
  <c r="BQ27" i="1" s="1"/>
  <c r="J19" i="1"/>
  <c r="K19" i="1" s="1"/>
  <c r="BQ19" i="1" s="1" a="1"/>
  <c r="BQ19" i="1" s="1"/>
  <c r="J43" i="21"/>
  <c r="K43" i="21" s="1"/>
  <c r="BQ43" i="21" s="1" a="1"/>
  <c r="BQ43" i="21" s="1"/>
  <c r="J35" i="21"/>
  <c r="K35" i="21" s="1"/>
  <c r="BQ35" i="21" s="1" a="1"/>
  <c r="BQ35" i="21" s="1"/>
  <c r="J30" i="21"/>
  <c r="K30" i="21" s="1"/>
  <c r="BQ30" i="21" s="1" a="1"/>
  <c r="BQ30" i="21" s="1"/>
  <c r="J46" i="20"/>
  <c r="K46" i="20" s="1"/>
  <c r="BQ46" i="20" s="1" a="1"/>
  <c r="BQ46" i="20" s="1"/>
  <c r="J38" i="20"/>
  <c r="K38" i="20" s="1"/>
  <c r="BQ38" i="20" s="1" a="1"/>
  <c r="BQ38" i="20" s="1"/>
  <c r="J33" i="19"/>
  <c r="K33" i="19" s="1"/>
  <c r="BQ33" i="19" s="1" a="1"/>
  <c r="BQ33" i="19" s="1"/>
  <c r="J28" i="19"/>
  <c r="K28" i="19" s="1"/>
  <c r="BQ28" i="19" s="1" a="1"/>
  <c r="BQ28" i="19" s="1"/>
  <c r="J20" i="19"/>
  <c r="K20" i="19" s="1"/>
  <c r="BQ20" i="19" s="1" a="1"/>
  <c r="BQ20" i="19" s="1"/>
  <c r="J44" i="18"/>
  <c r="K44" i="18" s="1"/>
  <c r="BQ44" i="18" s="1" a="1"/>
  <c r="BQ44" i="18" s="1"/>
  <c r="J36" i="18"/>
  <c r="K36" i="18" s="1"/>
  <c r="BQ36" i="18" s="1" a="1"/>
  <c r="BQ36" i="18" s="1"/>
  <c r="J31" i="18"/>
  <c r="K31" i="18" s="1"/>
  <c r="BQ31" i="18" s="1" a="1"/>
  <c r="BQ31" i="18" s="1"/>
  <c r="J23" i="18"/>
  <c r="K23" i="18" s="1"/>
  <c r="BQ23" i="18" s="1" a="1"/>
  <c r="BQ23" i="18" s="1"/>
  <c r="J39" i="17"/>
  <c r="K39" i="17" s="1"/>
  <c r="BQ39" i="17" s="1" a="1"/>
  <c r="BQ39" i="17" s="1"/>
  <c r="J26" i="17"/>
  <c r="K26" i="17" s="1"/>
  <c r="BQ26" i="17" s="1" a="1"/>
  <c r="BQ26" i="17" s="1"/>
  <c r="J18" i="17"/>
  <c r="K18" i="17" s="1"/>
  <c r="BQ18" i="17" s="1" a="1"/>
  <c r="BQ18" i="17" s="1"/>
  <c r="J34" i="16"/>
  <c r="K34" i="16" s="1"/>
  <c r="BQ34" i="16" s="1" a="1"/>
  <c r="BQ34" i="16" s="1"/>
  <c r="J29" i="16"/>
  <c r="K29" i="16" s="1"/>
  <c r="BQ29" i="16" s="1" a="1"/>
  <c r="BQ29" i="16" s="1"/>
  <c r="J21" i="16"/>
  <c r="K21" i="16" s="1"/>
  <c r="BQ21" i="16" s="1" a="1"/>
  <c r="BQ21" i="16" s="1"/>
  <c r="J45" i="15"/>
  <c r="J37" i="15"/>
  <c r="K37" i="15" s="1"/>
  <c r="BQ37" i="15" s="1" a="1"/>
  <c r="BQ37" i="15" s="1"/>
  <c r="J32" i="15"/>
  <c r="K32" i="15" s="1"/>
  <c r="BQ32" i="15" s="1" a="1"/>
  <c r="BQ32" i="15" s="1"/>
  <c r="J24" i="15"/>
  <c r="K24" i="15" s="1"/>
  <c r="BQ24" i="15" s="1" a="1"/>
  <c r="BQ24" i="15" s="1"/>
  <c r="J16" i="15"/>
  <c r="K16" i="15" s="1"/>
  <c r="BQ16" i="15" s="1" a="1"/>
  <c r="BQ16" i="15" s="1"/>
  <c r="J40" i="14"/>
  <c r="K40" i="14" s="1"/>
  <c r="BQ40" i="14" s="1" a="1"/>
  <c r="BQ40" i="14" s="1"/>
  <c r="J27" i="14"/>
  <c r="K27" i="14" s="1"/>
  <c r="BQ27" i="14" s="1" a="1"/>
  <c r="BQ27" i="14" s="1"/>
  <c r="J19" i="14"/>
  <c r="K19" i="14" s="1"/>
  <c r="BQ19" i="14" s="1" a="1"/>
  <c r="BQ19" i="14" s="1"/>
  <c r="J43" i="13"/>
  <c r="K43" i="13" s="1"/>
  <c r="BQ43" i="13" s="1" a="1"/>
  <c r="BQ43" i="13" s="1"/>
  <c r="J35" i="13"/>
  <c r="K35" i="13" s="1"/>
  <c r="BQ35" i="13" s="1" a="1"/>
  <c r="BQ35" i="13" s="1"/>
  <c r="J30" i="13"/>
  <c r="K30" i="13" s="1"/>
  <c r="BQ30" i="13" s="1" a="1"/>
  <c r="BQ30" i="13" s="1"/>
  <c r="J22" i="13"/>
  <c r="K22" i="13" s="1"/>
  <c r="BQ22" i="13" s="1" a="1"/>
  <c r="BQ22" i="13" s="1"/>
  <c r="J46" i="12"/>
  <c r="K46" i="12" s="1"/>
  <c r="BQ46" i="12" s="1" a="1"/>
  <c r="BQ46" i="12" s="1"/>
  <c r="J38" i="12"/>
  <c r="K38" i="12" s="1"/>
  <c r="BQ38" i="12" s="1" a="1"/>
  <c r="BQ38" i="12" s="1"/>
  <c r="J25" i="12"/>
  <c r="K25" i="12" s="1"/>
  <c r="BQ25" i="12" s="1" a="1"/>
  <c r="BQ25" i="12" s="1"/>
  <c r="J20" i="11"/>
  <c r="K20" i="11" s="1"/>
  <c r="BQ20" i="11" s="1" a="1"/>
  <c r="BQ20" i="11" s="1"/>
  <c r="J39" i="1"/>
  <c r="K39" i="1" s="1"/>
  <c r="BQ39" i="1" s="1" a="1"/>
  <c r="BQ39" i="1" s="1"/>
  <c r="J26" i="1"/>
  <c r="K26" i="1" s="1"/>
  <c r="BQ26" i="1" s="1" a="1"/>
  <c r="BQ26" i="1" s="1"/>
  <c r="J18" i="1"/>
  <c r="K18" i="1" s="1"/>
  <c r="BQ18" i="1" s="1" a="1"/>
  <c r="BQ18" i="1" s="1"/>
  <c r="J42" i="21"/>
  <c r="K42" i="21" s="1"/>
  <c r="BQ42" i="21" s="1" a="1"/>
  <c r="BQ42" i="21" s="1"/>
  <c r="J34" i="21"/>
  <c r="K34" i="21" s="1"/>
  <c r="BQ34" i="21" s="1" a="1"/>
  <c r="BQ34" i="21" s="1"/>
  <c r="J21" i="21"/>
  <c r="K21" i="21" s="1"/>
  <c r="BQ21" i="21" s="1" a="1"/>
  <c r="BQ21" i="21" s="1"/>
  <c r="J45" i="20"/>
  <c r="J37" i="20"/>
  <c r="K37" i="20" s="1"/>
  <c r="BQ37" i="20" s="1" a="1"/>
  <c r="BQ37" i="20" s="1"/>
  <c r="J24" i="20"/>
  <c r="K24" i="20" s="1"/>
  <c r="BQ24" i="20" s="1" a="1"/>
  <c r="BQ24" i="20" s="1"/>
  <c r="J16" i="20"/>
  <c r="K16" i="20" s="1"/>
  <c r="BQ16" i="20" s="1" a="1"/>
  <c r="BQ16" i="20" s="1"/>
  <c r="J40" i="19"/>
  <c r="K40" i="19" s="1"/>
  <c r="BQ40" i="19" s="1" a="1"/>
  <c r="BQ40" i="19" s="1"/>
  <c r="J27" i="19"/>
  <c r="K27" i="19" s="1"/>
  <c r="BQ27" i="19" s="1" a="1"/>
  <c r="BQ27" i="19" s="1"/>
  <c r="J19" i="19"/>
  <c r="K19" i="19" s="1"/>
  <c r="BQ19" i="19" s="1" a="1"/>
  <c r="BQ19" i="19" s="1"/>
  <c r="J43" i="18"/>
  <c r="K43" i="18" s="1"/>
  <c r="BQ43" i="18" s="1" a="1"/>
  <c r="BQ43" i="18" s="1"/>
  <c r="J35" i="18"/>
  <c r="K35" i="18" s="1"/>
  <c r="BQ35" i="18" s="1" a="1"/>
  <c r="BQ35" i="18" s="1"/>
  <c r="J30" i="18"/>
  <c r="K30" i="18" s="1"/>
  <c r="BQ30" i="18" s="1" a="1"/>
  <c r="BQ30" i="18" s="1"/>
  <c r="J22" i="18"/>
  <c r="K22" i="18" s="1"/>
  <c r="BQ22" i="18" s="1" a="1"/>
  <c r="BQ22" i="18" s="1"/>
  <c r="J38" i="17"/>
  <c r="K38" i="17" s="1"/>
  <c r="BQ38" i="17" s="1" a="1"/>
  <c r="BQ38" i="17" s="1"/>
  <c r="J17" i="17"/>
  <c r="K17" i="17" s="1"/>
  <c r="BQ17" i="17" s="1" a="1"/>
  <c r="BQ17" i="17" s="1"/>
  <c r="J20" i="16"/>
  <c r="K20" i="16" s="1"/>
  <c r="BQ20" i="16" s="1" a="1"/>
  <c r="BQ20" i="16" s="1"/>
  <c r="J36" i="15"/>
  <c r="K36" i="15" s="1"/>
  <c r="BQ36" i="15" s="1" a="1"/>
  <c r="BQ36" i="15" s="1"/>
  <c r="J29" i="13"/>
  <c r="K29" i="13" s="1"/>
  <c r="BQ29" i="13" s="1" a="1"/>
  <c r="BQ29" i="13" s="1"/>
  <c r="J32" i="12"/>
  <c r="K32" i="12" s="1"/>
  <c r="BQ32" i="12" s="1" a="1"/>
  <c r="BQ32" i="12" s="1"/>
  <c r="J43" i="10"/>
  <c r="K43" i="10" s="1"/>
  <c r="BQ43" i="10" s="1" a="1"/>
  <c r="BQ43" i="10" s="1"/>
  <c r="J31" i="7"/>
  <c r="K31" i="7" s="1"/>
  <c r="BQ31" i="7" s="1" a="1"/>
  <c r="BQ31" i="7" s="1"/>
  <c r="J23" i="7"/>
  <c r="K23" i="7" s="1"/>
  <c r="BQ23" i="7" s="1" a="1"/>
  <c r="BQ23" i="7" s="1"/>
  <c r="J46" i="1"/>
  <c r="K46" i="1" s="1"/>
  <c r="BQ46" i="1" s="1" a="1"/>
  <c r="BQ46" i="1" s="1"/>
  <c r="J38" i="1"/>
  <c r="K38" i="1" s="1"/>
  <c r="BQ38" i="1" s="1" a="1"/>
  <c r="BQ38" i="1" s="1"/>
  <c r="J25" i="1"/>
  <c r="K25" i="1" s="1"/>
  <c r="BQ25" i="1" s="1" a="1"/>
  <c r="BQ25" i="1" s="1"/>
  <c r="J17" i="1"/>
  <c r="K17" i="1" s="1"/>
  <c r="BQ17" i="1" s="1" a="1"/>
  <c r="BQ17" i="1" s="1"/>
  <c r="J41" i="21"/>
  <c r="K41" i="21" s="1"/>
  <c r="BQ41" i="21" s="1" a="1"/>
  <c r="BQ41" i="21" s="1"/>
  <c r="J33" i="21"/>
  <c r="K33" i="21" s="1"/>
  <c r="BQ33" i="21" s="1" a="1"/>
  <c r="BQ33" i="21" s="1"/>
  <c r="J28" i="21"/>
  <c r="K28" i="21" s="1"/>
  <c r="BQ28" i="21" s="1" a="1"/>
  <c r="BQ28" i="21" s="1"/>
  <c r="J20" i="21"/>
  <c r="K20" i="21" s="1"/>
  <c r="BQ20" i="21" s="1" a="1"/>
  <c r="BQ20" i="21" s="1"/>
  <c r="J44" i="20"/>
  <c r="K44" i="20" s="1"/>
  <c r="BQ44" i="20" s="1" a="1"/>
  <c r="BQ44" i="20" s="1"/>
  <c r="J36" i="20"/>
  <c r="K36" i="20" s="1"/>
  <c r="BQ36" i="20" s="1" a="1"/>
  <c r="BQ36" i="20" s="1"/>
  <c r="J31" i="20"/>
  <c r="K31" i="20" s="1"/>
  <c r="BQ31" i="20" s="1" a="1"/>
  <c r="BQ31" i="20" s="1"/>
  <c r="J23" i="20"/>
  <c r="K23" i="20" s="1"/>
  <c r="BQ23" i="20" s="1" a="1"/>
  <c r="BQ23" i="20" s="1"/>
  <c r="J39" i="19"/>
  <c r="K39" i="19" s="1"/>
  <c r="BQ39" i="19" s="1" a="1"/>
  <c r="BQ39" i="19" s="1"/>
  <c r="J18" i="19"/>
  <c r="K18" i="19" s="1"/>
  <c r="BQ18" i="19" s="1" a="1"/>
  <c r="BQ18" i="19" s="1"/>
  <c r="J42" i="18"/>
  <c r="K42" i="18" s="1"/>
  <c r="BQ42" i="18" s="1" a="1"/>
  <c r="BQ42" i="18" s="1"/>
  <c r="J34" i="18"/>
  <c r="K34" i="18" s="1"/>
  <c r="BQ34" i="18" s="1" a="1"/>
  <c r="BQ34" i="18" s="1"/>
  <c r="J29" i="18"/>
  <c r="K29" i="18" s="1"/>
  <c r="BQ29" i="18" s="1" a="1"/>
  <c r="BQ29" i="18" s="1"/>
  <c r="J21" i="18"/>
  <c r="K21" i="18" s="1"/>
  <c r="BQ21" i="18" s="1" a="1"/>
  <c r="BQ21" i="18" s="1"/>
  <c r="J45" i="17"/>
  <c r="J27" i="16"/>
  <c r="K27" i="16" s="1"/>
  <c r="BQ27" i="16" s="1" a="1"/>
  <c r="BQ27" i="16" s="1"/>
  <c r="J19" i="16"/>
  <c r="K19" i="16" s="1"/>
  <c r="BQ19" i="16" s="1" a="1"/>
  <c r="BQ19" i="16" s="1"/>
  <c r="J35" i="15"/>
  <c r="K35" i="15" s="1"/>
  <c r="BQ35" i="15" s="1" a="1"/>
  <c r="BQ35" i="15" s="1"/>
  <c r="J46" i="14"/>
  <c r="K46" i="14" s="1"/>
  <c r="BQ46" i="14" s="1" a="1"/>
  <c r="BQ46" i="14" s="1"/>
  <c r="J17" i="14"/>
  <c r="K17" i="14" s="1"/>
  <c r="BQ17" i="14" s="1" a="1"/>
  <c r="BQ17" i="14" s="1"/>
  <c r="J33" i="13"/>
  <c r="K33" i="13" s="1"/>
  <c r="BQ33" i="13" s="1" a="1"/>
  <c r="BQ33" i="13" s="1"/>
  <c r="J20" i="13"/>
  <c r="K20" i="13" s="1"/>
  <c r="BQ20" i="13" s="1" a="1"/>
  <c r="BQ20" i="13" s="1"/>
  <c r="J26" i="11"/>
  <c r="K26" i="11" s="1"/>
  <c r="BQ26" i="11" s="1" a="1"/>
  <c r="BQ26" i="11" s="1"/>
  <c r="J34" i="10"/>
  <c r="K34" i="10" s="1"/>
  <c r="BQ34" i="10" s="1" a="1"/>
  <c r="BQ34" i="10" s="1"/>
  <c r="J45" i="9"/>
  <c r="J37" i="9"/>
  <c r="K37" i="9" s="1"/>
  <c r="BQ37" i="9" s="1" a="1"/>
  <c r="BQ37" i="9" s="1"/>
  <c r="J43" i="7"/>
  <c r="K43" i="7" s="1"/>
  <c r="BQ43" i="7" s="1" a="1"/>
  <c r="BQ43" i="7" s="1"/>
  <c r="J35" i="7"/>
  <c r="K35" i="7" s="1"/>
  <c r="BQ35" i="7" s="1" a="1"/>
  <c r="BQ35" i="7" s="1"/>
  <c r="J30" i="7"/>
  <c r="K30" i="7" s="1"/>
  <c r="BQ30" i="7" s="1" a="1"/>
  <c r="BQ30" i="7" s="1"/>
  <c r="J46" i="6"/>
  <c r="K46" i="6" s="1"/>
  <c r="BQ46" i="6" s="1" a="1"/>
  <c r="BQ46" i="6" s="1"/>
  <c r="J41" i="5"/>
  <c r="K41" i="5" s="1"/>
  <c r="BQ41" i="5" s="1" a="1"/>
  <c r="BQ41" i="5" s="1"/>
  <c r="J33" i="5"/>
  <c r="K33" i="5" s="1"/>
  <c r="BQ33" i="5" s="1" a="1"/>
  <c r="BQ33" i="5" s="1"/>
  <c r="J45" i="1"/>
  <c r="J32" i="1"/>
  <c r="K32" i="1" s="1"/>
  <c r="BQ32" i="1" s="1" a="1"/>
  <c r="BQ32" i="1" s="1"/>
  <c r="J24" i="1"/>
  <c r="K24" i="1" s="1"/>
  <c r="BQ24" i="1" s="1" a="1"/>
  <c r="BQ24" i="1" s="1"/>
  <c r="J16" i="1"/>
  <c r="K16" i="1" s="1"/>
  <c r="BQ16" i="1" s="1" a="1"/>
  <c r="BQ16" i="1" s="1"/>
  <c r="J40" i="21"/>
  <c r="K40" i="21" s="1"/>
  <c r="BQ40" i="21" s="1" a="1"/>
  <c r="BQ40" i="21" s="1"/>
  <c r="J27" i="21"/>
  <c r="K27" i="21" s="1"/>
  <c r="BQ27" i="21" s="1" a="1"/>
  <c r="BQ27" i="21" s="1"/>
  <c r="J19" i="21"/>
  <c r="K19" i="21" s="1"/>
  <c r="BQ19" i="21" s="1" a="1"/>
  <c r="BQ19" i="21" s="1"/>
  <c r="J43" i="20"/>
  <c r="K43" i="20" s="1"/>
  <c r="BQ43" i="20" s="1" a="1"/>
  <c r="BQ43" i="20" s="1"/>
  <c r="J30" i="20"/>
  <c r="K30" i="20" s="1"/>
  <c r="BQ30" i="20" s="1" a="1"/>
  <c r="BQ30" i="20" s="1"/>
  <c r="J22" i="20"/>
  <c r="K22" i="20" s="1"/>
  <c r="BQ22" i="20" s="1" a="1"/>
  <c r="BQ22" i="20" s="1"/>
  <c r="J46" i="19"/>
  <c r="K46" i="19" s="1"/>
  <c r="BQ46" i="19" s="1" a="1"/>
  <c r="BQ46" i="19" s="1"/>
  <c r="J38" i="19"/>
  <c r="K38" i="19" s="1"/>
  <c r="BQ38" i="19" s="1" a="1"/>
  <c r="BQ38" i="19" s="1"/>
  <c r="J25" i="19"/>
  <c r="K25" i="19" s="1"/>
  <c r="BQ25" i="19" s="1" a="1"/>
  <c r="BQ25" i="19" s="1"/>
  <c r="J17" i="19"/>
  <c r="K17" i="19" s="1"/>
  <c r="BQ17" i="19" s="1" a="1"/>
  <c r="BQ17" i="19" s="1"/>
  <c r="J41" i="18"/>
  <c r="K41" i="18" s="1"/>
  <c r="BQ41" i="18" s="1" a="1"/>
  <c r="BQ41" i="18" s="1"/>
  <c r="J33" i="18"/>
  <c r="K33" i="18" s="1"/>
  <c r="BQ33" i="18" s="1" a="1"/>
  <c r="BQ33" i="18" s="1"/>
  <c r="J20" i="18"/>
  <c r="K20" i="18" s="1"/>
  <c r="BQ20" i="18" s="1" a="1"/>
  <c r="BQ20" i="18" s="1"/>
  <c r="J44" i="17"/>
  <c r="K44" i="17" s="1"/>
  <c r="BQ44" i="17" s="1" a="1"/>
  <c r="BQ44" i="17" s="1"/>
  <c r="J36" i="17"/>
  <c r="K36" i="17" s="1"/>
  <c r="BQ36" i="17" s="1" a="1"/>
  <c r="BQ36" i="17" s="1"/>
  <c r="J31" i="17"/>
  <c r="K31" i="17" s="1"/>
  <c r="BQ31" i="17" s="1" a="1"/>
  <c r="BQ31" i="17" s="1"/>
  <c r="J23" i="17"/>
  <c r="K23" i="17" s="1"/>
  <c r="BQ23" i="17" s="1" a="1"/>
  <c r="BQ23" i="17" s="1"/>
  <c r="J39" i="16"/>
  <c r="K39" i="16" s="1"/>
  <c r="BQ39" i="16" s="1" a="1"/>
  <c r="BQ39" i="16" s="1"/>
  <c r="J26" i="16"/>
  <c r="K26" i="16" s="1"/>
  <c r="BQ26" i="16" s="1" a="1"/>
  <c r="BQ26" i="16" s="1"/>
  <c r="J18" i="16"/>
  <c r="K18" i="16" s="1"/>
  <c r="BQ18" i="16" s="1" a="1"/>
  <c r="BQ18" i="16" s="1"/>
  <c r="J42" i="15"/>
  <c r="K42" i="15" s="1"/>
  <c r="BQ42" i="15" s="1" a="1"/>
  <c r="BQ42" i="15" s="1"/>
  <c r="J34" i="15"/>
  <c r="K34" i="15" s="1"/>
  <c r="BQ34" i="15" s="1" a="1"/>
  <c r="BQ34" i="15" s="1"/>
  <c r="J29" i="15"/>
  <c r="K29" i="15" s="1"/>
  <c r="BQ29" i="15" s="1" a="1"/>
  <c r="BQ29" i="15" s="1"/>
  <c r="J21" i="15"/>
  <c r="K21" i="15" s="1"/>
  <c r="BQ21" i="15" s="1" a="1"/>
  <c r="BQ21" i="15" s="1"/>
  <c r="J45" i="14"/>
  <c r="J37" i="14"/>
  <c r="K37" i="14" s="1"/>
  <c r="BQ37" i="14" s="1" a="1"/>
  <c r="BQ37" i="14" s="1"/>
  <c r="J32" i="14"/>
  <c r="K32" i="14" s="1"/>
  <c r="BQ32" i="14" s="1" a="1"/>
  <c r="BQ32" i="14" s="1"/>
  <c r="J24" i="14"/>
  <c r="K24" i="14" s="1"/>
  <c r="BQ24" i="14" s="1" a="1"/>
  <c r="BQ24" i="14" s="1"/>
  <c r="J16" i="14"/>
  <c r="K16" i="14" s="1"/>
  <c r="BQ16" i="14" s="1" a="1"/>
  <c r="BQ16" i="14" s="1"/>
  <c r="J40" i="13"/>
  <c r="K40" i="13" s="1"/>
  <c r="BQ40" i="13" s="1" a="1"/>
  <c r="BQ40" i="13" s="1"/>
  <c r="J27" i="13"/>
  <c r="K27" i="13" s="1"/>
  <c r="BQ27" i="13" s="1" a="1"/>
  <c r="BQ27" i="13" s="1"/>
  <c r="J19" i="13"/>
  <c r="K19" i="13" s="1"/>
  <c r="BQ19" i="13" s="1" a="1"/>
  <c r="BQ19" i="13" s="1"/>
  <c r="J43" i="12"/>
  <c r="K43" i="12" s="1"/>
  <c r="BQ43" i="12" s="1" a="1"/>
  <c r="BQ43" i="12" s="1"/>
  <c r="J35" i="12"/>
  <c r="K35" i="12" s="1"/>
  <c r="BQ35" i="12" s="1" a="1"/>
  <c r="BQ35" i="12" s="1"/>
  <c r="J30" i="12"/>
  <c r="K30" i="12" s="1"/>
  <c r="BQ30" i="12" s="1" a="1"/>
  <c r="BQ30" i="12" s="1"/>
  <c r="J22" i="12"/>
  <c r="K22" i="12" s="1"/>
  <c r="BQ22" i="12" s="1" a="1"/>
  <c r="BQ22" i="12" s="1"/>
  <c r="J46" i="11"/>
  <c r="K46" i="11" s="1"/>
  <c r="BQ46" i="11" s="1" a="1"/>
  <c r="BQ46" i="11" s="1"/>
  <c r="J38" i="11"/>
  <c r="K38" i="11" s="1"/>
  <c r="BQ38" i="11" s="1" a="1"/>
  <c r="BQ38" i="11" s="1"/>
  <c r="J25" i="11"/>
  <c r="K25" i="11" s="1"/>
  <c r="BQ25" i="11" s="1" a="1"/>
  <c r="BQ25" i="11" s="1"/>
  <c r="J41" i="10"/>
  <c r="K41" i="10" s="1"/>
  <c r="BQ41" i="10" s="1" a="1"/>
  <c r="BQ41" i="10" s="1"/>
  <c r="J33" i="10"/>
  <c r="K33" i="10" s="1"/>
  <c r="BQ33" i="10" s="1" a="1"/>
  <c r="BQ33" i="10" s="1"/>
  <c r="J28" i="10"/>
  <c r="K28" i="10" s="1"/>
  <c r="BQ28" i="10" s="1" a="1"/>
  <c r="BQ28" i="10" s="1"/>
  <c r="J20" i="10"/>
  <c r="K20" i="10" s="1"/>
  <c r="BQ20" i="10" s="1" a="1"/>
  <c r="BQ20" i="10" s="1"/>
  <c r="J44" i="9"/>
  <c r="K44" i="9" s="1"/>
  <c r="BQ44" i="9" s="1" a="1"/>
  <c r="BQ44" i="9" s="1"/>
  <c r="J31" i="9"/>
  <c r="K31" i="9" s="1"/>
  <c r="BQ31" i="9" s="1" a="1"/>
  <c r="BQ31" i="9" s="1"/>
  <c r="J23" i="9"/>
  <c r="K23" i="9" s="1"/>
  <c r="BQ23" i="9" s="1" a="1"/>
  <c r="BQ23" i="9" s="1"/>
  <c r="J39" i="8"/>
  <c r="K39" i="8" s="1"/>
  <c r="BQ39" i="8" s="1" a="1"/>
  <c r="BQ39" i="8" s="1"/>
  <c r="J26" i="8"/>
  <c r="K26" i="8" s="1"/>
  <c r="BQ26" i="8" s="1" a="1"/>
  <c r="BQ26" i="8" s="1"/>
  <c r="J34" i="7"/>
  <c r="K34" i="7" s="1"/>
  <c r="BQ34" i="7" s="1" a="1"/>
  <c r="BQ34" i="7" s="1"/>
  <c r="J29" i="7"/>
  <c r="K29" i="7" s="1"/>
  <c r="BQ29" i="7" s="1" a="1"/>
  <c r="BQ29" i="7" s="1"/>
  <c r="J21" i="7"/>
  <c r="K21" i="7" s="1"/>
  <c r="BQ21" i="7" s="1" a="1"/>
  <c r="BQ21" i="7" s="1"/>
  <c r="J32" i="6"/>
  <c r="K32" i="6" s="1"/>
  <c r="BQ32" i="6" s="1" a="1"/>
  <c r="BQ32" i="6" s="1"/>
  <c r="J27" i="5"/>
  <c r="K27" i="5" s="1"/>
  <c r="BQ27" i="5" s="1" a="1"/>
  <c r="BQ27" i="5" s="1"/>
  <c r="J46" i="3"/>
  <c r="K46" i="3" s="1"/>
  <c r="BQ46" i="3" s="1" a="1"/>
  <c r="BQ46" i="3" s="1"/>
  <c r="J41" i="2"/>
  <c r="K41" i="2" s="1"/>
  <c r="BQ41" i="2" s="1" a="1"/>
  <c r="BQ41" i="2" s="1"/>
  <c r="J44" i="1"/>
  <c r="K44" i="1" s="1"/>
  <c r="BQ44" i="1" s="1" a="1"/>
  <c r="BQ44" i="1" s="1"/>
  <c r="J36" i="1"/>
  <c r="K36" i="1" s="1"/>
  <c r="BQ36" i="1" s="1" a="1"/>
  <c r="BQ36" i="1" s="1"/>
  <c r="J31" i="1"/>
  <c r="K31" i="1" s="1"/>
  <c r="BQ31" i="1" s="1" a="1"/>
  <c r="BQ31" i="1" s="1"/>
  <c r="J23" i="1"/>
  <c r="K23" i="1" s="1"/>
  <c r="BQ23" i="1" s="1" a="1"/>
  <c r="BQ23" i="1" s="1"/>
  <c r="J39" i="21"/>
  <c r="K39" i="21" s="1"/>
  <c r="BQ39" i="21" s="1" a="1"/>
  <c r="BQ39" i="21" s="1"/>
  <c r="J26" i="21"/>
  <c r="K26" i="21" s="1"/>
  <c r="BQ26" i="21" s="1" a="1"/>
  <c r="BQ26" i="21" s="1"/>
  <c r="J18" i="21"/>
  <c r="K18" i="21" s="1"/>
  <c r="BQ18" i="21" s="1" a="1"/>
  <c r="BQ18" i="21" s="1"/>
  <c r="J42" i="20"/>
  <c r="K42" i="20" s="1"/>
  <c r="BQ42" i="20" s="1" a="1"/>
  <c r="BQ42" i="20" s="1"/>
  <c r="J34" i="20"/>
  <c r="K34" i="20" s="1"/>
  <c r="BQ34" i="20" s="1" a="1"/>
  <c r="BQ34" i="20" s="1"/>
  <c r="J29" i="20"/>
  <c r="K29" i="20" s="1"/>
  <c r="BQ29" i="20" s="1" a="1"/>
  <c r="BQ29" i="20" s="1"/>
  <c r="J21" i="20"/>
  <c r="K21" i="20" s="1"/>
  <c r="BQ21" i="20" s="1" a="1"/>
  <c r="BQ21" i="20" s="1"/>
  <c r="J45" i="19"/>
  <c r="J37" i="19"/>
  <c r="K37" i="19" s="1"/>
  <c r="BQ37" i="19" s="1" a="1"/>
  <c r="BQ37" i="19" s="1"/>
  <c r="J32" i="19"/>
  <c r="K32" i="19" s="1"/>
  <c r="BQ32" i="19" s="1" a="1"/>
  <c r="BQ32" i="19" s="1"/>
  <c r="J24" i="19"/>
  <c r="K24" i="19" s="1"/>
  <c r="BQ24" i="19" s="1" a="1"/>
  <c r="BQ24" i="19" s="1"/>
  <c r="J16" i="19"/>
  <c r="K16" i="19" s="1"/>
  <c r="BQ16" i="19" s="1" a="1"/>
  <c r="BQ16" i="19" s="1"/>
  <c r="J40" i="18"/>
  <c r="K40" i="18" s="1"/>
  <c r="BQ40" i="18" s="1" a="1"/>
  <c r="BQ40" i="18" s="1"/>
  <c r="J27" i="18"/>
  <c r="K27" i="18" s="1"/>
  <c r="BQ27" i="18" s="1" a="1"/>
  <c r="BQ27" i="18" s="1"/>
  <c r="J43" i="17"/>
  <c r="K43" i="17" s="1"/>
  <c r="BQ43" i="17" s="1" a="1"/>
  <c r="BQ43" i="17" s="1"/>
  <c r="J35" i="17"/>
  <c r="K35" i="17" s="1"/>
  <c r="BQ35" i="17" s="1" a="1"/>
  <c r="BQ35" i="17" s="1"/>
  <c r="J30" i="17"/>
  <c r="K30" i="17" s="1"/>
  <c r="BQ30" i="17" s="1" a="1"/>
  <c r="BQ30" i="17" s="1"/>
  <c r="J22" i="17"/>
  <c r="K22" i="17" s="1"/>
  <c r="BQ22" i="17" s="1" a="1"/>
  <c r="BQ22" i="17" s="1"/>
  <c r="J46" i="16"/>
  <c r="K46" i="16" s="1"/>
  <c r="BQ46" i="16" s="1" a="1"/>
  <c r="BQ46" i="16" s="1"/>
  <c r="J38" i="16"/>
  <c r="K38" i="16" s="1"/>
  <c r="BQ38" i="16" s="1" a="1"/>
  <c r="BQ38" i="16" s="1"/>
  <c r="J25" i="16"/>
  <c r="K25" i="16" s="1"/>
  <c r="BQ25" i="16" s="1" a="1"/>
  <c r="BQ25" i="16" s="1"/>
  <c r="J17" i="16"/>
  <c r="K17" i="16" s="1"/>
  <c r="BQ17" i="16" s="1" a="1"/>
  <c r="BQ17" i="16" s="1"/>
  <c r="J41" i="15"/>
  <c r="K41" i="15" s="1"/>
  <c r="BQ41" i="15" s="1" a="1"/>
  <c r="BQ41" i="15" s="1"/>
  <c r="J33" i="15"/>
  <c r="K33" i="15" s="1"/>
  <c r="BQ33" i="15" s="1" a="1"/>
  <c r="BQ33" i="15" s="1"/>
  <c r="J28" i="15"/>
  <c r="K28" i="15" s="1"/>
  <c r="BQ28" i="15" s="1" a="1"/>
  <c r="BQ28" i="15" s="1"/>
  <c r="J20" i="15"/>
  <c r="K20" i="15" s="1"/>
  <c r="BQ20" i="15" s="1" a="1"/>
  <c r="BQ20" i="15" s="1"/>
  <c r="J44" i="14"/>
  <c r="K44" i="14" s="1"/>
  <c r="BQ44" i="14" s="1" a="1"/>
  <c r="BQ44" i="14" s="1"/>
  <c r="J36" i="14"/>
  <c r="K36" i="14" s="1"/>
  <c r="BQ36" i="14" s="1" a="1"/>
  <c r="BQ36" i="14" s="1"/>
  <c r="J31" i="14"/>
  <c r="K31" i="14" s="1"/>
  <c r="BQ31" i="14" s="1" a="1"/>
  <c r="BQ31" i="14" s="1"/>
  <c r="J23" i="14"/>
  <c r="K23" i="14" s="1"/>
  <c r="BQ23" i="14" s="1" a="1"/>
  <c r="BQ23" i="14" s="1"/>
  <c r="J39" i="13"/>
  <c r="K39" i="13" s="1"/>
  <c r="BQ39" i="13" s="1" a="1"/>
  <c r="BQ39" i="13" s="1"/>
  <c r="J26" i="13"/>
  <c r="K26" i="13" s="1"/>
  <c r="BQ26" i="13" s="1" a="1"/>
  <c r="BQ26" i="13" s="1"/>
  <c r="J18" i="13"/>
  <c r="K18" i="13" s="1"/>
  <c r="BQ18" i="13" s="1" a="1"/>
  <c r="BQ18" i="13" s="1"/>
  <c r="J42" i="12"/>
  <c r="K42" i="12" s="1"/>
  <c r="BQ42" i="12" s="1" a="1"/>
  <c r="BQ42" i="12" s="1"/>
  <c r="J34" i="12"/>
  <c r="K34" i="12" s="1"/>
  <c r="BQ34" i="12" s="1" a="1"/>
  <c r="BQ34" i="12" s="1"/>
  <c r="J29" i="12"/>
  <c r="K29" i="12" s="1"/>
  <c r="BQ29" i="12" s="1" a="1"/>
  <c r="BQ29" i="12" s="1"/>
  <c r="J21" i="12"/>
  <c r="K21" i="12" s="1"/>
  <c r="BQ21" i="12" s="1" a="1"/>
  <c r="BQ21" i="12" s="1"/>
  <c r="J45" i="11"/>
  <c r="J37" i="11"/>
  <c r="K37" i="11" s="1"/>
  <c r="BQ37" i="11" s="1" a="1"/>
  <c r="BQ37" i="11" s="1"/>
  <c r="J32" i="11"/>
  <c r="K32" i="11" s="1"/>
  <c r="BQ32" i="11" s="1" a="1"/>
  <c r="BQ32" i="11" s="1"/>
  <c r="J24" i="11"/>
  <c r="K24" i="11" s="1"/>
  <c r="BQ24" i="11" s="1" a="1"/>
  <c r="BQ24" i="11" s="1"/>
  <c r="J16" i="11"/>
  <c r="K16" i="11" s="1"/>
  <c r="BQ16" i="11" s="1" a="1"/>
  <c r="BQ16" i="11" s="1"/>
  <c r="J40" i="10"/>
  <c r="K40" i="10" s="1"/>
  <c r="BQ40" i="10" s="1" a="1"/>
  <c r="BQ40" i="10" s="1"/>
  <c r="J19" i="10"/>
  <c r="K19" i="10" s="1"/>
  <c r="BQ19" i="10" s="1" a="1"/>
  <c r="BQ19" i="10" s="1"/>
  <c r="J43" i="9"/>
  <c r="K43" i="9" s="1"/>
  <c r="BQ43" i="9" s="1" a="1"/>
  <c r="BQ43" i="9" s="1"/>
  <c r="J35" i="9"/>
  <c r="K35" i="9" s="1"/>
  <c r="BQ35" i="9" s="1" a="1"/>
  <c r="BQ35" i="9" s="1"/>
  <c r="J30" i="9"/>
  <c r="K30" i="9" s="1"/>
  <c r="BQ30" i="9" s="1" a="1"/>
  <c r="BQ30" i="9" s="1"/>
  <c r="J22" i="9"/>
  <c r="K22" i="9" s="1"/>
  <c r="BQ22" i="9" s="1" a="1"/>
  <c r="BQ22" i="9" s="1"/>
  <c r="J46" i="8"/>
  <c r="K46" i="8" s="1"/>
  <c r="BQ46" i="8" s="1" a="1"/>
  <c r="BQ46" i="8" s="1"/>
  <c r="J38" i="8"/>
  <c r="K38" i="8" s="1"/>
  <c r="BQ38" i="8" s="1" a="1"/>
  <c r="BQ38" i="8" s="1"/>
  <c r="J25" i="8"/>
  <c r="K25" i="8" s="1"/>
  <c r="BQ25" i="8" s="1" a="1"/>
  <c r="BQ25" i="8" s="1"/>
  <c r="J41" i="7"/>
  <c r="K41" i="7" s="1"/>
  <c r="BQ41" i="7" s="1" a="1"/>
  <c r="BQ41" i="7" s="1"/>
  <c r="J33" i="7"/>
  <c r="K33" i="7" s="1"/>
  <c r="BQ33" i="7" s="1" a="1"/>
  <c r="BQ33" i="7" s="1"/>
  <c r="J28" i="7"/>
  <c r="K28" i="7" s="1"/>
  <c r="BQ28" i="7" s="1" a="1"/>
  <c r="BQ28" i="7" s="1"/>
  <c r="J20" i="7"/>
  <c r="K20" i="7" s="1"/>
  <c r="BQ20" i="7" s="1" a="1"/>
  <c r="BQ20" i="7" s="1"/>
  <c r="J26" i="5"/>
  <c r="K26" i="5" s="1"/>
  <c r="BQ26" i="5" s="1" a="1"/>
  <c r="BQ26" i="5" s="1"/>
  <c r="J42" i="4"/>
  <c r="K42" i="4" s="1"/>
  <c r="BQ42" i="4" s="1" a="1"/>
  <c r="BQ42" i="4" s="1"/>
  <c r="J34" i="4"/>
  <c r="K34" i="4" s="1"/>
  <c r="BQ34" i="4" s="1" a="1"/>
  <c r="BQ34" i="4" s="1"/>
  <c r="J37" i="3"/>
  <c r="K37" i="3" s="1"/>
  <c r="BQ37" i="3" s="1" a="1"/>
  <c r="BQ37" i="3" s="1"/>
  <c r="J32" i="3"/>
  <c r="K32" i="3" s="1"/>
  <c r="BQ32" i="3" s="1" a="1"/>
  <c r="BQ32" i="3" s="1"/>
  <c r="J27" i="2"/>
  <c r="K27" i="2" s="1"/>
  <c r="BQ27" i="2" s="1" a="1"/>
  <c r="BQ27" i="2" s="1"/>
  <c r="J19" i="2"/>
  <c r="K19" i="2" s="1"/>
  <c r="BQ19" i="2" s="1" a="1"/>
  <c r="BQ19" i="2" s="1"/>
  <c r="J43" i="1"/>
  <c r="K43" i="1" s="1"/>
  <c r="BQ43" i="1" s="1" a="1"/>
  <c r="BQ43" i="1" s="1"/>
  <c r="J35" i="1"/>
  <c r="K35" i="1" s="1"/>
  <c r="BQ35" i="1" s="1" a="1"/>
  <c r="BQ35" i="1" s="1"/>
  <c r="J30" i="1"/>
  <c r="K30" i="1" s="1"/>
  <c r="BQ30" i="1" s="1" a="1"/>
  <c r="BQ30" i="1" s="1"/>
  <c r="J22" i="1"/>
  <c r="K22" i="1" s="1"/>
  <c r="BQ22" i="1" s="1" a="1"/>
  <c r="BQ22" i="1" s="1"/>
  <c r="J46" i="21"/>
  <c r="K46" i="21" s="1"/>
  <c r="BQ46" i="21" s="1" a="1"/>
  <c r="BQ46" i="21" s="1"/>
  <c r="J38" i="21"/>
  <c r="K38" i="21" s="1"/>
  <c r="BQ38" i="21" s="1" a="1"/>
  <c r="BQ38" i="21" s="1"/>
  <c r="J25" i="21"/>
  <c r="K25" i="21" s="1"/>
  <c r="BQ25" i="21" s="1" a="1"/>
  <c r="BQ25" i="21" s="1"/>
  <c r="J17" i="21"/>
  <c r="K17" i="21" s="1"/>
  <c r="BQ17" i="21" s="1" a="1"/>
  <c r="BQ17" i="21" s="1"/>
  <c r="J41" i="20"/>
  <c r="K41" i="20" s="1"/>
  <c r="BQ41" i="20" s="1" a="1"/>
  <c r="BQ41" i="20" s="1"/>
  <c r="J33" i="20"/>
  <c r="K33" i="20" s="1"/>
  <c r="BQ33" i="20" s="1" a="1"/>
  <c r="BQ33" i="20" s="1"/>
  <c r="J28" i="20"/>
  <c r="K28" i="20" s="1"/>
  <c r="BQ28" i="20" s="1" a="1"/>
  <c r="BQ28" i="20" s="1"/>
  <c r="J20" i="20"/>
  <c r="K20" i="20" s="1"/>
  <c r="BQ20" i="20" s="1" a="1"/>
  <c r="BQ20" i="20" s="1"/>
  <c r="J44" i="19"/>
  <c r="K44" i="19" s="1"/>
  <c r="BQ44" i="19" s="1" a="1"/>
  <c r="BQ44" i="19" s="1"/>
  <c r="J36" i="19"/>
  <c r="K36" i="19" s="1"/>
  <c r="BQ36" i="19" s="1" a="1"/>
  <c r="BQ36" i="19" s="1"/>
  <c r="J31" i="19"/>
  <c r="K31" i="19" s="1"/>
  <c r="BQ31" i="19" s="1" a="1"/>
  <c r="BQ31" i="19" s="1"/>
  <c r="J23" i="19"/>
  <c r="K23" i="19" s="1"/>
  <c r="BQ23" i="19" s="1" a="1"/>
  <c r="BQ23" i="19" s="1"/>
  <c r="J39" i="18"/>
  <c r="K39" i="18" s="1"/>
  <c r="BQ39" i="18" s="1" a="1"/>
  <c r="BQ39" i="18" s="1"/>
  <c r="J26" i="18"/>
  <c r="K26" i="18" s="1"/>
  <c r="BQ26" i="18" s="1" a="1"/>
  <c r="BQ26" i="18" s="1"/>
  <c r="J18" i="18"/>
  <c r="K18" i="18" s="1"/>
  <c r="BQ18" i="18" s="1" a="1"/>
  <c r="BQ18" i="18" s="1"/>
  <c r="J42" i="17"/>
  <c r="K42" i="17" s="1"/>
  <c r="BQ42" i="17" s="1" a="1"/>
  <c r="BQ42" i="17" s="1"/>
  <c r="J34" i="17"/>
  <c r="K34" i="17" s="1"/>
  <c r="BQ34" i="17" s="1" a="1"/>
  <c r="BQ34" i="17" s="1"/>
  <c r="J29" i="17"/>
  <c r="K29" i="17" s="1"/>
  <c r="BQ29" i="17" s="1" a="1"/>
  <c r="BQ29" i="17" s="1"/>
  <c r="J21" i="17"/>
  <c r="K21" i="17" s="1"/>
  <c r="BQ21" i="17" s="1" a="1"/>
  <c r="BQ21" i="17" s="1"/>
  <c r="J45" i="16"/>
  <c r="J37" i="16"/>
  <c r="K37" i="16" s="1"/>
  <c r="BQ37" i="16" s="1" a="1"/>
  <c r="BQ37" i="16" s="1"/>
  <c r="J32" i="16"/>
  <c r="K32" i="16" s="1"/>
  <c r="BQ32" i="16" s="1" a="1"/>
  <c r="BQ32" i="16" s="1"/>
  <c r="J24" i="16"/>
  <c r="K24" i="16" s="1"/>
  <c r="BQ24" i="16" s="1" a="1"/>
  <c r="BQ24" i="16" s="1"/>
  <c r="J16" i="16"/>
  <c r="K16" i="16" s="1"/>
  <c r="BQ16" i="16" s="1" a="1"/>
  <c r="BQ16" i="16" s="1"/>
  <c r="J40" i="15"/>
  <c r="K40" i="15" s="1"/>
  <c r="BQ40" i="15" s="1" a="1"/>
  <c r="BQ40" i="15" s="1"/>
  <c r="J19" i="15"/>
  <c r="K19" i="15" s="1"/>
  <c r="BQ19" i="15" s="1" a="1"/>
  <c r="BQ19" i="15" s="1"/>
  <c r="J43" i="14"/>
  <c r="K43" i="14" s="1"/>
  <c r="BQ43" i="14" s="1" a="1"/>
  <c r="BQ43" i="14" s="1"/>
  <c r="J35" i="14"/>
  <c r="K35" i="14" s="1"/>
  <c r="BQ35" i="14" s="1" a="1"/>
  <c r="BQ35" i="14" s="1"/>
  <c r="J30" i="14"/>
  <c r="K30" i="14" s="1"/>
  <c r="BQ30" i="14" s="1" a="1"/>
  <c r="BQ30" i="14" s="1"/>
  <c r="J22" i="14"/>
  <c r="K22" i="14" s="1"/>
  <c r="BQ22" i="14" s="1" a="1"/>
  <c r="BQ22" i="14" s="1"/>
  <c r="J46" i="13"/>
  <c r="K46" i="13" s="1"/>
  <c r="BQ46" i="13" s="1" a="1"/>
  <c r="BQ46" i="13" s="1"/>
  <c r="J38" i="13"/>
  <c r="K38" i="13" s="1"/>
  <c r="BQ38" i="13" s="1" a="1"/>
  <c r="BQ38" i="13" s="1"/>
  <c r="J25" i="13"/>
  <c r="K25" i="13" s="1"/>
  <c r="BQ25" i="13" s="1" a="1"/>
  <c r="BQ25" i="13" s="1"/>
  <c r="J17" i="13"/>
  <c r="K17" i="13" s="1"/>
  <c r="BQ17" i="13" s="1" a="1"/>
  <c r="BQ17" i="13" s="1"/>
  <c r="J41" i="12"/>
  <c r="K41" i="12" s="1"/>
  <c r="BQ41" i="12" s="1" a="1"/>
  <c r="BQ41" i="12" s="1"/>
  <c r="J28" i="12"/>
  <c r="K28" i="12" s="1"/>
  <c r="BQ28" i="12" s="1" a="1"/>
  <c r="BQ28" i="12" s="1"/>
  <c r="J44" i="11"/>
  <c r="K44" i="11" s="1"/>
  <c r="BQ44" i="11" s="1" a="1"/>
  <c r="BQ44" i="11" s="1"/>
  <c r="J36" i="11"/>
  <c r="K36" i="11" s="1"/>
  <c r="BQ36" i="11" s="1" a="1"/>
  <c r="BQ36" i="11" s="1"/>
  <c r="J39" i="10"/>
  <c r="K39" i="10" s="1"/>
  <c r="BQ39" i="10" s="1" a="1"/>
  <c r="BQ39" i="10" s="1"/>
  <c r="J18" i="10"/>
  <c r="K18" i="10" s="1"/>
  <c r="BQ18" i="10" s="1" a="1"/>
  <c r="BQ18" i="10" s="1"/>
  <c r="J21" i="9"/>
  <c r="K21" i="9" s="1"/>
  <c r="BQ21" i="9" s="1" a="1"/>
  <c r="BQ21" i="9" s="1"/>
  <c r="J40" i="7"/>
  <c r="K40" i="7" s="1"/>
  <c r="BQ40" i="7" s="1" a="1"/>
  <c r="BQ40" i="7" s="1"/>
  <c r="J27" i="7"/>
  <c r="K27" i="7" s="1"/>
  <c r="BQ27" i="7" s="1" a="1"/>
  <c r="BQ27" i="7" s="1"/>
  <c r="J46" i="5"/>
  <c r="K46" i="5" s="1"/>
  <c r="BQ46" i="5" s="1" a="1"/>
  <c r="BQ46" i="5" s="1"/>
  <c r="J28" i="4"/>
  <c r="K28" i="4" s="1"/>
  <c r="BQ28" i="4" s="1" a="1"/>
  <c r="BQ28" i="4" s="1"/>
  <c r="J20" i="4"/>
  <c r="K20" i="4" s="1"/>
  <c r="BQ20" i="4" s="1" a="1"/>
  <c r="BQ20" i="4" s="1"/>
  <c r="J23" i="3"/>
  <c r="K23" i="3" s="1"/>
  <c r="BQ23" i="3" s="1" a="1"/>
  <c r="BQ23" i="3" s="1"/>
  <c r="J42" i="1"/>
  <c r="K42" i="1" s="1"/>
  <c r="BQ42" i="1" s="1" a="1"/>
  <c r="BQ42" i="1" s="1"/>
  <c r="J34" i="1"/>
  <c r="K34" i="1" s="1"/>
  <c r="BQ34" i="1" s="1" a="1"/>
  <c r="BQ34" i="1" s="1"/>
  <c r="J29" i="1"/>
  <c r="K29" i="1" s="1"/>
  <c r="BQ29" i="1" s="1" a="1"/>
  <c r="BQ29" i="1" s="1"/>
  <c r="J21" i="1"/>
  <c r="K21" i="1" s="1"/>
  <c r="BQ21" i="1" s="1" a="1"/>
  <c r="BQ21" i="1" s="1"/>
  <c r="J37" i="21"/>
  <c r="K37" i="21" s="1"/>
  <c r="BQ37" i="21" s="1" a="1"/>
  <c r="BQ37" i="21" s="1"/>
  <c r="J32" i="21"/>
  <c r="K32" i="21" s="1"/>
  <c r="BQ32" i="21" s="1" a="1"/>
  <c r="BQ32" i="21" s="1"/>
  <c r="J24" i="21"/>
  <c r="K24" i="21" s="1"/>
  <c r="BQ24" i="21" s="1" a="1"/>
  <c r="BQ24" i="21" s="1"/>
  <c r="J40" i="20"/>
  <c r="K40" i="20" s="1"/>
  <c r="BQ40" i="20" s="1" a="1"/>
  <c r="BQ40" i="20" s="1"/>
  <c r="J27" i="20"/>
  <c r="K27" i="20" s="1"/>
  <c r="BQ27" i="20" s="1" a="1"/>
  <c r="BQ27" i="20" s="1"/>
  <c r="J19" i="20"/>
  <c r="K19" i="20" s="1"/>
  <c r="BQ19" i="20" s="1" a="1"/>
  <c r="BQ19" i="20" s="1"/>
  <c r="J43" i="19"/>
  <c r="K43" i="19" s="1"/>
  <c r="BQ43" i="19" s="1" a="1"/>
  <c r="BQ43" i="19" s="1"/>
  <c r="J35" i="19"/>
  <c r="K35" i="19" s="1"/>
  <c r="BQ35" i="19" s="1" a="1"/>
  <c r="BQ35" i="19" s="1"/>
  <c r="J30" i="19"/>
  <c r="K30" i="19" s="1"/>
  <c r="BQ30" i="19" s="1" a="1"/>
  <c r="BQ30" i="19" s="1"/>
  <c r="J22" i="19"/>
  <c r="K22" i="19" s="1"/>
  <c r="BQ22" i="19" s="1" a="1"/>
  <c r="BQ22" i="19" s="1"/>
  <c r="J46" i="18"/>
  <c r="K46" i="18" s="1"/>
  <c r="BQ46" i="18" s="1" a="1"/>
  <c r="BQ46" i="18" s="1"/>
  <c r="J38" i="18"/>
  <c r="K38" i="18" s="1"/>
  <c r="BQ38" i="18" s="1" a="1"/>
  <c r="BQ38" i="18" s="1"/>
  <c r="J25" i="18"/>
  <c r="K25" i="18" s="1"/>
  <c r="BQ25" i="18" s="1" a="1"/>
  <c r="BQ25" i="18" s="1"/>
  <c r="J17" i="18"/>
  <c r="K17" i="18" s="1"/>
  <c r="BQ17" i="18" s="1" a="1"/>
  <c r="BQ17" i="18" s="1"/>
  <c r="J41" i="17"/>
  <c r="K41" i="17" s="1"/>
  <c r="BQ41" i="17" s="1" a="1"/>
  <c r="BQ41" i="17" s="1"/>
  <c r="J33" i="17"/>
  <c r="K33" i="17" s="1"/>
  <c r="BQ33" i="17" s="1" a="1"/>
  <c r="BQ33" i="17" s="1"/>
  <c r="J28" i="17"/>
  <c r="K28" i="17" s="1"/>
  <c r="BQ28" i="17" s="1" a="1"/>
  <c r="BQ28" i="17" s="1"/>
  <c r="J20" i="17"/>
  <c r="K20" i="17" s="1"/>
  <c r="BQ20" i="17" s="1" a="1"/>
  <c r="BQ20" i="17" s="1"/>
  <c r="J44" i="16"/>
  <c r="K44" i="16" s="1"/>
  <c r="BQ44" i="16" s="1" a="1"/>
  <c r="BQ44" i="16" s="1"/>
  <c r="J36" i="16"/>
  <c r="K36" i="16" s="1"/>
  <c r="BQ36" i="16" s="1" a="1"/>
  <c r="BQ36" i="16" s="1"/>
  <c r="J23" i="16"/>
  <c r="K23" i="16" s="1"/>
  <c r="BQ23" i="16" s="1" a="1"/>
  <c r="BQ23" i="16" s="1"/>
  <c r="J39" i="15"/>
  <c r="K39" i="15" s="1"/>
  <c r="BQ39" i="15" s="1" a="1"/>
  <c r="BQ39" i="15" s="1"/>
  <c r="J26" i="15"/>
  <c r="K26" i="15" s="1"/>
  <c r="BQ26" i="15" s="1" a="1"/>
  <c r="BQ26" i="15" s="1"/>
  <c r="J18" i="15"/>
  <c r="K18" i="15" s="1"/>
  <c r="BQ18" i="15" s="1" a="1"/>
  <c r="BQ18" i="15" s="1"/>
  <c r="J42" i="14"/>
  <c r="K42" i="14" s="1"/>
  <c r="BQ42" i="14" s="1" a="1"/>
  <c r="BQ42" i="14" s="1"/>
  <c r="J34" i="14"/>
  <c r="K34" i="14" s="1"/>
  <c r="BQ34" i="14" s="1" a="1"/>
  <c r="BQ34" i="14" s="1"/>
  <c r="J29" i="14"/>
  <c r="K29" i="14" s="1"/>
  <c r="BQ29" i="14" s="1" a="1"/>
  <c r="BQ29" i="14" s="1"/>
  <c r="J21" i="14"/>
  <c r="K21" i="14" s="1"/>
  <c r="BQ21" i="14" s="1" a="1"/>
  <c r="BQ21" i="14" s="1"/>
  <c r="J45" i="13"/>
  <c r="J37" i="13"/>
  <c r="K37" i="13" s="1"/>
  <c r="BQ37" i="13" s="1" a="1"/>
  <c r="BQ37" i="13" s="1"/>
  <c r="J32" i="13"/>
  <c r="K32" i="13" s="1"/>
  <c r="BQ32" i="13" s="1" a="1"/>
  <c r="BQ32" i="13" s="1"/>
  <c r="J24" i="13"/>
  <c r="K24" i="13" s="1"/>
  <c r="BQ24" i="13" s="1" a="1"/>
  <c r="BQ24" i="13" s="1"/>
  <c r="J16" i="13"/>
  <c r="K16" i="13" s="1"/>
  <c r="BQ16" i="13" s="1" a="1"/>
  <c r="BQ16" i="13" s="1"/>
  <c r="J40" i="12"/>
  <c r="K40" i="12" s="1"/>
  <c r="BQ40" i="12" s="1" a="1"/>
  <c r="BQ40" i="12" s="1"/>
  <c r="J27" i="12"/>
  <c r="K27" i="12" s="1"/>
  <c r="BQ27" i="12" s="1" a="1"/>
  <c r="BQ27" i="12" s="1"/>
  <c r="J19" i="12"/>
  <c r="K19" i="12" s="1"/>
  <c r="BQ19" i="12" s="1" a="1"/>
  <c r="BQ19" i="12" s="1"/>
  <c r="J43" i="11"/>
  <c r="K43" i="11" s="1"/>
  <c r="BQ43" i="11" s="1" a="1"/>
  <c r="BQ43" i="11" s="1"/>
  <c r="J35" i="11"/>
  <c r="K35" i="11" s="1"/>
  <c r="BQ35" i="11" s="1" a="1"/>
  <c r="BQ35" i="11" s="1"/>
  <c r="J30" i="11"/>
  <c r="K30" i="11" s="1"/>
  <c r="BQ30" i="11" s="1" a="1"/>
  <c r="BQ30" i="11" s="1"/>
  <c r="J22" i="11"/>
  <c r="K22" i="11" s="1"/>
  <c r="BQ22" i="11" s="1" a="1"/>
  <c r="BQ22" i="11" s="1"/>
  <c r="J46" i="10"/>
  <c r="K46" i="10" s="1"/>
  <c r="BQ46" i="10" s="1" a="1"/>
  <c r="BQ46" i="10" s="1"/>
  <c r="J38" i="10"/>
  <c r="K38" i="10" s="1"/>
  <c r="BQ38" i="10" s="1" a="1"/>
  <c r="BQ38" i="10" s="1"/>
  <c r="J25" i="10"/>
  <c r="K25" i="10" s="1"/>
  <c r="BQ25" i="10" s="1" a="1"/>
  <c r="BQ25" i="10" s="1"/>
  <c r="J17" i="10"/>
  <c r="K17" i="10" s="1"/>
  <c r="BQ17" i="10" s="1" a="1"/>
  <c r="BQ17" i="10" s="1"/>
  <c r="J41" i="9"/>
  <c r="K41" i="9" s="1"/>
  <c r="BQ41" i="9" s="1" a="1"/>
  <c r="BQ41" i="9" s="1"/>
  <c r="J33" i="9"/>
  <c r="K33" i="9" s="1"/>
  <c r="BQ33" i="9" s="1" a="1"/>
  <c r="BQ33" i="9" s="1"/>
  <c r="J28" i="9"/>
  <c r="K28" i="9" s="1"/>
  <c r="BQ28" i="9" s="1" a="1"/>
  <c r="BQ28" i="9" s="1"/>
  <c r="J20" i="9"/>
  <c r="K20" i="9" s="1"/>
  <c r="BQ20" i="9" s="1" a="1"/>
  <c r="BQ20" i="9" s="1"/>
  <c r="J36" i="8"/>
  <c r="K36" i="8" s="1"/>
  <c r="BQ36" i="8" s="1" a="1"/>
  <c r="BQ36" i="8" s="1"/>
  <c r="J31" i="8"/>
  <c r="K31" i="8" s="1"/>
  <c r="BQ31" i="8" s="1" a="1"/>
  <c r="BQ31" i="8" s="1"/>
  <c r="J23" i="8"/>
  <c r="K23" i="8" s="1"/>
  <c r="BQ23" i="8" s="1" a="1"/>
  <c r="BQ23" i="8" s="1"/>
  <c r="J39" i="7"/>
  <c r="K39" i="7" s="1"/>
  <c r="BQ39" i="7" s="1" a="1"/>
  <c r="BQ39" i="7" s="1"/>
  <c r="J18" i="7"/>
  <c r="K18" i="7" s="1"/>
  <c r="BQ18" i="7" s="1" a="1"/>
  <c r="BQ18" i="7" s="1"/>
  <c r="J42" i="6"/>
  <c r="K42" i="6" s="1"/>
  <c r="BQ42" i="6" s="1" a="1"/>
  <c r="BQ42" i="6" s="1"/>
  <c r="J34" i="6"/>
  <c r="K34" i="6" s="1"/>
  <c r="BQ34" i="6" s="1" a="1"/>
  <c r="BQ34" i="6" s="1"/>
  <c r="J29" i="6"/>
  <c r="K29" i="6" s="1"/>
  <c r="BQ29" i="6" s="1" a="1"/>
  <c r="BQ29" i="6" s="1"/>
  <c r="J21" i="6"/>
  <c r="K21" i="6" s="1"/>
  <c r="BQ21" i="6" s="1" a="1"/>
  <c r="BQ21" i="6" s="1"/>
  <c r="J45" i="5"/>
  <c r="J37" i="5"/>
  <c r="K37" i="5" s="1"/>
  <c r="BQ37" i="5" s="1" a="1"/>
  <c r="BQ37" i="5" s="1"/>
  <c r="J32" i="5"/>
  <c r="K32" i="5" s="1"/>
  <c r="BQ32" i="5" s="1" a="1"/>
  <c r="BQ32" i="5" s="1"/>
  <c r="J24" i="5"/>
  <c r="K24" i="5" s="1"/>
  <c r="BQ24" i="5" s="1" a="1"/>
  <c r="BQ24" i="5" s="1"/>
  <c r="J16" i="5"/>
  <c r="K16" i="5" s="1"/>
  <c r="BQ16" i="5" s="1" a="1"/>
  <c r="BQ16" i="5" s="1"/>
  <c r="J40" i="4"/>
  <c r="K40" i="4" s="1"/>
  <c r="BQ40" i="4" s="1" a="1"/>
  <c r="BQ40" i="4" s="1"/>
  <c r="J27" i="4"/>
  <c r="K27" i="4" s="1"/>
  <c r="BQ27" i="4" s="1" a="1"/>
  <c r="BQ27" i="4" s="1"/>
  <c r="J19" i="4"/>
  <c r="K19" i="4" s="1"/>
  <c r="BQ19" i="4" s="1" a="1"/>
  <c r="BQ19" i="4" s="1"/>
  <c r="J43" i="3"/>
  <c r="K43" i="3" s="1"/>
  <c r="BQ43" i="3" s="1" a="1"/>
  <c r="BQ43" i="3" s="1"/>
  <c r="J35" i="3"/>
  <c r="K35" i="3" s="1"/>
  <c r="BQ35" i="3" s="1" a="1"/>
  <c r="BQ35" i="3" s="1"/>
  <c r="J30" i="3"/>
  <c r="K30" i="3" s="1"/>
  <c r="BQ30" i="3" s="1" a="1"/>
  <c r="BQ30" i="3" s="1"/>
  <c r="J22" i="3"/>
  <c r="K22" i="3" s="1"/>
  <c r="BQ22" i="3" s="1" a="1"/>
  <c r="BQ22" i="3" s="1"/>
  <c r="J46" i="2"/>
  <c r="K46" i="2" s="1"/>
  <c r="BQ46" i="2" s="1" a="1"/>
  <c r="BQ46" i="2" s="1"/>
  <c r="J38" i="2"/>
  <c r="K38" i="2" s="1"/>
  <c r="BQ38" i="2" s="1" a="1"/>
  <c r="BQ38" i="2" s="1"/>
  <c r="J25" i="2"/>
  <c r="K25" i="2" s="1"/>
  <c r="BQ25" i="2" s="1" a="1"/>
  <c r="BQ25" i="2" s="1"/>
  <c r="J17" i="2"/>
  <c r="K17" i="2" s="1"/>
  <c r="BQ17" i="2" s="1" a="1"/>
  <c r="BQ17" i="2" s="1"/>
  <c r="J41" i="1"/>
  <c r="K41" i="1" s="1"/>
  <c r="BQ41" i="1" s="1" a="1"/>
  <c r="BQ41" i="1" s="1"/>
  <c r="J33" i="1"/>
  <c r="K33" i="1" s="1"/>
  <c r="BQ33" i="1" s="1" a="1"/>
  <c r="BQ33" i="1" s="1"/>
  <c r="J28" i="1"/>
  <c r="K28" i="1" s="1"/>
  <c r="BQ28" i="1" s="1" a="1"/>
  <c r="BQ28" i="1" s="1"/>
  <c r="J20" i="1"/>
  <c r="K20" i="1" s="1"/>
  <c r="BQ20" i="1" s="1" a="1"/>
  <c r="BQ20" i="1" s="1"/>
  <c r="J44" i="21"/>
  <c r="K44" i="21" s="1"/>
  <c r="BQ44" i="21" s="1" a="1"/>
  <c r="BQ44" i="21" s="1"/>
  <c r="J36" i="21"/>
  <c r="K36" i="21" s="1"/>
  <c r="BQ36" i="21" s="1" a="1"/>
  <c r="BQ36" i="21" s="1"/>
  <c r="J31" i="21"/>
  <c r="K31" i="21" s="1"/>
  <c r="BQ31" i="21" s="1" a="1"/>
  <c r="BQ31" i="21" s="1"/>
  <c r="J23" i="21"/>
  <c r="K23" i="21" s="1"/>
  <c r="BQ23" i="21" s="1" a="1"/>
  <c r="BQ23" i="21" s="1"/>
  <c r="J39" i="20"/>
  <c r="K39" i="20" s="1"/>
  <c r="BQ39" i="20" s="1" a="1"/>
  <c r="BQ39" i="20" s="1"/>
  <c r="J26" i="20"/>
  <c r="K26" i="20" s="1"/>
  <c r="BQ26" i="20" s="1" a="1"/>
  <c r="BQ26" i="20" s="1"/>
  <c r="J18" i="20"/>
  <c r="K18" i="20" s="1"/>
  <c r="BQ18" i="20" s="1" a="1"/>
  <c r="BQ18" i="20" s="1"/>
  <c r="J42" i="19"/>
  <c r="K42" i="19" s="1"/>
  <c r="BQ42" i="19" s="1" a="1"/>
  <c r="BQ42" i="19" s="1"/>
  <c r="J34" i="19"/>
  <c r="K34" i="19" s="1"/>
  <c r="BQ34" i="19" s="1" a="1"/>
  <c r="BQ34" i="19" s="1"/>
  <c r="J29" i="19"/>
  <c r="K29" i="19" s="1"/>
  <c r="BQ29" i="19" s="1" a="1"/>
  <c r="BQ29" i="19" s="1"/>
  <c r="J21" i="19"/>
  <c r="K21" i="19" s="1"/>
  <c r="BQ21" i="19" s="1" a="1"/>
  <c r="BQ21" i="19" s="1"/>
  <c r="J45" i="18"/>
  <c r="J37" i="18"/>
  <c r="K37" i="18" s="1"/>
  <c r="BQ37" i="18" s="1" a="1"/>
  <c r="BQ37" i="18" s="1"/>
  <c r="J32" i="18"/>
  <c r="K32" i="18" s="1"/>
  <c r="BQ32" i="18" s="1" a="1"/>
  <c r="BQ32" i="18" s="1"/>
  <c r="J24" i="18"/>
  <c r="K24" i="18" s="1"/>
  <c r="BQ24" i="18" s="1" a="1"/>
  <c r="BQ24" i="18" s="1"/>
  <c r="J19" i="17"/>
  <c r="K19" i="17" s="1"/>
  <c r="BQ19" i="17" s="1" a="1"/>
  <c r="BQ19" i="17" s="1"/>
  <c r="J35" i="16"/>
  <c r="K35" i="16" s="1"/>
  <c r="BQ35" i="16" s="1" a="1"/>
  <c r="BQ35" i="16" s="1"/>
  <c r="J17" i="15"/>
  <c r="K17" i="15" s="1"/>
  <c r="BQ17" i="15" s="1" a="1"/>
  <c r="BQ17" i="15" s="1"/>
  <c r="J28" i="14"/>
  <c r="K28" i="14" s="1"/>
  <c r="BQ28" i="14" s="1" a="1"/>
  <c r="BQ28" i="14" s="1"/>
  <c r="J44" i="13"/>
  <c r="K44" i="13" s="1"/>
  <c r="BQ44" i="13" s="1" a="1"/>
  <c r="BQ44" i="13" s="1"/>
  <c r="J26" i="12"/>
  <c r="K26" i="12" s="1"/>
  <c r="BQ26" i="12" s="1" a="1"/>
  <c r="BQ26" i="12" s="1"/>
  <c r="J29" i="11"/>
  <c r="K29" i="11" s="1"/>
  <c r="BQ29" i="11" s="1" a="1"/>
  <c r="BQ29" i="11" s="1"/>
  <c r="J46" i="7"/>
  <c r="K46" i="7" s="1"/>
  <c r="BQ46" i="7" s="1" a="1"/>
  <c r="BQ46" i="7" s="1"/>
  <c r="J25" i="7"/>
  <c r="K25" i="7" s="1"/>
  <c r="BQ25" i="7" s="1" a="1"/>
  <c r="BQ25" i="7" s="1"/>
  <c r="J17" i="7"/>
  <c r="K17" i="7" s="1"/>
  <c r="BQ17" i="7" s="1" a="1"/>
  <c r="BQ17" i="7" s="1"/>
  <c r="J28" i="6"/>
  <c r="K28" i="6" s="1"/>
  <c r="BQ28" i="6" s="1" a="1"/>
  <c r="BQ28" i="6" s="1"/>
  <c r="J36" i="5"/>
  <c r="K36" i="5" s="1"/>
  <c r="BQ36" i="5" s="1" a="1"/>
  <c r="BQ36" i="5" s="1"/>
  <c r="J39" i="4"/>
  <c r="K39" i="4" s="1"/>
  <c r="BQ39" i="4" s="1" a="1"/>
  <c r="BQ39" i="4" s="1"/>
  <c r="J16" i="18"/>
  <c r="K16" i="18" s="1"/>
  <c r="BQ16" i="18" s="1" a="1"/>
  <c r="BQ16" i="18" s="1"/>
  <c r="J40" i="17"/>
  <c r="K40" i="17" s="1"/>
  <c r="BQ40" i="17" s="1" a="1"/>
  <c r="BQ40" i="17" s="1"/>
  <c r="J27" i="17"/>
  <c r="K27" i="17" s="1"/>
  <c r="BQ27" i="17" s="1" a="1"/>
  <c r="BQ27" i="17" s="1"/>
  <c r="J43" i="16"/>
  <c r="K43" i="16" s="1"/>
  <c r="BQ43" i="16" s="1" a="1"/>
  <c r="BQ43" i="16" s="1"/>
  <c r="J30" i="16"/>
  <c r="K30" i="16" s="1"/>
  <c r="BQ30" i="16" s="1" a="1"/>
  <c r="BQ30" i="16" s="1"/>
  <c r="J22" i="16"/>
  <c r="K22" i="16" s="1"/>
  <c r="BQ22" i="16" s="1" a="1"/>
  <c r="BQ22" i="16" s="1"/>
  <c r="J38" i="15"/>
  <c r="K38" i="15" s="1"/>
  <c r="BQ38" i="15" s="1" a="1"/>
  <c r="BQ38" i="15" s="1"/>
  <c r="J25" i="15"/>
  <c r="K25" i="15" s="1"/>
  <c r="BQ25" i="15" s="1" a="1"/>
  <c r="BQ25" i="15" s="1"/>
  <c r="J41" i="14"/>
  <c r="K41" i="14" s="1"/>
  <c r="BQ41" i="14" s="1" a="1"/>
  <c r="BQ41" i="14" s="1"/>
  <c r="J33" i="14"/>
  <c r="K33" i="14" s="1"/>
  <c r="BQ33" i="14" s="1" a="1"/>
  <c r="BQ33" i="14" s="1"/>
  <c r="J20" i="14"/>
  <c r="K20" i="14" s="1"/>
  <c r="BQ20" i="14" s="1" a="1"/>
  <c r="BQ20" i="14" s="1"/>
  <c r="J36" i="13"/>
  <c r="K36" i="13" s="1"/>
  <c r="BQ36" i="13" s="1" a="1"/>
  <c r="BQ36" i="13" s="1"/>
  <c r="J31" i="13"/>
  <c r="K31" i="13" s="1"/>
  <c r="BQ31" i="13" s="1" a="1"/>
  <c r="BQ31" i="13" s="1"/>
  <c r="J23" i="13"/>
  <c r="K23" i="13" s="1"/>
  <c r="BQ23" i="13" s="1" a="1"/>
  <c r="BQ23" i="13" s="1"/>
  <c r="J39" i="12"/>
  <c r="K39" i="12" s="1"/>
  <c r="BQ39" i="12" s="1" a="1"/>
  <c r="BQ39" i="12" s="1"/>
  <c r="J18" i="12"/>
  <c r="K18" i="12" s="1"/>
  <c r="BQ18" i="12" s="1" a="1"/>
  <c r="BQ18" i="12" s="1"/>
  <c r="J42" i="11"/>
  <c r="K42" i="11" s="1"/>
  <c r="BQ42" i="11" s="1" a="1"/>
  <c r="BQ42" i="11" s="1"/>
  <c r="J34" i="11"/>
  <c r="K34" i="11" s="1"/>
  <c r="BQ34" i="11" s="1" a="1"/>
  <c r="BQ34" i="11" s="1"/>
  <c r="J21" i="11"/>
  <c r="K21" i="11" s="1"/>
  <c r="BQ21" i="11" s="1" a="1"/>
  <c r="BQ21" i="11" s="1"/>
  <c r="J45" i="10"/>
  <c r="J37" i="10"/>
  <c r="K37" i="10" s="1"/>
  <c r="BQ37" i="10" s="1" a="1"/>
  <c r="BQ37" i="10" s="1"/>
  <c r="J32" i="10"/>
  <c r="K32" i="10" s="1"/>
  <c r="BQ32" i="10" s="1" a="1"/>
  <c r="BQ32" i="10" s="1"/>
  <c r="J24" i="10"/>
  <c r="K24" i="10" s="1"/>
  <c r="BQ24" i="10" s="1" a="1"/>
  <c r="BQ24" i="10" s="1"/>
  <c r="J16" i="10"/>
  <c r="K16" i="10" s="1"/>
  <c r="BQ16" i="10" s="1" a="1"/>
  <c r="BQ16" i="10" s="1"/>
  <c r="J40" i="9"/>
  <c r="K40" i="9" s="1"/>
  <c r="BQ40" i="9" s="1" a="1"/>
  <c r="BQ40" i="9" s="1"/>
  <c r="J27" i="9"/>
  <c r="K27" i="9" s="1"/>
  <c r="BQ27" i="9" s="1" a="1"/>
  <c r="BQ27" i="9" s="1"/>
  <c r="J43" i="8"/>
  <c r="K43" i="8" s="1"/>
  <c r="BQ43" i="8" s="1" a="1"/>
  <c r="BQ43" i="8" s="1"/>
  <c r="J35" i="8"/>
  <c r="K35" i="8" s="1"/>
  <c r="BQ35" i="8" s="1" a="1"/>
  <c r="BQ35" i="8" s="1"/>
  <c r="J30" i="8"/>
  <c r="K30" i="8" s="1"/>
  <c r="BQ30" i="8" s="1" a="1"/>
  <c r="BQ30" i="8" s="1"/>
  <c r="J22" i="8"/>
  <c r="K22" i="8" s="1"/>
  <c r="BQ22" i="8" s="1" a="1"/>
  <c r="BQ22" i="8" s="1"/>
  <c r="J41" i="6"/>
  <c r="K41" i="6" s="1"/>
  <c r="BQ41" i="6" s="1" a="1"/>
  <c r="BQ41" i="6" s="1"/>
  <c r="J33" i="6"/>
  <c r="K33" i="6" s="1"/>
  <c r="BQ33" i="6" s="1" a="1"/>
  <c r="BQ33" i="6" s="1"/>
  <c r="J44" i="5"/>
  <c r="K44" i="5" s="1"/>
  <c r="BQ44" i="5" s="1" a="1"/>
  <c r="BQ44" i="5" s="1"/>
  <c r="J23" i="5"/>
  <c r="K23" i="5" s="1"/>
  <c r="BQ23" i="5" s="1" a="1"/>
  <c r="BQ23" i="5" s="1"/>
  <c r="J26" i="4"/>
  <c r="K26" i="4" s="1"/>
  <c r="BQ26" i="4" s="1" a="1"/>
  <c r="BQ26" i="4" s="1"/>
  <c r="J18" i="4"/>
  <c r="K18" i="4" s="1"/>
  <c r="BQ18" i="4" s="1" a="1"/>
  <c r="BQ18" i="4" s="1"/>
  <c r="J34" i="3"/>
  <c r="K34" i="3" s="1"/>
  <c r="BQ34" i="3" s="1" a="1"/>
  <c r="BQ34" i="3" s="1"/>
  <c r="J29" i="3"/>
  <c r="K29" i="3" s="1"/>
  <c r="BQ29" i="3" s="1" a="1"/>
  <c r="BQ29" i="3" s="1"/>
  <c r="J21" i="3"/>
  <c r="K21" i="3" s="1"/>
  <c r="BQ21" i="3" s="1" a="1"/>
  <c r="BQ21" i="3" s="1"/>
  <c r="J45" i="2"/>
  <c r="J37" i="2"/>
  <c r="K37" i="2" s="1"/>
  <c r="BQ37" i="2" s="1" a="1"/>
  <c r="BQ37" i="2" s="1"/>
  <c r="J16" i="2"/>
  <c r="K16" i="2" s="1"/>
  <c r="BQ16" i="2" s="1" a="1"/>
  <c r="BQ16" i="2" s="1"/>
  <c r="J17" i="12"/>
  <c r="K17" i="12" s="1"/>
  <c r="BQ17" i="12" s="1" a="1"/>
  <c r="BQ17" i="12" s="1"/>
  <c r="J33" i="11"/>
  <c r="K33" i="11" s="1"/>
  <c r="BQ33" i="11" s="1" a="1"/>
  <c r="BQ33" i="11" s="1"/>
  <c r="J28" i="11"/>
  <c r="K28" i="11" s="1"/>
  <c r="BQ28" i="11" s="1" a="1"/>
  <c r="BQ28" i="11" s="1"/>
  <c r="J44" i="10"/>
  <c r="K44" i="10" s="1"/>
  <c r="BQ44" i="10" s="1" a="1"/>
  <c r="BQ44" i="10" s="1"/>
  <c r="J36" i="10"/>
  <c r="K36" i="10" s="1"/>
  <c r="BQ36" i="10" s="1" a="1"/>
  <c r="BQ36" i="10" s="1"/>
  <c r="J23" i="10"/>
  <c r="K23" i="10" s="1"/>
  <c r="BQ23" i="10" s="1" a="1"/>
  <c r="BQ23" i="10" s="1"/>
  <c r="J26" i="9"/>
  <c r="K26" i="9" s="1"/>
  <c r="BQ26" i="9" s="1" a="1"/>
  <c r="BQ26" i="9" s="1"/>
  <c r="J18" i="9"/>
  <c r="K18" i="9" s="1"/>
  <c r="BQ18" i="9" s="1" a="1"/>
  <c r="BQ18" i="9" s="1"/>
  <c r="J42" i="8"/>
  <c r="K42" i="8" s="1"/>
  <c r="BQ42" i="8" s="1" a="1"/>
  <c r="BQ42" i="8" s="1"/>
  <c r="J40" i="6"/>
  <c r="K40" i="6" s="1"/>
  <c r="BQ40" i="6" s="1" a="1"/>
  <c r="BQ40" i="6" s="1"/>
  <c r="J43" i="5"/>
  <c r="K43" i="5" s="1"/>
  <c r="BQ43" i="5" s="1" a="1"/>
  <c r="BQ43" i="5" s="1"/>
  <c r="J35" i="5"/>
  <c r="K35" i="5" s="1"/>
  <c r="BQ35" i="5" s="1" a="1"/>
  <c r="BQ35" i="5" s="1"/>
  <c r="J30" i="5"/>
  <c r="K30" i="5" s="1"/>
  <c r="BQ30" i="5" s="1" a="1"/>
  <c r="BQ30" i="5" s="1"/>
  <c r="J22" i="5"/>
  <c r="K22" i="5" s="1"/>
  <c r="BQ22" i="5" s="1" a="1"/>
  <c r="BQ22" i="5" s="1"/>
  <c r="J46" i="4"/>
  <c r="K46" i="4" s="1"/>
  <c r="BQ46" i="4" s="1" a="1"/>
  <c r="BQ46" i="4" s="1"/>
  <c r="J38" i="4"/>
  <c r="K38" i="4" s="1"/>
  <c r="BQ38" i="4" s="1" a="1"/>
  <c r="BQ38" i="4" s="1"/>
  <c r="J17" i="4"/>
  <c r="K17" i="4" s="1"/>
  <c r="BQ17" i="4" s="1" a="1"/>
  <c r="BQ17" i="4" s="1"/>
  <c r="J41" i="3"/>
  <c r="K41" i="3" s="1"/>
  <c r="BQ41" i="3" s="1" a="1"/>
  <c r="BQ41" i="3" s="1"/>
  <c r="J33" i="3"/>
  <c r="K33" i="3" s="1"/>
  <c r="BQ33" i="3" s="1" a="1"/>
  <c r="BQ33" i="3" s="1"/>
  <c r="J28" i="3"/>
  <c r="K28" i="3" s="1"/>
  <c r="BQ28" i="3" s="1" a="1"/>
  <c r="BQ28" i="3" s="1"/>
  <c r="J20" i="3"/>
  <c r="K20" i="3" s="1"/>
  <c r="BQ20" i="3" s="1" a="1"/>
  <c r="BQ20" i="3" s="1"/>
  <c r="J44" i="2"/>
  <c r="K44" i="2" s="1"/>
  <c r="BQ44" i="2" s="1" a="1"/>
  <c r="BQ44" i="2" s="1"/>
  <c r="J36" i="2"/>
  <c r="K36" i="2" s="1"/>
  <c r="BQ36" i="2" s="1" a="1"/>
  <c r="BQ36" i="2" s="1"/>
  <c r="J31" i="2"/>
  <c r="K31" i="2" s="1"/>
  <c r="BQ31" i="2" s="1" a="1"/>
  <c r="BQ31" i="2" s="1"/>
  <c r="J23" i="2"/>
  <c r="K23" i="2" s="1"/>
  <c r="BQ23" i="2" s="1" a="1"/>
  <c r="BQ23" i="2" s="1"/>
  <c r="J46" i="17"/>
  <c r="K46" i="17" s="1"/>
  <c r="BQ46" i="17" s="1" a="1"/>
  <c r="BQ46" i="17" s="1"/>
  <c r="J25" i="17"/>
  <c r="K25" i="17" s="1"/>
  <c r="BQ25" i="17" s="1" a="1"/>
  <c r="BQ25" i="17" s="1"/>
  <c r="J41" i="16"/>
  <c r="K41" i="16" s="1"/>
  <c r="BQ41" i="16" s="1" a="1"/>
  <c r="BQ41" i="16" s="1"/>
  <c r="J33" i="16"/>
  <c r="K33" i="16" s="1"/>
  <c r="BQ33" i="16" s="1" a="1"/>
  <c r="BQ33" i="16" s="1"/>
  <c r="J28" i="16"/>
  <c r="K28" i="16" s="1"/>
  <c r="BQ28" i="16" s="1" a="1"/>
  <c r="BQ28" i="16" s="1"/>
  <c r="J44" i="15"/>
  <c r="K44" i="15" s="1"/>
  <c r="BQ44" i="15" s="1" a="1"/>
  <c r="BQ44" i="15" s="1"/>
  <c r="J31" i="15"/>
  <c r="K31" i="15" s="1"/>
  <c r="BQ31" i="15" s="1" a="1"/>
  <c r="BQ31" i="15" s="1"/>
  <c r="J23" i="15"/>
  <c r="K23" i="15" s="1"/>
  <c r="BQ23" i="15" s="1" a="1"/>
  <c r="BQ23" i="15" s="1"/>
  <c r="J39" i="14"/>
  <c r="K39" i="14" s="1"/>
  <c r="BQ39" i="14" s="1" a="1"/>
  <c r="BQ39" i="14" s="1"/>
  <c r="J26" i="14"/>
  <c r="K26" i="14" s="1"/>
  <c r="BQ26" i="14" s="1" a="1"/>
  <c r="BQ26" i="14" s="1"/>
  <c r="J42" i="13"/>
  <c r="K42" i="13" s="1"/>
  <c r="BQ42" i="13" s="1" a="1"/>
  <c r="BQ42" i="13" s="1"/>
  <c r="J34" i="13"/>
  <c r="K34" i="13" s="1"/>
  <c r="BQ34" i="13" s="1" a="1"/>
  <c r="BQ34" i="13" s="1"/>
  <c r="J21" i="13"/>
  <c r="K21" i="13" s="1"/>
  <c r="BQ21" i="13" s="1" a="1"/>
  <c r="BQ21" i="13" s="1"/>
  <c r="J45" i="12"/>
  <c r="J37" i="12"/>
  <c r="K37" i="12" s="1"/>
  <c r="BQ37" i="12" s="1" a="1"/>
  <c r="BQ37" i="12" s="1"/>
  <c r="J24" i="12"/>
  <c r="K24" i="12" s="1"/>
  <c r="BQ24" i="12" s="1" a="1"/>
  <c r="BQ24" i="12" s="1"/>
  <c r="J16" i="12"/>
  <c r="K16" i="12" s="1"/>
  <c r="BQ16" i="12" s="1" a="1"/>
  <c r="BQ16" i="12" s="1"/>
  <c r="J40" i="11"/>
  <c r="K40" i="11" s="1"/>
  <c r="BQ40" i="11" s="1" a="1"/>
  <c r="BQ40" i="11" s="1"/>
  <c r="J27" i="11"/>
  <c r="K27" i="11" s="1"/>
  <c r="BQ27" i="11" s="1" a="1"/>
  <c r="BQ27" i="11" s="1"/>
  <c r="J19" i="11"/>
  <c r="K19" i="11" s="1"/>
  <c r="BQ19" i="11" s="1" a="1"/>
  <c r="BQ19" i="11" s="1"/>
  <c r="J35" i="10"/>
  <c r="K35" i="10" s="1"/>
  <c r="BQ35" i="10" s="1" a="1"/>
  <c r="BQ35" i="10" s="1"/>
  <c r="J30" i="10"/>
  <c r="K30" i="10" s="1"/>
  <c r="BQ30" i="10" s="1" a="1"/>
  <c r="BQ30" i="10" s="1"/>
  <c r="J22" i="10"/>
  <c r="K22" i="10" s="1"/>
  <c r="BQ22" i="10" s="1" a="1"/>
  <c r="BQ22" i="10" s="1"/>
  <c r="J46" i="9"/>
  <c r="K46" i="9" s="1"/>
  <c r="BQ46" i="9" s="1" a="1"/>
  <c r="BQ46" i="9" s="1"/>
  <c r="J38" i="9"/>
  <c r="K38" i="9" s="1"/>
  <c r="BQ38" i="9" s="1" a="1"/>
  <c r="BQ38" i="9" s="1"/>
  <c r="J25" i="9"/>
  <c r="K25" i="9" s="1"/>
  <c r="BQ25" i="9" s="1" a="1"/>
  <c r="BQ25" i="9" s="1"/>
  <c r="J17" i="9"/>
  <c r="K17" i="9" s="1"/>
  <c r="BQ17" i="9" s="1" a="1"/>
  <c r="BQ17" i="9" s="1"/>
  <c r="J41" i="8"/>
  <c r="K41" i="8" s="1"/>
  <c r="BQ41" i="8" s="1" a="1"/>
  <c r="BQ41" i="8" s="1"/>
  <c r="J33" i="8"/>
  <c r="K33" i="8" s="1"/>
  <c r="BQ33" i="8" s="1" a="1"/>
  <c r="BQ33" i="8" s="1"/>
  <c r="J28" i="8"/>
  <c r="K28" i="8" s="1"/>
  <c r="BQ28" i="8" s="1" a="1"/>
  <c r="BQ28" i="8" s="1"/>
  <c r="J20" i="8"/>
  <c r="K20" i="8" s="1"/>
  <c r="BQ20" i="8" s="1" a="1"/>
  <c r="BQ20" i="8" s="1"/>
  <c r="J39" i="6"/>
  <c r="K39" i="6" s="1"/>
  <c r="BQ39" i="6" s="1" a="1"/>
  <c r="BQ39" i="6" s="1"/>
  <c r="J26" i="6"/>
  <c r="K26" i="6" s="1"/>
  <c r="BQ26" i="6" s="1" a="1"/>
  <c r="BQ26" i="6" s="1"/>
  <c r="J18" i="6"/>
  <c r="K18" i="6" s="1"/>
  <c r="BQ18" i="6" s="1" a="1"/>
  <c r="BQ18" i="6" s="1"/>
  <c r="J34" i="5"/>
  <c r="K34" i="5" s="1"/>
  <c r="BQ34" i="5" s="1" a="1"/>
  <c r="BQ34" i="5" s="1"/>
  <c r="J29" i="5"/>
  <c r="K29" i="5" s="1"/>
  <c r="BQ29" i="5" s="1" a="1"/>
  <c r="BQ29" i="5" s="1"/>
  <c r="J21" i="5"/>
  <c r="K21" i="5" s="1"/>
  <c r="BQ21" i="5" s="1" a="1"/>
  <c r="BQ21" i="5" s="1"/>
  <c r="J45" i="4"/>
  <c r="J37" i="4"/>
  <c r="K37" i="4" s="1"/>
  <c r="BQ37" i="4" s="1" a="1"/>
  <c r="BQ37" i="4" s="1"/>
  <c r="J24" i="4"/>
  <c r="K24" i="4" s="1"/>
  <c r="BQ24" i="4" s="1" a="1"/>
  <c r="BQ24" i="4" s="1"/>
  <c r="J16" i="4"/>
  <c r="K16" i="4" s="1"/>
  <c r="BQ16" i="4" s="1" a="1"/>
  <c r="BQ16" i="4" s="1"/>
  <c r="J40" i="3"/>
  <c r="K40" i="3" s="1"/>
  <c r="BQ40" i="3" s="1" a="1"/>
  <c r="BQ40" i="3" s="1"/>
  <c r="J27" i="3"/>
  <c r="K27" i="3" s="1"/>
  <c r="BQ27" i="3" s="1" a="1"/>
  <c r="BQ27" i="3" s="1"/>
  <c r="J19" i="3"/>
  <c r="K19" i="3" s="1"/>
  <c r="BQ19" i="3" s="1" a="1"/>
  <c r="BQ19" i="3" s="1"/>
  <c r="J43" i="2"/>
  <c r="K43" i="2" s="1"/>
  <c r="BQ43" i="2" s="1" a="1"/>
  <c r="BQ43" i="2" s="1"/>
  <c r="J35" i="2"/>
  <c r="K35" i="2" s="1"/>
  <c r="BQ35" i="2" s="1" a="1"/>
  <c r="BQ35" i="2" s="1"/>
  <c r="J30" i="2"/>
  <c r="K30" i="2" s="1"/>
  <c r="BQ30" i="2" s="1" a="1"/>
  <c r="BQ30" i="2" s="1"/>
  <c r="J22" i="2"/>
  <c r="K22" i="2" s="1"/>
  <c r="BQ22" i="2" s="1" a="1"/>
  <c r="BQ22" i="2" s="1"/>
  <c r="J32" i="17"/>
  <c r="K32" i="17" s="1"/>
  <c r="BQ32" i="17" s="1" a="1"/>
  <c r="BQ32" i="17" s="1"/>
  <c r="J16" i="17"/>
  <c r="K16" i="17" s="1"/>
  <c r="BQ16" i="17" s="1" a="1"/>
  <c r="BQ16" i="17" s="1"/>
  <c r="J40" i="16"/>
  <c r="K40" i="16" s="1"/>
  <c r="BQ40" i="16" s="1" a="1"/>
  <c r="BQ40" i="16" s="1"/>
  <c r="J43" i="15"/>
  <c r="K43" i="15" s="1"/>
  <c r="BQ43" i="15" s="1" a="1"/>
  <c r="BQ43" i="15" s="1"/>
  <c r="J30" i="15"/>
  <c r="K30" i="15" s="1"/>
  <c r="BQ30" i="15" s="1" a="1"/>
  <c r="BQ30" i="15" s="1"/>
  <c r="J22" i="15"/>
  <c r="K22" i="15" s="1"/>
  <c r="BQ22" i="15" s="1" a="1"/>
  <c r="BQ22" i="15" s="1"/>
  <c r="J25" i="14"/>
  <c r="K25" i="14" s="1"/>
  <c r="BQ25" i="14" s="1" a="1"/>
  <c r="BQ25" i="14" s="1"/>
  <c r="J41" i="13"/>
  <c r="K41" i="13" s="1"/>
  <c r="BQ41" i="13" s="1" a="1"/>
  <c r="BQ41" i="13" s="1"/>
  <c r="J28" i="13"/>
  <c r="K28" i="13" s="1"/>
  <c r="BQ28" i="13" s="1" a="1"/>
  <c r="BQ28" i="13" s="1"/>
  <c r="J44" i="12"/>
  <c r="K44" i="12" s="1"/>
  <c r="BQ44" i="12" s="1" a="1"/>
  <c r="BQ44" i="12" s="1"/>
  <c r="J36" i="12"/>
  <c r="K36" i="12" s="1"/>
  <c r="BQ36" i="12" s="1" a="1"/>
  <c r="BQ36" i="12" s="1"/>
  <c r="J31" i="12"/>
  <c r="K31" i="12" s="1"/>
  <c r="BQ31" i="12" s="1" a="1"/>
  <c r="BQ31" i="12" s="1"/>
  <c r="J23" i="12"/>
  <c r="K23" i="12" s="1"/>
  <c r="BQ23" i="12" s="1" a="1"/>
  <c r="BQ23" i="12" s="1"/>
  <c r="J39" i="11"/>
  <c r="K39" i="11" s="1"/>
  <c r="BQ39" i="11" s="1" a="1"/>
  <c r="BQ39" i="11" s="1"/>
  <c r="J18" i="11"/>
  <c r="K18" i="11" s="1"/>
  <c r="BQ18" i="11" s="1" a="1"/>
  <c r="BQ18" i="11" s="1"/>
  <c r="J42" i="10"/>
  <c r="K42" i="10" s="1"/>
  <c r="BQ42" i="10" s="1" a="1"/>
  <c r="BQ42" i="10" s="1"/>
  <c r="J29" i="10"/>
  <c r="K29" i="10" s="1"/>
  <c r="BQ29" i="10" s="1" a="1"/>
  <c r="BQ29" i="10" s="1"/>
  <c r="J21" i="10"/>
  <c r="K21" i="10" s="1"/>
  <c r="BQ21" i="10" s="1" a="1"/>
  <c r="BQ21" i="10" s="1"/>
  <c r="J32" i="9"/>
  <c r="K32" i="9" s="1"/>
  <c r="BQ32" i="9" s="1" a="1"/>
  <c r="BQ32" i="9" s="1"/>
  <c r="J24" i="9"/>
  <c r="K24" i="9" s="1"/>
  <c r="BQ24" i="9" s="1" a="1"/>
  <c r="BQ24" i="9" s="1"/>
  <c r="J16" i="9"/>
  <c r="K16" i="9" s="1"/>
  <c r="BQ16" i="9" s="1" a="1"/>
  <c r="BQ16" i="9" s="1"/>
  <c r="J40" i="8"/>
  <c r="K40" i="8" s="1"/>
  <c r="BQ40" i="8" s="1" a="1"/>
  <c r="BQ40" i="8" s="1"/>
  <c r="J27" i="8"/>
  <c r="K27" i="8" s="1"/>
  <c r="BQ27" i="8" s="1" a="1"/>
  <c r="BQ27" i="8" s="1"/>
  <c r="J19" i="8"/>
  <c r="K19" i="8" s="1"/>
  <c r="BQ19" i="8" s="1" a="1"/>
  <c r="BQ19" i="8" s="1"/>
  <c r="J25" i="6"/>
  <c r="K25" i="6" s="1"/>
  <c r="BQ25" i="6" s="1" a="1"/>
  <c r="BQ25" i="6" s="1"/>
  <c r="J17" i="6"/>
  <c r="K17" i="6" s="1"/>
  <c r="BQ17" i="6" s="1" a="1"/>
  <c r="BQ17" i="6" s="1"/>
  <c r="J28" i="5"/>
  <c r="K28" i="5" s="1"/>
  <c r="BQ28" i="5" s="1" a="1"/>
  <c r="BQ28" i="5" s="1"/>
  <c r="J44" i="4"/>
  <c r="K44" i="4" s="1"/>
  <c r="BQ44" i="4" s="1" a="1"/>
  <c r="BQ44" i="4" s="1"/>
  <c r="J36" i="4"/>
  <c r="K36" i="4" s="1"/>
  <c r="BQ36" i="4" s="1" a="1"/>
  <c r="BQ36" i="4" s="1"/>
  <c r="J31" i="4"/>
  <c r="K31" i="4" s="1"/>
  <c r="BQ31" i="4" s="1" a="1"/>
  <c r="BQ31" i="4" s="1"/>
  <c r="J23" i="4"/>
  <c r="K23" i="4" s="1"/>
  <c r="BQ23" i="4" s="1" a="1"/>
  <c r="BQ23" i="4" s="1"/>
  <c r="J39" i="3"/>
  <c r="K39" i="3" s="1"/>
  <c r="BQ39" i="3" s="1" a="1"/>
  <c r="BQ39" i="3" s="1"/>
  <c r="J26" i="3"/>
  <c r="K26" i="3" s="1"/>
  <c r="BQ26" i="3" s="1" a="1"/>
  <c r="BQ26" i="3" s="1"/>
  <c r="J18" i="3"/>
  <c r="K18" i="3" s="1"/>
  <c r="BQ18" i="3" s="1" a="1"/>
  <c r="BQ18" i="3" s="1"/>
  <c r="J42" i="2"/>
  <c r="K42" i="2" s="1"/>
  <c r="BQ42" i="2" s="1" a="1"/>
  <c r="BQ42" i="2" s="1"/>
  <c r="J34" i="2"/>
  <c r="K34" i="2" s="1"/>
  <c r="BQ34" i="2" s="1" a="1"/>
  <c r="BQ34" i="2" s="1"/>
  <c r="J29" i="2"/>
  <c r="K29" i="2" s="1"/>
  <c r="BQ29" i="2" s="1" a="1"/>
  <c r="BQ29" i="2" s="1"/>
  <c r="J21" i="2"/>
  <c r="K21" i="2" s="1"/>
  <c r="BQ21" i="2" s="1" a="1"/>
  <c r="BQ21" i="2" s="1"/>
  <c r="J18" i="8"/>
  <c r="K18" i="8" s="1"/>
  <c r="BQ18" i="8" s="1" a="1"/>
  <c r="BQ18" i="8" s="1"/>
  <c r="J45" i="6"/>
  <c r="J37" i="6"/>
  <c r="K37" i="6" s="1"/>
  <c r="BQ37" i="6" s="1" a="1"/>
  <c r="BQ37" i="6" s="1"/>
  <c r="J24" i="6"/>
  <c r="K24" i="6" s="1"/>
  <c r="BQ24" i="6" s="1" a="1"/>
  <c r="BQ24" i="6" s="1"/>
  <c r="J16" i="6"/>
  <c r="K16" i="6" s="1"/>
  <c r="BQ16" i="6" s="1" a="1"/>
  <c r="BQ16" i="6" s="1"/>
  <c r="J40" i="5"/>
  <c r="K40" i="5" s="1"/>
  <c r="BQ40" i="5" s="1" a="1"/>
  <c r="BQ40" i="5" s="1"/>
  <c r="J19" i="5"/>
  <c r="K19" i="5" s="1"/>
  <c r="BQ19" i="5" s="1" a="1"/>
  <c r="BQ19" i="5" s="1"/>
  <c r="J43" i="4"/>
  <c r="K43" i="4" s="1"/>
  <c r="BQ43" i="4" s="1" a="1"/>
  <c r="BQ43" i="4" s="1"/>
  <c r="J35" i="4"/>
  <c r="K35" i="4" s="1"/>
  <c r="BQ35" i="4" s="1" a="1"/>
  <c r="BQ35" i="4" s="1"/>
  <c r="J30" i="4"/>
  <c r="K30" i="4" s="1"/>
  <c r="BQ30" i="4" s="1" a="1"/>
  <c r="BQ30" i="4" s="1"/>
  <c r="J22" i="4"/>
  <c r="K22" i="4" s="1"/>
  <c r="BQ22" i="4" s="1" a="1"/>
  <c r="BQ22" i="4" s="1"/>
  <c r="J38" i="3"/>
  <c r="K38" i="3" s="1"/>
  <c r="BQ38" i="3" s="1" a="1"/>
  <c r="BQ38" i="3" s="1"/>
  <c r="J25" i="3"/>
  <c r="K25" i="3" s="1"/>
  <c r="BQ25" i="3" s="1" a="1"/>
  <c r="BQ25" i="3" s="1"/>
  <c r="J33" i="2"/>
  <c r="K33" i="2" s="1"/>
  <c r="BQ33" i="2" s="1" a="1"/>
  <c r="BQ33" i="2" s="1"/>
  <c r="J28" i="2"/>
  <c r="K28" i="2" s="1"/>
  <c r="BQ28" i="2" s="1" a="1"/>
  <c r="BQ28" i="2" s="1"/>
  <c r="J20" i="2"/>
  <c r="K20" i="2" s="1"/>
  <c r="BQ20" i="2" s="1" a="1"/>
  <c r="BQ20" i="2" s="1"/>
  <c r="J17" i="8"/>
  <c r="K17" i="8" s="1"/>
  <c r="BQ17" i="8" s="1" a="1"/>
  <c r="BQ17" i="8" s="1"/>
  <c r="J44" i="6"/>
  <c r="K44" i="6" s="1"/>
  <c r="BQ44" i="6" s="1" a="1"/>
  <c r="BQ44" i="6" s="1"/>
  <c r="J36" i="6"/>
  <c r="K36" i="6" s="1"/>
  <c r="BQ36" i="6" s="1" a="1"/>
  <c r="BQ36" i="6" s="1"/>
  <c r="J31" i="6"/>
  <c r="K31" i="6" s="1"/>
  <c r="BQ31" i="6" s="1" a="1"/>
  <c r="BQ31" i="6" s="1"/>
  <c r="J23" i="6"/>
  <c r="K23" i="6" s="1"/>
  <c r="BQ23" i="6" s="1" a="1"/>
  <c r="BQ23" i="6" s="1"/>
  <c r="J39" i="5"/>
  <c r="K39" i="5" s="1"/>
  <c r="BQ39" i="5" s="1" a="1"/>
  <c r="BQ39" i="5" s="1"/>
  <c r="J18" i="5"/>
  <c r="K18" i="5" s="1"/>
  <c r="BQ18" i="5" s="1" a="1"/>
  <c r="BQ18" i="5" s="1"/>
  <c r="J29" i="4"/>
  <c r="K29" i="4" s="1"/>
  <c r="BQ29" i="4" s="1" a="1"/>
  <c r="BQ29" i="4" s="1"/>
  <c r="J21" i="4"/>
  <c r="K21" i="4" s="1"/>
  <c r="BQ21" i="4" s="1" a="1"/>
  <c r="BQ21" i="4" s="1"/>
  <c r="J45" i="3"/>
  <c r="J24" i="3"/>
  <c r="K24" i="3" s="1"/>
  <c r="BQ24" i="3" s="1" a="1"/>
  <c r="BQ24" i="3" s="1"/>
  <c r="J16" i="3"/>
  <c r="K16" i="3" s="1"/>
  <c r="BQ16" i="3" s="1" a="1"/>
  <c r="BQ16" i="3" s="1"/>
  <c r="J40" i="2"/>
  <c r="K40" i="2" s="1"/>
  <c r="BQ40" i="2" s="1" a="1"/>
  <c r="BQ40" i="2" s="1"/>
  <c r="J20" i="12"/>
  <c r="K20" i="12" s="1"/>
  <c r="BQ20" i="12" s="1" a="1"/>
  <c r="BQ20" i="12" s="1"/>
  <c r="J31" i="11"/>
  <c r="K31" i="11" s="1"/>
  <c r="BQ31" i="11" s="1" a="1"/>
  <c r="BQ31" i="11" s="1"/>
  <c r="J23" i="11"/>
  <c r="K23" i="11" s="1"/>
  <c r="BQ23" i="11" s="1" a="1"/>
  <c r="BQ23" i="11" s="1"/>
  <c r="J26" i="10"/>
  <c r="K26" i="10" s="1"/>
  <c r="BQ26" i="10" s="1" a="1"/>
  <c r="BQ26" i="10" s="1"/>
  <c r="J42" i="9"/>
  <c r="K42" i="9" s="1"/>
  <c r="BQ42" i="9" s="1" a="1"/>
  <c r="BQ42" i="9" s="1"/>
  <c r="J34" i="9"/>
  <c r="K34" i="9" s="1"/>
  <c r="BQ34" i="9" s="1" a="1"/>
  <c r="BQ34" i="9" s="1"/>
  <c r="J29" i="9"/>
  <c r="K29" i="9" s="1"/>
  <c r="BQ29" i="9" s="1" a="1"/>
  <c r="BQ29" i="9" s="1"/>
  <c r="J45" i="8"/>
  <c r="J37" i="8"/>
  <c r="K37" i="8" s="1"/>
  <c r="BQ37" i="8" s="1" a="1"/>
  <c r="BQ37" i="8" s="1"/>
  <c r="J32" i="8"/>
  <c r="K32" i="8" s="1"/>
  <c r="BQ32" i="8" s="1" a="1"/>
  <c r="BQ32" i="8" s="1"/>
  <c r="J16" i="8"/>
  <c r="K16" i="8" s="1"/>
  <c r="BQ16" i="8" s="1" a="1"/>
  <c r="BQ16" i="8" s="1"/>
  <c r="J43" i="6"/>
  <c r="K43" i="6" s="1"/>
  <c r="BQ43" i="6" s="1" a="1"/>
  <c r="BQ43" i="6" s="1"/>
  <c r="J35" i="6"/>
  <c r="K35" i="6" s="1"/>
  <c r="BQ35" i="6" s="1" a="1"/>
  <c r="BQ35" i="6" s="1"/>
  <c r="J30" i="6"/>
  <c r="K30" i="6" s="1"/>
  <c r="BQ30" i="6" s="1" a="1"/>
  <c r="BQ30" i="6" s="1"/>
  <c r="J22" i="6"/>
  <c r="K22" i="6" s="1"/>
  <c r="BQ22" i="6" s="1" a="1"/>
  <c r="BQ22" i="6" s="1"/>
  <c r="J38" i="5"/>
  <c r="K38" i="5" s="1"/>
  <c r="BQ38" i="5" s="1" a="1"/>
  <c r="BQ38" i="5" s="1"/>
  <c r="J25" i="5"/>
  <c r="K25" i="5" s="1"/>
  <c r="BQ25" i="5" s="1" a="1"/>
  <c r="BQ25" i="5" s="1"/>
  <c r="J17" i="5"/>
  <c r="K17" i="5" s="1"/>
  <c r="BQ17" i="5" s="1" a="1"/>
  <c r="BQ17" i="5" s="1"/>
  <c r="J41" i="4"/>
  <c r="K41" i="4" s="1"/>
  <c r="BQ41" i="4" s="1" a="1"/>
  <c r="BQ41" i="4" s="1"/>
  <c r="J33" i="4"/>
  <c r="K33" i="4" s="1"/>
  <c r="BQ33" i="4" s="1" a="1"/>
  <c r="BQ33" i="4" s="1"/>
  <c r="J44" i="3"/>
  <c r="K44" i="3" s="1"/>
  <c r="BQ44" i="3" s="1" a="1"/>
  <c r="BQ44" i="3" s="1"/>
  <c r="J36" i="3"/>
  <c r="K36" i="3" s="1"/>
  <c r="BQ36" i="3" s="1" a="1"/>
  <c r="BQ36" i="3" s="1"/>
  <c r="J31" i="3"/>
  <c r="K31" i="3" s="1"/>
  <c r="BQ31" i="3" s="1" a="1"/>
  <c r="BQ31" i="3" s="1"/>
  <c r="J39" i="2"/>
  <c r="K39" i="2" s="1"/>
  <c r="BQ39" i="2" s="1" a="1"/>
  <c r="BQ39" i="2" s="1"/>
  <c r="J26" i="2"/>
  <c r="K26" i="2" s="1"/>
  <c r="BQ26" i="2" s="1" a="1"/>
  <c r="BQ26" i="2" s="1"/>
  <c r="J18" i="2"/>
  <c r="K18" i="2" s="1"/>
  <c r="BQ18" i="2" s="1" a="1"/>
  <c r="BQ18" i="2" s="1"/>
  <c r="DJ49" i="17" l="1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L19" i="18"/>
  <c r="BR19" i="18" s="1" a="1"/>
  <c r="BR19" i="18" s="1"/>
  <c r="L19" i="6"/>
  <c r="BR19" i="6" s="1" a="1"/>
  <c r="BR19" i="6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L42" i="16"/>
  <c r="BR42" i="16" s="1" a="1"/>
  <c r="BR42" i="16" s="1"/>
  <c r="BQ42" i="16" a="1"/>
  <c r="BQ42" i="16" s="1"/>
  <c r="L38" i="14"/>
  <c r="BR38" i="14" s="1" a="1"/>
  <c r="BR38" i="14" s="1"/>
  <c r="BQ38" i="14" a="1"/>
  <c r="BQ38" i="14" s="1"/>
  <c r="L24" i="7"/>
  <c r="BR24" i="7" s="1" a="1"/>
  <c r="BR24" i="7" s="1"/>
  <c r="BQ24" i="7" a="1"/>
  <c r="BQ24" i="7" s="1"/>
  <c r="L24" i="17"/>
  <c r="BR24" i="17" s="1" a="1"/>
  <c r="BR24" i="17" s="1"/>
  <c r="BQ24" i="17" a="1"/>
  <c r="BQ24" i="17" s="1"/>
  <c r="L37" i="7"/>
  <c r="BR37" i="7" s="1" a="1"/>
  <c r="BR37" i="7" s="1"/>
  <c r="BQ37" i="7" a="1"/>
  <c r="BQ37" i="7" s="1"/>
  <c r="L22" i="21"/>
  <c r="BR22" i="21" s="1" a="1"/>
  <c r="BR22" i="21" s="1"/>
  <c r="BQ22" i="21" a="1"/>
  <c r="BQ22" i="21" s="1"/>
  <c r="L24" i="8"/>
  <c r="BR24" i="8" s="1" a="1"/>
  <c r="BR24" i="8" s="1"/>
  <c r="BQ24" i="8" a="1"/>
  <c r="BQ24" i="8" s="1"/>
  <c r="L29" i="8"/>
  <c r="BR29" i="8" s="1" a="1"/>
  <c r="BR29" i="8" s="1"/>
  <c r="BQ29" i="8" a="1"/>
  <c r="BQ29" i="8" s="1"/>
  <c r="L25" i="4"/>
  <c r="BR25" i="4" s="1" a="1"/>
  <c r="BR25" i="4" s="1"/>
  <c r="BQ25" i="4" a="1"/>
  <c r="BQ25" i="4" s="1"/>
  <c r="L34" i="8"/>
  <c r="BR34" i="8" s="1" a="1"/>
  <c r="BR34" i="8" s="1"/>
  <c r="BQ34" i="8" a="1"/>
  <c r="BQ34" i="8" s="1"/>
  <c r="L39" i="9"/>
  <c r="BR39" i="9" s="1" a="1"/>
  <c r="BR39" i="9" s="1"/>
  <c r="BQ39" i="9" a="1"/>
  <c r="BQ39" i="9" s="1"/>
  <c r="L38" i="6"/>
  <c r="BR38" i="6" s="1" a="1"/>
  <c r="BR38" i="6" s="1"/>
  <c r="BQ38" i="6" a="1"/>
  <c r="BQ38" i="6" s="1"/>
  <c r="L22" i="7"/>
  <c r="BR22" i="7" s="1" a="1"/>
  <c r="BR22" i="7" s="1"/>
  <c r="BQ22" i="7" a="1"/>
  <c r="BQ22" i="7" s="1"/>
  <c r="M37" i="1"/>
  <c r="BR37" i="1" a="1"/>
  <c r="BR37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L41" i="19"/>
  <c r="BR41" i="19" s="1" a="1"/>
  <c r="BR41" i="19" s="1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L16" i="7"/>
  <c r="BR16" i="7" s="1" a="1"/>
  <c r="BR16" i="7" s="1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L31" i="10"/>
  <c r="BR31" i="10" s="1" a="1"/>
  <c r="BR31" i="10" s="1"/>
  <c r="L27" i="6"/>
  <c r="BR27" i="6" s="1" a="1"/>
  <c r="BR27" i="6" s="1"/>
  <c r="L21" i="8"/>
  <c r="BR21" i="8" s="1" a="1"/>
  <c r="BR21" i="8" s="1"/>
  <c r="K45" i="11"/>
  <c r="BQ45" i="11" s="1" a="1"/>
  <c r="BQ45" i="11" s="1"/>
  <c r="J15" i="4"/>
  <c r="J47" i="4" s="1"/>
  <c r="F11" i="4" s="1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96" i="8"/>
  <c r="BQ109" i="8"/>
  <c r="BQ99" i="8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J47" i="11" s="1"/>
  <c r="F11" i="11" s="1"/>
  <c r="K45" i="3"/>
  <c r="BQ45" i="3" s="1" a="1"/>
  <c r="BQ45" i="3" s="1"/>
  <c r="J15" i="13"/>
  <c r="J47" i="13" s="1"/>
  <c r="F11" i="13" s="1"/>
  <c r="J15" i="14"/>
  <c r="J47" i="14" s="1"/>
  <c r="F11" i="14" s="1"/>
  <c r="K45" i="1"/>
  <c r="BQ45" i="1" s="1" a="1"/>
  <c r="BQ45" i="1" s="1"/>
  <c r="K45" i="9"/>
  <c r="K45" i="21"/>
  <c r="J15" i="7"/>
  <c r="CB49" i="5"/>
  <c r="BZ49" i="5"/>
  <c r="CF49" i="5"/>
  <c r="CL49" i="5"/>
  <c r="CN49" i="9"/>
  <c r="CT49" i="9"/>
  <c r="CR49" i="9"/>
  <c r="CP49" i="9"/>
  <c r="CR49" i="13"/>
  <c r="CP49" i="13"/>
  <c r="BW49" i="13"/>
  <c r="BQ99" i="17"/>
  <c r="BQ112" i="17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91" i="7"/>
  <c r="BQ117" i="7"/>
  <c r="BQ113" i="7"/>
  <c r="BQ94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47" i="10" s="1"/>
  <c r="F11" i="10" s="1"/>
  <c r="J15" i="5"/>
  <c r="J47" i="5" s="1"/>
  <c r="F11" i="5" s="1"/>
  <c r="K45" i="10"/>
  <c r="BQ45" i="10" s="1" a="1"/>
  <c r="BQ45" i="10" s="1"/>
  <c r="K45" i="18"/>
  <c r="K45" i="19"/>
  <c r="BQ45" i="19" s="1" a="1"/>
  <c r="BQ45" i="19" s="1"/>
  <c r="J15" i="9"/>
  <c r="K15" i="9" s="1"/>
  <c r="BQ15" i="9" s="1" a="1"/>
  <c r="BQ15" i="9" s="1"/>
  <c r="K45" i="14"/>
  <c r="BQ45" i="14" s="1" a="1"/>
  <c r="BQ45" i="14" s="1"/>
  <c r="K45" i="20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97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95" i="6"/>
  <c r="BQ94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K45" i="4"/>
  <c r="J15" i="15"/>
  <c r="J47" i="15" s="1"/>
  <c r="F11" i="15" s="1"/>
  <c r="K45" i="2"/>
  <c r="BQ45" i="2" s="1" a="1"/>
  <c r="BQ45" i="2" s="1"/>
  <c r="J15" i="21"/>
  <c r="J15" i="3"/>
  <c r="K15" i="3" s="1"/>
  <c r="BQ15" i="3" s="1" a="1"/>
  <c r="BQ15" i="3" s="1"/>
  <c r="K45" i="16"/>
  <c r="J15" i="1"/>
  <c r="K15" i="1" s="1"/>
  <c r="BQ15" i="1" s="1" a="1"/>
  <c r="BQ15" i="1" s="1"/>
  <c r="J15" i="17"/>
  <c r="K45" i="15"/>
  <c r="J15" i="18"/>
  <c r="J47" i="18" s="1"/>
  <c r="F11" i="18" s="1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92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K45" i="8"/>
  <c r="J15" i="19"/>
  <c r="K15" i="19" s="1"/>
  <c r="BQ15" i="19" s="1" a="1"/>
  <c r="BQ15" i="19" s="1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101" i="19"/>
  <c r="BQ116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106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K45" i="6"/>
  <c r="K45" i="12"/>
  <c r="K45" i="5"/>
  <c r="J15" i="8"/>
  <c r="J47" i="8" s="1"/>
  <c r="F11" i="8" s="1"/>
  <c r="J15" i="12"/>
  <c r="J47" i="12" s="1"/>
  <c r="F11" i="12" s="1"/>
  <c r="J15" i="2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K45" i="13"/>
  <c r="BQ45" i="13" s="1" a="1"/>
  <c r="BQ45" i="13" s="1"/>
  <c r="K45" i="17"/>
  <c r="BQ45" i="17" s="1" a="1"/>
  <c r="BQ45" i="17" s="1"/>
  <c r="J15" i="20"/>
  <c r="K45" i="7"/>
  <c r="BU49" i="5"/>
  <c r="BS49" i="5"/>
  <c r="BQ95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94" i="18"/>
  <c r="BQ49" i="18"/>
  <c r="BX49" i="1"/>
  <c r="CD49" i="1"/>
  <c r="CB49" i="1"/>
  <c r="BZ49" i="1"/>
  <c r="J15" i="6"/>
  <c r="J15" i="16"/>
  <c r="K15" i="16" s="1"/>
  <c r="BQ15" i="16" s="1" a="1"/>
  <c r="BQ15" i="16" s="1"/>
  <c r="CR49" i="5"/>
  <c r="CP49" i="5"/>
  <c r="BW49" i="5"/>
  <c r="BQ94" i="9"/>
  <c r="BQ11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112" i="1"/>
  <c r="BR49" i="1"/>
  <c r="L44" i="12"/>
  <c r="BR44" i="12" s="1" a="1"/>
  <c r="BR44" i="12" s="1"/>
  <c r="L31" i="15"/>
  <c r="BR31" i="15" s="1" a="1"/>
  <c r="BR31" i="15" s="1"/>
  <c r="L40" i="9"/>
  <c r="BR40" i="9" s="1" a="1"/>
  <c r="BR40" i="9" s="1"/>
  <c r="L31" i="21"/>
  <c r="BR31" i="21" s="1" a="1"/>
  <c r="BR31" i="21" s="1"/>
  <c r="L37" i="13"/>
  <c r="BR37" i="13" s="1" a="1"/>
  <c r="BR37" i="13" s="1"/>
  <c r="L22" i="9"/>
  <c r="BR22" i="9" s="1" a="1"/>
  <c r="BR22" i="9" s="1"/>
  <c r="L34" i="20"/>
  <c r="BR34" i="20" s="1" a="1"/>
  <c r="BR34" i="20" s="1"/>
  <c r="L31" i="17"/>
  <c r="BR31" i="17" s="1" a="1"/>
  <c r="BR31" i="17" s="1"/>
  <c r="L33" i="21"/>
  <c r="BR33" i="21" s="1" a="1"/>
  <c r="BR33" i="21" s="1"/>
  <c r="L29" i="16"/>
  <c r="BR29" i="16" s="1" a="1"/>
  <c r="BR29" i="16" s="1"/>
  <c r="L39" i="5"/>
  <c r="BR39" i="5" s="1" a="1"/>
  <c r="BR39" i="5" s="1"/>
  <c r="L28" i="13"/>
  <c r="BR28" i="13" s="1" a="1"/>
  <c r="BR28" i="13" s="1"/>
  <c r="L26" i="2"/>
  <c r="BR26" i="2" s="1" a="1"/>
  <c r="BR26" i="2" s="1"/>
  <c r="L39" i="2"/>
  <c r="BR39" i="2" s="1" a="1"/>
  <c r="BR39" i="2" s="1"/>
  <c r="L37" i="8"/>
  <c r="BR37" i="8" s="1" a="1"/>
  <c r="BR37" i="8" s="1"/>
  <c r="L31" i="11"/>
  <c r="BR31" i="11" s="1" a="1"/>
  <c r="BR31" i="11" s="1"/>
  <c r="L29" i="4"/>
  <c r="BR29" i="4" s="1" a="1"/>
  <c r="BR29" i="4" s="1"/>
  <c r="L44" i="6"/>
  <c r="BR44" i="6" s="1" a="1"/>
  <c r="BR44" i="6" s="1"/>
  <c r="L22" i="4"/>
  <c r="BR22" i="4" s="1" a="1"/>
  <c r="BR22" i="4" s="1"/>
  <c r="L24" i="6"/>
  <c r="BR24" i="6" s="1" a="1"/>
  <c r="BR24" i="6" s="1"/>
  <c r="L18" i="3"/>
  <c r="BR18" i="3" s="1" a="1"/>
  <c r="BR18" i="3" s="1"/>
  <c r="L17" i="6"/>
  <c r="BR17" i="6" s="1" a="1"/>
  <c r="BR17" i="6" s="1"/>
  <c r="L24" i="9"/>
  <c r="BR24" i="9" s="1" a="1"/>
  <c r="BR24" i="9" s="1"/>
  <c r="L31" i="12"/>
  <c r="BR31" i="12" s="1" a="1"/>
  <c r="BR31" i="12" s="1"/>
  <c r="L30" i="15"/>
  <c r="BR30" i="15" s="1" a="1"/>
  <c r="BR30" i="15" s="1"/>
  <c r="L43" i="2"/>
  <c r="BR43" i="2" s="1" a="1"/>
  <c r="BR43" i="2" s="1"/>
  <c r="L20" i="8"/>
  <c r="BR20" i="8" s="1" a="1"/>
  <c r="BR20" i="8" s="1"/>
  <c r="L24" i="12"/>
  <c r="BR24" i="12" s="1" a="1"/>
  <c r="BR24" i="12" s="1"/>
  <c r="L33" i="3"/>
  <c r="BR33" i="3" s="1" a="1"/>
  <c r="BR33" i="3" s="1"/>
  <c r="L43" i="5"/>
  <c r="BR43" i="5" s="1" a="1"/>
  <c r="BR43" i="5" s="1"/>
  <c r="L23" i="10"/>
  <c r="BR23" i="10" s="1" a="1"/>
  <c r="BR23" i="10" s="1"/>
  <c r="L23" i="5"/>
  <c r="BR23" i="5" s="1" a="1"/>
  <c r="BR23" i="5" s="1"/>
  <c r="L27" i="9"/>
  <c r="BR27" i="9" s="1" a="1"/>
  <c r="BR27" i="9" s="1"/>
  <c r="L21" i="11"/>
  <c r="BR21" i="11" s="1" a="1"/>
  <c r="BR21" i="11" s="1"/>
  <c r="L31" i="13"/>
  <c r="BR31" i="13" s="1" a="1"/>
  <c r="BR31" i="13" s="1"/>
  <c r="L22" i="16"/>
  <c r="BR22" i="16" s="1" a="1"/>
  <c r="BR22" i="16" s="1"/>
  <c r="L28" i="6"/>
  <c r="BR28" i="6" s="1" a="1"/>
  <c r="BR28" i="6" s="1"/>
  <c r="L17" i="15"/>
  <c r="BR17" i="15" s="1" a="1"/>
  <c r="BR17" i="15" s="1"/>
  <c r="L21" i="19"/>
  <c r="BR21" i="19" s="1" a="1"/>
  <c r="BR21" i="19" s="1"/>
  <c r="L41" i="1"/>
  <c r="BR41" i="1" s="1" a="1"/>
  <c r="BR41" i="1" s="1"/>
  <c r="L35" i="3"/>
  <c r="BR35" i="3" s="1" a="1"/>
  <c r="BR35" i="3" s="1"/>
  <c r="L32" i="5"/>
  <c r="BR32" i="5" s="1" a="1"/>
  <c r="BR32" i="5" s="1"/>
  <c r="L33" i="9"/>
  <c r="BR33" i="9" s="1" a="1"/>
  <c r="BR33" i="9" s="1"/>
  <c r="L30" i="11"/>
  <c r="BR30" i="11" s="1" a="1"/>
  <c r="BR30" i="11" s="1"/>
  <c r="L24" i="13"/>
  <c r="BR24" i="13" s="1" a="1"/>
  <c r="BR24" i="13" s="1"/>
  <c r="L18" i="15"/>
  <c r="BR18" i="15" s="1" a="1"/>
  <c r="BR18" i="15" s="1"/>
  <c r="L20" i="17"/>
  <c r="BR20" i="17" s="1" a="1"/>
  <c r="BR20" i="17" s="1"/>
  <c r="L40" i="20"/>
  <c r="BR40" i="20" s="1" a="1"/>
  <c r="BR40" i="20" s="1"/>
  <c r="L21" i="9"/>
  <c r="BR21" i="9" s="1" a="1"/>
  <c r="BR21" i="9" s="1"/>
  <c r="L17" i="13"/>
  <c r="BR17" i="13" s="1" a="1"/>
  <c r="BR17" i="13" s="1"/>
  <c r="L43" i="14"/>
  <c r="BR43" i="14" s="1" a="1"/>
  <c r="BR43" i="14" s="1"/>
  <c r="L39" i="18"/>
  <c r="BR39" i="18" s="1" a="1"/>
  <c r="BR39" i="18" s="1"/>
  <c r="L33" i="20"/>
  <c r="BR33" i="20" s="1" a="1"/>
  <c r="BR33" i="20" s="1"/>
  <c r="L30" i="1"/>
  <c r="BR30" i="1" s="1" a="1"/>
  <c r="BR30" i="1" s="1"/>
  <c r="L42" i="4"/>
  <c r="BR42" i="4" s="1" a="1"/>
  <c r="BR42" i="4" s="1"/>
  <c r="L38" i="8"/>
  <c r="BR38" i="8" s="1" a="1"/>
  <c r="BR38" i="8" s="1"/>
  <c r="L40" i="10"/>
  <c r="BR40" i="10" s="1" a="1"/>
  <c r="BR40" i="10" s="1"/>
  <c r="L34" i="12"/>
  <c r="BR34" i="12" s="1" a="1"/>
  <c r="BR34" i="12" s="1"/>
  <c r="L31" i="14"/>
  <c r="BR31" i="14" s="1" a="1"/>
  <c r="BR31" i="14" s="1"/>
  <c r="L25" i="16"/>
  <c r="BR25" i="16" s="1" a="1"/>
  <c r="BR25" i="16" s="1"/>
  <c r="L27" i="18"/>
  <c r="BR27" i="18" s="1" a="1"/>
  <c r="BR27" i="18" s="1"/>
  <c r="L21" i="20"/>
  <c r="BR21" i="20" s="1" a="1"/>
  <c r="BR21" i="20" s="1"/>
  <c r="L32" i="6"/>
  <c r="BR32" i="6" s="1" a="1"/>
  <c r="BR32" i="6" s="1"/>
  <c r="L23" i="9"/>
  <c r="BR23" i="9" s="1" a="1"/>
  <c r="BR23" i="9" s="1"/>
  <c r="L27" i="13"/>
  <c r="BR27" i="13" s="1" a="1"/>
  <c r="BR27" i="13" s="1"/>
  <c r="L21" i="15"/>
  <c r="BR21" i="15" s="1" a="1"/>
  <c r="BR21" i="15" s="1"/>
  <c r="L17" i="19"/>
  <c r="BR17" i="19" s="1" a="1"/>
  <c r="BR17" i="19" s="1"/>
  <c r="L19" i="21"/>
  <c r="BR19" i="21" s="1" a="1"/>
  <c r="BR19" i="21" s="1"/>
  <c r="L41" i="5"/>
  <c r="BR41" i="5" s="1" a="1"/>
  <c r="BR41" i="5" s="1"/>
  <c r="L26" i="11"/>
  <c r="BR26" i="11" s="1" a="1"/>
  <c r="BR26" i="11" s="1"/>
  <c r="L19" i="16"/>
  <c r="BR19" i="16" s="1" a="1"/>
  <c r="BR19" i="16" s="1"/>
  <c r="L18" i="19"/>
  <c r="BR18" i="19" s="1" a="1"/>
  <c r="BR18" i="19" s="1"/>
  <c r="L20" i="21"/>
  <c r="BR20" i="21" s="1" a="1"/>
  <c r="BR20" i="21" s="1"/>
  <c r="L36" i="15"/>
  <c r="BR36" i="15" s="1" a="1"/>
  <c r="BR36" i="15" s="1"/>
  <c r="L19" i="19"/>
  <c r="BR19" i="19" s="1" a="1"/>
  <c r="BR19" i="19" s="1"/>
  <c r="L21" i="21"/>
  <c r="BR21" i="21" s="1" a="1"/>
  <c r="BR21" i="21" s="1"/>
  <c r="L25" i="12"/>
  <c r="BR25" i="12" s="1" a="1"/>
  <c r="BR25" i="12" s="1"/>
  <c r="L19" i="14"/>
  <c r="BR19" i="14" s="1" a="1"/>
  <c r="BR19" i="14" s="1"/>
  <c r="L27" i="15"/>
  <c r="BR27" i="15" s="1" a="1"/>
  <c r="BR27" i="15" s="1"/>
  <c r="L35" i="20"/>
  <c r="BR35" i="20" s="1" a="1"/>
  <c r="BR35" i="20" s="1"/>
  <c r="L44" i="7"/>
  <c r="BR44" i="7" s="1" a="1"/>
  <c r="BR44" i="7" s="1"/>
  <c r="M22" i="7"/>
  <c r="BS22" i="7" s="1" a="1"/>
  <c r="BS22" i="7" s="1"/>
  <c r="M26" i="19"/>
  <c r="BS26" i="19" s="1" a="1"/>
  <c r="BS26" i="19" s="1"/>
  <c r="M32" i="2"/>
  <c r="BS32" i="2" s="1" a="1"/>
  <c r="BS32" i="2" s="1"/>
  <c r="M24" i="2"/>
  <c r="BS24" i="2" s="1" a="1"/>
  <c r="BS24" i="2" s="1"/>
  <c r="L22" i="6"/>
  <c r="BR22" i="6" s="1" a="1"/>
  <c r="BR22" i="6" s="1"/>
  <c r="L29" i="5"/>
  <c r="BR29" i="5" s="1" a="1"/>
  <c r="BR29" i="5" s="1"/>
  <c r="L40" i="6"/>
  <c r="BR40" i="6" s="1" a="1"/>
  <c r="BR40" i="6" s="1"/>
  <c r="L25" i="7"/>
  <c r="BR25" i="7" s="1" a="1"/>
  <c r="BR25" i="7" s="1"/>
  <c r="L17" i="10"/>
  <c r="BR17" i="10" s="1" a="1"/>
  <c r="BR17" i="10" s="1"/>
  <c r="L32" i="21"/>
  <c r="BR32" i="21" s="1" a="1"/>
  <c r="BR32" i="21" s="1"/>
  <c r="L17" i="21"/>
  <c r="BR17" i="21" s="1" a="1"/>
  <c r="BR17" i="21" s="1"/>
  <c r="L44" i="14"/>
  <c r="BR44" i="14" s="1" a="1"/>
  <c r="BR44" i="14" s="1"/>
  <c r="L29" i="7"/>
  <c r="BR29" i="7" s="1" a="1"/>
  <c r="BR29" i="7" s="1"/>
  <c r="L40" i="21"/>
  <c r="BR40" i="21" s="1" a="1"/>
  <c r="BR40" i="21" s="1"/>
  <c r="L17" i="17"/>
  <c r="BR17" i="17" s="1" a="1"/>
  <c r="BR17" i="17" s="1"/>
  <c r="L30" i="6"/>
  <c r="BR30" i="6" s="1" a="1"/>
  <c r="BR30" i="6" s="1"/>
  <c r="L19" i="8"/>
  <c r="BR19" i="8" s="1" a="1"/>
  <c r="BR19" i="8" s="1"/>
  <c r="L34" i="5"/>
  <c r="BR34" i="5" s="1" a="1"/>
  <c r="BR34" i="5" s="1"/>
  <c r="L31" i="3"/>
  <c r="BR31" i="3" s="1" a="1"/>
  <c r="BR31" i="3" s="1"/>
  <c r="L38" i="5"/>
  <c r="BR38" i="5" s="1" a="1"/>
  <c r="BR38" i="5" s="1"/>
  <c r="L20" i="12"/>
  <c r="BR20" i="12" s="1" a="1"/>
  <c r="BR20" i="12" s="1"/>
  <c r="L18" i="5"/>
  <c r="BR18" i="5" s="1" a="1"/>
  <c r="BR18" i="5" s="1"/>
  <c r="L17" i="8"/>
  <c r="BR17" i="8" s="1" a="1"/>
  <c r="BR17" i="8" s="1"/>
  <c r="L30" i="4"/>
  <c r="BR30" i="4" s="1" a="1"/>
  <c r="BR30" i="4" s="1"/>
  <c r="L37" i="6"/>
  <c r="BR37" i="6" s="1" a="1"/>
  <c r="BR37" i="6" s="1"/>
  <c r="L26" i="3"/>
  <c r="BR26" i="3" s="1" a="1"/>
  <c r="BR26" i="3" s="1"/>
  <c r="L25" i="6"/>
  <c r="BR25" i="6" s="1" a="1"/>
  <c r="BR25" i="6" s="1"/>
  <c r="L32" i="9"/>
  <c r="BR32" i="9" s="1" a="1"/>
  <c r="BR32" i="9" s="1"/>
  <c r="L36" i="12"/>
  <c r="BR36" i="12" s="1" a="1"/>
  <c r="BR36" i="12" s="1"/>
  <c r="L43" i="15"/>
  <c r="BR43" i="15" s="1" a="1"/>
  <c r="BR43" i="15" s="1"/>
  <c r="L19" i="3"/>
  <c r="BR19" i="3" s="1" a="1"/>
  <c r="BR19" i="3" s="1"/>
  <c r="L21" i="5"/>
  <c r="BR21" i="5" s="1" a="1"/>
  <c r="BR21" i="5" s="1"/>
  <c r="L28" i="8"/>
  <c r="BR28" i="8" s="1" a="1"/>
  <c r="BR28" i="8" s="1"/>
  <c r="L22" i="10"/>
  <c r="BR22" i="10" s="1" a="1"/>
  <c r="BR22" i="10" s="1"/>
  <c r="L37" i="12"/>
  <c r="BR37" i="12" s="1" a="1"/>
  <c r="BR37" i="12" s="1"/>
  <c r="L23" i="15"/>
  <c r="BR23" i="15" s="1" a="1"/>
  <c r="BR23" i="15" s="1"/>
  <c r="L41" i="3"/>
  <c r="BR41" i="3" s="1" a="1"/>
  <c r="BR41" i="3" s="1"/>
  <c r="L36" i="10"/>
  <c r="BR36" i="10" s="1" a="1"/>
  <c r="BR36" i="10" s="1"/>
  <c r="L21" i="3"/>
  <c r="BR21" i="3" s="1" a="1"/>
  <c r="BR21" i="3" s="1"/>
  <c r="L44" i="5"/>
  <c r="BR44" i="5" s="1" a="1"/>
  <c r="BR44" i="5" s="1"/>
  <c r="L34" i="11"/>
  <c r="BR34" i="11" s="1" a="1"/>
  <c r="BR34" i="11" s="1"/>
  <c r="L36" i="13"/>
  <c r="BR36" i="13" s="1" a="1"/>
  <c r="BR36" i="13" s="1"/>
  <c r="L30" i="16"/>
  <c r="BR30" i="16" s="1" a="1"/>
  <c r="BR30" i="16" s="1"/>
  <c r="L17" i="7"/>
  <c r="BR17" i="7" s="1" a="1"/>
  <c r="BR17" i="7" s="1"/>
  <c r="L35" i="16"/>
  <c r="BR35" i="16" s="1" a="1"/>
  <c r="BR35" i="16" s="1"/>
  <c r="L29" i="19"/>
  <c r="BR29" i="19" s="1" a="1"/>
  <c r="BR29" i="19" s="1"/>
  <c r="L23" i="21"/>
  <c r="BR23" i="21" s="1" a="1"/>
  <c r="BR23" i="21" s="1"/>
  <c r="L17" i="2"/>
  <c r="BR17" i="2" s="1" a="1"/>
  <c r="BR17" i="2" s="1"/>
  <c r="L43" i="3"/>
  <c r="BR43" i="3" s="1" a="1"/>
  <c r="BR43" i="3" s="1"/>
  <c r="L37" i="5"/>
  <c r="BR37" i="5" s="1" a="1"/>
  <c r="BR37" i="5" s="1"/>
  <c r="L39" i="7"/>
  <c r="BR39" i="7" s="1" a="1"/>
  <c r="BR39" i="7" s="1"/>
  <c r="L41" i="9"/>
  <c r="BR41" i="9" s="1" a="1"/>
  <c r="BR41" i="9" s="1"/>
  <c r="L35" i="11"/>
  <c r="BR35" i="11" s="1" a="1"/>
  <c r="BR35" i="11" s="1"/>
  <c r="L32" i="13"/>
  <c r="BR32" i="13" s="1" a="1"/>
  <c r="BR32" i="13" s="1"/>
  <c r="L26" i="15"/>
  <c r="BR26" i="15" s="1" a="1"/>
  <c r="BR26" i="15" s="1"/>
  <c r="L28" i="17"/>
  <c r="BR28" i="17" s="1" a="1"/>
  <c r="BR28" i="17" s="1"/>
  <c r="L22" i="19"/>
  <c r="BR22" i="19" s="1" a="1"/>
  <c r="BR22" i="19" s="1"/>
  <c r="L24" i="21"/>
  <c r="BR24" i="21" s="1" a="1"/>
  <c r="BR24" i="21" s="1"/>
  <c r="L23" i="3"/>
  <c r="BR23" i="3" s="1" a="1"/>
  <c r="BR23" i="3" s="1"/>
  <c r="L18" i="10"/>
  <c r="BR18" i="10" s="1" a="1"/>
  <c r="BR18" i="10" s="1"/>
  <c r="L25" i="13"/>
  <c r="BR25" i="13" s="1" a="1"/>
  <c r="BR25" i="13" s="1"/>
  <c r="L19" i="15"/>
  <c r="BR19" i="15" s="1" a="1"/>
  <c r="BR19" i="15" s="1"/>
  <c r="L21" i="17"/>
  <c r="BR21" i="17" s="1" a="1"/>
  <c r="BR21" i="17" s="1"/>
  <c r="L41" i="20"/>
  <c r="BR41" i="20" s="1" a="1"/>
  <c r="BR41" i="20" s="1"/>
  <c r="L35" i="1"/>
  <c r="BR35" i="1" s="1" a="1"/>
  <c r="BR35" i="1" s="1"/>
  <c r="L26" i="5"/>
  <c r="BR26" i="5" s="1" a="1"/>
  <c r="BR26" i="5" s="1"/>
  <c r="L16" i="11"/>
  <c r="BR16" i="11" s="1" a="1"/>
  <c r="BR16" i="11" s="1"/>
  <c r="L42" i="12"/>
  <c r="BR42" i="12" s="1" a="1"/>
  <c r="BR42" i="12" s="1"/>
  <c r="L36" i="14"/>
  <c r="BR36" i="14" s="1" a="1"/>
  <c r="BR36" i="14" s="1"/>
  <c r="L29" i="20"/>
  <c r="BR29" i="20" s="1" a="1"/>
  <c r="BR29" i="20" s="1"/>
  <c r="L23" i="1"/>
  <c r="BR23" i="1" s="1" a="1"/>
  <c r="BR23" i="1" s="1"/>
  <c r="L21" i="7"/>
  <c r="BR21" i="7" s="1" a="1"/>
  <c r="BR21" i="7" s="1"/>
  <c r="L31" i="9"/>
  <c r="BR31" i="9" s="1" a="1"/>
  <c r="BR31" i="9" s="1"/>
  <c r="L38" i="11"/>
  <c r="BR38" i="11" s="1" a="1"/>
  <c r="BR38" i="11" s="1"/>
  <c r="L29" i="15"/>
  <c r="BR29" i="15" s="1" a="1"/>
  <c r="BR29" i="15" s="1"/>
  <c r="L23" i="17"/>
  <c r="BR23" i="17" s="1" a="1"/>
  <c r="BR23" i="17" s="1"/>
  <c r="L25" i="19"/>
  <c r="BR25" i="19" s="1" a="1"/>
  <c r="BR25" i="19" s="1"/>
  <c r="L27" i="21"/>
  <c r="BR27" i="21" s="1" a="1"/>
  <c r="BR27" i="21" s="1"/>
  <c r="L27" i="16"/>
  <c r="BR27" i="16" s="1" a="1"/>
  <c r="BR27" i="16" s="1"/>
  <c r="L28" i="21"/>
  <c r="BR28" i="21" s="1" a="1"/>
  <c r="BR28" i="21" s="1"/>
  <c r="L23" i="7"/>
  <c r="BR23" i="7" s="1" a="1"/>
  <c r="BR23" i="7" s="1"/>
  <c r="L20" i="16"/>
  <c r="BR20" i="16" s="1" a="1"/>
  <c r="BR20" i="16" s="1"/>
  <c r="L27" i="19"/>
  <c r="BR27" i="19" s="1" a="1"/>
  <c r="BR27" i="19" s="1"/>
  <c r="L34" i="21"/>
  <c r="BR34" i="21" s="1" a="1"/>
  <c r="BR34" i="21" s="1"/>
  <c r="L27" i="14"/>
  <c r="BR27" i="14" s="1" a="1"/>
  <c r="BR27" i="14" s="1"/>
  <c r="L21" i="16"/>
  <c r="BR21" i="16" s="1" a="1"/>
  <c r="BR21" i="16" s="1"/>
  <c r="L23" i="18"/>
  <c r="BR23" i="18" s="1" a="1"/>
  <c r="BR23" i="18" s="1"/>
  <c r="L38" i="20"/>
  <c r="BR38" i="20" s="1" a="1"/>
  <c r="BR38" i="20" s="1"/>
  <c r="L40" i="1"/>
  <c r="BR40" i="1" s="1" a="1"/>
  <c r="BR40" i="1" s="1"/>
  <c r="L27" i="10"/>
  <c r="BR27" i="10" s="1" a="1"/>
  <c r="BR27" i="10" s="1"/>
  <c r="L18" i="14"/>
  <c r="BR18" i="14" s="1" a="1"/>
  <c r="BR18" i="14" s="1"/>
  <c r="M22" i="21"/>
  <c r="BS22" i="21" s="1" a="1"/>
  <c r="BS22" i="21" s="1"/>
  <c r="M31" i="10"/>
  <c r="BS31" i="10" s="1" a="1"/>
  <c r="BS31" i="10" s="1"/>
  <c r="M17" i="20"/>
  <c r="BS17" i="20" s="1" a="1"/>
  <c r="BS17" i="20" s="1"/>
  <c r="M27" i="6"/>
  <c r="BS27" i="6" s="1" a="1"/>
  <c r="BS27" i="6" s="1"/>
  <c r="L20" i="2"/>
  <c r="BR20" i="2" s="1" a="1"/>
  <c r="BR20" i="2" s="1"/>
  <c r="L40" i="16"/>
  <c r="BR40" i="16" s="1" a="1"/>
  <c r="BR40" i="16" s="1"/>
  <c r="L23" i="2"/>
  <c r="BR23" i="2" s="1" a="1"/>
  <c r="BR23" i="2" s="1"/>
  <c r="L20" i="14"/>
  <c r="BR20" i="14" s="1" a="1"/>
  <c r="BR20" i="14" s="1"/>
  <c r="L19" i="4"/>
  <c r="BR19" i="4" s="1" a="1"/>
  <c r="BR19" i="4" s="1"/>
  <c r="L18" i="13"/>
  <c r="BR18" i="13" s="1" a="1"/>
  <c r="BR18" i="13" s="1"/>
  <c r="L42" i="21"/>
  <c r="BR42" i="21" s="1" a="1"/>
  <c r="BR42" i="21" s="1"/>
  <c r="L26" i="7"/>
  <c r="BR26" i="7" s="1" a="1"/>
  <c r="BR26" i="7" s="1"/>
  <c r="M38" i="14"/>
  <c r="BS38" i="14" s="1" a="1"/>
  <c r="BS38" i="14" s="1"/>
  <c r="L44" i="3"/>
  <c r="BR44" i="3" s="1" a="1"/>
  <c r="BR44" i="3" s="1"/>
  <c r="L43" i="4"/>
  <c r="BR43" i="4" s="1" a="1"/>
  <c r="BR43" i="4" s="1"/>
  <c r="L16" i="17"/>
  <c r="BR16" i="17" s="1" a="1"/>
  <c r="BR16" i="17" s="1"/>
  <c r="L44" i="15"/>
  <c r="BR44" i="15" s="1" a="1"/>
  <c r="BR44" i="15" s="1"/>
  <c r="L31" i="2"/>
  <c r="BR31" i="2" s="1" a="1"/>
  <c r="BR31" i="2" s="1"/>
  <c r="L38" i="4"/>
  <c r="BR38" i="4" s="1" a="1"/>
  <c r="BR38" i="4" s="1"/>
  <c r="L42" i="8"/>
  <c r="BR42" i="8" s="1" a="1"/>
  <c r="BR42" i="8" s="1"/>
  <c r="L28" i="11"/>
  <c r="BR28" i="11" s="1" a="1"/>
  <c r="BR28" i="11" s="1"/>
  <c r="L34" i="3"/>
  <c r="BR34" i="3" s="1" a="1"/>
  <c r="BR34" i="3" s="1"/>
  <c r="L41" i="6"/>
  <c r="BR41" i="6" s="1" a="1"/>
  <c r="BR41" i="6" s="1"/>
  <c r="L16" i="10"/>
  <c r="BR16" i="10" s="1" a="1"/>
  <c r="BR16" i="10" s="1"/>
  <c r="L18" i="12"/>
  <c r="BR18" i="12" s="1" a="1"/>
  <c r="BR18" i="12" s="1"/>
  <c r="L33" i="14"/>
  <c r="BR33" i="14" s="1" a="1"/>
  <c r="BR33" i="14" s="1"/>
  <c r="L27" i="17"/>
  <c r="BR27" i="17" s="1" a="1"/>
  <c r="BR27" i="17" s="1"/>
  <c r="L42" i="19"/>
  <c r="BR42" i="19" s="1" a="1"/>
  <c r="BR42" i="19" s="1"/>
  <c r="L36" i="21"/>
  <c r="BR36" i="21" s="1" a="1"/>
  <c r="BR36" i="21" s="1"/>
  <c r="L27" i="4"/>
  <c r="BR27" i="4" s="1" a="1"/>
  <c r="BR27" i="4" s="1"/>
  <c r="L21" i="6"/>
  <c r="BR21" i="6" s="1" a="1"/>
  <c r="BR21" i="6" s="1"/>
  <c r="L23" i="8"/>
  <c r="BR23" i="8" s="1" a="1"/>
  <c r="BR23" i="8" s="1"/>
  <c r="L25" i="10"/>
  <c r="BR25" i="10" s="1" a="1"/>
  <c r="BR25" i="10" s="1"/>
  <c r="L19" i="12"/>
  <c r="BR19" i="12" s="1" a="1"/>
  <c r="BR19" i="12" s="1"/>
  <c r="L39" i="15"/>
  <c r="BR39" i="15" s="1" a="1"/>
  <c r="BR39" i="15" s="1"/>
  <c r="L41" i="17"/>
  <c r="BR41" i="17" s="1" a="1"/>
  <c r="BR41" i="17" s="1"/>
  <c r="L35" i="19"/>
  <c r="BR35" i="19" s="1" a="1"/>
  <c r="BR35" i="19" s="1"/>
  <c r="L37" i="21"/>
  <c r="BR37" i="21" s="1" a="1"/>
  <c r="BR37" i="21" s="1"/>
  <c r="L28" i="4"/>
  <c r="BR28" i="4" s="1" a="1"/>
  <c r="BR28" i="4" s="1"/>
  <c r="L39" i="10"/>
  <c r="BR39" i="10" s="1" a="1"/>
  <c r="BR39" i="10" s="1"/>
  <c r="L38" i="13"/>
  <c r="BR38" i="13" s="1" a="1"/>
  <c r="BR38" i="13" s="1"/>
  <c r="L40" i="15"/>
  <c r="BR40" i="15" s="1" a="1"/>
  <c r="BR40" i="15" s="1"/>
  <c r="L34" i="17"/>
  <c r="BR34" i="17" s="1" a="1"/>
  <c r="BR34" i="17" s="1"/>
  <c r="L31" i="19"/>
  <c r="BR31" i="19" s="1" a="1"/>
  <c r="BR31" i="19" s="1"/>
  <c r="L25" i="21"/>
  <c r="BR25" i="21" s="1" a="1"/>
  <c r="BR25" i="21" s="1"/>
  <c r="L19" i="2"/>
  <c r="BR19" i="2" s="1" a="1"/>
  <c r="BR19" i="2" s="1"/>
  <c r="L28" i="7"/>
  <c r="BR28" i="7" s="1" a="1"/>
  <c r="BR28" i="7" s="1"/>
  <c r="L30" i="9"/>
  <c r="BR30" i="9" s="1" a="1"/>
  <c r="BR30" i="9" s="1"/>
  <c r="L32" i="11"/>
  <c r="BR32" i="11" s="1" a="1"/>
  <c r="BR32" i="11" s="1"/>
  <c r="L26" i="13"/>
  <c r="BR26" i="13" s="1" a="1"/>
  <c r="BR26" i="13" s="1"/>
  <c r="L20" i="15"/>
  <c r="BR20" i="15" s="1" a="1"/>
  <c r="BR20" i="15" s="1"/>
  <c r="L16" i="19"/>
  <c r="BR16" i="19" s="1" a="1"/>
  <c r="BR16" i="19" s="1"/>
  <c r="L42" i="20"/>
  <c r="BR42" i="20" s="1" a="1"/>
  <c r="BR42" i="20" s="1"/>
  <c r="L36" i="1"/>
  <c r="BR36" i="1" s="1" a="1"/>
  <c r="BR36" i="1" s="1"/>
  <c r="L34" i="7"/>
  <c r="BR34" i="7" s="1" a="1"/>
  <c r="BR34" i="7" s="1"/>
  <c r="L20" i="10"/>
  <c r="BR20" i="10" s="1" a="1"/>
  <c r="BR20" i="10" s="1"/>
  <c r="L22" i="12"/>
  <c r="BR22" i="12" s="1" a="1"/>
  <c r="BR22" i="12" s="1"/>
  <c r="L16" i="14"/>
  <c r="BR16" i="14" s="1" a="1"/>
  <c r="BR16" i="14" s="1"/>
  <c r="L42" i="15"/>
  <c r="BR42" i="15" s="1" a="1"/>
  <c r="BR42" i="15" s="1"/>
  <c r="L36" i="17"/>
  <c r="BR36" i="17" s="1" a="1"/>
  <c r="BR36" i="17" s="1"/>
  <c r="L38" i="19"/>
  <c r="BR38" i="19" s="1" a="1"/>
  <c r="BR38" i="19" s="1"/>
  <c r="L16" i="1"/>
  <c r="BR16" i="1" s="1" a="1"/>
  <c r="BR16" i="1" s="1"/>
  <c r="L35" i="7"/>
  <c r="BR35" i="7" s="1" a="1"/>
  <c r="BR35" i="7" s="1"/>
  <c r="L20" i="13"/>
  <c r="BR20" i="13" s="1" a="1"/>
  <c r="BR20" i="13" s="1"/>
  <c r="L41" i="21"/>
  <c r="BR41" i="21" s="1" a="1"/>
  <c r="BR41" i="21" s="1"/>
  <c r="L43" i="10"/>
  <c r="BR43" i="10" s="1" a="1"/>
  <c r="BR43" i="10" s="1"/>
  <c r="L38" i="17"/>
  <c r="BR38" i="17" s="1" a="1"/>
  <c r="BR38" i="17" s="1"/>
  <c r="L40" i="19"/>
  <c r="BR40" i="19" s="1" a="1"/>
  <c r="BR40" i="19" s="1"/>
  <c r="L18" i="1"/>
  <c r="BR18" i="1" s="1" a="1"/>
  <c r="BR18" i="1" s="1"/>
  <c r="L40" i="14"/>
  <c r="BR40" i="14" s="1" a="1"/>
  <c r="BR40" i="14" s="1"/>
  <c r="L34" i="16"/>
  <c r="BR34" i="16" s="1" a="1"/>
  <c r="BR34" i="16" s="1"/>
  <c r="L36" i="18"/>
  <c r="BR36" i="18" s="1" a="1"/>
  <c r="BR36" i="18" s="1"/>
  <c r="L30" i="21"/>
  <c r="BR30" i="21" s="1" a="1"/>
  <c r="BR30" i="21" s="1"/>
  <c r="L44" i="8"/>
  <c r="BR44" i="8" s="1" a="1"/>
  <c r="BR44" i="8" s="1"/>
  <c r="L41" i="11"/>
  <c r="BR41" i="11" s="1" a="1"/>
  <c r="BR41" i="11" s="1"/>
  <c r="L32" i="7"/>
  <c r="BR32" i="7" s="1" a="1"/>
  <c r="BR32" i="7" s="1"/>
  <c r="M34" i="8"/>
  <c r="BS34" i="8" s="1" a="1"/>
  <c r="BS34" i="8" s="1"/>
  <c r="M19" i="18"/>
  <c r="BS19" i="18" s="1" a="1"/>
  <c r="BS19" i="1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L29" i="9"/>
  <c r="BR29" i="9" s="1" a="1"/>
  <c r="BR29" i="9" s="1"/>
  <c r="L33" i="6"/>
  <c r="BR33" i="6" s="1" a="1"/>
  <c r="BR33" i="6" s="1"/>
  <c r="L34" i="19"/>
  <c r="BR34" i="19" s="1" a="1"/>
  <c r="BR34" i="19" s="1"/>
  <c r="L43" i="11"/>
  <c r="BR43" i="11" s="1" a="1"/>
  <c r="BR43" i="11" s="1"/>
  <c r="L20" i="7"/>
  <c r="BR20" i="7" s="1" a="1"/>
  <c r="BR20" i="7" s="1"/>
  <c r="L31" i="1"/>
  <c r="BR31" i="1" s="1" a="1"/>
  <c r="BR31" i="1" s="1"/>
  <c r="L18" i="8"/>
  <c r="BR18" i="8" s="1" a="1"/>
  <c r="BR18" i="8" s="1"/>
  <c r="L21" i="13"/>
  <c r="BR21" i="13" s="1" a="1"/>
  <c r="BR21" i="13" s="1"/>
  <c r="L33" i="4"/>
  <c r="BR33" i="4" s="1" a="1"/>
  <c r="BR33" i="4" s="1"/>
  <c r="L35" i="6"/>
  <c r="BR35" i="6" s="1" a="1"/>
  <c r="BR35" i="6" s="1"/>
  <c r="L42" i="9"/>
  <c r="BR42" i="9" s="1" a="1"/>
  <c r="BR42" i="9" s="1"/>
  <c r="L16" i="3"/>
  <c r="BR16" i="3" s="1" a="1"/>
  <c r="BR16" i="3" s="1"/>
  <c r="L33" i="2"/>
  <c r="BR33" i="2" s="1" a="1"/>
  <c r="BR33" i="2" s="1"/>
  <c r="L19" i="5"/>
  <c r="BR19" i="5" s="1" a="1"/>
  <c r="BR19" i="5" s="1"/>
  <c r="L21" i="2"/>
  <c r="BR21" i="2" s="1" a="1"/>
  <c r="BR21" i="2" s="1"/>
  <c r="L31" i="4"/>
  <c r="BR31" i="4" s="1" a="1"/>
  <c r="BR31" i="4" s="1"/>
  <c r="L27" i="8"/>
  <c r="BR27" i="8" s="1" a="1"/>
  <c r="BR27" i="8" s="1"/>
  <c r="L42" i="10"/>
  <c r="BR42" i="10" s="1" a="1"/>
  <c r="BR42" i="10" s="1"/>
  <c r="L41" i="13"/>
  <c r="BR41" i="13" s="1" a="1"/>
  <c r="BR41" i="13" s="1"/>
  <c r="L32" i="17"/>
  <c r="BR32" i="17" s="1" a="1"/>
  <c r="BR32" i="17" s="1"/>
  <c r="L40" i="3"/>
  <c r="BR40" i="3" s="1" a="1"/>
  <c r="BR40" i="3" s="1"/>
  <c r="L18" i="6"/>
  <c r="BR18" i="6" s="1" a="1"/>
  <c r="BR18" i="6" s="1"/>
  <c r="L17" i="9"/>
  <c r="BR17" i="9" s="1" a="1"/>
  <c r="BR17" i="9" s="1"/>
  <c r="L19" i="11"/>
  <c r="BR19" i="11" s="1" a="1"/>
  <c r="BR19" i="11" s="1"/>
  <c r="L34" i="13"/>
  <c r="BR34" i="13" s="1" a="1"/>
  <c r="BR34" i="13" s="1"/>
  <c r="L28" i="16"/>
  <c r="BR28" i="16" s="1" a="1"/>
  <c r="BR28" i="16" s="1"/>
  <c r="L36" i="2"/>
  <c r="BR36" i="2" s="1" a="1"/>
  <c r="BR36" i="2" s="1"/>
  <c r="L18" i="9"/>
  <c r="BR18" i="9" s="1" a="1"/>
  <c r="BR18" i="9" s="1"/>
  <c r="L33" i="11"/>
  <c r="BR33" i="11" s="1" a="1"/>
  <c r="BR33" i="11" s="1"/>
  <c r="L18" i="4"/>
  <c r="BR18" i="4" s="1" a="1"/>
  <c r="BR18" i="4" s="1"/>
  <c r="L22" i="8"/>
  <c r="BR22" i="8" s="1" a="1"/>
  <c r="BR22" i="8" s="1"/>
  <c r="L24" i="10"/>
  <c r="BR24" i="10" s="1" a="1"/>
  <c r="BR24" i="10" s="1"/>
  <c r="L41" i="14"/>
  <c r="BR41" i="14" s="1" a="1"/>
  <c r="BR41" i="14" s="1"/>
  <c r="L40" i="17"/>
  <c r="BR40" i="17" s="1" a="1"/>
  <c r="BR40" i="17" s="1"/>
  <c r="L29" i="11"/>
  <c r="BR29" i="11" s="1" a="1"/>
  <c r="BR29" i="11" s="1"/>
  <c r="L24" i="18"/>
  <c r="BR24" i="18" s="1" a="1"/>
  <c r="BR24" i="18" s="1"/>
  <c r="L18" i="20"/>
  <c r="BR18" i="20" s="1" a="1"/>
  <c r="BR18" i="20" s="1"/>
  <c r="L44" i="21"/>
  <c r="BR44" i="21" s="1" a="1"/>
  <c r="BR44" i="21" s="1"/>
  <c r="L38" i="2"/>
  <c r="BR38" i="2" s="1" a="1"/>
  <c r="BR38" i="2" s="1"/>
  <c r="L29" i="6"/>
  <c r="BR29" i="6" s="1" a="1"/>
  <c r="BR29" i="6" s="1"/>
  <c r="L31" i="8"/>
  <c r="BR31" i="8" s="1" a="1"/>
  <c r="BR31" i="8" s="1"/>
  <c r="L27" i="12"/>
  <c r="BR27" i="12" s="1" a="1"/>
  <c r="BR27" i="12" s="1"/>
  <c r="L21" i="14"/>
  <c r="BR21" i="14" s="1" a="1"/>
  <c r="BR21" i="14" s="1"/>
  <c r="L17" i="18"/>
  <c r="BR17" i="18" s="1" a="1"/>
  <c r="BR17" i="18" s="1"/>
  <c r="L43" i="19"/>
  <c r="BR43" i="19" s="1" a="1"/>
  <c r="BR43" i="19" s="1"/>
  <c r="L21" i="1"/>
  <c r="BR21" i="1" s="1" a="1"/>
  <c r="BR21" i="1" s="1"/>
  <c r="L36" i="11"/>
  <c r="BR36" i="11" s="1" a="1"/>
  <c r="BR36" i="11" s="1"/>
  <c r="L16" i="16"/>
  <c r="BR16" i="16" s="1" a="1"/>
  <c r="BR16" i="16" s="1"/>
  <c r="L42" i="17"/>
  <c r="BR42" i="17" s="1" a="1"/>
  <c r="BR42" i="17" s="1"/>
  <c r="L36" i="19"/>
  <c r="BR36" i="19" s="1" a="1"/>
  <c r="BR36" i="19" s="1"/>
  <c r="L27" i="2"/>
  <c r="BR27" i="2" s="1" a="1"/>
  <c r="BR27" i="2" s="1"/>
  <c r="L33" i="7"/>
  <c r="BR33" i="7" s="1" a="1"/>
  <c r="BR33" i="7" s="1"/>
  <c r="L35" i="9"/>
  <c r="BR35" i="9" s="1" a="1"/>
  <c r="BR35" i="9" s="1"/>
  <c r="L37" i="11"/>
  <c r="BR37" i="11" s="1" a="1"/>
  <c r="BR37" i="11" s="1"/>
  <c r="L28" i="15"/>
  <c r="BR28" i="15" s="1" a="1"/>
  <c r="BR28" i="15" s="1"/>
  <c r="L22" i="17"/>
  <c r="BR22" i="17" s="1" a="1"/>
  <c r="BR22" i="17" s="1"/>
  <c r="L24" i="19"/>
  <c r="BR24" i="19" s="1" a="1"/>
  <c r="BR24" i="19" s="1"/>
  <c r="L18" i="21"/>
  <c r="BR18" i="21" s="1" a="1"/>
  <c r="BR18" i="21" s="1"/>
  <c r="L44" i="1"/>
  <c r="BR44" i="1" s="1" a="1"/>
  <c r="BR44" i="1" s="1"/>
  <c r="L26" i="8"/>
  <c r="BR26" i="8" s="1" a="1"/>
  <c r="BR26" i="8" s="1"/>
  <c r="L28" i="10"/>
  <c r="BR28" i="10" s="1" a="1"/>
  <c r="BR28" i="10" s="1"/>
  <c r="L30" i="12"/>
  <c r="BR30" i="12" s="1" a="1"/>
  <c r="BR30" i="12" s="1"/>
  <c r="L24" i="14"/>
  <c r="BR24" i="14" s="1" a="1"/>
  <c r="BR24" i="14" s="1"/>
  <c r="L18" i="16"/>
  <c r="BR18" i="16" s="1" a="1"/>
  <c r="BR18" i="16" s="1"/>
  <c r="L44" i="17"/>
  <c r="BR44" i="17" s="1" a="1"/>
  <c r="BR44" i="17" s="1"/>
  <c r="L24" i="1"/>
  <c r="BR24" i="1" s="1" a="1"/>
  <c r="BR24" i="1" s="1"/>
  <c r="L43" i="7"/>
  <c r="BR43" i="7" s="1" a="1"/>
  <c r="BR43" i="7" s="1"/>
  <c r="L33" i="13"/>
  <c r="BR33" i="13" s="1" a="1"/>
  <c r="BR33" i="13" s="1"/>
  <c r="L21" i="18"/>
  <c r="BR21" i="18" s="1" a="1"/>
  <c r="BR21" i="18" s="1"/>
  <c r="L23" i="20"/>
  <c r="BR23" i="20" s="1" a="1"/>
  <c r="BR23" i="20" s="1"/>
  <c r="L17" i="1"/>
  <c r="BR17" i="1" s="1" a="1"/>
  <c r="BR17" i="1" s="1"/>
  <c r="L22" i="18"/>
  <c r="BR22" i="18" s="1" a="1"/>
  <c r="BR22" i="18" s="1"/>
  <c r="L16" i="20"/>
  <c r="BR16" i="20" s="1" a="1"/>
  <c r="BR16" i="20" s="1"/>
  <c r="L26" i="1"/>
  <c r="BR26" i="1" s="1" a="1"/>
  <c r="BR26" i="1" s="1"/>
  <c r="L22" i="13"/>
  <c r="BR22" i="13" s="1" a="1"/>
  <c r="BR22" i="13" s="1"/>
  <c r="L16" i="15"/>
  <c r="BR16" i="15" s="1" a="1"/>
  <c r="BR16" i="15" s="1"/>
  <c r="L18" i="17"/>
  <c r="BR18" i="17" s="1" a="1"/>
  <c r="BR18" i="17" s="1"/>
  <c r="L44" i="18"/>
  <c r="BR44" i="18" s="1" a="1"/>
  <c r="BR44" i="18" s="1"/>
  <c r="L35" i="21"/>
  <c r="BR35" i="21" s="1" a="1"/>
  <c r="BR35" i="21" s="1"/>
  <c r="L31" i="16"/>
  <c r="BR31" i="16" s="1" a="1"/>
  <c r="BR31" i="16" s="1"/>
  <c r="L25" i="20"/>
  <c r="BR25" i="20" s="1" a="1"/>
  <c r="BR25" i="20" s="1"/>
  <c r="L32" i="4"/>
  <c r="BR32" i="4" s="1" a="1"/>
  <c r="BR32" i="4" s="1"/>
  <c r="M20" i="5"/>
  <c r="BS20" i="5" s="1" a="1"/>
  <c r="BS20" i="5" s="1"/>
  <c r="M37" i="7"/>
  <c r="BS37" i="7" s="1" a="1"/>
  <c r="BS37" i="7" s="1"/>
  <c r="L36" i="3"/>
  <c r="BR36" i="3" s="1" a="1"/>
  <c r="BR36" i="3" s="1"/>
  <c r="L39" i="3"/>
  <c r="BR39" i="3" s="1" a="1"/>
  <c r="BR39" i="3" s="1"/>
  <c r="L33" i="8"/>
  <c r="BR33" i="8" s="1" a="1"/>
  <c r="BR33" i="8" s="1"/>
  <c r="L44" i="10"/>
  <c r="BR44" i="10" s="1" a="1"/>
  <c r="BR44" i="10" s="1"/>
  <c r="L19" i="17"/>
  <c r="BR19" i="17" s="1" a="1"/>
  <c r="BR19" i="17" s="1"/>
  <c r="L20" i="4"/>
  <c r="BR20" i="4" s="1" a="1"/>
  <c r="BR20" i="4" s="1"/>
  <c r="L43" i="1"/>
  <c r="BR43" i="1" s="1" a="1"/>
  <c r="BR43" i="1" s="1"/>
  <c r="L40" i="18"/>
  <c r="BR40" i="18" s="1" a="1"/>
  <c r="BR40" i="18" s="1"/>
  <c r="L40" i="13"/>
  <c r="BR40" i="13" s="1" a="1"/>
  <c r="BR40" i="13" s="1"/>
  <c r="L30" i="7"/>
  <c r="BR30" i="7" s="1" a="1"/>
  <c r="BR30" i="7" s="1"/>
  <c r="L31" i="7"/>
  <c r="BR31" i="7" s="1" a="1"/>
  <c r="BR31" i="7" s="1"/>
  <c r="L31" i="18"/>
  <c r="BR31" i="18" s="1" a="1"/>
  <c r="BR31" i="18" s="1"/>
  <c r="L34" i="9"/>
  <c r="BR34" i="9" s="1" a="1"/>
  <c r="BR34" i="9" s="1"/>
  <c r="L23" i="4"/>
  <c r="BR23" i="4" s="1" a="1"/>
  <c r="BR23" i="4" s="1"/>
  <c r="L35" i="10"/>
  <c r="BR35" i="10" s="1" a="1"/>
  <c r="BR35" i="10" s="1"/>
  <c r="L18" i="2"/>
  <c r="BR18" i="2" s="1" a="1"/>
  <c r="BR18" i="2" s="1"/>
  <c r="L41" i="4"/>
  <c r="BR41" i="4" s="1" a="1"/>
  <c r="BR41" i="4" s="1"/>
  <c r="L43" i="6"/>
  <c r="BR43" i="6" s="1" a="1"/>
  <c r="BR43" i="6" s="1"/>
  <c r="L26" i="10"/>
  <c r="BR26" i="10" s="1" a="1"/>
  <c r="BR26" i="10" s="1"/>
  <c r="L24" i="3"/>
  <c r="BR24" i="3" s="1" a="1"/>
  <c r="BR24" i="3" s="1"/>
  <c r="L23" i="6"/>
  <c r="BR23" i="6" s="1" a="1"/>
  <c r="BR23" i="6" s="1"/>
  <c r="L25" i="3"/>
  <c r="BR25" i="3" s="1" a="1"/>
  <c r="BR25" i="3" s="1"/>
  <c r="L29" i="2"/>
  <c r="BR29" i="2" s="1" a="1"/>
  <c r="BR29" i="2" s="1"/>
  <c r="L36" i="4"/>
  <c r="BR36" i="4" s="1" a="1"/>
  <c r="BR36" i="4" s="1"/>
  <c r="L18" i="11"/>
  <c r="BR18" i="11" s="1" a="1"/>
  <c r="BR18" i="11" s="1"/>
  <c r="L25" i="14"/>
  <c r="BR25" i="14" s="1" a="1"/>
  <c r="BR25" i="14" s="1"/>
  <c r="L22" i="2"/>
  <c r="BR22" i="2" s="1" a="1"/>
  <c r="BR22" i="2" s="1"/>
  <c r="L16" i="4"/>
  <c r="BR16" i="4" s="1" a="1"/>
  <c r="BR16" i="4" s="1"/>
  <c r="L26" i="6"/>
  <c r="BR26" i="6" s="1" a="1"/>
  <c r="BR26" i="6" s="1"/>
  <c r="L25" i="9"/>
  <c r="BR25" i="9" s="1" a="1"/>
  <c r="BR25" i="9" s="1"/>
  <c r="L27" i="11"/>
  <c r="BR27" i="11" s="1" a="1"/>
  <c r="BR27" i="11" s="1"/>
  <c r="L42" i="13"/>
  <c r="BR42" i="13" s="1" a="1"/>
  <c r="BR42" i="13" s="1"/>
  <c r="L33" i="16"/>
  <c r="BR33" i="16" s="1" a="1"/>
  <c r="BR33" i="16" s="1"/>
  <c r="L44" i="2"/>
  <c r="BR44" i="2" s="1" a="1"/>
  <c r="BR44" i="2" s="1"/>
  <c r="L22" i="5"/>
  <c r="BR22" i="5" s="1" a="1"/>
  <c r="BR22" i="5" s="1"/>
  <c r="L26" i="9"/>
  <c r="BR26" i="9" s="1" a="1"/>
  <c r="BR26" i="9" s="1"/>
  <c r="L17" i="12"/>
  <c r="BR17" i="12" s="1" a="1"/>
  <c r="BR17" i="12" s="1"/>
  <c r="L26" i="4"/>
  <c r="BR26" i="4" s="1" a="1"/>
  <c r="BR26" i="4" s="1"/>
  <c r="L30" i="8"/>
  <c r="BR30" i="8" s="1" a="1"/>
  <c r="BR30" i="8" s="1"/>
  <c r="L32" i="10"/>
  <c r="BR32" i="10" s="1" a="1"/>
  <c r="BR32" i="10" s="1"/>
  <c r="L39" i="12"/>
  <c r="BR39" i="12" s="1" a="1"/>
  <c r="BR39" i="12" s="1"/>
  <c r="L25" i="15"/>
  <c r="BR25" i="15" s="1" a="1"/>
  <c r="BR25" i="15" s="1"/>
  <c r="L16" i="18"/>
  <c r="BR16" i="18" s="1" a="1"/>
  <c r="BR16" i="18" s="1"/>
  <c r="L26" i="12"/>
  <c r="BR26" i="12" s="1" a="1"/>
  <c r="BR26" i="12" s="1"/>
  <c r="L32" i="18"/>
  <c r="BR32" i="18" s="1" a="1"/>
  <c r="BR32" i="18" s="1"/>
  <c r="L26" i="20"/>
  <c r="BR26" i="20" s="1" a="1"/>
  <c r="BR26" i="20" s="1"/>
  <c r="L20" i="1"/>
  <c r="BR20" i="1" s="1" a="1"/>
  <c r="BR20" i="1" s="1"/>
  <c r="L40" i="4"/>
  <c r="BR40" i="4" s="1" a="1"/>
  <c r="BR40" i="4" s="1"/>
  <c r="L34" i="6"/>
  <c r="BR34" i="6" s="1" a="1"/>
  <c r="BR34" i="6" s="1"/>
  <c r="L36" i="8"/>
  <c r="BR36" i="8" s="1" a="1"/>
  <c r="BR36" i="8" s="1"/>
  <c r="L38" i="10"/>
  <c r="BR38" i="10" s="1" a="1"/>
  <c r="BR38" i="10" s="1"/>
  <c r="L29" i="14"/>
  <c r="BR29" i="14" s="1" a="1"/>
  <c r="BR29" i="14" s="1"/>
  <c r="L23" i="16"/>
  <c r="BR23" i="16" s="1" a="1"/>
  <c r="BR23" i="16" s="1"/>
  <c r="L25" i="18"/>
  <c r="BR25" i="18" s="1" a="1"/>
  <c r="BR25" i="18" s="1"/>
  <c r="L19" i="20"/>
  <c r="BR19" i="20" s="1" a="1"/>
  <c r="BR19" i="20" s="1"/>
  <c r="L29" i="1"/>
  <c r="BR29" i="1" s="1" a="1"/>
  <c r="BR29" i="1" s="1"/>
  <c r="L27" i="7"/>
  <c r="BR27" i="7" s="1" a="1"/>
  <c r="BR27" i="7" s="1"/>
  <c r="L44" i="11"/>
  <c r="BR44" i="11" s="1" a="1"/>
  <c r="BR44" i="11" s="1"/>
  <c r="L22" i="14"/>
  <c r="BR22" i="14" s="1" a="1"/>
  <c r="BR22" i="14" s="1"/>
  <c r="L24" i="16"/>
  <c r="BR24" i="16" s="1" a="1"/>
  <c r="BR24" i="16" s="1"/>
  <c r="L18" i="18"/>
  <c r="BR18" i="18" s="1" a="1"/>
  <c r="BR18" i="18" s="1"/>
  <c r="L44" i="19"/>
  <c r="BR44" i="19" s="1" a="1"/>
  <c r="BR44" i="19" s="1"/>
  <c r="L38" i="21"/>
  <c r="BR38" i="21" s="1" a="1"/>
  <c r="BR38" i="21" s="1"/>
  <c r="L32" i="3"/>
  <c r="BR32" i="3" s="1" a="1"/>
  <c r="BR32" i="3" s="1"/>
  <c r="L41" i="7"/>
  <c r="BR41" i="7" s="1" a="1"/>
  <c r="BR41" i="7" s="1"/>
  <c r="L43" i="9"/>
  <c r="BR43" i="9" s="1" a="1"/>
  <c r="BR43" i="9" s="1"/>
  <c r="L39" i="13"/>
  <c r="BR39" i="13" s="1" a="1"/>
  <c r="BR39" i="13" s="1"/>
  <c r="L33" i="15"/>
  <c r="BR33" i="15" s="1" a="1"/>
  <c r="BR33" i="15" s="1"/>
  <c r="L30" i="17"/>
  <c r="BR30" i="17" s="1" a="1"/>
  <c r="BR30" i="17" s="1"/>
  <c r="L32" i="19"/>
  <c r="BR32" i="19" s="1" a="1"/>
  <c r="BR32" i="19" s="1"/>
  <c r="L26" i="21"/>
  <c r="BR26" i="21" s="1" a="1"/>
  <c r="BR26" i="21" s="1"/>
  <c r="L41" i="2"/>
  <c r="BR41" i="2" s="1" a="1"/>
  <c r="BR41" i="2" s="1"/>
  <c r="L33" i="10"/>
  <c r="BR33" i="10" s="1" a="1"/>
  <c r="BR33" i="10" s="1"/>
  <c r="L35" i="12"/>
  <c r="BR35" i="12" s="1" a="1"/>
  <c r="BR35" i="12" s="1"/>
  <c r="L32" i="14"/>
  <c r="BR32" i="14" s="1" a="1"/>
  <c r="BR32" i="14" s="1"/>
  <c r="L26" i="16"/>
  <c r="BR26" i="16" s="1" a="1"/>
  <c r="BR26" i="16" s="1"/>
  <c r="L20" i="18"/>
  <c r="BR20" i="18" s="1" a="1"/>
  <c r="BR20" i="18" s="1"/>
  <c r="L22" i="20"/>
  <c r="BR22" i="20" s="1" a="1"/>
  <c r="BR22" i="20" s="1"/>
  <c r="L32" i="1"/>
  <c r="BR32" i="1" s="1" a="1"/>
  <c r="BR32" i="1" s="1"/>
  <c r="L37" i="9"/>
  <c r="BR37" i="9" s="1" a="1"/>
  <c r="BR37" i="9" s="1"/>
  <c r="L17" i="14"/>
  <c r="BR17" i="14" s="1" a="1"/>
  <c r="BR17" i="14" s="1"/>
  <c r="L29" i="18"/>
  <c r="BR29" i="18" s="1" a="1"/>
  <c r="BR29" i="18" s="1"/>
  <c r="L31" i="20"/>
  <c r="BR31" i="20" s="1" a="1"/>
  <c r="BR31" i="20" s="1"/>
  <c r="L25" i="1"/>
  <c r="BR25" i="1" s="1" a="1"/>
  <c r="BR25" i="1" s="1"/>
  <c r="L32" i="12"/>
  <c r="BR32" i="12" s="1" a="1"/>
  <c r="BR32" i="12" s="1"/>
  <c r="L30" i="18"/>
  <c r="BR30" i="18" s="1" a="1"/>
  <c r="BR30" i="18" s="1"/>
  <c r="L24" i="20"/>
  <c r="BR24" i="20" s="1" a="1"/>
  <c r="BR24" i="20" s="1"/>
  <c r="L30" i="13"/>
  <c r="BR30" i="13" s="1" a="1"/>
  <c r="BR30" i="13" s="1"/>
  <c r="L24" i="15"/>
  <c r="BR24" i="15" s="1" a="1"/>
  <c r="BR24" i="15" s="1"/>
  <c r="L26" i="17"/>
  <c r="BR26" i="17" s="1" a="1"/>
  <c r="BR26" i="17" s="1"/>
  <c r="L20" i="19"/>
  <c r="BR20" i="19" s="1" a="1"/>
  <c r="BR20" i="19" s="1"/>
  <c r="L43" i="21"/>
  <c r="BR43" i="21" s="1" a="1"/>
  <c r="BR43" i="21" s="1"/>
  <c r="L16" i="21"/>
  <c r="BR16" i="21" s="1" a="1"/>
  <c r="BR16" i="21" s="1"/>
  <c r="L36" i="9"/>
  <c r="BR36" i="9" s="1" a="1"/>
  <c r="BR36" i="9" s="1"/>
  <c r="L42" i="5"/>
  <c r="BR42" i="5" s="1" a="1"/>
  <c r="BR42" i="5" s="1"/>
  <c r="M16" i="7"/>
  <c r="BS16" i="7" s="1" a="1"/>
  <c r="BS16" i="7" s="1"/>
  <c r="M41" i="19"/>
  <c r="BS41" i="19" s="1" a="1"/>
  <c r="BS41" i="19" s="1"/>
  <c r="M19" i="6"/>
  <c r="BS19" i="6" s="1" a="1"/>
  <c r="BS19" i="6" s="1"/>
  <c r="M42" i="7"/>
  <c r="BS42" i="7" s="1" a="1"/>
  <c r="BS42" i="7" s="1"/>
  <c r="M38" i="7"/>
  <c r="BS38" i="7" s="1" a="1"/>
  <c r="BS38" i="7" s="1"/>
  <c r="L35" i="4"/>
  <c r="BR35" i="4" s="1" a="1"/>
  <c r="BR35" i="4" s="1"/>
  <c r="L27" i="3"/>
  <c r="BR27" i="3" s="1" a="1"/>
  <c r="BR27" i="3" s="1"/>
  <c r="L17" i="4"/>
  <c r="BR17" i="4" s="1" a="1"/>
  <c r="BR17" i="4" s="1"/>
  <c r="L42" i="11"/>
  <c r="BR42" i="11" s="1" a="1"/>
  <c r="BR42" i="11" s="1"/>
  <c r="L25" i="2"/>
  <c r="BR25" i="2" s="1" a="1"/>
  <c r="BR25" i="2" s="1"/>
  <c r="L33" i="17"/>
  <c r="BR33" i="17" s="1" a="1"/>
  <c r="BR33" i="17" s="1"/>
  <c r="L29" i="17"/>
  <c r="BR29" i="17" s="1" a="1"/>
  <c r="BR29" i="17" s="1"/>
  <c r="L24" i="11"/>
  <c r="BR24" i="11" s="1" a="1"/>
  <c r="BR24" i="11" s="1"/>
  <c r="L44" i="9"/>
  <c r="BR44" i="9" s="1" a="1"/>
  <c r="BR44" i="9" s="1"/>
  <c r="L38" i="12"/>
  <c r="BR38" i="12" s="1" a="1"/>
  <c r="BR38" i="12" s="1"/>
  <c r="M25" i="4"/>
  <c r="BS25" i="4" s="1" a="1"/>
  <c r="BS25" i="4" s="1"/>
  <c r="L40" i="2"/>
  <c r="BR40" i="2" s="1" a="1"/>
  <c r="BR40" i="2" s="1"/>
  <c r="L29" i="10"/>
  <c r="BR29" i="10" s="1" a="1"/>
  <c r="BR29" i="10" s="1"/>
  <c r="L17" i="5"/>
  <c r="BR17" i="5" s="1" a="1"/>
  <c r="BR17" i="5" s="1"/>
  <c r="L16" i="8"/>
  <c r="BR16" i="8" s="1" a="1"/>
  <c r="BR16" i="8" s="1"/>
  <c r="L31" i="6"/>
  <c r="BR31" i="6" s="1" a="1"/>
  <c r="BR31" i="6" s="1"/>
  <c r="L40" i="5"/>
  <c r="BR40" i="5" s="1" a="1"/>
  <c r="BR40" i="5" s="1"/>
  <c r="L34" i="2"/>
  <c r="BR34" i="2" s="1" a="1"/>
  <c r="BR34" i="2" s="1"/>
  <c r="L44" i="4"/>
  <c r="BR44" i="4" s="1" a="1"/>
  <c r="BR44" i="4" s="1"/>
  <c r="L40" i="8"/>
  <c r="BR40" i="8" s="1" a="1"/>
  <c r="BR40" i="8" s="1"/>
  <c r="L39" i="11"/>
  <c r="BR39" i="11" s="1" a="1"/>
  <c r="BR39" i="11" s="1"/>
  <c r="L30" i="2"/>
  <c r="BR30" i="2" s="1" a="1"/>
  <c r="BR30" i="2" s="1"/>
  <c r="L24" i="4"/>
  <c r="BR24" i="4" s="1" a="1"/>
  <c r="BR24" i="4" s="1"/>
  <c r="L40" i="11"/>
  <c r="BR40" i="11" s="1" a="1"/>
  <c r="BR40" i="11" s="1"/>
  <c r="L26" i="14"/>
  <c r="BR26" i="14" s="1" a="1"/>
  <c r="BR26" i="14" s="1"/>
  <c r="L41" i="16"/>
  <c r="BR41" i="16" s="1" a="1"/>
  <c r="BR41" i="16" s="1"/>
  <c r="L20" i="3"/>
  <c r="BR20" i="3" s="1" a="1"/>
  <c r="BR20" i="3" s="1"/>
  <c r="L30" i="5"/>
  <c r="BR30" i="5" s="1" a="1"/>
  <c r="BR30" i="5" s="1"/>
  <c r="L16" i="2"/>
  <c r="BR16" i="2" s="1" a="1"/>
  <c r="BR16" i="2" s="1"/>
  <c r="L35" i="8"/>
  <c r="BR35" i="8" s="1" a="1"/>
  <c r="BR35" i="8" s="1"/>
  <c r="L37" i="10"/>
  <c r="BR37" i="10" s="1" a="1"/>
  <c r="BR37" i="10" s="1"/>
  <c r="L39" i="4"/>
  <c r="BR39" i="4" s="1" a="1"/>
  <c r="BR39" i="4" s="1"/>
  <c r="L44" i="13"/>
  <c r="BR44" i="13" s="1" a="1"/>
  <c r="BR44" i="13" s="1"/>
  <c r="L37" i="18"/>
  <c r="BR37" i="18" s="1" a="1"/>
  <c r="BR37" i="18" s="1"/>
  <c r="L28" i="1"/>
  <c r="BR28" i="1" s="1" a="1"/>
  <c r="BR28" i="1" s="1"/>
  <c r="L22" i="3"/>
  <c r="BR22" i="3" s="1" a="1"/>
  <c r="BR22" i="3" s="1"/>
  <c r="L16" i="5"/>
  <c r="BR16" i="5" s="1" a="1"/>
  <c r="BR16" i="5" s="1"/>
  <c r="L42" i="6"/>
  <c r="BR42" i="6" s="1" a="1"/>
  <c r="BR42" i="6" s="1"/>
  <c r="L20" i="9"/>
  <c r="BR20" i="9" s="1" a="1"/>
  <c r="BR20" i="9" s="1"/>
  <c r="L40" i="12"/>
  <c r="BR40" i="12" s="1" a="1"/>
  <c r="BR40" i="12" s="1"/>
  <c r="L34" i="14"/>
  <c r="BR34" i="14" s="1" a="1"/>
  <c r="BR34" i="14" s="1"/>
  <c r="L36" i="16"/>
  <c r="BR36" i="16" s="1" a="1"/>
  <c r="BR36" i="16" s="1"/>
  <c r="L27" i="20"/>
  <c r="BR27" i="20" s="1" a="1"/>
  <c r="BR27" i="20" s="1"/>
  <c r="L34" i="1"/>
  <c r="BR34" i="1" s="1" a="1"/>
  <c r="BR34" i="1" s="1"/>
  <c r="L28" i="12"/>
  <c r="BR28" i="12" s="1" a="1"/>
  <c r="BR28" i="12" s="1"/>
  <c r="L30" i="14"/>
  <c r="BR30" i="14" s="1" a="1"/>
  <c r="BR30" i="14" s="1"/>
  <c r="L32" i="16"/>
  <c r="BR32" i="16" s="1" a="1"/>
  <c r="BR32" i="16" s="1"/>
  <c r="L26" i="18"/>
  <c r="BR26" i="18" s="1" a="1"/>
  <c r="BR26" i="18" s="1"/>
  <c r="L20" i="20"/>
  <c r="BR20" i="20" s="1" a="1"/>
  <c r="BR20" i="20" s="1"/>
  <c r="L37" i="3"/>
  <c r="BR37" i="3" s="1" a="1"/>
  <c r="BR37" i="3" s="1"/>
  <c r="L25" i="8"/>
  <c r="BR25" i="8" s="1" a="1"/>
  <c r="BR25" i="8" s="1"/>
  <c r="L19" i="10"/>
  <c r="BR19" i="10" s="1" a="1"/>
  <c r="BR19" i="10" s="1"/>
  <c r="L21" i="12"/>
  <c r="BR21" i="12" s="1" a="1"/>
  <c r="BR21" i="12" s="1"/>
  <c r="L41" i="15"/>
  <c r="BR41" i="15" s="1" a="1"/>
  <c r="BR41" i="15" s="1"/>
  <c r="L35" i="17"/>
  <c r="BR35" i="17" s="1" a="1"/>
  <c r="BR35" i="17" s="1"/>
  <c r="L37" i="19"/>
  <c r="BR37" i="19" s="1" a="1"/>
  <c r="BR37" i="19" s="1"/>
  <c r="L39" i="8"/>
  <c r="BR39" i="8" s="1" a="1"/>
  <c r="BR39" i="8" s="1"/>
  <c r="L41" i="10"/>
  <c r="BR41" i="10" s="1" a="1"/>
  <c r="BR41" i="10" s="1"/>
  <c r="L43" i="12"/>
  <c r="BR43" i="12" s="1" a="1"/>
  <c r="BR43" i="12" s="1"/>
  <c r="L37" i="14"/>
  <c r="BR37" i="14" s="1" a="1"/>
  <c r="BR37" i="14" s="1"/>
  <c r="L33" i="18"/>
  <c r="BR33" i="18" s="1" a="1"/>
  <c r="BR33" i="18" s="1"/>
  <c r="L30" i="20"/>
  <c r="BR30" i="20" s="1" a="1"/>
  <c r="BR30" i="20" s="1"/>
  <c r="L34" i="18"/>
  <c r="BR34" i="18" s="1" a="1"/>
  <c r="BR34" i="18" s="1"/>
  <c r="L36" i="20"/>
  <c r="BR36" i="20" s="1" a="1"/>
  <c r="BR36" i="20" s="1"/>
  <c r="L29" i="13"/>
  <c r="BR29" i="13" s="1" a="1"/>
  <c r="BR29" i="13" s="1"/>
  <c r="L35" i="18"/>
  <c r="BR35" i="18" s="1" a="1"/>
  <c r="BR35" i="18" s="1"/>
  <c r="L37" i="20"/>
  <c r="BR37" i="20" s="1" a="1"/>
  <c r="BR37" i="20" s="1"/>
  <c r="L39" i="1"/>
  <c r="BR39" i="1" s="1" a="1"/>
  <c r="BR39" i="1" s="1"/>
  <c r="L35" i="13"/>
  <c r="BR35" i="13" s="1" a="1"/>
  <c r="BR35" i="13" s="1"/>
  <c r="L32" i="15"/>
  <c r="BR32" i="15" s="1" a="1"/>
  <c r="BR32" i="15" s="1"/>
  <c r="L28" i="19"/>
  <c r="BR28" i="19" s="1" a="1"/>
  <c r="BR28" i="19" s="1"/>
  <c r="L19" i="1"/>
  <c r="BR19" i="1" s="1" a="1"/>
  <c r="BR19" i="1" s="1"/>
  <c r="L17" i="11"/>
  <c r="BR17" i="11" s="1" a="1"/>
  <c r="BR17" i="11" s="1"/>
  <c r="M37" i="17"/>
  <c r="BS37" i="17" s="1" a="1"/>
  <c r="BS37" i="17" s="1"/>
  <c r="M39" i="9"/>
  <c r="BS39" i="9" s="1" a="1"/>
  <c r="BS39" i="9" s="1"/>
  <c r="M24" i="7"/>
  <c r="BS24" i="7" s="1" a="1"/>
  <c r="BS24" i="7" s="1"/>
  <c r="L21" i="10"/>
  <c r="BR21" i="10" s="1" a="1"/>
  <c r="BR21" i="10" s="1"/>
  <c r="L30" i="10"/>
  <c r="BR30" i="10" s="1" a="1"/>
  <c r="BR30" i="10" s="1"/>
  <c r="L29" i="3"/>
  <c r="BR29" i="3" s="1" a="1"/>
  <c r="BR29" i="3" s="1"/>
  <c r="L43" i="16"/>
  <c r="BR43" i="16" s="1" a="1"/>
  <c r="BR43" i="16" s="1"/>
  <c r="L30" i="19"/>
  <c r="BR30" i="19" s="1" a="1"/>
  <c r="BR30" i="19" s="1"/>
  <c r="L23" i="19"/>
  <c r="BR23" i="19" s="1" a="1"/>
  <c r="BR23" i="19" s="1"/>
  <c r="L38" i="16"/>
  <c r="BR38" i="16" s="1" a="1"/>
  <c r="BR38" i="16" s="1"/>
  <c r="L34" i="15"/>
  <c r="BR34" i="15" s="1" a="1"/>
  <c r="BR34" i="15" s="1"/>
  <c r="L39" i="19"/>
  <c r="BR39" i="19" s="1" a="1"/>
  <c r="BR39" i="19" s="1"/>
  <c r="L32" i="20"/>
  <c r="BR32" i="20" s="1" a="1"/>
  <c r="BR32" i="20" s="1"/>
  <c r="M19" i="9"/>
  <c r="BS19" i="9" s="1" a="1"/>
  <c r="BS19" i="9" s="1"/>
  <c r="L28" i="2"/>
  <c r="BR28" i="2" s="1" a="1"/>
  <c r="BR28" i="2" s="1"/>
  <c r="L41" i="8"/>
  <c r="BR41" i="8" s="1" a="1"/>
  <c r="BR41" i="8" s="1"/>
  <c r="L25" i="5"/>
  <c r="BR25" i="5" s="1" a="1"/>
  <c r="BR25" i="5" s="1"/>
  <c r="L32" i="8"/>
  <c r="BR32" i="8" s="1" a="1"/>
  <c r="BR32" i="8" s="1"/>
  <c r="L23" i="11"/>
  <c r="BR23" i="11" s="1" a="1"/>
  <c r="BR23" i="11" s="1"/>
  <c r="L21" i="4"/>
  <c r="BR21" i="4" s="1" a="1"/>
  <c r="BR21" i="4" s="1"/>
  <c r="L36" i="6"/>
  <c r="BR36" i="6" s="1" a="1"/>
  <c r="BR36" i="6" s="1"/>
  <c r="L38" i="3"/>
  <c r="BR38" i="3" s="1" a="1"/>
  <c r="BR38" i="3" s="1"/>
  <c r="L16" i="6"/>
  <c r="BR16" i="6" s="1" a="1"/>
  <c r="BR16" i="6" s="1"/>
  <c r="L42" i="2"/>
  <c r="BR42" i="2" s="1" a="1"/>
  <c r="BR42" i="2" s="1"/>
  <c r="L28" i="5"/>
  <c r="BR28" i="5" s="1" a="1"/>
  <c r="BR28" i="5" s="1"/>
  <c r="L16" i="9"/>
  <c r="BR16" i="9" s="1" a="1"/>
  <c r="BR16" i="9" s="1"/>
  <c r="L23" i="12"/>
  <c r="BR23" i="12" s="1" a="1"/>
  <c r="BR23" i="12" s="1"/>
  <c r="L22" i="15"/>
  <c r="BR22" i="15" s="1" a="1"/>
  <c r="BR22" i="15" s="1"/>
  <c r="L35" i="2"/>
  <c r="BR35" i="2" s="1" a="1"/>
  <c r="BR35" i="2" s="1"/>
  <c r="L37" i="4"/>
  <c r="BR37" i="4" s="1" a="1"/>
  <c r="BR37" i="4" s="1"/>
  <c r="L39" i="6"/>
  <c r="BR39" i="6" s="1" a="1"/>
  <c r="BR39" i="6" s="1"/>
  <c r="L38" i="9"/>
  <c r="BR38" i="9" s="1" a="1"/>
  <c r="BR38" i="9" s="1"/>
  <c r="L16" i="12"/>
  <c r="BR16" i="12" s="1" a="1"/>
  <c r="BR16" i="12" s="1"/>
  <c r="L39" i="14"/>
  <c r="BR39" i="14" s="1" a="1"/>
  <c r="BR39" i="14" s="1"/>
  <c r="L25" i="17"/>
  <c r="BR25" i="17" s="1" a="1"/>
  <c r="BR25" i="17" s="1"/>
  <c r="L28" i="3"/>
  <c r="BR28" i="3" s="1" a="1"/>
  <c r="BR28" i="3" s="1"/>
  <c r="L35" i="5"/>
  <c r="BR35" i="5" s="1" a="1"/>
  <c r="BR35" i="5" s="1"/>
  <c r="L37" i="2"/>
  <c r="BR37" i="2" s="1" a="1"/>
  <c r="BR37" i="2" s="1"/>
  <c r="L43" i="8"/>
  <c r="BR43" i="8" s="1" a="1"/>
  <c r="BR43" i="8" s="1"/>
  <c r="L23" i="13"/>
  <c r="BR23" i="13" s="1" a="1"/>
  <c r="BR23" i="13" s="1"/>
  <c r="L38" i="15"/>
  <c r="BR38" i="15" s="1" a="1"/>
  <c r="BR38" i="15" s="1"/>
  <c r="L36" i="5"/>
  <c r="BR36" i="5" s="1" a="1"/>
  <c r="BR36" i="5" s="1"/>
  <c r="L28" i="14"/>
  <c r="BR28" i="14" s="1" a="1"/>
  <c r="BR28" i="14" s="1"/>
  <c r="L39" i="20"/>
  <c r="BR39" i="20" s="1" a="1"/>
  <c r="BR39" i="20" s="1"/>
  <c r="L33" i="1"/>
  <c r="BR33" i="1" s="1" a="1"/>
  <c r="BR33" i="1" s="1"/>
  <c r="L30" i="3"/>
  <c r="BR30" i="3" s="1" a="1"/>
  <c r="BR30" i="3" s="1"/>
  <c r="L24" i="5"/>
  <c r="BR24" i="5" s="1" a="1"/>
  <c r="BR24" i="5" s="1"/>
  <c r="L18" i="7"/>
  <c r="BR18" i="7" s="1" a="1"/>
  <c r="BR18" i="7" s="1"/>
  <c r="L28" i="9"/>
  <c r="BR28" i="9" s="1" a="1"/>
  <c r="BR28" i="9" s="1"/>
  <c r="L22" i="11"/>
  <c r="BR22" i="11" s="1" a="1"/>
  <c r="BR22" i="11" s="1"/>
  <c r="L16" i="13"/>
  <c r="BR16" i="13" s="1" a="1"/>
  <c r="BR16" i="13" s="1"/>
  <c r="L42" i="14"/>
  <c r="BR42" i="14" s="1" a="1"/>
  <c r="BR42" i="14" s="1"/>
  <c r="L44" i="16"/>
  <c r="BR44" i="16" s="1" a="1"/>
  <c r="BR44" i="16" s="1"/>
  <c r="L38" i="18"/>
  <c r="BR38" i="18" s="1" a="1"/>
  <c r="BR38" i="18" s="1"/>
  <c r="L42" i="1"/>
  <c r="BR42" i="1" s="1" a="1"/>
  <c r="BR42" i="1" s="1"/>
  <c r="L40" i="7"/>
  <c r="BR40" i="7" s="1" a="1"/>
  <c r="BR40" i="7" s="1"/>
  <c r="L41" i="12"/>
  <c r="BR41" i="12" s="1" a="1"/>
  <c r="BR41" i="12" s="1"/>
  <c r="L35" i="14"/>
  <c r="BR35" i="14" s="1" a="1"/>
  <c r="BR35" i="14" s="1"/>
  <c r="L37" i="16"/>
  <c r="BR37" i="16" s="1" a="1"/>
  <c r="BR37" i="16" s="1"/>
  <c r="L28" i="20"/>
  <c r="BR28" i="20" s="1" a="1"/>
  <c r="BR28" i="20" s="1"/>
  <c r="L22" i="1"/>
  <c r="BR22" i="1" s="1" a="1"/>
  <c r="BR22" i="1" s="1"/>
  <c r="L34" i="4"/>
  <c r="BR34" i="4" s="1" a="1"/>
  <c r="BR34" i="4" s="1"/>
  <c r="L29" i="12"/>
  <c r="BR29" i="12" s="1" a="1"/>
  <c r="BR29" i="12" s="1"/>
  <c r="L23" i="14"/>
  <c r="BR23" i="14" s="1" a="1"/>
  <c r="BR23" i="14" s="1"/>
  <c r="L17" i="16"/>
  <c r="BR17" i="16" s="1" a="1"/>
  <c r="BR17" i="16" s="1"/>
  <c r="L43" i="17"/>
  <c r="BR43" i="17" s="1" a="1"/>
  <c r="BR43" i="17" s="1"/>
  <c r="L39" i="21"/>
  <c r="BR39" i="21" s="1" a="1"/>
  <c r="BR39" i="21" s="1"/>
  <c r="L27" i="5"/>
  <c r="BR27" i="5" s="1" a="1"/>
  <c r="BR27" i="5" s="1"/>
  <c r="L25" i="11"/>
  <c r="BR25" i="11" s="1" a="1"/>
  <c r="BR25" i="11" s="1"/>
  <c r="L19" i="13"/>
  <c r="BR19" i="13" s="1" a="1"/>
  <c r="BR19" i="13" s="1"/>
  <c r="L39" i="16"/>
  <c r="BR39" i="16" s="1" a="1"/>
  <c r="BR39" i="16" s="1"/>
  <c r="L41" i="18"/>
  <c r="BR41" i="18" s="1" a="1"/>
  <c r="BR41" i="18" s="1"/>
  <c r="L43" i="20"/>
  <c r="BR43" i="20" s="1" a="1"/>
  <c r="BR43" i="20" s="1"/>
  <c r="L33" i="5"/>
  <c r="BR33" i="5" s="1" a="1"/>
  <c r="BR33" i="5" s="1"/>
  <c r="L34" i="10"/>
  <c r="BR34" i="10" s="1" a="1"/>
  <c r="BR34" i="10" s="1"/>
  <c r="L35" i="15"/>
  <c r="BR35" i="15" s="1" a="1"/>
  <c r="BR35" i="15" s="1"/>
  <c r="L42" i="18"/>
  <c r="BR42" i="18" s="1" a="1"/>
  <c r="BR42" i="18" s="1"/>
  <c r="L44" i="20"/>
  <c r="BR44" i="20" s="1" a="1"/>
  <c r="BR44" i="20" s="1"/>
  <c r="L38" i="1"/>
  <c r="BR38" i="1" s="1" a="1"/>
  <c r="BR38" i="1" s="1"/>
  <c r="L43" i="18"/>
  <c r="BR43" i="18" s="1" a="1"/>
  <c r="BR43" i="18" s="1"/>
  <c r="L20" i="11"/>
  <c r="BR20" i="11" s="1" a="1"/>
  <c r="BR20" i="11" s="1"/>
  <c r="L43" i="13"/>
  <c r="BR43" i="13" s="1" a="1"/>
  <c r="BR43" i="13" s="1"/>
  <c r="L37" i="15"/>
  <c r="BR37" i="15" s="1" a="1"/>
  <c r="BR37" i="15" s="1"/>
  <c r="L39" i="17"/>
  <c r="BR39" i="17" s="1" a="1"/>
  <c r="BR39" i="17" s="1"/>
  <c r="L33" i="19"/>
  <c r="BR33" i="19" s="1" a="1"/>
  <c r="BR33" i="19" s="1"/>
  <c r="L27" i="1"/>
  <c r="BR27" i="1" s="1" a="1"/>
  <c r="BR27" i="1" s="1"/>
  <c r="L33" i="12"/>
  <c r="BR33" i="12" s="1" a="1"/>
  <c r="BR33" i="12" s="1"/>
  <c r="L28" i="18"/>
  <c r="BR28" i="18" s="1" a="1"/>
  <c r="BR28" i="18" s="1"/>
  <c r="L36" i="7"/>
  <c r="BR36" i="7" s="1" a="1"/>
  <c r="BR36" i="7" s="1"/>
  <c r="M42" i="16"/>
  <c r="BS42" i="16" s="1" a="1"/>
  <c r="BS42" i="16" s="1"/>
  <c r="M19" i="7"/>
  <c r="BS19" i="7" s="1" a="1"/>
  <c r="BS19" i="7" s="1"/>
  <c r="M21" i="8"/>
  <c r="BS21" i="8" s="1" a="1"/>
  <c r="BS21" i="8" s="1"/>
  <c r="L29" i="21"/>
  <c r="BR29" i="21" s="1" a="1"/>
  <c r="BR29" i="21" s="1"/>
  <c r="M24" i="8"/>
  <c r="BS24" i="8" s="1" a="1"/>
  <c r="BS24" i="8" s="1"/>
  <c r="L45" i="19"/>
  <c r="BR45" i="19" s="1" a="1"/>
  <c r="BR45" i="19" s="1"/>
  <c r="L46" i="9"/>
  <c r="BR46" i="9" s="1" a="1"/>
  <c r="BR46" i="9" s="1"/>
  <c r="L45" i="2"/>
  <c r="BR45" i="2" s="1" a="1"/>
  <c r="BR45" i="2" s="1"/>
  <c r="L46" i="18"/>
  <c r="BR46" i="18" s="1" a="1"/>
  <c r="BR46" i="18" s="1"/>
  <c r="L46" i="1"/>
  <c r="BR46" i="1" s="1" a="1"/>
  <c r="BR46" i="1" s="1"/>
  <c r="L46" i="3"/>
  <c r="BR46" i="3" s="1" a="1"/>
  <c r="BR46" i="3" s="1"/>
  <c r="L46" i="17"/>
  <c r="BR46" i="17" s="1" a="1"/>
  <c r="BR46" i="17" s="1"/>
  <c r="L46" i="8"/>
  <c r="BR46" i="8" s="1" a="1"/>
  <c r="BR46" i="8" s="1"/>
  <c r="L46" i="6"/>
  <c r="BR46" i="6" s="1" a="1"/>
  <c r="BR46" i="6" s="1"/>
  <c r="L45" i="3"/>
  <c r="BR45" i="3" s="1" a="1"/>
  <c r="BR45" i="3" s="1"/>
  <c r="L46" i="21"/>
  <c r="BR46" i="21" s="1" a="1"/>
  <c r="BR46" i="21" s="1"/>
  <c r="L45" i="1"/>
  <c r="BR45" i="1" s="1" a="1"/>
  <c r="BR45" i="1" s="1"/>
  <c r="L46" i="11"/>
  <c r="BR46" i="11" s="1" a="1"/>
  <c r="BR46" i="11" s="1"/>
  <c r="L46" i="20"/>
  <c r="BR46" i="20" s="1" a="1"/>
  <c r="BR46" i="20" s="1"/>
  <c r="L46" i="14"/>
  <c r="BR46" i="14" s="1" a="1"/>
  <c r="BR46" i="14" s="1"/>
  <c r="L46" i="7"/>
  <c r="BR46" i="7" s="1" a="1"/>
  <c r="BR46" i="7" s="1"/>
  <c r="L45" i="13"/>
  <c r="BR45" i="13" s="1" a="1"/>
  <c r="BR45" i="13" s="1"/>
  <c r="L46" i="16"/>
  <c r="BR46" i="16" s="1" a="1"/>
  <c r="BR46" i="16" s="1"/>
  <c r="L45" i="17"/>
  <c r="BR45" i="17" s="1" a="1"/>
  <c r="BR45" i="17" s="1"/>
  <c r="L46" i="12"/>
  <c r="BR46" i="12" s="1" a="1"/>
  <c r="BR46" i="12" s="1"/>
  <c r="L46" i="4"/>
  <c r="BR46" i="4" s="1" a="1"/>
  <c r="BR46" i="4" s="1"/>
  <c r="L46" i="5"/>
  <c r="BR46" i="5" s="1" a="1"/>
  <c r="BR46" i="5" s="1"/>
  <c r="L46" i="13"/>
  <c r="BR46" i="13" s="1" a="1"/>
  <c r="BR46" i="13" s="1"/>
  <c r="L46" i="19"/>
  <c r="BR46" i="19" s="1" a="1"/>
  <c r="BR46" i="19" s="1"/>
  <c r="L46" i="10"/>
  <c r="BR46" i="10" s="1" a="1"/>
  <c r="BR46" i="10" s="1"/>
  <c r="L46" i="2"/>
  <c r="BR46" i="2" s="1" a="1"/>
  <c r="BR46" i="2" s="1"/>
  <c r="L45" i="11"/>
  <c r="BR45" i="11" s="1" a="1"/>
  <c r="BR45" i="11" s="1"/>
  <c r="N46" i="15" l="1"/>
  <c r="BT46" i="15" s="1" a="1"/>
  <c r="BT46" i="15" s="1"/>
  <c r="BQ99" i="7"/>
  <c r="M24" i="17"/>
  <c r="BS24" i="17" s="1" a="1"/>
  <c r="BS24" i="17" s="1"/>
  <c r="M38" i="6"/>
  <c r="BS38" i="6" s="1" a="1"/>
  <c r="BS38" i="6" s="1"/>
  <c r="M29" i="8"/>
  <c r="BS29" i="8" s="1" a="1"/>
  <c r="BS29" i="8" s="1"/>
  <c r="BQ100" i="4"/>
  <c r="BQ112" i="7"/>
  <c r="L45" i="6"/>
  <c r="BR45" i="6" s="1" a="1"/>
  <c r="BR45" i="6" s="1"/>
  <c r="BQ45" i="6" a="1"/>
  <c r="BQ45" i="6" s="1"/>
  <c r="L45" i="15"/>
  <c r="BR45" i="15" s="1" a="1"/>
  <c r="BR45" i="15" s="1"/>
  <c r="BQ45" i="15" a="1"/>
  <c r="BQ45" i="15" s="1"/>
  <c r="L45" i="4"/>
  <c r="BR45" i="4" s="1" a="1"/>
  <c r="BR45" i="4" s="1"/>
  <c r="BQ45" i="4" a="1"/>
  <c r="BQ45" i="4" s="1"/>
  <c r="L45" i="21"/>
  <c r="BR45" i="21" s="1" a="1"/>
  <c r="BR45" i="21" s="1"/>
  <c r="BQ45" i="21" a="1"/>
  <c r="BQ45" i="21" s="1"/>
  <c r="L45" i="9"/>
  <c r="BR45" i="9" s="1" a="1"/>
  <c r="BR45" i="9" s="1"/>
  <c r="BQ45" i="9" a="1"/>
  <c r="BQ45" i="9" s="1"/>
  <c r="L45" i="7"/>
  <c r="BR45" i="7" s="1" a="1"/>
  <c r="BR45" i="7" s="1"/>
  <c r="BQ45" i="7" a="1"/>
  <c r="BQ45" i="7" s="1"/>
  <c r="L45" i="18"/>
  <c r="BR45" i="18" s="1" a="1"/>
  <c r="BR45" i="18" s="1"/>
  <c r="BQ45" i="18" a="1"/>
  <c r="BQ45" i="18" s="1"/>
  <c r="N37" i="1"/>
  <c r="BS37" i="1" a="1"/>
  <c r="BS37" i="1" s="1"/>
  <c r="L45" i="16"/>
  <c r="BR45" i="16" s="1" a="1"/>
  <c r="BR45" i="16" s="1"/>
  <c r="BQ45" i="16" a="1"/>
  <c r="BQ45" i="16" s="1"/>
  <c r="L45" i="5"/>
  <c r="BR45" i="5" s="1" a="1"/>
  <c r="BR45" i="5" s="1"/>
  <c r="BQ45" i="5" a="1"/>
  <c r="BQ45" i="5" s="1"/>
  <c r="L45" i="12"/>
  <c r="BR45" i="12" s="1" a="1"/>
  <c r="BR45" i="12" s="1"/>
  <c r="BQ45" i="12" a="1"/>
  <c r="BQ45" i="12" s="1"/>
  <c r="L45" i="8"/>
  <c r="BR45" i="8" s="1" a="1"/>
  <c r="BR45" i="8" s="1"/>
  <c r="BQ45" i="8" a="1"/>
  <c r="BQ45" i="8" s="1"/>
  <c r="L45" i="20"/>
  <c r="BR45" i="20" s="1" a="1"/>
  <c r="BR45" i="20" s="1"/>
  <c r="BQ45" i="20" a="1"/>
  <c r="BQ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L45" i="14"/>
  <c r="BR45" i="14" s="1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24" i="16"/>
  <c r="BQ127" i="16" s="1"/>
  <c r="BQ120" i="16" s="1"/>
  <c r="BQ119" i="20"/>
  <c r="BQ112" i="2"/>
  <c r="BQ114" i="19"/>
  <c r="BQ108" i="18"/>
  <c r="BQ91" i="5"/>
  <c r="BQ92" i="14"/>
  <c r="BQ113" i="10"/>
  <c r="BQ116" i="4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19" i="11"/>
  <c r="BQ102" i="11"/>
  <c r="BQ115" i="13"/>
  <c r="BQ92" i="1"/>
  <c r="BQ118" i="19"/>
  <c r="BQ106" i="4"/>
  <c r="BR94" i="18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4" i="17"/>
  <c r="BQ117" i="18"/>
  <c r="BQ100" i="11"/>
  <c r="BQ115" i="7"/>
  <c r="BQ103" i="9"/>
  <c r="BQ113" i="15"/>
  <c r="BQ91" i="12"/>
  <c r="BQ103" i="5"/>
  <c r="BQ100" i="5"/>
  <c r="BQ109" i="15"/>
  <c r="BQ111" i="20"/>
  <c r="BQ114" i="8"/>
  <c r="BQ112" i="3"/>
  <c r="BQ102" i="20"/>
  <c r="BQ97" i="3"/>
  <c r="BQ110" i="8"/>
  <c r="BQ115" i="11"/>
  <c r="BQ119" i="4"/>
  <c r="BQ104" i="10"/>
  <c r="BQ108" i="17"/>
  <c r="BQ95" i="19"/>
  <c r="BQ100" i="1"/>
  <c r="BQ101" i="16"/>
  <c r="BQ105" i="17"/>
  <c r="BQ93" i="18"/>
  <c r="BQ98" i="16"/>
  <c r="BQ101" i="20"/>
  <c r="BQ101" i="4"/>
  <c r="BQ100" i="9"/>
  <c r="BQ104" i="2"/>
  <c r="BQ93" i="2"/>
  <c r="BQ115" i="18"/>
  <c r="BR112" i="7"/>
  <c r="BQ93" i="17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7" i="21"/>
  <c r="BQ104" i="5"/>
  <c r="BR101" i="19"/>
  <c r="BQ110" i="20"/>
  <c r="BQ94" i="14"/>
  <c r="BQ111" i="15"/>
  <c r="BQ101" i="11"/>
  <c r="BQ96" i="15"/>
  <c r="BQ107" i="6"/>
  <c r="BQ106" i="14"/>
  <c r="BQ117" i="4"/>
  <c r="BQ118" i="14"/>
  <c r="BQ95" i="17"/>
  <c r="BQ108" i="9"/>
  <c r="BQ116" i="1"/>
  <c r="BQ97" i="16"/>
  <c r="BQ98" i="5"/>
  <c r="BQ105" i="15"/>
  <c r="BQ93" i="3"/>
  <c r="BQ104" i="4"/>
  <c r="BQ114" i="2"/>
  <c r="BQ104" i="16"/>
  <c r="BQ97" i="9"/>
  <c r="BQ115" i="9"/>
  <c r="BQ121" i="11"/>
  <c r="BR96" i="8"/>
  <c r="BQ118" i="17"/>
  <c r="BQ105" i="3"/>
  <c r="BQ107" i="8"/>
  <c r="BQ114" i="1"/>
  <c r="BQ109" i="1"/>
  <c r="BQ115" i="8"/>
  <c r="BR117" i="7"/>
  <c r="BQ107" i="19"/>
  <c r="BQ95" i="1"/>
  <c r="BQ111" i="4"/>
  <c r="BQ107" i="4"/>
  <c r="BQ103" i="15"/>
  <c r="BQ99" i="10"/>
  <c r="BQ106" i="1"/>
  <c r="BQ91" i="1"/>
  <c r="BQ94" i="12"/>
  <c r="BQ103" i="21"/>
  <c r="BQ97" i="19"/>
  <c r="BQ94" i="3"/>
  <c r="BR107" i="2"/>
  <c r="BQ100" i="16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00" i="15"/>
  <c r="BQ119" i="2"/>
  <c r="BQ100" i="14"/>
  <c r="BQ99" i="3"/>
  <c r="BQ106" i="18"/>
  <c r="BQ119" i="10"/>
  <c r="BQ100" i="20"/>
  <c r="BQ91" i="20"/>
  <c r="BQ99" i="1"/>
  <c r="BQ93" i="2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2" i="5"/>
  <c r="BQ109" i="4"/>
  <c r="BQ117" i="1"/>
  <c r="BQ93" i="7"/>
  <c r="BQ103" i="3"/>
  <c r="BQ113" i="9"/>
  <c r="BQ117" i="2"/>
  <c r="BQ113" i="16"/>
  <c r="BR99" i="7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R99" i="17"/>
  <c r="BQ91" i="15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5" i="9"/>
  <c r="BQ106" i="19"/>
  <c r="BQ114" i="10"/>
  <c r="BQ116" i="17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102" i="16"/>
  <c r="BQ98" i="17"/>
  <c r="BQ106" i="9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106" i="13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2" i="10"/>
  <c r="BQ113" i="12"/>
  <c r="BQ107" i="12"/>
  <c r="BQ100" i="18"/>
  <c r="BQ97" i="2"/>
  <c r="BQ111" i="3"/>
  <c r="BQ119" i="1"/>
  <c r="BQ113" i="2"/>
  <c r="BQ91" i="3"/>
  <c r="BQ115" i="14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7" i="15"/>
  <c r="BQ96" i="4"/>
  <c r="BQ107" i="20"/>
  <c r="BQ104" i="3"/>
  <c r="BQ92" i="11"/>
  <c r="BQ110" i="18"/>
  <c r="BQ112" i="14"/>
  <c r="BQ96" i="12"/>
  <c r="BQ103" i="12"/>
  <c r="BQ95" i="9"/>
  <c r="BQ114" i="4"/>
  <c r="BQ95" i="3"/>
  <c r="BQ91" i="8"/>
  <c r="BQ115" i="2"/>
  <c r="BQ100" i="2"/>
  <c r="BQ111" i="9"/>
  <c r="BQ99" i="20"/>
  <c r="BQ107" i="1"/>
  <c r="BQ116" i="2"/>
  <c r="BQ107" i="3"/>
  <c r="BQ104" i="1"/>
  <c r="BQ109" i="6"/>
  <c r="BQ114" i="12"/>
  <c r="BQ108" i="16"/>
  <c r="BQ93" i="11"/>
  <c r="BQ110" i="10"/>
  <c r="BQ118" i="1"/>
  <c r="BQ106" i="16"/>
  <c r="BQ97" i="18"/>
  <c r="BQ96" i="18"/>
  <c r="BQ103" i="10"/>
  <c r="BQ111" i="11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5" i="8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114" i="11"/>
  <c r="BQ92" i="5"/>
  <c r="BQ99" i="11"/>
  <c r="BR113" i="7"/>
  <c r="BQ91" i="21"/>
  <c r="BQ105" i="18"/>
  <c r="BQ97" i="20"/>
  <c r="BQ101" i="21"/>
  <c r="BQ113" i="21"/>
  <c r="BQ94" i="20"/>
  <c r="BQ115" i="4"/>
  <c r="BQ101" i="9"/>
  <c r="BQ91" i="4"/>
  <c r="BQ100" i="3"/>
  <c r="BQ98" i="4"/>
  <c r="BQ95" i="4"/>
  <c r="BR95" i="5"/>
  <c r="BQ97" i="13"/>
  <c r="BQ93" i="16"/>
  <c r="BQ97" i="17"/>
  <c r="BQ111" i="19"/>
  <c r="BQ102" i="12"/>
  <c r="BQ99" i="18"/>
  <c r="BQ108" i="11"/>
  <c r="BQ115" i="3"/>
  <c r="BQ108" i="2"/>
  <c r="BQ104" i="9"/>
  <c r="BR117" i="3"/>
  <c r="BQ116" i="11"/>
  <c r="BQ109" i="16"/>
  <c r="BQ113" i="17"/>
  <c r="BQ110" i="7"/>
  <c r="BQ117" i="15"/>
  <c r="BQ109" i="7"/>
  <c r="BQ95" i="15"/>
  <c r="BQ103" i="7"/>
  <c r="BQ103" i="4"/>
  <c r="BQ114" i="15"/>
  <c r="BQ96" i="6"/>
  <c r="BQ117" i="19"/>
  <c r="BQ93" i="12"/>
  <c r="BQ103" i="11"/>
  <c r="BQ119" i="15"/>
  <c r="BR113" i="14"/>
  <c r="BQ98" i="2"/>
  <c r="BR92" i="20"/>
  <c r="BQ93" i="14"/>
  <c r="BQ113" i="20"/>
  <c r="BQ98" i="7"/>
  <c r="BQ104" i="15"/>
  <c r="BQ96" i="7"/>
  <c r="BQ101" i="5"/>
  <c r="BQ94" i="15"/>
  <c r="BQ99" i="21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R91" i="7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06" i="21"/>
  <c r="BQ121" i="7"/>
  <c r="BQ121" i="4"/>
  <c r="BQ121" i="20"/>
  <c r="BQ121" i="8"/>
  <c r="BQ121" i="9"/>
  <c r="BQ104" i="21"/>
  <c r="BQ102" i="1"/>
  <c r="BQ113" i="1"/>
  <c r="BQ114" i="16"/>
  <c r="BQ104" i="12"/>
  <c r="BQ110" i="14"/>
  <c r="BQ91" i="13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05" i="7"/>
  <c r="BQ114" i="3"/>
  <c r="BQ110" i="21"/>
  <c r="BQ108" i="13"/>
  <c r="BQ101" i="8"/>
  <c r="BQ110" i="9"/>
  <c r="BQ96" i="1"/>
  <c r="BQ109" i="13"/>
  <c r="BQ102" i="8"/>
  <c r="BQ108" i="4"/>
  <c r="BQ118" i="11"/>
  <c r="BQ109" i="17"/>
  <c r="K47" i="9"/>
  <c r="L15" i="9"/>
  <c r="K47" i="1"/>
  <c r="L15" i="1"/>
  <c r="BR15" i="1" s="1" a="1"/>
  <c r="BR15" i="1" s="1"/>
  <c r="K47" i="16"/>
  <c r="BQ90" i="16"/>
  <c r="L15" i="16"/>
  <c r="K47" i="19"/>
  <c r="L15" i="19"/>
  <c r="K15" i="11"/>
  <c r="BQ15" i="11" s="1" a="1"/>
  <c r="BQ15" i="11" s="1"/>
  <c r="L45" i="10"/>
  <c r="L15" i="3"/>
  <c r="K15" i="5"/>
  <c r="K15" i="10"/>
  <c r="BQ15" i="10" s="1" a="1"/>
  <c r="BQ15" i="10" s="1"/>
  <c r="K15" i="14"/>
  <c r="K15" i="13"/>
  <c r="BQ15" i="13" s="1" a="1"/>
  <c r="BQ15" i="13" s="1"/>
  <c r="BQ63" i="9"/>
  <c r="BQ71" i="9"/>
  <c r="BQ76" i="9"/>
  <c r="BQ84" i="9"/>
  <c r="BQ64" i="9"/>
  <c r="BQ72" i="9"/>
  <c r="BQ77" i="9"/>
  <c r="BQ85" i="9"/>
  <c r="BQ65" i="9"/>
  <c r="BQ73" i="9"/>
  <c r="BQ78" i="9"/>
  <c r="BQ86" i="9"/>
  <c r="BQ66" i="9"/>
  <c r="BQ74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67" i="17"/>
  <c r="BR80" i="17"/>
  <c r="J47" i="6"/>
  <c r="F11" i="6" s="1"/>
  <c r="K15" i="6"/>
  <c r="BQ15" i="6" s="1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6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70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59" i="7"/>
  <c r="BR67" i="7"/>
  <c r="BR85" i="7"/>
  <c r="BR80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82" i="4"/>
  <c r="BQ62" i="4"/>
  <c r="BQ70" i="4"/>
  <c r="BQ83" i="4"/>
  <c r="BQ63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K15" i="20"/>
  <c r="BQ15" i="20" s="1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63" i="18"/>
  <c r="BQ71" i="18"/>
  <c r="BQ76" i="18"/>
  <c r="BQ84" i="18"/>
  <c r="BQ64" i="18"/>
  <c r="BQ72" i="18"/>
  <c r="BQ77" i="18"/>
  <c r="BQ85" i="18"/>
  <c r="BQ65" i="18"/>
  <c r="BQ73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84" i="2"/>
  <c r="BQ64" i="2"/>
  <c r="BQ72" i="2"/>
  <c r="BQ77" i="2"/>
  <c r="BQ85" i="2"/>
  <c r="BQ66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K15" i="2"/>
  <c r="BQ15" i="2" s="1" a="1"/>
  <c r="BQ15" i="2" s="1"/>
  <c r="J47" i="19"/>
  <c r="F11" i="19" s="1"/>
  <c r="BQ63" i="16"/>
  <c r="BQ71" i="16"/>
  <c r="BQ76" i="16"/>
  <c r="BQ64" i="16"/>
  <c r="BQ72" i="16"/>
  <c r="BQ77" i="16"/>
  <c r="BQ65" i="16"/>
  <c r="BQ73" i="16"/>
  <c r="BQ78" i="16"/>
  <c r="BQ66" i="16"/>
  <c r="BQ74" i="16"/>
  <c r="BQ79" i="16"/>
  <c r="BQ59" i="16"/>
  <c r="BQ67" i="16"/>
  <c r="BQ75" i="16"/>
  <c r="BQ61" i="16"/>
  <c r="BQ69" i="16"/>
  <c r="BQ62" i="16"/>
  <c r="BQ70" i="16"/>
  <c r="BQ85" i="16"/>
  <c r="BQ60" i="16"/>
  <c r="BQ86" i="16"/>
  <c r="BQ68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85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K15" i="17"/>
  <c r="BQ15" i="17" s="1" a="1"/>
  <c r="BQ15" i="17" s="1"/>
  <c r="K15" i="12"/>
  <c r="BQ15" i="12" s="1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67" i="10"/>
  <c r="BQ75" i="10"/>
  <c r="BQ80" i="10"/>
  <c r="BQ88" i="10"/>
  <c r="K15" i="8"/>
  <c r="BQ15" i="8" s="1" a="1"/>
  <c r="BQ15" i="8" s="1"/>
  <c r="BQ61" i="14"/>
  <c r="BQ69" i="14"/>
  <c r="BQ82" i="14"/>
  <c r="BQ62" i="14"/>
  <c r="BQ70" i="14"/>
  <c r="BQ83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4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59" i="15"/>
  <c r="BQ67" i="15"/>
  <c r="BQ75" i="15"/>
  <c r="BQ80" i="15"/>
  <c r="BQ88" i="15"/>
  <c r="BQ60" i="15"/>
  <c r="BQ68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64" i="15"/>
  <c r="BQ72" i="15"/>
  <c r="BQ77" i="15"/>
  <c r="BQ85" i="15"/>
  <c r="BQ65" i="15"/>
  <c r="BQ73" i="15"/>
  <c r="BQ78" i="15"/>
  <c r="BQ86" i="15"/>
  <c r="BR63" i="5"/>
  <c r="BR74" i="5"/>
  <c r="J47" i="21"/>
  <c r="F11" i="21" s="1"/>
  <c r="BR84" i="19"/>
  <c r="BR69" i="19"/>
  <c r="J47" i="1"/>
  <c r="F11" i="1" s="1"/>
  <c r="K15" i="21"/>
  <c r="BQ15" i="21" s="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1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4" i="13"/>
  <c r="BQ79" i="13"/>
  <c r="BQ87" i="13"/>
  <c r="BQ59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K15" i="18"/>
  <c r="BQ15" i="18" s="1" a="1"/>
  <c r="BQ15" i="18" s="1"/>
  <c r="BQ63" i="1"/>
  <c r="BQ64" i="1"/>
  <c r="BQ65" i="1"/>
  <c r="BQ59" i="1"/>
  <c r="BQ67" i="1"/>
  <c r="BQ61" i="1"/>
  <c r="BQ71" i="1"/>
  <c r="BQ76" i="1"/>
  <c r="BQ84" i="1"/>
  <c r="BQ62" i="1"/>
  <c r="BQ72" i="1"/>
  <c r="BQ77" i="1"/>
  <c r="BQ85" i="1"/>
  <c r="BQ66" i="1"/>
  <c r="BQ73" i="1"/>
  <c r="BQ78" i="1"/>
  <c r="BQ86" i="1"/>
  <c r="BQ74" i="1"/>
  <c r="BQ79" i="1"/>
  <c r="BQ87" i="1"/>
  <c r="BQ75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74" i="21"/>
  <c r="BQ59" i="21"/>
  <c r="BQ67" i="21"/>
  <c r="BQ60" i="21"/>
  <c r="BQ68" i="21"/>
  <c r="BQ61" i="21"/>
  <c r="BQ69" i="21"/>
  <c r="BQ63" i="21"/>
  <c r="BQ71" i="21"/>
  <c r="BQ64" i="21"/>
  <c r="BQ72" i="21"/>
  <c r="BQ70" i="21"/>
  <c r="BQ83" i="21"/>
  <c r="BQ76" i="21"/>
  <c r="BQ84" i="21"/>
  <c r="BQ77" i="21"/>
  <c r="BQ85" i="21"/>
  <c r="BQ78" i="21"/>
  <c r="BQ86" i="21"/>
  <c r="BQ79" i="21"/>
  <c r="BQ87" i="21"/>
  <c r="BQ75" i="21"/>
  <c r="BQ80" i="21"/>
  <c r="BQ88" i="21"/>
  <c r="BQ81" i="21"/>
  <c r="BQ89" i="21"/>
  <c r="BQ62" i="21"/>
  <c r="BQ82" i="21"/>
  <c r="J47" i="7"/>
  <c r="F11" i="7" s="1"/>
  <c r="K15" i="7"/>
  <c r="BQ15" i="7" s="1" a="1"/>
  <c r="BQ15" i="7" s="1"/>
  <c r="J47" i="3"/>
  <c r="F11" i="3" s="1"/>
  <c r="K15" i="15"/>
  <c r="BQ15" i="15" s="1" a="1"/>
  <c r="BQ15" i="15" s="1"/>
  <c r="BR62" i="18"/>
  <c r="BQ65" i="11"/>
  <c r="BQ73" i="11"/>
  <c r="BQ78" i="11"/>
  <c r="BQ66" i="11"/>
  <c r="BQ74" i="11"/>
  <c r="BQ79" i="11"/>
  <c r="BQ59" i="11"/>
  <c r="BQ67" i="11"/>
  <c r="BQ75" i="11"/>
  <c r="BQ80" i="11"/>
  <c r="BQ60" i="11"/>
  <c r="BQ68" i="11"/>
  <c r="BQ81" i="11"/>
  <c r="BQ61" i="11"/>
  <c r="BQ69" i="11"/>
  <c r="BQ82" i="11"/>
  <c r="BQ62" i="11"/>
  <c r="BQ70" i="11"/>
  <c r="BQ83" i="11"/>
  <c r="BQ63" i="11"/>
  <c r="BQ71" i="11"/>
  <c r="BQ76" i="11"/>
  <c r="BQ84" i="11"/>
  <c r="BQ64" i="11"/>
  <c r="BQ72" i="11"/>
  <c r="BQ77" i="11"/>
  <c r="BQ85" i="11"/>
  <c r="BQ86" i="11"/>
  <c r="BQ87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75" i="3"/>
  <c r="BQ80" i="3"/>
  <c r="BQ88" i="3"/>
  <c r="BQ68" i="3"/>
  <c r="BQ81" i="3"/>
  <c r="BQ89" i="3"/>
  <c r="BQ59" i="12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K15" i="4"/>
  <c r="BQ15" i="4" s="1" a="1"/>
  <c r="BQ15" i="4" s="1"/>
  <c r="BQ61" i="17"/>
  <c r="BQ69" i="17"/>
  <c r="BQ82" i="17"/>
  <c r="BQ62" i="17"/>
  <c r="BQ70" i="17"/>
  <c r="BQ83" i="17"/>
  <c r="BQ63" i="17"/>
  <c r="BQ71" i="17"/>
  <c r="BQ76" i="17"/>
  <c r="BQ84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64" i="8"/>
  <c r="BQ72" i="8"/>
  <c r="BQ77" i="8"/>
  <c r="BQ85" i="8"/>
  <c r="BQ65" i="8"/>
  <c r="BQ73" i="8"/>
  <c r="BQ78" i="8"/>
  <c r="BQ86" i="8"/>
  <c r="BR81" i="14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64" i="7"/>
  <c r="BQ72" i="7"/>
  <c r="BQ77" i="7"/>
  <c r="BQ85" i="7"/>
  <c r="BQ68" i="7"/>
  <c r="BQ73" i="7"/>
  <c r="BQ78" i="7"/>
  <c r="BQ86" i="7"/>
  <c r="BQ74" i="7"/>
  <c r="BQ79" i="7"/>
  <c r="BQ87" i="7"/>
  <c r="BQ75" i="7"/>
  <c r="BQ80" i="7"/>
  <c r="BQ88" i="7"/>
  <c r="BQ81" i="7"/>
  <c r="BQ89" i="7"/>
  <c r="BQ58" i="9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N39" i="9"/>
  <c r="BT39" i="9" s="1" a="1"/>
  <c r="BT39" i="9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44" i="13"/>
  <c r="BS44" i="13" s="1" a="1"/>
  <c r="BS44" i="1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M35" i="4"/>
  <c r="BS35" i="4" s="1" a="1"/>
  <c r="BS35" i="4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4" i="16"/>
  <c r="BS24" i="16" s="1" a="1"/>
  <c r="BS24" i="16" s="1"/>
  <c r="M29" i="1"/>
  <c r="BS29" i="1" s="1" a="1"/>
  <c r="BS29" i="1" s="1"/>
  <c r="M29" i="14"/>
  <c r="BS29" i="14" s="1" a="1"/>
  <c r="BS29" i="14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26" i="6"/>
  <c r="BS26" i="6" s="1" a="1"/>
  <c r="BS26" i="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43" i="7"/>
  <c r="BS43" i="7" s="1" a="1"/>
  <c r="BS43" i="7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7" i="12"/>
  <c r="BS27" i="12" s="1" a="1"/>
  <c r="BS27" i="12" s="1"/>
  <c r="M24" i="18"/>
  <c r="BS24" i="18" s="1" a="1"/>
  <c r="BS24" i="18" s="1"/>
  <c r="M33" i="11"/>
  <c r="BS33" i="11" s="1" a="1"/>
  <c r="BS33" i="11" s="1"/>
  <c r="M34" i="13"/>
  <c r="BS34" i="13" s="1" a="1"/>
  <c r="BS34" i="13" s="1"/>
  <c r="M40" i="3"/>
  <c r="BS40" i="3" s="1" a="1"/>
  <c r="BS40" i="3" s="1"/>
  <c r="M27" i="8"/>
  <c r="BS27" i="8" s="1" a="1"/>
  <c r="BS27" i="8" s="1"/>
  <c r="M33" i="2"/>
  <c r="BS33" i="2" s="1" a="1"/>
  <c r="BS33" i="2" s="1"/>
  <c r="M35" i="6"/>
  <c r="BS35" i="6" s="1" a="1"/>
  <c r="BS35" i="6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22" i="12"/>
  <c r="BS22" i="12" s="1" a="1"/>
  <c r="BS22" i="12" s="1"/>
  <c r="M42" i="20"/>
  <c r="BS42" i="20" s="1" a="1"/>
  <c r="BS42" i="20" s="1"/>
  <c r="M32" i="11"/>
  <c r="BS32" i="11" s="1" a="1"/>
  <c r="BS32" i="11" s="1"/>
  <c r="M25" i="21"/>
  <c r="BS25" i="21" s="1" a="1"/>
  <c r="BS25" i="21" s="1"/>
  <c r="M38" i="13"/>
  <c r="BS38" i="13" s="1" a="1"/>
  <c r="BS38" i="13" s="1"/>
  <c r="M35" i="19"/>
  <c r="BS35" i="19" s="1" a="1"/>
  <c r="BS35" i="19" s="1"/>
  <c r="M25" i="10"/>
  <c r="BS25" i="10" s="1" a="1"/>
  <c r="BS25" i="10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1" i="3"/>
  <c r="BS21" i="3" s="1" a="1"/>
  <c r="BS21" i="3" s="1"/>
  <c r="M23" i="15"/>
  <c r="BS23" i="15" s="1" a="1"/>
  <c r="BS23" i="15" s="1"/>
  <c r="M21" i="5"/>
  <c r="BS21" i="5" s="1" a="1"/>
  <c r="BS21" i="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39" i="18"/>
  <c r="BS39" i="18" s="1" a="1"/>
  <c r="BS39" i="1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27" i="1"/>
  <c r="BS27" i="1" s="1" a="1"/>
  <c r="BS27" i="1" s="1"/>
  <c r="M43" i="13"/>
  <c r="BS43" i="13" s="1" a="1"/>
  <c r="BS43" i="13" s="1"/>
  <c r="M38" i="1"/>
  <c r="BS38" i="1" s="1" a="1"/>
  <c r="BS38" i="1" s="1"/>
  <c r="M34" i="10"/>
  <c r="BS34" i="10" s="1" a="1"/>
  <c r="BS34" i="10" s="1"/>
  <c r="M39" i="16"/>
  <c r="BS39" i="16" s="1" a="1"/>
  <c r="BS39" i="16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23" i="13"/>
  <c r="BS23" i="13" s="1" a="1"/>
  <c r="BS23" i="13" s="1"/>
  <c r="M39" i="14"/>
  <c r="BS39" i="14" s="1" a="1"/>
  <c r="BS39" i="14" s="1"/>
  <c r="M37" i="4"/>
  <c r="BS37" i="4" s="1" a="1"/>
  <c r="BS37" i="4" s="1"/>
  <c r="M16" i="9"/>
  <c r="BS16" i="9" s="1" a="1"/>
  <c r="BS16" i="9" s="1"/>
  <c r="M38" i="3"/>
  <c r="BS38" i="3" s="1" a="1"/>
  <c r="BS38" i="3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N37" i="17"/>
  <c r="BT37" i="17" s="1" a="1"/>
  <c r="BT37" i="17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24" i="11"/>
  <c r="BS24" i="11" s="1" a="1"/>
  <c r="BS24" i="11" s="1"/>
  <c r="M42" i="11"/>
  <c r="BS42" i="11" s="1" a="1"/>
  <c r="BS42" i="11" s="1"/>
  <c r="N38" i="7"/>
  <c r="BT38" i="7" s="1" a="1"/>
  <c r="BT38" i="7" s="1"/>
  <c r="N41" i="19"/>
  <c r="BT41" i="19" s="1" a="1"/>
  <c r="BT41" i="19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9" i="13"/>
  <c r="BS39" i="13" s="1" a="1"/>
  <c r="BS39" i="13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32" i="10"/>
  <c r="BS32" i="10" s="1" a="1"/>
  <c r="BS32" i="10" s="1"/>
  <c r="M26" i="9"/>
  <c r="BS26" i="9" s="1" a="1"/>
  <c r="BS26" i="9" s="1"/>
  <c r="M42" i="13"/>
  <c r="BS42" i="13" s="1" a="1"/>
  <c r="BS42" i="13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N37" i="7"/>
  <c r="BT37" i="7" s="1" a="1"/>
  <c r="BT37" i="7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39" i="10"/>
  <c r="BS39" i="10" s="1" a="1"/>
  <c r="BS39" i="10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0" i="2"/>
  <c r="BS20" i="2" s="1" a="1"/>
  <c r="BS20" i="2" s="1"/>
  <c r="M27" i="10"/>
  <c r="BS27" i="10" s="1" a="1"/>
  <c r="BS27" i="10" s="1"/>
  <c r="M21" i="16"/>
  <c r="BS21" i="16" s="1" a="1"/>
  <c r="BS21" i="16" s="1"/>
  <c r="M27" i="19"/>
  <c r="BS27" i="19" s="1" a="1"/>
  <c r="BS27" i="19" s="1"/>
  <c r="M25" i="19"/>
  <c r="BS25" i="19" s="1" a="1"/>
  <c r="BS25" i="19" s="1"/>
  <c r="M38" i="11"/>
  <c r="BS38" i="11" s="1" a="1"/>
  <c r="BS38" i="11" s="1"/>
  <c r="M29" i="20"/>
  <c r="BS29" i="20" s="1" a="1"/>
  <c r="BS29" i="20" s="1"/>
  <c r="M42" i="12"/>
  <c r="BS42" i="12" s="1" a="1"/>
  <c r="BS42" i="12" s="1"/>
  <c r="M41" i="20"/>
  <c r="BS41" i="20" s="1" a="1"/>
  <c r="BS41" i="20" s="1"/>
  <c r="M25" i="13"/>
  <c r="BS25" i="13" s="1" a="1"/>
  <c r="BS25" i="13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M40" i="6"/>
  <c r="BS40" i="6" s="1" a="1"/>
  <c r="BS40" i="6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15" i="1"/>
  <c r="BS15" i="1" s="1" a="1"/>
  <c r="BS15" i="1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1" i="11"/>
  <c r="BS21" i="11" s="1" a="1"/>
  <c r="BS21" i="11" s="1"/>
  <c r="M43" i="5"/>
  <c r="BS43" i="5" s="1" a="1"/>
  <c r="BS43" i="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35" i="2"/>
  <c r="BS35" i="2" s="1" a="1"/>
  <c r="BS35" i="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26" i="18"/>
  <c r="BS26" i="18" s="1" a="1"/>
  <c r="BS26" i="18" s="1"/>
  <c r="M36" i="16"/>
  <c r="BS36" i="16" s="1" a="1"/>
  <c r="BS36" i="16" s="1"/>
  <c r="M42" i="6"/>
  <c r="BS42" i="6" s="1" a="1"/>
  <c r="BS42" i="6" s="1"/>
  <c r="M20" i="3"/>
  <c r="BS20" i="3" s="1" a="1"/>
  <c r="BS20" i="3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N16" i="7"/>
  <c r="BT16" i="7" s="1" a="1"/>
  <c r="BT16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23" i="6"/>
  <c r="BS23" i="6" s="1" a="1"/>
  <c r="BS23" i="6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N24" i="17"/>
  <c r="BT24" i="17" s="1" a="1"/>
  <c r="BT24" i="17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7" i="11"/>
  <c r="BS37" i="11" s="1" a="1"/>
  <c r="BS37" i="11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22" i="8"/>
  <c r="BS22" i="8" s="1" a="1"/>
  <c r="BS22" i="8" s="1"/>
  <c r="M36" i="2"/>
  <c r="BS36" i="2" s="1" a="1"/>
  <c r="BS36" i="2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N19" i="18"/>
  <c r="BT19" i="18" s="1" a="1"/>
  <c r="BT19" i="18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N38" i="14"/>
  <c r="BT38" i="14" s="1" a="1"/>
  <c r="BT38" i="14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40" i="1"/>
  <c r="BS40" i="1" s="1" a="1"/>
  <c r="BS40" i="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18" i="10"/>
  <c r="BS18" i="10" s="1" a="1"/>
  <c r="BS18" i="10" s="1"/>
  <c r="M28" i="17"/>
  <c r="BS28" i="17" s="1" a="1"/>
  <c r="BS28" i="17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18" i="5"/>
  <c r="BS18" i="5" s="1" a="1"/>
  <c r="BS18" i="5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N29" i="8"/>
  <c r="BT29" i="8" s="1" a="1"/>
  <c r="BT29" i="8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43" i="20"/>
  <c r="BS43" i="20" s="1" a="1"/>
  <c r="BS43" i="20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N24" i="7"/>
  <c r="BT24" i="7" s="1" a="1"/>
  <c r="BT24" i="7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9"/>
  <c r="BS25" i="9" s="1" a="1"/>
  <c r="BS25" i="9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5" i="9"/>
  <c r="BS35" i="9" s="1" a="1"/>
  <c r="BS35" i="9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19" i="5"/>
  <c r="BS19" i="5" s="1" a="1"/>
  <c r="BS19" i="5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19" i="12"/>
  <c r="BS19" i="12" s="1" a="1"/>
  <c r="BS19" i="12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4" i="5"/>
  <c r="BS44" i="5" s="1" a="1"/>
  <c r="BS44" i="5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27" i="15"/>
  <c r="BS27" i="15" s="1" a="1"/>
  <c r="BS27" i="15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11"/>
  <c r="BS46" i="11" s="1" a="1"/>
  <c r="BS46" i="11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6" i="2"/>
  <c r="BS46" i="2" s="1" a="1"/>
  <c r="BS46" i="2" s="1"/>
  <c r="M46" i="5"/>
  <c r="BS46" i="5" s="1" a="1"/>
  <c r="BS46" i="5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5" i="8"/>
  <c r="BS45" i="8" s="1" a="1"/>
  <c r="BS45" i="8" s="1"/>
  <c r="M46" i="1"/>
  <c r="BS46" i="1" s="1" a="1"/>
  <c r="BS46" i="1" s="1"/>
  <c r="M46" i="9"/>
  <c r="BS46" i="9" s="1" a="1"/>
  <c r="BS46" i="9" s="1"/>
  <c r="M45" i="14"/>
  <c r="BS45" i="14" s="1" a="1"/>
  <c r="BS45" i="14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21"/>
  <c r="BS45" i="21" s="1" a="1"/>
  <c r="BS45" i="21" s="1"/>
  <c r="M45" i="4"/>
  <c r="BS45" i="4" s="1" a="1"/>
  <c r="BS45" i="4" s="1"/>
  <c r="M45" i="19"/>
  <c r="BS45" i="19" s="1" a="1"/>
  <c r="BS45" i="19" s="1"/>
  <c r="M45" i="16" l="1"/>
  <c r="BS45" i="16" s="1" a="1"/>
  <c r="BS45" i="16" s="1"/>
  <c r="M45" i="20"/>
  <c r="BS45" i="20" s="1" a="1"/>
  <c r="BS45" i="20" s="1"/>
  <c r="M45" i="9"/>
  <c r="BS45" i="9" s="1" a="1"/>
  <c r="BS45" i="9" s="1"/>
  <c r="M45" i="6"/>
  <c r="BS45" i="6" s="1" a="1"/>
  <c r="BS45" i="6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R45" i="10" a="1"/>
  <c r="BR45" i="10" s="1"/>
  <c r="BS112" i="1"/>
  <c r="M15" i="9"/>
  <c r="BS15" i="9" s="1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L15" i="13"/>
  <c r="BR15" i="13" s="1" a="1"/>
  <c r="BR15" i="13" s="1"/>
  <c r="BR78" i="14"/>
  <c r="BS67" i="17"/>
  <c r="K47" i="11"/>
  <c r="L15" i="11"/>
  <c r="BR15" i="11" s="1" a="1"/>
  <c r="BR15" i="11" s="1"/>
  <c r="M15" i="3"/>
  <c r="BS15" i="3" s="1" a="1"/>
  <c r="BS15" i="3" s="1"/>
  <c r="L15" i="14"/>
  <c r="BR15" i="14" s="1" a="1"/>
  <c r="BR15" i="14" s="1"/>
  <c r="L15" i="5"/>
  <c r="BR15" i="5" s="1" a="1"/>
  <c r="BR15" i="5" s="1"/>
  <c r="K47" i="13"/>
  <c r="K47" i="10"/>
  <c r="L15" i="10"/>
  <c r="BR15" i="10" s="1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L15" i="12"/>
  <c r="BR15" i="12" s="1" a="1"/>
  <c r="BR15" i="12" s="1"/>
  <c r="M47" i="19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S91" i="7"/>
  <c r="BS59" i="7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S94" i="18"/>
  <c r="BS62" i="18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M47" i="1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L15" i="18"/>
  <c r="BR15" i="18" s="1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3"/>
  <c r="M47" i="9"/>
  <c r="BS85" i="3"/>
  <c r="BR75" i="14"/>
  <c r="BR80" i="10"/>
  <c r="BR88" i="4"/>
  <c r="BS67" i="7"/>
  <c r="BR62" i="19"/>
  <c r="BR88" i="5"/>
  <c r="BR85" i="13"/>
  <c r="K47" i="15"/>
  <c r="L15" i="15"/>
  <c r="BR15" i="15" s="1" a="1"/>
  <c r="BR15" i="15" s="1"/>
  <c r="K47" i="7"/>
  <c r="L15" i="7"/>
  <c r="BR15" i="7" s="1" a="1"/>
  <c r="BR15" i="7" s="1"/>
  <c r="K47" i="17"/>
  <c r="L15" i="17"/>
  <c r="BR15" i="17" s="1" a="1"/>
  <c r="BR15" i="17" s="1"/>
  <c r="K47" i="20"/>
  <c r="L15" i="20"/>
  <c r="BR15" i="20" s="1" a="1"/>
  <c r="BR15" i="20" s="1"/>
  <c r="K47" i="21"/>
  <c r="L15" i="21"/>
  <c r="BR15" i="21" s="1" a="1"/>
  <c r="BR15" i="21" s="1"/>
  <c r="K47" i="4"/>
  <c r="L15" i="4"/>
  <c r="BR15" i="4" s="1" a="1"/>
  <c r="BR15" i="4" s="1"/>
  <c r="K47" i="8"/>
  <c r="L15" i="8"/>
  <c r="BR15" i="8" s="1" a="1"/>
  <c r="BR15" i="8" s="1"/>
  <c r="K47" i="6"/>
  <c r="L15" i="6"/>
  <c r="BR15" i="6" s="1" a="1"/>
  <c r="BR15" i="6" s="1"/>
  <c r="K47" i="2"/>
  <c r="L15" i="2"/>
  <c r="BR15" i="2" s="1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O29" i="8"/>
  <c r="BU29" i="8" s="1" a="1"/>
  <c r="BU29" i="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O16" i="7"/>
  <c r="BU16" i="7" s="1" a="1"/>
  <c r="BU16" i="7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O24" i="7"/>
  <c r="BU24" i="7" s="1" a="1"/>
  <c r="BU24" i="7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O19" i="18"/>
  <c r="BU19" i="18" s="1" a="1"/>
  <c r="BU19" i="18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15" i="1"/>
  <c r="BT15" i="1" s="1" a="1"/>
  <c r="BT15" i="1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6"/>
  <c r="BT45" i="6" s="1" a="1"/>
  <c r="BT45" i="6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BO127" i="12" l="1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T91" i="7"/>
  <c r="BT59" i="7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T94" i="18"/>
  <c r="BT62" i="18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P19" i="18"/>
  <c r="BV19" i="18" s="1" a="1"/>
  <c r="BV19" i="18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P16" i="7"/>
  <c r="BV16" i="7" s="1" a="1"/>
  <c r="BV16" i="7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15" i="1"/>
  <c r="BU15" i="1" s="1" a="1"/>
  <c r="BU15" i="1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BU112" i="1" l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U91" i="7"/>
  <c r="BU59" i="7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U94" i="18"/>
  <c r="BU62" i="18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1"/>
  <c r="BT58" i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15" i="1"/>
  <c r="BV15" i="1" s="1" a="1"/>
  <c r="BV15" i="1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Q16" i="7"/>
  <c r="BW16" i="7" s="1" a="1"/>
  <c r="BW16" i="7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Q19" i="18"/>
  <c r="BW19" i="18" s="1" a="1"/>
  <c r="BW19" i="18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BV112" i="1" l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V94" i="18"/>
  <c r="BV62" i="18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V91" i="7"/>
  <c r="BV59" i="7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"/>
  <c r="BU58" i="1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R16" i="7"/>
  <c r="BX16" i="7" s="1" a="1"/>
  <c r="BX16" i="7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15" i="1"/>
  <c r="BW15" i="1" s="1" a="1"/>
  <c r="BW15" i="1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R19" i="18"/>
  <c r="BX19" i="18" s="1" a="1"/>
  <c r="BX19" i="18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BW112" i="1" l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W94" i="18"/>
  <c r="BW62" i="18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W91" i="7"/>
  <c r="BW59" i="7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"/>
  <c r="BV58" i="1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15" i="1"/>
  <c r="BX15" i="1" s="1" a="1"/>
  <c r="BX15" i="1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S16" i="7"/>
  <c r="BY16" i="7" s="1" a="1"/>
  <c r="BY16" i="7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S19" i="18"/>
  <c r="BY19" i="18" s="1" a="1"/>
  <c r="BY19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X112" i="1" l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R47" i="1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X91" i="7"/>
  <c r="BX59" i="7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X94" i="18"/>
  <c r="BX62" i="18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BW90" i="1"/>
  <c r="BW58" i="1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15" i="1"/>
  <c r="BY15" i="1" s="1" a="1"/>
  <c r="BY15" i="1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T16" i="7"/>
  <c r="BZ16" i="7" s="1" a="1"/>
  <c r="BZ16" i="7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T19" i="18"/>
  <c r="BZ19" i="18" s="1" a="1"/>
  <c r="BZ19" i="18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Y112" i="1" l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S47" i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Y91" i="7"/>
  <c r="BY59" i="7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Y94" i="18"/>
  <c r="BY62" i="18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"/>
  <c r="BX58" i="1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U16" i="7"/>
  <c r="CA16" i="7" s="1" a="1"/>
  <c r="CA16" i="7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U19" i="18"/>
  <c r="CA19" i="18" s="1" a="1"/>
  <c r="CA19" i="18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15" i="1"/>
  <c r="BZ15" i="1" s="1" a="1"/>
  <c r="BZ15" i="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Z112" i="1" l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Z91" i="7"/>
  <c r="BZ59" i="7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Z94" i="18"/>
  <c r="BZ62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T47" i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90" i="1"/>
  <c r="BY58" i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V19" i="18"/>
  <c r="CB19" i="18" s="1" a="1"/>
  <c r="CB19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15" i="1"/>
  <c r="CA15" i="1" s="1" a="1"/>
  <c r="CA15" i="1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V16" i="7"/>
  <c r="CB16" i="7" s="1" a="1"/>
  <c r="CB16" i="7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CA112" i="1" l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U47" i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CA94" i="18"/>
  <c r="CA62" i="18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CA91" i="7"/>
  <c r="CA59" i="7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"/>
  <c r="BZ58" i="1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W16" i="7"/>
  <c r="CC16" i="7" s="1" a="1"/>
  <c r="CC16" i="7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W19" i="18"/>
  <c r="CC19" i="18" s="1" a="1"/>
  <c r="CC19" i="18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15" i="1"/>
  <c r="CB15" i="1" s="1" a="1"/>
  <c r="CB15" i="1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B112" i="1" l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B91" i="7"/>
  <c r="CB59" i="7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1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B94" i="18"/>
  <c r="CB62" i="18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1"/>
  <c r="CA58" i="1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15" i="1"/>
  <c r="CC15" i="1" s="1" a="1"/>
  <c r="CC15" i="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X19" i="18"/>
  <c r="CD19" i="18" s="1" a="1"/>
  <c r="CD19" i="18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X16" i="7"/>
  <c r="CD16" i="7" s="1" a="1"/>
  <c r="CD16" i="7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C112" i="1" l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C91" i="7"/>
  <c r="CC59" i="7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C94" i="18"/>
  <c r="CC62" i="18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W47" i="1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"/>
  <c r="CB58" i="1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Y16" i="7"/>
  <c r="CE16" i="7" s="1" a="1"/>
  <c r="CE16" i="7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Y19" i="18"/>
  <c r="CE19" i="18" s="1" a="1"/>
  <c r="CE19" i="18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15" i="1"/>
  <c r="CD15" i="1" s="1" a="1"/>
  <c r="CD15" i="1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D112" i="1" l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D91" i="7"/>
  <c r="CD59" i="7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X47" i="1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D94" i="18"/>
  <c r="CD62" i="18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1"/>
  <c r="CC58" i="1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Z19" i="18"/>
  <c r="CF19" i="18" s="1" a="1"/>
  <c r="CF19" i="18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15" i="1"/>
  <c r="CE15" i="1" s="1" a="1"/>
  <c r="CE15" i="1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Z16" i="7"/>
  <c r="CF16" i="7" s="1" a="1"/>
  <c r="CF16" i="7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E112" i="1" l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E94" i="18"/>
  <c r="CE62" i="18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E91" i="7"/>
  <c r="CE59" i="7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"/>
  <c r="CD58" i="1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AA19" i="18"/>
  <c r="CG19" i="18" s="1" a="1"/>
  <c r="CG19" i="18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15" i="1"/>
  <c r="CF15" i="1" s="1" a="1"/>
  <c r="CF15" i="1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AA16" i="7"/>
  <c r="CG16" i="7" s="1" a="1"/>
  <c r="CG16" i="7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F112" i="1" l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F94" i="18"/>
  <c r="CF62" i="18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Z47" i="1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F91" i="7"/>
  <c r="CF59" i="7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1"/>
  <c r="CE58" i="1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B19" i="18"/>
  <c r="CH19" i="18" s="1" a="1"/>
  <c r="CH19" i="18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15" i="1"/>
  <c r="CG15" i="1" s="1" a="1"/>
  <c r="CG15" i="1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B16" i="7"/>
  <c r="CH16" i="7" s="1" a="1"/>
  <c r="CH16" i="7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G112" i="1" l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G91" i="7"/>
  <c r="CG59" i="7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AA47" i="1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G94" i="18"/>
  <c r="CG62" i="18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1"/>
  <c r="CF58" i="1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C16" i="7"/>
  <c r="CI16" i="7" s="1" a="1"/>
  <c r="CI16" i="7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15" i="1"/>
  <c r="CH15" i="1" s="1" a="1"/>
  <c r="CH15" i="1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C19" i="18"/>
  <c r="CI19" i="18" s="1" a="1"/>
  <c r="CI19" i="18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H112" i="1" l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H91" i="7"/>
  <c r="CH59" i="7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H94" i="18"/>
  <c r="CH62" i="18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"/>
  <c r="CG58" i="1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D16" i="7"/>
  <c r="CJ16" i="7" s="1" a="1"/>
  <c r="CJ16" i="7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D19" i="18"/>
  <c r="CJ19" i="18" s="1" a="1"/>
  <c r="CJ19" i="18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5" i="1"/>
  <c r="CI15" i="1" s="1" a="1"/>
  <c r="CI15" i="1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I112" i="1" l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AC47" i="1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I94" i="18"/>
  <c r="CI62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I91" i="7"/>
  <c r="CI59" i="7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"/>
  <c r="CH58" i="1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E19" i="18"/>
  <c r="CK19" i="18" s="1" a="1"/>
  <c r="CK19" i="18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E16" i="7"/>
  <c r="CK16" i="7" s="1" a="1"/>
  <c r="CK16" i="7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5" i="1"/>
  <c r="CJ15" i="1" s="1" a="1"/>
  <c r="CJ15" i="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J112" i="1" l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91" i="7"/>
  <c r="CJ59" i="7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1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94" i="18"/>
  <c r="CJ62" i="18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1"/>
  <c r="CI58" i="1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15" i="1"/>
  <c r="CK15" i="1" s="1" a="1"/>
  <c r="CK15" i="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19" i="18"/>
  <c r="CL19" i="18" s="1" a="1"/>
  <c r="CL19" i="18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16" i="7"/>
  <c r="CL16" i="7" s="1" a="1"/>
  <c r="CL16" i="7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K112" i="1" l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AE47" i="1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K94" i="18"/>
  <c r="CK62" i="18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K91" i="7"/>
  <c r="CK59" i="7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"/>
  <c r="CJ58" i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G19" i="18"/>
  <c r="CM19" i="18" s="1" a="1"/>
  <c r="CM19" i="18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G16" i="7"/>
  <c r="CM16" i="7" s="1" a="1"/>
  <c r="CM16" i="7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15" i="1"/>
  <c r="CL15" i="1" s="1" a="1"/>
  <c r="CL15" i="1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L112" i="1" l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L94" i="18"/>
  <c r="CL62" i="18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1" i="7"/>
  <c r="CL59" i="7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CK90" i="1"/>
  <c r="CK58" i="1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15" i="1"/>
  <c r="CM15" i="1" s="1" a="1"/>
  <c r="CM15" i="1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H16" i="7"/>
  <c r="CN16" i="7" s="1" a="1"/>
  <c r="CN16" i="7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H19" i="18"/>
  <c r="CN19" i="18" s="1" a="1"/>
  <c r="CN19" i="18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M112" i="1" l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AG47" i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M91" i="7"/>
  <c r="CM59" i="7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M94" i="18"/>
  <c r="CM62" i="18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1"/>
  <c r="CL58" i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I16" i="7"/>
  <c r="CO16" i="7" s="1" a="1"/>
  <c r="CO16" i="7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I19" i="18"/>
  <c r="CO19" i="18" s="1" a="1"/>
  <c r="CO19" i="18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H15" i="1"/>
  <c r="CN15" i="1" s="1" a="1"/>
  <c r="CN15" i="1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N112" i="1" l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N94" i="18"/>
  <c r="CN62" i="18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AH47" i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N91" i="7"/>
  <c r="CN59" i="7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"/>
  <c r="CM58" i="1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J16" i="7"/>
  <c r="CP16" i="7" s="1" a="1"/>
  <c r="CP16" i="7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15" i="1"/>
  <c r="CO15" i="1" s="1" a="1"/>
  <c r="CO15" i="1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J19" i="18"/>
  <c r="CP19" i="18" s="1" a="1"/>
  <c r="CP19" i="18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O112" i="1" l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1" i="7"/>
  <c r="CO59" i="7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AI47" i="1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O94" i="18"/>
  <c r="CO62" i="18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1"/>
  <c r="CN58" i="1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15" i="1"/>
  <c r="CP15" i="1" s="1" a="1"/>
  <c r="CP15" i="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K16" i="7"/>
  <c r="CQ16" i="7" s="1" a="1"/>
  <c r="CQ16" i="7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K19" i="18"/>
  <c r="CQ19" i="18" s="1" a="1"/>
  <c r="CQ19" i="18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P112" i="1" l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P94" i="18"/>
  <c r="CP62" i="18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P91" i="7"/>
  <c r="CP59" i="7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AJ47" i="1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"/>
  <c r="CO58" i="1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L19" i="18"/>
  <c r="CR19" i="18" s="1" a="1"/>
  <c r="CR19" i="18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L16" i="7"/>
  <c r="CR16" i="7" s="1" a="1"/>
  <c r="CR16" i="7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15" i="1"/>
  <c r="CQ15" i="1" s="1" a="1"/>
  <c r="CQ15" i="1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Q112" i="1" l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AK47" i="1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Q94" i="18"/>
  <c r="CQ62" i="18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Q91" i="7"/>
  <c r="CQ59" i="7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1"/>
  <c r="CP58" i="1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M19" i="18"/>
  <c r="CS19" i="18" s="1" a="1"/>
  <c r="CS19" i="18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15" i="1"/>
  <c r="CR15" i="1" s="1" a="1"/>
  <c r="CR15" i="1" s="1"/>
  <c r="AL25" i="17"/>
  <c r="CR25" i="17" s="1" a="1"/>
  <c r="CR25" i="17" s="1"/>
  <c r="AM16" i="7"/>
  <c r="CS16" i="7" s="1" a="1"/>
  <c r="CS16" i="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R112" i="1" l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R91" i="7"/>
  <c r="CR59" i="7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R94" i="18"/>
  <c r="CR62" i="18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"/>
  <c r="CQ58" i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N19" i="18"/>
  <c r="CT19" i="18" s="1" a="1"/>
  <c r="CT19" i="18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15" i="1"/>
  <c r="CS15" i="1" s="1" a="1"/>
  <c r="CS15" i="1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N16" i="7"/>
  <c r="CT16" i="7" s="1" a="1"/>
  <c r="CT16" i="7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S112" i="1" l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S94" i="18"/>
  <c r="CS62" i="18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S91" i="7"/>
  <c r="CS59" i="7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M47" i="1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"/>
  <c r="CR58" i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AN40" i="10"/>
  <c r="CT40" i="10" s="1" a="1"/>
  <c r="CT40" i="10" s="1"/>
  <c r="AN38" i="9"/>
  <c r="CT38" i="9" s="1" a="1"/>
  <c r="CT38" i="9" s="1"/>
  <c r="AO16" i="7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O19" i="6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O19" i="18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15" i="1"/>
  <c r="CT15" i="1" s="1" a="1"/>
  <c r="CT15" i="1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O41" i="19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AP22" i="21" l="1"/>
  <c r="CU22" i="21" a="1"/>
  <c r="CU22" i="21" s="1"/>
  <c r="CU37" i="17" a="1"/>
  <c r="CU37" i="17" s="1"/>
  <c r="AP37" i="17"/>
  <c r="CU20" i="6" a="1"/>
  <c r="CU20" i="6" s="1"/>
  <c r="AP20" i="6"/>
  <c r="CU41" i="19" a="1"/>
  <c r="CU41" i="19" s="1"/>
  <c r="AP41" i="19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26" i="19" a="1"/>
  <c r="CU26" i="19" s="1"/>
  <c r="AP26" i="19"/>
  <c r="CU39" i="9" a="1"/>
  <c r="CU39" i="9" s="1"/>
  <c r="AP39" i="9"/>
  <c r="CU31" i="10" a="1"/>
  <c r="CU31" i="10" s="1"/>
  <c r="AP31" i="10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19" i="6" a="1"/>
  <c r="CU19" i="6" s="1"/>
  <c r="AP19" i="6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16" i="7" a="1"/>
  <c r="CU16" i="7" s="1"/>
  <c r="AP16" i="7"/>
  <c r="CU24" i="7" a="1"/>
  <c r="CU24" i="7" s="1"/>
  <c r="AP24" i="7"/>
  <c r="CU24" i="2" a="1"/>
  <c r="CU24" i="2" s="1"/>
  <c r="AP24" i="2"/>
  <c r="CU19" i="18" a="1"/>
  <c r="CU19" i="18" s="1"/>
  <c r="AP19" i="18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AN47" i="1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T94" i="18"/>
  <c r="CT62" i="18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T91" i="7"/>
  <c r="CT59" i="7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1"/>
  <c r="CS58" i="1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15" i="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U46" i="11" l="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CV19" i="18" a="1"/>
  <c r="CV19" i="18" s="1"/>
  <c r="AQ19" i="18"/>
  <c r="AQ37" i="7"/>
  <c r="CV37" i="7" a="1"/>
  <c r="CV37" i="7" s="1"/>
  <c r="AQ19" i="6"/>
  <c r="CV19" i="6" a="1"/>
  <c r="CV19" i="6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AQ41" i="19"/>
  <c r="CV41" i="19" a="1"/>
  <c r="CV41" i="19" s="1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AQ26" i="19"/>
  <c r="CV26" i="19" a="1"/>
  <c r="CV26" i="19" s="1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O47" i="19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AQ37" i="17"/>
  <c r="CV37" i="17" a="1"/>
  <c r="CV37" i="17" s="1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15" i="1" a="1"/>
  <c r="CU15" i="1" s="1"/>
  <c r="AP15" i="1"/>
  <c r="AO47" i="1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AQ31" i="10"/>
  <c r="CV31" i="10" a="1"/>
  <c r="CV31" i="10" s="1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AQ16" i="7"/>
  <c r="CV16" i="7" a="1"/>
  <c r="CV16" i="7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U91" i="7"/>
  <c r="CU59" i="7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U94" i="18"/>
  <c r="CU62" i="18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1"/>
  <c r="CT58" i="1"/>
  <c r="CT90" i="3"/>
  <c r="CT58" i="3"/>
  <c r="CT90" i="9"/>
  <c r="CT58" i="9"/>
  <c r="CT90" i="19"/>
  <c r="CT58" i="19"/>
  <c r="CV112" i="1" l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CV94" i="6"/>
  <c r="CV62" i="6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CV91" i="7"/>
  <c r="CV59" i="7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106" i="10"/>
  <c r="CV74" i="1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R19" i="6"/>
  <c r="CW19" i="6" a="1"/>
  <c r="CW19" i="6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AR16" i="7"/>
  <c r="CW16" i="7" a="1"/>
  <c r="CW16" i="7" s="1"/>
  <c r="AR31" i="10"/>
  <c r="CW31" i="10" a="1"/>
  <c r="CW31" i="10" s="1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CV112" i="17"/>
  <c r="CV80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AR37" i="17"/>
  <c r="CW37" i="17" a="1"/>
  <c r="CW37" i="17" s="1"/>
  <c r="CV113" i="14"/>
  <c r="CV81" i="14"/>
  <c r="AQ36" i="6"/>
  <c r="CV36" i="6" a="1"/>
  <c r="CV36" i="6" s="1"/>
  <c r="CV15" i="19" a="1"/>
  <c r="CV15" i="19" s="1"/>
  <c r="AP47" i="19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01" i="19"/>
  <c r="CV69" i="19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W19" i="18" a="1"/>
  <c r="CW19" i="18" s="1"/>
  <c r="AR19" i="18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AR26" i="19"/>
  <c r="CW26" i="19" a="1"/>
  <c r="CW26" i="19" s="1"/>
  <c r="CV94" i="18"/>
  <c r="CV62" i="18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CV15" i="1" a="1"/>
  <c r="CV15" i="1" s="1"/>
  <c r="AQ15" i="1"/>
  <c r="AP47" i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CV116" i="19"/>
  <c r="CV84" i="19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W41" i="19" a="1"/>
  <c r="CW41" i="19" s="1"/>
  <c r="AR41" i="19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90" i="1"/>
  <c r="CU58" i="1"/>
  <c r="CU58" i="19"/>
  <c r="CU90" i="19"/>
  <c r="CU90" i="3"/>
  <c r="CU58" i="3"/>
  <c r="CU90" i="16"/>
  <c r="CU58" i="16"/>
  <c r="CU90" i="9"/>
  <c r="CU58" i="9"/>
  <c r="CU15" i="7" l="1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W116" i="19"/>
  <c r="CW84" i="19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AS19" i="18"/>
  <c r="CX19" i="18" a="1"/>
  <c r="CX19" i="18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W94" i="18"/>
  <c r="CW62" i="18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AQ47" i="19"/>
  <c r="CW112" i="17"/>
  <c r="CW80" i="17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S37" i="17"/>
  <c r="CX37" i="17" a="1"/>
  <c r="CX37" i="17" s="1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106" i="10"/>
  <c r="CW74" i="10"/>
  <c r="CW30" i="15" a="1"/>
  <c r="CW30" i="15" s="1"/>
  <c r="AR30" i="15"/>
  <c r="AS19" i="6"/>
  <c r="CX19" i="6" a="1"/>
  <c r="CX19" i="6" s="1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AS31" i="10"/>
  <c r="CX31" i="10" a="1"/>
  <c r="CX31" i="10" s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W91" i="7"/>
  <c r="CW59" i="7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15" i="1"/>
  <c r="CW15" i="1" a="1"/>
  <c r="CW15" i="1" s="1"/>
  <c r="AQ47" i="1"/>
  <c r="AR37" i="21"/>
  <c r="CW37" i="21" a="1"/>
  <c r="CW37" i="21" s="1"/>
  <c r="CV117" i="18"/>
  <c r="CV85" i="18"/>
  <c r="AS26" i="19"/>
  <c r="CX26" i="19" a="1"/>
  <c r="CX26" i="19" s="1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AS16" i="7"/>
  <c r="CX16" i="7" a="1"/>
  <c r="CX16" i="7" s="1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V90" i="1"/>
  <c r="CV58" i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S41" i="19"/>
  <c r="CX41" i="19" a="1"/>
  <c r="CX41" i="19" s="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99" i="14" l="1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AT41" i="19"/>
  <c r="CY41" i="19" a="1"/>
  <c r="CY41" i="19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AT26" i="19"/>
  <c r="CY26" i="19" a="1"/>
  <c r="CY26" i="19" s="1"/>
  <c r="AS15" i="1"/>
  <c r="CX15" i="1" a="1"/>
  <c r="CX15" i="1" s="1"/>
  <c r="AR47" i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AT37" i="17"/>
  <c r="CY37" i="17" a="1"/>
  <c r="CY37" i="17" s="1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CX94" i="18"/>
  <c r="CX62" i="18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AT19" i="18"/>
  <c r="CY19" i="18" a="1"/>
  <c r="CY19" i="18" s="1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CX91" i="7"/>
  <c r="CX59" i="7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X94" i="6"/>
  <c r="CX62" i="6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AT16" i="7"/>
  <c r="CY16" i="7" a="1"/>
  <c r="CY16" i="7" s="1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Y19" i="6" a="1"/>
  <c r="CY19" i="6" s="1"/>
  <c r="AT19" i="6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CX106" i="10"/>
  <c r="CX74" i="10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CX116" i="19"/>
  <c r="CX84" i="19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X101" i="19"/>
  <c r="CX69" i="19"/>
  <c r="CW90" i="1"/>
  <c r="CW58" i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AT31" i="10"/>
  <c r="CY31" i="10" a="1"/>
  <c r="CY31" i="10" s="1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90" i="19" l="1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U19" i="6"/>
  <c r="CZ19" i="6" a="1"/>
  <c r="CZ19" i="6" s="1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U37" i="17"/>
  <c r="CZ37" i="17" a="1"/>
  <c r="CZ37" i="17" s="1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15" i="1"/>
  <c r="CY15" i="1" a="1"/>
  <c r="CY15" i="1" s="1"/>
  <c r="AS47" i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Y94" i="6"/>
  <c r="CY62" i="6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CY101" i="19"/>
  <c r="CY69" i="19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CY116" i="19"/>
  <c r="CY84" i="19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AU26" i="19"/>
  <c r="CZ26" i="19" a="1"/>
  <c r="CZ26" i="19" s="1"/>
  <c r="CX108" i="12"/>
  <c r="CX76" i="12"/>
  <c r="CX121" i="6"/>
  <c r="CX89" i="6"/>
  <c r="AT23" i="2"/>
  <c r="CY23" i="2" a="1"/>
  <c r="CY23" i="2" s="1"/>
  <c r="CX111" i="16"/>
  <c r="CX79" i="16"/>
  <c r="AU41" i="19"/>
  <c r="CZ41" i="19" a="1"/>
  <c r="CZ41" i="19" s="1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Y91" i="7"/>
  <c r="CY59" i="7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Y94" i="18"/>
  <c r="CY62" i="18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U16" i="7"/>
  <c r="CZ16" i="7" a="1"/>
  <c r="CZ16" i="7" s="1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CZ19" i="18" a="1"/>
  <c r="CZ19" i="18" s="1"/>
  <c r="AU19" i="18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S47" i="19"/>
  <c r="AT15" i="19"/>
  <c r="AT33" i="3"/>
  <c r="CY33" i="3" a="1"/>
  <c r="CY33" i="3" s="1"/>
  <c r="CX100" i="20"/>
  <c r="CX68" i="20"/>
  <c r="CX113" i="4"/>
  <c r="CX81" i="4"/>
  <c r="AU31" i="10"/>
  <c r="CZ31" i="10" a="1"/>
  <c r="CZ31" i="10" s="1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Y112" i="17"/>
  <c r="CY80" i="17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0" i="1"/>
  <c r="CX58" i="1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109" i="19" l="1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CY90" i="1"/>
  <c r="CY58" i="1"/>
  <c r="AU31" i="7"/>
  <c r="CZ31" i="7" a="1"/>
  <c r="CZ31" i="7" s="1"/>
  <c r="AV37" i="17"/>
  <c r="DA37" i="17" a="1"/>
  <c r="DA37" i="1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AV19" i="18"/>
  <c r="DA19" i="18" a="1"/>
  <c r="DA19" i="18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116" i="19"/>
  <c r="CZ84" i="19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AU15" i="1"/>
  <c r="CZ15" i="1" a="1"/>
  <c r="CZ15" i="1" s="1"/>
  <c r="AT47" i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CZ94" i="18"/>
  <c r="CZ62" i="18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AV41" i="19"/>
  <c r="DA41" i="19" a="1"/>
  <c r="DA41" i="19" s="1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Z106" i="10"/>
  <c r="CZ74" i="10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V31" i="10"/>
  <c r="DA31" i="10" a="1"/>
  <c r="DA31" i="10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T47" i="19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CZ94" i="6"/>
  <c r="CZ62" i="6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Z91" i="7"/>
  <c r="CZ59" i="7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CZ101" i="19"/>
  <c r="CZ69" i="19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AV19" i="6"/>
  <c r="DA19" i="6" a="1"/>
  <c r="DA19" i="6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V16" i="7"/>
  <c r="DA16" i="7" a="1"/>
  <c r="DA16" i="7" s="1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AV26" i="19"/>
  <c r="DA26" i="19" a="1"/>
  <c r="DA26" i="19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CZ112" i="17"/>
  <c r="CZ80" i="17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CZ117" i="6" l="1"/>
  <c r="CZ85" i="6"/>
  <c r="CZ103" i="2"/>
  <c r="CZ71" i="2"/>
  <c r="AV16" i="4"/>
  <c r="DA16" i="4" a="1"/>
  <c r="DA16" i="4" s="1"/>
  <c r="AV25" i="8"/>
  <c r="DA25" i="8" a="1"/>
  <c r="DA25" i="8" s="1"/>
  <c r="DA101" i="19"/>
  <c r="DA69" i="19"/>
  <c r="CZ93" i="4"/>
  <c r="CZ61" i="4"/>
  <c r="DA15" i="3" a="1"/>
  <c r="DA15" i="3" s="1"/>
  <c r="AV15" i="3"/>
  <c r="AU47" i="3"/>
  <c r="AW26" i="19"/>
  <c r="DB26" i="19" a="1"/>
  <c r="DB26" i="19" s="1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AW16" i="7"/>
  <c r="DB16" i="7" a="1"/>
  <c r="DB16" i="7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DA94" i="6"/>
  <c r="DA62" i="6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DA91" i="7"/>
  <c r="DA59" i="7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AW19" i="6"/>
  <c r="DB19" i="6" a="1"/>
  <c r="DB19" i="6" s="1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90" i="1"/>
  <c r="CZ58" i="1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15" i="1"/>
  <c r="DA15" i="1" a="1"/>
  <c r="DA15" i="1" s="1"/>
  <c r="AU47" i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DA94" i="18"/>
  <c r="DA62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W19" i="18"/>
  <c r="DB19" i="18" a="1"/>
  <c r="DB19" i="18" s="1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DA112" i="17"/>
  <c r="DA80" i="17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DA116" i="19"/>
  <c r="DA84" i="19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AW37" i="17"/>
  <c r="DB37" i="17" a="1"/>
  <c r="DB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W41" i="19"/>
  <c r="DB41" i="19" a="1"/>
  <c r="DB41" i="19" s="1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DA106" i="10"/>
  <c r="DA74" i="10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AW31" i="10"/>
  <c r="DB31" i="10" a="1"/>
  <c r="DB31" i="10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AW38" i="5" l="1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112" i="17"/>
  <c r="DB80" i="17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DA90" i="1"/>
  <c r="DA58" i="1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DB91" i="7"/>
  <c r="DB59" i="7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DB116" i="19"/>
  <c r="DB84" i="19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X37" i="17"/>
  <c r="DC37" i="17" a="1"/>
  <c r="DC37" i="17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AW15" i="1"/>
  <c r="DB15" i="1" a="1"/>
  <c r="DB15" i="1" s="1"/>
  <c r="AV47" i="1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AX16" i="7"/>
  <c r="DC16" i="7" a="1"/>
  <c r="DC16" i="7" s="1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106" i="10"/>
  <c r="DB74" i="10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AX41" i="19"/>
  <c r="DC41" i="19" a="1"/>
  <c r="DC41" i="19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AX31" i="10"/>
  <c r="DC31" i="10" a="1"/>
  <c r="DC31" i="10" s="1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B101" i="19"/>
  <c r="DB69" i="19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X26" i="19"/>
  <c r="DC26" i="19" a="1"/>
  <c r="DC26" i="19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B94" i="6"/>
  <c r="DB62" i="6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DB94" i="18"/>
  <c r="DB62" i="18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X19" i="6"/>
  <c r="DC19" i="6" a="1"/>
  <c r="DC19" i="6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AX19" i="18"/>
  <c r="DC19" i="18" a="1"/>
  <c r="DC19" i="18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AX23" i="2" l="1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C94" i="6"/>
  <c r="DC62" i="6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90" i="1"/>
  <c r="DB58" i="1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AX15" i="1"/>
  <c r="DC15" i="1" a="1"/>
  <c r="DC15" i="1" s="1"/>
  <c r="AW47" i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Y19" i="6"/>
  <c r="DD19" i="6" a="1"/>
  <c r="DD19" i="6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W47" i="19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C101" i="19"/>
  <c r="DC69" i="19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DC94" i="18"/>
  <c r="DC62" i="18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Y26" i="19"/>
  <c r="DD26" i="19" a="1"/>
  <c r="DD26" i="19" s="1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C106" i="10"/>
  <c r="DC74" i="10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DC112" i="17"/>
  <c r="DC80" i="17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AY19" i="18"/>
  <c r="DD19" i="18" a="1"/>
  <c r="DD19" i="18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AY31" i="10"/>
  <c r="DD31" i="10" a="1"/>
  <c r="DD31" i="10" s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AY41" i="19"/>
  <c r="DD41" i="19" a="1"/>
  <c r="DD41" i="19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AY37" i="17"/>
  <c r="DD37" i="17" a="1"/>
  <c r="DD37" i="17" s="1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C91" i="7"/>
  <c r="DC59" i="7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DD16" i="7" a="1"/>
  <c r="DD16" i="7" s="1"/>
  <c r="AY16" i="7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C102" i="1" l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AZ26" i="19"/>
  <c r="DE26" i="19" a="1"/>
  <c r="DE26" i="19" s="1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AZ16" i="7"/>
  <c r="DE16" i="7" a="1"/>
  <c r="DE16" i="7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DD116" i="19"/>
  <c r="DD84" i="19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AX47" i="19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AZ41" i="19"/>
  <c r="DE41" i="19" a="1"/>
  <c r="DE41" i="19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DD94" i="18"/>
  <c r="DD62" i="18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DD94" i="6"/>
  <c r="DD62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D112" i="17"/>
  <c r="DD80" i="17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AZ19" i="18"/>
  <c r="DE19" i="18" a="1"/>
  <c r="DE19" i="18" s="1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AZ19" i="6"/>
  <c r="DE19" i="6" a="1"/>
  <c r="DE19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Z37" i="17"/>
  <c r="DE37" i="17" a="1"/>
  <c r="DE37" i="17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90" i="1"/>
  <c r="DC58" i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AY15" i="1"/>
  <c r="DD15" i="1" a="1"/>
  <c r="DD15" i="1" s="1"/>
  <c r="AX47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DD91" i="7"/>
  <c r="DD59" i="7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106" i="10"/>
  <c r="DD74" i="10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AZ31" i="10"/>
  <c r="DE31" i="10" a="1"/>
  <c r="DE31" i="10" s="1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DD101" i="19"/>
  <c r="DD69" i="19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DE95" i="6" l="1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15" i="1"/>
  <c r="DE15" i="1" a="1"/>
  <c r="DE15" i="1" s="1"/>
  <c r="AY47" i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BA19" i="18"/>
  <c r="DF19" i="18" a="1"/>
  <c r="DF19" i="18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DE94" i="6"/>
  <c r="DE62" i="6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E101" i="19"/>
  <c r="DE69" i="19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BA19" i="6"/>
  <c r="DF19" i="6" a="1"/>
  <c r="DF19" i="6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BA26" i="19"/>
  <c r="DF26" i="19" a="1"/>
  <c r="DF26" i="19" s="1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BA31" i="10"/>
  <c r="DF31" i="10" a="1"/>
  <c r="DF31" i="10" s="1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DE112" i="17"/>
  <c r="DE80" i="17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E116" i="19"/>
  <c r="DE84" i="19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BA37" i="17"/>
  <c r="DF37" i="17" a="1"/>
  <c r="DF37" i="17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BA41" i="19"/>
  <c r="DF41" i="19" a="1"/>
  <c r="DF41" i="19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DE91" i="7"/>
  <c r="DE59" i="7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90" i="1"/>
  <c r="DD58" i="1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DE94" i="18"/>
  <c r="DE62" i="18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BA16" i="7"/>
  <c r="DF16" i="7" a="1"/>
  <c r="DF16" i="7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E101" i="8" l="1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F91" i="7"/>
  <c r="DF59" i="7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BB16" i="7"/>
  <c r="DG16" i="7" a="1"/>
  <c r="DG16" i="7" s="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F101" i="19"/>
  <c r="DF69" i="19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AZ47" i="19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4" i="18"/>
  <c r="DF62" i="18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F112" i="17"/>
  <c r="DF80" i="17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DF106" i="10"/>
  <c r="DF74" i="10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B26" i="19"/>
  <c r="DG26" i="19" a="1"/>
  <c r="DG26" i="19" s="1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9" i="18"/>
  <c r="DG19" i="18" a="1"/>
  <c r="DG19" i="18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F116" i="19"/>
  <c r="DF84" i="19"/>
  <c r="DE115" i="14"/>
  <c r="DE83" i="14"/>
  <c r="DE99" i="9"/>
  <c r="DE67" i="9"/>
  <c r="DE109" i="19"/>
  <c r="DE77" i="19"/>
  <c r="DE93" i="6"/>
  <c r="DE61" i="6"/>
  <c r="BA32" i="9"/>
  <c r="DF32" i="9" a="1"/>
  <c r="DF32" i="9" s="1"/>
  <c r="BB37" i="17"/>
  <c r="DG37" i="17" a="1"/>
  <c r="DG37" i="17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DG31" i="10" a="1"/>
  <c r="DG31" i="10" s="1"/>
  <c r="BB31" i="10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B41" i="19"/>
  <c r="DG41" i="19" a="1"/>
  <c r="DG41" i="19" s="1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90" i="1"/>
  <c r="DE58" i="1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15" i="1"/>
  <c r="DF15" i="1" a="1"/>
  <c r="DF15" i="1" s="1"/>
  <c r="AZ47" i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F94" i="6"/>
  <c r="DF62" i="6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BB19" i="6"/>
  <c r="DG19" i="6" a="1"/>
  <c r="DG19" i="6" s="1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DF109" i="16" l="1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DG94" i="6"/>
  <c r="DG62" i="6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C19" i="6"/>
  <c r="DH19" i="6" a="1"/>
  <c r="DH19" i="6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A47" i="19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C31" i="10"/>
  <c r="DH31" i="10" a="1"/>
  <c r="DH31" i="10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F90" i="1"/>
  <c r="DF58" i="1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G106" i="10"/>
  <c r="DG74" i="10"/>
  <c r="DF104" i="13"/>
  <c r="DF72" i="13"/>
  <c r="DG39" i="8" a="1"/>
  <c r="DG39" i="8" s="1"/>
  <c r="BB39" i="8"/>
  <c r="BB46" i="6"/>
  <c r="DG46" i="6" a="1"/>
  <c r="DG46" i="6" s="1"/>
  <c r="DG112" i="17"/>
  <c r="DG80" i="17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G101" i="19"/>
  <c r="DG69" i="19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BB15" i="1"/>
  <c r="DG15" i="1" a="1"/>
  <c r="DG15" i="1" s="1"/>
  <c r="BA47" i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BC37" i="17"/>
  <c r="DH37" i="17" a="1"/>
  <c r="DH37" i="17" s="1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DG94" i="18"/>
  <c r="DG62" i="18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BC26" i="19"/>
  <c r="DH26" i="19" a="1"/>
  <c r="DH26" i="19" s="1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G116" i="19"/>
  <c r="DG84" i="19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BC19" i="18"/>
  <c r="DH19" i="18" a="1"/>
  <c r="DH19" i="18" s="1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DG91" i="7"/>
  <c r="DG59" i="7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BC41" i="19"/>
  <c r="DH41" i="19" a="1"/>
  <c r="DH41" i="19" s="1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BC16" i="7"/>
  <c r="DH16" i="7" a="1"/>
  <c r="DH16" i="7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DG94" i="1" l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18"/>
  <c r="DH62" i="18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H112" i="17"/>
  <c r="DH80" i="17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90" i="1"/>
  <c r="DG58" i="1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B47" i="19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H116" i="19"/>
  <c r="DH84" i="1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DH91" i="7"/>
  <c r="DH59" i="7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18"/>
  <c r="DI19" i="18" a="1"/>
  <c r="DI19" i="18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D37" i="17"/>
  <c r="DI37" i="17" a="1"/>
  <c r="DI37" i="17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15" i="1"/>
  <c r="DH15" i="1" a="1"/>
  <c r="DH15" i="1" s="1"/>
  <c r="BB47" i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DH106" i="10"/>
  <c r="DH74" i="10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D31" i="10"/>
  <c r="DI31" i="10" a="1"/>
  <c r="DI31" i="10" s="1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H101" i="19"/>
  <c r="DH69" i="19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D26" i="19"/>
  <c r="DI26" i="19" a="1"/>
  <c r="DI26" i="19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D16" i="7"/>
  <c r="DI16" i="7" a="1"/>
  <c r="DI16" i="7" s="1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DH94" i="6"/>
  <c r="DH62" i="6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BD41" i="19"/>
  <c r="DI41" i="19" a="1"/>
  <c r="DI41" i="19" s="1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BD19" i="6"/>
  <c r="DI19" i="6" a="1"/>
  <c r="DI19" i="6" s="1"/>
  <c r="DG105" i="19"/>
  <c r="DG73" i="19"/>
  <c r="BC45" i="15"/>
  <c r="DH45" i="15" a="1"/>
  <c r="DH45" i="15" s="1"/>
  <c r="BC32" i="19"/>
  <c r="DH32" i="19" a="1"/>
  <c r="DH32" i="19" s="1"/>
  <c r="DI114" i="9" l="1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BE16" i="7"/>
  <c r="DJ16" i="7" a="1"/>
  <c r="DJ16" i="7" s="1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I106" i="10"/>
  <c r="DI74" i="10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E19" i="18"/>
  <c r="DJ19" i="18" a="1"/>
  <c r="DJ19" i="1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E19" i="6"/>
  <c r="DJ19" i="6" a="1"/>
  <c r="DJ19" i="6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BE31" i="10"/>
  <c r="DJ31" i="10" a="1"/>
  <c r="DJ31" i="10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DI94" i="6"/>
  <c r="DI62" i="6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DI116" i="19"/>
  <c r="DI84" i="19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DH90" i="1"/>
  <c r="DH58" i="1"/>
  <c r="DI112" i="17"/>
  <c r="DI80" i="17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BE41" i="19"/>
  <c r="DJ41" i="19" a="1"/>
  <c r="DJ41" i="19" s="1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DI101" i="19"/>
  <c r="DI69" i="19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BD15" i="1"/>
  <c r="DI15" i="1" a="1"/>
  <c r="DI15" i="1" s="1"/>
  <c r="BC47" i="1"/>
  <c r="BE37" i="17"/>
  <c r="DJ37" i="17" a="1"/>
  <c r="DJ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BE26" i="19"/>
  <c r="DJ26" i="19" a="1"/>
  <c r="DJ26" i="19" s="1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DI91" i="7"/>
  <c r="DI59" i="7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I94" i="18"/>
  <c r="DI62" i="1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C47" i="19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BE36" i="11" l="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K37" i="17" a="1"/>
  <c r="DK37" i="17" s="1"/>
  <c r="BF37" i="17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DJ94" i="6"/>
  <c r="DJ62" i="6"/>
  <c r="BE19" i="11"/>
  <c r="DJ19" i="11" a="1"/>
  <c r="DJ19" i="11" s="1"/>
  <c r="BF19" i="18"/>
  <c r="DK19" i="18" a="1"/>
  <c r="DK19" i="18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F16" i="7"/>
  <c r="DK16" i="7" a="1"/>
  <c r="DK16" i="7" s="1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106" i="10"/>
  <c r="DJ74" i="10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BF19" i="6"/>
  <c r="DK19" i="6" a="1"/>
  <c r="DK19" i="6" s="1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90" i="1"/>
  <c r="DI58" i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BF31" i="10"/>
  <c r="DK31" i="10" a="1"/>
  <c r="DK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15" i="1"/>
  <c r="DJ15" i="1" a="1"/>
  <c r="DJ15" i="1" s="1"/>
  <c r="BD47" i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J101" i="19"/>
  <c r="DJ69" i="19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F26" i="19"/>
  <c r="DK26" i="19" a="1"/>
  <c r="DK26" i="19" s="1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BD47" i="19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DJ116" i="19"/>
  <c r="DJ84" i="19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DJ112" i="17"/>
  <c r="DJ80" i="17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BF41" i="19"/>
  <c r="DK41" i="19" a="1"/>
  <c r="DK41" i="19" s="1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J94" i="18"/>
  <c r="DJ62" i="18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DJ91" i="7"/>
  <c r="DJ59" i="7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BF41" i="11" l="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DK116" i="19"/>
  <c r="DK84" i="19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BG19" i="18"/>
  <c r="DL19" i="18" a="1"/>
  <c r="DL19" i="18" s="1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G41" i="19"/>
  <c r="DL41" i="19" a="1"/>
  <c r="DL41" i="19" s="1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DK94" i="6"/>
  <c r="DK62" i="6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BG19" i="6"/>
  <c r="DL19" i="6" a="1"/>
  <c r="DL19" i="6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0" i="1"/>
  <c r="DJ58" i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5" i="1"/>
  <c r="DK15" i="1" a="1"/>
  <c r="DK15" i="1" s="1"/>
  <c r="BE47" i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DK106" i="10"/>
  <c r="DK74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BG31" i="10"/>
  <c r="DL31" i="10" a="1"/>
  <c r="DL31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BG37" i="17"/>
  <c r="DL37" i="17" a="1"/>
  <c r="DL37" i="17" s="1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DK101" i="19"/>
  <c r="DK69" i="19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DK91" i="7"/>
  <c r="DK59" i="7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DK112" i="17"/>
  <c r="DK80" i="17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BG26" i="19"/>
  <c r="DL26" i="19" a="1"/>
  <c r="DL26" i="19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BG16" i="7"/>
  <c r="DL16" i="7" a="1"/>
  <c r="DL16" i="7" s="1"/>
  <c r="DJ109" i="17"/>
  <c r="DJ77" i="17"/>
  <c r="DK94" i="18"/>
  <c r="DK62" i="18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DK103" i="12" l="1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15" i="1"/>
  <c r="DL15" i="1" a="1"/>
  <c r="DL15" i="1" s="1"/>
  <c r="BF47" i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DL94" i="6"/>
  <c r="DL62" i="6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H31" i="10"/>
  <c r="DM31" i="10" a="1"/>
  <c r="DM31" i="10" s="1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M19" i="6" a="1"/>
  <c r="DM19" i="6" s="1"/>
  <c r="BH19" i="6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DL116" i="19"/>
  <c r="DL84" i="19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DL101" i="19"/>
  <c r="DL69" i="19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BH41" i="19"/>
  <c r="DM41" i="19" a="1"/>
  <c r="DM41" i="19" s="1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BH26" i="19"/>
  <c r="DM26" i="19" a="1"/>
  <c r="DM26" i="19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F47" i="19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L91" i="7"/>
  <c r="DL59" i="7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L112" i="17"/>
  <c r="DL80" i="17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L94" i="18"/>
  <c r="DL62" i="18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H16" i="7"/>
  <c r="DM16" i="7" a="1"/>
  <c r="DM16" i="7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H37" i="17"/>
  <c r="DM37" i="17" a="1"/>
  <c r="DM37" i="17" s="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H19" i="18"/>
  <c r="DM19" i="18" a="1"/>
  <c r="DM19" i="18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L106" i="10"/>
  <c r="DL74" i="10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DK90" i="1"/>
  <c r="DK58" i="1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DL103" i="20" l="1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DM112" i="17"/>
  <c r="DM80" i="17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DL90" i="1"/>
  <c r="DL58" i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I37" i="17"/>
  <c r="DN37" i="17" a="1"/>
  <c r="DN37" i="17" s="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DM116" i="19"/>
  <c r="DM84" i="19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BH15" i="1"/>
  <c r="DM15" i="1" a="1"/>
  <c r="DM15" i="1" s="1"/>
  <c r="BG47" i="1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G47" i="19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DM101" i="19"/>
  <c r="DM69" i="19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BI41" i="19"/>
  <c r="DN41" i="19" a="1"/>
  <c r="DN41" i="19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DM94" i="18"/>
  <c r="DM62" i="18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BI26" i="19"/>
  <c r="DN26" i="19" a="1"/>
  <c r="DN26" i="19" s="1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BI19" i="18"/>
  <c r="DN19" i="18" a="1"/>
  <c r="DN19" i="18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BI19" i="6"/>
  <c r="DN19" i="6" a="1"/>
  <c r="DN19" i="6" s="1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M91" i="7"/>
  <c r="DM59" i="7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DM94" i="6"/>
  <c r="DM62" i="6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I16" i="7"/>
  <c r="DN16" i="7" a="1"/>
  <c r="DN16" i="7" s="1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I31" i="10"/>
  <c r="DN31" i="10" a="1"/>
  <c r="DN31" i="10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DM93" i="15" l="1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N106" i="10"/>
  <c r="DN74" i="10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DN116" i="19"/>
  <c r="DN84" i="19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BJ31" i="10"/>
  <c r="DP31" i="10" s="1" a="1"/>
  <c r="DP31" i="10" s="1"/>
  <c r="DO31" i="10" a="1"/>
  <c r="DO31" i="10" s="1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DN94" i="18"/>
  <c r="DN62" i="1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BJ41" i="19"/>
  <c r="DP41" i="19" s="1" a="1"/>
  <c r="DP41" i="19" s="1"/>
  <c r="DO41" i="19" a="1"/>
  <c r="DO41" i="19" s="1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N112" i="17"/>
  <c r="DN80" i="17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DN91" i="7"/>
  <c r="DN59" i="7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J19" i="18"/>
  <c r="DP19" i="18" s="1" a="1"/>
  <c r="DP19" i="18" s="1"/>
  <c r="DO19" i="18" a="1"/>
  <c r="DO19" i="18" s="1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J37" i="17"/>
  <c r="DP37" i="17" s="1" a="1"/>
  <c r="DP37" i="17" s="1"/>
  <c r="DO37" i="17" a="1"/>
  <c r="DO37" i="17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BJ16" i="7"/>
  <c r="DP16" i="7" s="1" a="1"/>
  <c r="DP16" i="7" s="1"/>
  <c r="DO16" i="7" a="1"/>
  <c r="DO16" i="7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N101" i="19"/>
  <c r="DN69" i="19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DM90" i="1"/>
  <c r="DM58" i="1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4" i="6"/>
  <c r="DN62" i="6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J26" i="19"/>
  <c r="DP26" i="19" s="1" a="1"/>
  <c r="DP26" i="19" s="1"/>
  <c r="DO26" i="19" a="1"/>
  <c r="DO26" i="19" s="1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BH47" i="19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BI15" i="1"/>
  <c r="DN15" i="1" a="1"/>
  <c r="DN15" i="1" s="1"/>
  <c r="BH47" i="1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9" i="6"/>
  <c r="DP19" i="6" s="1" a="1"/>
  <c r="DP19" i="6" s="1"/>
  <c r="DO19" i="6" a="1"/>
  <c r="DO19" i="6" s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N112" i="4" l="1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BJ15" i="1"/>
  <c r="DO15" i="1" a="1"/>
  <c r="DO15" i="1" s="1"/>
  <c r="BI47" i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DP106" i="10"/>
  <c r="DP74" i="10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O94" i="18"/>
  <c r="DO62" i="18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DP116" i="19"/>
  <c r="DP84" i="19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DN90" i="1"/>
  <c r="DN58" i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DP94" i="18"/>
  <c r="DP62" i="18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P101" i="19"/>
  <c r="DP69" i="19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DO91" i="7"/>
  <c r="DO59" i="7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DO112" i="17"/>
  <c r="DO80" i="17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P91" i="7"/>
  <c r="DP59" i="7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P112" i="17"/>
  <c r="DP80" i="17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DP94" i="6"/>
  <c r="DP62" i="6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O121" i="2" l="1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O90" i="1"/>
  <c r="DO58" i="1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P15" i="1" a="1"/>
  <c r="DP15" i="1" s="1"/>
  <c r="BJ47" i="1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15" i="13" l="1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P90" i="1"/>
  <c r="DP58" i="1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P15" i="11" l="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7" l="1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<sst xmlns="http://schemas.openxmlformats.org/spreadsheetml/2006/main" count="7118" uniqueCount="199">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</sst>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68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workbookViewId="0">
      <selection activeCell="E7" sqref="E7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0.05</v>
      </c>
      <c r="Z50" s="8">
        <f t="shared" si="8"/>
        <v>0.1</v>
      </c>
      <c r="AA50" s="8">
        <f t="shared" si="8"/>
        <v>0.15000000000000002</v>
      </c>
      <c r="AB50" s="8">
        <f t="shared" si="8"/>
        <v>0.2</v>
      </c>
      <c r="AC50" s="8">
        <f t="shared" si="8"/>
        <v>0.25</v>
      </c>
      <c r="AD50" s="8">
        <f t="shared" si="8"/>
        <v>0.3</v>
      </c>
      <c r="AE50" s="8">
        <f t="shared" si="8"/>
        <v>0.35</v>
      </c>
      <c r="AF50" s="8">
        <f t="shared" si="8"/>
        <v>0.39999999999999997</v>
      </c>
      <c r="AG50" s="8">
        <f t="shared" si="9"/>
        <v>0.44999999999999996</v>
      </c>
      <c r="AH50" s="8">
        <f t="shared" si="9"/>
        <v>0.49999999999999994</v>
      </c>
      <c r="AI50" s="8">
        <f t="shared" si="9"/>
        <v>0.49999999999999994</v>
      </c>
      <c r="AJ50" s="8">
        <f t="shared" si="9"/>
        <v>0.49999999999999994</v>
      </c>
      <c r="AK50" s="8">
        <f t="shared" si="9"/>
        <v>0.49999999999999994</v>
      </c>
      <c r="AL50" s="8">
        <f t="shared" si="9"/>
        <v>0.49999999999999994</v>
      </c>
      <c r="AM50" s="8">
        <f t="shared" si="9"/>
        <v>0.49999999999999994</v>
      </c>
      <c r="AN50" s="8">
        <f t="shared" si="9"/>
        <v>0.49999999999999994</v>
      </c>
      <c r="AO50" s="8">
        <f t="shared" si="9"/>
        <v>0.49999999999999994</v>
      </c>
      <c r="AP50" s="8">
        <f t="shared" si="9"/>
        <v>0.49999999999999994</v>
      </c>
      <c r="AQ50" s="8">
        <f t="shared" si="10"/>
        <v>0.49999999999999994</v>
      </c>
      <c r="AR50" s="8">
        <f t="shared" si="10"/>
        <v>0.49999999999999994</v>
      </c>
      <c r="AS50" s="8">
        <f t="shared" si="10"/>
        <v>0.49999999999999994</v>
      </c>
      <c r="AT50" s="8">
        <f t="shared" si="10"/>
        <v>0.49999999999999994</v>
      </c>
      <c r="AU50" s="8">
        <f t="shared" si="10"/>
        <v>0.49999999999999994</v>
      </c>
      <c r="AV50" s="8">
        <f t="shared" si="10"/>
        <v>0.49999999999999994</v>
      </c>
      <c r="AW50" s="8">
        <f t="shared" si="10"/>
        <v>0.49999999999999994</v>
      </c>
      <c r="AX50" s="8">
        <f t="shared" si="10"/>
        <v>0.49999999999999994</v>
      </c>
      <c r="AY50" s="8">
        <f t="shared" si="10"/>
        <v>0.49999999999999994</v>
      </c>
      <c r="AZ50" s="8">
        <f t="shared" si="10"/>
        <v>0.49999999999999994</v>
      </c>
      <c r="BA50" s="8">
        <f t="shared" si="10"/>
        <v>0.49999999999999994</v>
      </c>
      <c r="BB50" s="8">
        <f t="shared" si="10"/>
        <v>0.49999999999999994</v>
      </c>
      <c r="BC50" s="8">
        <f t="shared" si="10"/>
        <v>0.49999999999999994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1.2500000000000002E-3</v>
      </c>
      <c r="Z73" s="8">
        <f t="shared" si="21"/>
        <v>2.5000000000000005E-3</v>
      </c>
      <c r="AA73" s="8">
        <f t="shared" si="21"/>
        <v>3.7500000000000007E-3</v>
      </c>
      <c r="AB73" s="8">
        <f t="shared" si="21"/>
        <v>5.000000000000001E-3</v>
      </c>
      <c r="AC73" s="8">
        <f t="shared" si="21"/>
        <v>6.2500000000000003E-3</v>
      </c>
      <c r="AD73" s="8">
        <f t="shared" si="21"/>
        <v>7.4999999999999997E-3</v>
      </c>
      <c r="AE73" s="8">
        <f t="shared" si="21"/>
        <v>8.7499999999999991E-3</v>
      </c>
      <c r="AF73" s="8">
        <f t="shared" si="21"/>
        <v>0.01</v>
      </c>
      <c r="AG73" s="8">
        <f t="shared" si="21"/>
        <v>1.125E-2</v>
      </c>
      <c r="AH73" s="8">
        <f t="shared" si="21"/>
        <v>1.2499999999999999E-2</v>
      </c>
      <c r="AI73" s="8">
        <f t="shared" ref="AI73:BC73" si="25">(1/$B73)*AI50</f>
        <v>1.2499999999999999E-2</v>
      </c>
      <c r="AJ73" s="8">
        <f t="shared" si="25"/>
        <v>1.2499999999999999E-2</v>
      </c>
      <c r="AK73" s="8">
        <f t="shared" si="25"/>
        <v>1.2499999999999999E-2</v>
      </c>
      <c r="AL73" s="8">
        <f t="shared" si="25"/>
        <v>1.2499999999999999E-2</v>
      </c>
      <c r="AM73" s="8">
        <f t="shared" si="25"/>
        <v>1.2499999999999999E-2</v>
      </c>
      <c r="AN73" s="8">
        <f t="shared" si="25"/>
        <v>1.2499999999999999E-2</v>
      </c>
      <c r="AO73" s="8">
        <f t="shared" si="25"/>
        <v>1.2499999999999999E-2</v>
      </c>
      <c r="AP73" s="8">
        <f t="shared" si="25"/>
        <v>1.2499999999999999E-2</v>
      </c>
      <c r="AQ73" s="8">
        <f t="shared" si="25"/>
        <v>1.2499999999999999E-2</v>
      </c>
      <c r="AR73" s="8">
        <f t="shared" si="25"/>
        <v>1.2499999999999999E-2</v>
      </c>
      <c r="AS73" s="8">
        <f t="shared" si="25"/>
        <v>1.2499999999999999E-2</v>
      </c>
      <c r="AT73" s="8">
        <f t="shared" si="25"/>
        <v>1.2499999999999999E-2</v>
      </c>
      <c r="AU73" s="8">
        <f t="shared" si="25"/>
        <v>1.2499999999999999E-2</v>
      </c>
      <c r="AV73" s="8">
        <f t="shared" si="25"/>
        <v>1.2499999999999999E-2</v>
      </c>
      <c r="AW73" s="8">
        <f t="shared" si="25"/>
        <v>1.2499999999999999E-2</v>
      </c>
      <c r="AX73" s="8">
        <f t="shared" si="25"/>
        <v>1.2499999999999999E-2</v>
      </c>
      <c r="AY73" s="8">
        <f t="shared" si="25"/>
        <v>1.2499999999999999E-2</v>
      </c>
      <c r="AZ73" s="8">
        <f t="shared" si="25"/>
        <v>1.2499999999999999E-2</v>
      </c>
      <c r="BA73" s="8">
        <f t="shared" si="25"/>
        <v>1.2499999999999999E-2</v>
      </c>
      <c r="BB73" s="8">
        <f t="shared" si="25"/>
        <v>1.2499999999999999E-2</v>
      </c>
      <c r="BC73" s="8">
        <f t="shared" si="25"/>
        <v>1.2499999999999999E-2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workbookViewId="0">
      <selection activeCell="M10" sqref="M10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13505.0488029067</v>
      </c>
      <c r="G36">
        <v>12930.519030708499</v>
      </c>
      <c r="H36">
        <v>13040.134287368701</v>
      </c>
      <c r="I36">
        <v>13159.089481524999</v>
      </c>
      <c r="J36">
        <v>13288.3476727656</v>
      </c>
      <c r="K36">
        <v>13420.264304324801</v>
      </c>
      <c r="L36">
        <v>13553.849273620001</v>
      </c>
      <c r="M36">
        <v>13688.352155472799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13505.0488029067</v>
      </c>
      <c r="G37">
        <v>12930.519030708499</v>
      </c>
      <c r="H37">
        <v>13037.213297288399</v>
      </c>
      <c r="I37">
        <v>13150.2465733934</v>
      </c>
      <c r="J37">
        <v>13270.4881334934</v>
      </c>
      <c r="K37">
        <v>13390.202912283101</v>
      </c>
      <c r="L37">
        <v>13508.308340060599</v>
      </c>
      <c r="M37">
        <v>13623.9621469335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11690.145925901101</v>
      </c>
      <c r="G38">
        <v>11118.865875699301</v>
      </c>
      <c r="H38">
        <v>11197.8221817044</v>
      </c>
      <c r="I38">
        <v>11278.0971721365</v>
      </c>
      <c r="J38">
        <v>11359.6801546193</v>
      </c>
      <c r="K38">
        <v>11441.365711583399</v>
      </c>
      <c r="L38">
        <v>11522.518965822501</v>
      </c>
      <c r="M38">
        <v>11603.1626596488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11690.145925901101</v>
      </c>
      <c r="G39">
        <v>11118.865875699301</v>
      </c>
      <c r="H39">
        <v>11195.582617268101</v>
      </c>
      <c r="I39">
        <v>11271.330313833299</v>
      </c>
      <c r="J39">
        <v>11346.048538433801</v>
      </c>
      <c r="K39">
        <v>11418.482980160299</v>
      </c>
      <c r="L39">
        <v>11487.951408925001</v>
      </c>
      <c r="M39">
        <v>11554.4293764783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12298.4163683609</v>
      </c>
      <c r="G41">
        <v>11818.9659346239</v>
      </c>
      <c r="H41">
        <v>11920.6967233019</v>
      </c>
      <c r="I41">
        <v>12032.167435939</v>
      </c>
      <c r="J41">
        <v>12154.063869245399</v>
      </c>
      <c r="K41">
        <v>12279.615550236</v>
      </c>
      <c r="L41">
        <v>12407.867444485901</v>
      </c>
      <c r="M41">
        <v>12538.180977921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12298.4163683609</v>
      </c>
      <c r="G42">
        <v>11818.9659346239</v>
      </c>
      <c r="H42">
        <v>11918.217218383499</v>
      </c>
      <c r="I42">
        <v>12024.659363459001</v>
      </c>
      <c r="J42">
        <v>12138.895597536501</v>
      </c>
      <c r="K42">
        <v>12254.073949891501</v>
      </c>
      <c r="L42">
        <v>12369.1548980591</v>
      </c>
      <c r="M42">
        <v>12483.4142034094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25134.9607273</v>
      </c>
      <c r="G43">
        <v>24167.767438513401</v>
      </c>
      <c r="H43">
        <v>24585.2634450443</v>
      </c>
      <c r="I43">
        <v>25008.6925949619</v>
      </c>
      <c r="J43">
        <v>25438.1318015334</v>
      </c>
      <c r="K43">
        <v>25873.6589229768</v>
      </c>
      <c r="L43">
        <v>26315.352773669001</v>
      </c>
      <c r="M43">
        <v>26763.2931354826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17135.0025809</v>
      </c>
      <c r="G44">
        <v>16475.647681586899</v>
      </c>
      <c r="H44">
        <v>16760.263011884701</v>
      </c>
      <c r="I44">
        <v>17048.9230840202</v>
      </c>
      <c r="J44">
        <v>17341.680331297299</v>
      </c>
      <c r="K44">
        <v>17638.587831211498</v>
      </c>
      <c r="L44">
        <v>17939.6993130909</v>
      </c>
      <c r="M44">
        <v>18245.0691658248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23640.224663194</v>
      </c>
      <c r="G45">
        <v>20924.949937342</v>
      </c>
      <c r="H45">
        <v>21772.9239067667</v>
      </c>
      <c r="I45">
        <v>22080.6753289472</v>
      </c>
      <c r="J45">
        <v>22403.698168233201</v>
      </c>
      <c r="K45">
        <v>22742.671591328599</v>
      </c>
      <c r="L45">
        <v>23096.7570241186</v>
      </c>
      <c r="M45">
        <v>23464.178937909001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33746.948381800001</v>
      </c>
      <c r="G46">
        <v>32448.365808068302</v>
      </c>
      <c r="H46">
        <v>33008.908405881099</v>
      </c>
      <c r="I46">
        <v>33577.417019069399</v>
      </c>
      <c r="J46">
        <v>34153.994913680901</v>
      </c>
      <c r="K46">
        <v>34738.746624482701</v>
      </c>
      <c r="L46">
        <v>35331.7779700092</v>
      </c>
      <c r="M46">
        <v>35933.196067783698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28192172.322937202</v>
      </c>
      <c r="G47">
        <v>26432623.6356945</v>
      </c>
      <c r="H47">
        <v>26333776.565691799</v>
      </c>
      <c r="I47">
        <v>26271707.734969798</v>
      </c>
      <c r="J47">
        <v>26246004.516997401</v>
      </c>
      <c r="K47">
        <v>26246824.824541099</v>
      </c>
      <c r="L47">
        <v>26271415.379854899</v>
      </c>
      <c r="M47">
        <v>26319244.994337201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6787.8020630199999</v>
      </c>
      <c r="G48">
        <v>6526.6074396349904</v>
      </c>
      <c r="H48">
        <v>6639.3539955249598</v>
      </c>
      <c r="I48">
        <v>6753.7028217887701</v>
      </c>
      <c r="J48">
        <v>6869.6746891782996</v>
      </c>
      <c r="K48">
        <v>6987.2906236334402</v>
      </c>
      <c r="L48">
        <v>7106.5719093087801</v>
      </c>
      <c r="M48">
        <v>7227.5400916352501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151762.56232699999</v>
      </c>
      <c r="G49">
        <v>145922.738928657</v>
      </c>
      <c r="H49">
        <v>148443.54110534699</v>
      </c>
      <c r="I49">
        <v>151000.16705167899</v>
      </c>
      <c r="J49">
        <v>153593.081162827</v>
      </c>
      <c r="K49">
        <v>156222.753539492</v>
      </c>
      <c r="L49">
        <v>158889.66005557499</v>
      </c>
      <c r="M49">
        <v>161594.282426625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1237.21170686</v>
      </c>
      <c r="G50">
        <v>1189.6038003800199</v>
      </c>
      <c r="H50">
        <v>1210.1540989243999</v>
      </c>
      <c r="I50">
        <v>1230.9964430596301</v>
      </c>
      <c r="J50">
        <v>1252.1346186676701</v>
      </c>
      <c r="K50">
        <v>1273.57245814357</v>
      </c>
      <c r="L50">
        <v>1295.3138409471201</v>
      </c>
      <c r="M50">
        <v>1317.36269416092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18928.710566577502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18928.710566577502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4476.7015234705796</v>
      </c>
      <c r="H166">
        <v>4720.4191051192902</v>
      </c>
      <c r="I166">
        <v>4978.0587882294803</v>
      </c>
      <c r="J166">
        <v>5249.7041699328302</v>
      </c>
      <c r="K166">
        <v>5535.4190644568998</v>
      </c>
      <c r="L166">
        <v>5835.8341293252597</v>
      </c>
      <c r="M166">
        <v>6151.7383353204496</v>
      </c>
      <c r="N166">
        <v>6484.0012875558396</v>
      </c>
      <c r="O166">
        <v>6727.7572724530401</v>
      </c>
      <c r="P166">
        <v>6981.5289087642504</v>
      </c>
      <c r="Q166">
        <v>7245.5680766749401</v>
      </c>
      <c r="R166">
        <v>7425.1148344252597</v>
      </c>
      <c r="S166">
        <v>7605.1590393803299</v>
      </c>
      <c r="T166">
        <v>7785.5296023554702</v>
      </c>
      <c r="U166">
        <v>7965.9213259580501</v>
      </c>
      <c r="V166">
        <v>8145.7736426042202</v>
      </c>
      <c r="W166">
        <v>8324.3746374090206</v>
      </c>
      <c r="X166">
        <v>8500.8674633156097</v>
      </c>
      <c r="Y166">
        <v>8674.4098902096703</v>
      </c>
      <c r="Z166">
        <v>8844.0949308902509</v>
      </c>
      <c r="AA166">
        <v>9008.9866737320608</v>
      </c>
      <c r="AB166">
        <v>9116.0472455542094</v>
      </c>
      <c r="AC166">
        <v>9218.6452303748101</v>
      </c>
      <c r="AD166">
        <v>9315.1199356957095</v>
      </c>
      <c r="AE166">
        <v>9403.9608764166405</v>
      </c>
      <c r="AF166">
        <v>9483.9092020548796</v>
      </c>
      <c r="AG166">
        <v>9599.3826238428592</v>
      </c>
      <c r="AH166">
        <v>9693.68154776556</v>
      </c>
      <c r="AI166">
        <v>9768.1403016314998</v>
      </c>
      <c r="AJ166">
        <v>9823.7426662869002</v>
      </c>
      <c r="AK166">
        <v>9861.3113892671408</v>
      </c>
      <c r="AL166">
        <v>9861.3113892671408</v>
      </c>
      <c r="AM166">
        <v>9861.3113892671408</v>
      </c>
      <c r="AN166">
        <v>9861.3113892671408</v>
      </c>
      <c r="AO166">
        <v>9861.3113892671408</v>
      </c>
      <c r="AP166">
        <v>9861.3113892671408</v>
      </c>
      <c r="AQ166">
        <v>9861.3113892671408</v>
      </c>
      <c r="AR166">
        <v>9861.3113892671408</v>
      </c>
      <c r="AS166">
        <v>9861.3113892671408</v>
      </c>
      <c r="AT166">
        <v>9861.3113892671408</v>
      </c>
      <c r="AU166">
        <v>9861.3113892671408</v>
      </c>
      <c r="AV166">
        <v>9861.3113892671408</v>
      </c>
      <c r="AW166">
        <v>9861.3113892671408</v>
      </c>
      <c r="AX166">
        <v>9861.3113892671408</v>
      </c>
      <c r="AY166">
        <v>9861.3113892671408</v>
      </c>
      <c r="AZ166">
        <v>9861.3113892671408</v>
      </c>
      <c r="BA166">
        <v>9861.3113892671408</v>
      </c>
      <c r="BB166">
        <v>9861.3113892671408</v>
      </c>
      <c r="BC166">
        <v>9861.3113892671408</v>
      </c>
      <c r="BD166">
        <v>9861.3113892671408</v>
      </c>
      <c r="BE166">
        <v>9861.3113892671408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4476.7015234705796</v>
      </c>
      <c r="H167">
        <v>4719.4750212982699</v>
      </c>
      <c r="I167">
        <v>4975.0719529565504</v>
      </c>
      <c r="J167">
        <v>5243.4045249289102</v>
      </c>
      <c r="K167">
        <v>5524.3482263279802</v>
      </c>
      <c r="L167">
        <v>5818.3266269372898</v>
      </c>
      <c r="M167">
        <v>6125.9010343121099</v>
      </c>
      <c r="N167">
        <v>6447.6908803455199</v>
      </c>
      <c r="O167">
        <v>6679.31742009137</v>
      </c>
      <c r="P167">
        <v>6918.6951485853697</v>
      </c>
      <c r="Q167">
        <v>7165.8668278315199</v>
      </c>
      <c r="R167">
        <v>7327.1033186108498</v>
      </c>
      <c r="S167">
        <v>7486.5185583660004</v>
      </c>
      <c r="T167">
        <v>7643.8329635926002</v>
      </c>
      <c r="U167">
        <v>7798.6369781129297</v>
      </c>
      <c r="V167">
        <v>7950.2750751817202</v>
      </c>
      <c r="W167">
        <v>8097.9516472714904</v>
      </c>
      <c r="X167">
        <v>8240.7409189381597</v>
      </c>
      <c r="Y167">
        <v>8377.7450719645003</v>
      </c>
      <c r="Z167">
        <v>8508.0193235164206</v>
      </c>
      <c r="AA167">
        <v>8630.6092334353198</v>
      </c>
      <c r="AB167">
        <v>8694.8858628096095</v>
      </c>
      <c r="AC167">
        <v>8752.1817817178508</v>
      </c>
      <c r="AD167">
        <v>8800.9253152453093</v>
      </c>
      <c r="AE167">
        <v>8839.7232238316392</v>
      </c>
      <c r="AF167">
        <v>8867.4551039213093</v>
      </c>
      <c r="AG167">
        <v>8925.5059636490896</v>
      </c>
      <c r="AH167">
        <v>8960.83922275449</v>
      </c>
      <c r="AI167">
        <v>8974.9673091390305</v>
      </c>
      <c r="AJ167">
        <v>8969.0770543199396</v>
      </c>
      <c r="AK167">
        <v>8944.2094300653007</v>
      </c>
      <c r="AL167">
        <v>8883.0692994518395</v>
      </c>
      <c r="AM167">
        <v>8819.9569065605301</v>
      </c>
      <c r="AN167">
        <v>8754.8722513913708</v>
      </c>
      <c r="AO167">
        <v>8687.8153339443506</v>
      </c>
      <c r="AP167">
        <v>8618.7861542194805</v>
      </c>
      <c r="AQ167">
        <v>8547.7847122167605</v>
      </c>
      <c r="AR167">
        <v>8474.8110079361795</v>
      </c>
      <c r="AS167">
        <v>8399.8650413777505</v>
      </c>
      <c r="AT167">
        <v>8322.9468125414696</v>
      </c>
      <c r="AU167">
        <v>8244.0563214273297</v>
      </c>
      <c r="AV167">
        <v>8163.1935680353399</v>
      </c>
      <c r="AW167">
        <v>8080.3585523655001</v>
      </c>
      <c r="AX167">
        <v>7995.5512744178004</v>
      </c>
      <c r="AY167">
        <v>7908.7717341922498</v>
      </c>
      <c r="AZ167">
        <v>7820.0199316888402</v>
      </c>
      <c r="BA167">
        <v>7729.2958669075797</v>
      </c>
      <c r="BB167">
        <v>7636.5995398484702</v>
      </c>
      <c r="BC167">
        <v>7541.9309505115098</v>
      </c>
      <c r="BD167">
        <v>7445.2900988966903</v>
      </c>
      <c r="BE167">
        <v>7346.67698500402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54865.8747498378</v>
      </c>
      <c r="AA169">
        <v>55766.280852362201</v>
      </c>
      <c r="AB169">
        <v>56665.242953496803</v>
      </c>
      <c r="AC169">
        <v>57561.5134055569</v>
      </c>
      <c r="AD169">
        <v>58453.917476856303</v>
      </c>
      <c r="AE169">
        <v>59340.772075338398</v>
      </c>
      <c r="AF169">
        <v>60221.679872384397</v>
      </c>
      <c r="AG169">
        <v>61094.998982340403</v>
      </c>
      <c r="AH169">
        <v>61958.122550714703</v>
      </c>
      <c r="AI169">
        <v>62811.545288663699</v>
      </c>
      <c r="AJ169">
        <v>63654.267179896699</v>
      </c>
      <c r="AK169">
        <v>64486.2778516576</v>
      </c>
      <c r="AL169">
        <v>64486.2778516576</v>
      </c>
      <c r="AM169">
        <v>64486.2778516576</v>
      </c>
      <c r="AN169">
        <v>64486.2778516576</v>
      </c>
      <c r="AO169">
        <v>64486.2778516576</v>
      </c>
      <c r="AP169">
        <v>64486.2778516576</v>
      </c>
      <c r="AQ169">
        <v>64486.2778516576</v>
      </c>
      <c r="AR169">
        <v>64486.2778516576</v>
      </c>
      <c r="AS169">
        <v>64486.2778516576</v>
      </c>
      <c r="AT169">
        <v>64486.2778516576</v>
      </c>
      <c r="AU169">
        <v>64486.2778516576</v>
      </c>
      <c r="AV169">
        <v>64486.2778516576</v>
      </c>
      <c r="AW169">
        <v>64486.2778516576</v>
      </c>
      <c r="AX169">
        <v>64486.2778516576</v>
      </c>
      <c r="AY169">
        <v>64486.2778516576</v>
      </c>
      <c r="AZ169">
        <v>64486.2778516576</v>
      </c>
      <c r="BA169">
        <v>64486.2778516576</v>
      </c>
      <c r="BB169">
        <v>64486.2778516576</v>
      </c>
      <c r="BC169">
        <v>64486.2778516576</v>
      </c>
      <c r="BD169">
        <v>64486.2778516576</v>
      </c>
      <c r="BE169">
        <v>64486.2778516576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52697.5753797242</v>
      </c>
      <c r="AA170">
        <v>53330.409704731101</v>
      </c>
      <c r="AB170">
        <v>53942.591360067199</v>
      </c>
      <c r="AC170">
        <v>54532.396324102803</v>
      </c>
      <c r="AD170">
        <v>55098.194982344903</v>
      </c>
      <c r="AE170">
        <v>55637.9078978373</v>
      </c>
      <c r="AF170">
        <v>56150.694313011198</v>
      </c>
      <c r="AG170">
        <v>56634.575296637697</v>
      </c>
      <c r="AH170">
        <v>57086.727123287303</v>
      </c>
      <c r="AI170">
        <v>57507.235912126598</v>
      </c>
      <c r="AJ170">
        <v>57894.829085459598</v>
      </c>
      <c r="AK170">
        <v>58249.165057845297</v>
      </c>
      <c r="AL170">
        <v>57833.357538257798</v>
      </c>
      <c r="AM170">
        <v>57404.136872877199</v>
      </c>
      <c r="AN170">
        <v>56961.503061703399</v>
      </c>
      <c r="AO170">
        <v>56505.456104736499</v>
      </c>
      <c r="AP170">
        <v>56035.996001976397</v>
      </c>
      <c r="AQ170">
        <v>55553.122753423202</v>
      </c>
      <c r="AR170">
        <v>55056.836359076799</v>
      </c>
      <c r="AS170">
        <v>54547.136818937302</v>
      </c>
      <c r="AT170">
        <v>54024.024133004699</v>
      </c>
      <c r="AU170">
        <v>53487.498301278902</v>
      </c>
      <c r="AV170">
        <v>52937.559323759997</v>
      </c>
      <c r="AW170">
        <v>52374.207200447898</v>
      </c>
      <c r="AX170">
        <v>51797.441931342699</v>
      </c>
      <c r="AY170">
        <v>51207.263516444298</v>
      </c>
      <c r="AZ170">
        <v>50603.671955752798</v>
      </c>
      <c r="BA170">
        <v>49986.667249268103</v>
      </c>
      <c r="BB170">
        <v>49356.249396990301</v>
      </c>
      <c r="BC170">
        <v>48712.418398919297</v>
      </c>
      <c r="BD170">
        <v>48055.174255055201</v>
      </c>
      <c r="BE170">
        <v>47384.516965397997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10985499.248214399</v>
      </c>
      <c r="H175">
        <v>11339566.801032299</v>
      </c>
      <c r="I175">
        <v>11662034.0458505</v>
      </c>
      <c r="J175">
        <v>12007335.177500401</v>
      </c>
      <c r="K175">
        <v>12368849.5215009</v>
      </c>
      <c r="L175">
        <v>12745988.644047</v>
      </c>
      <c r="M175">
        <v>13138341.9722091</v>
      </c>
      <c r="N175">
        <v>13546538.257856</v>
      </c>
      <c r="O175">
        <v>13754446.999421399</v>
      </c>
      <c r="P175">
        <v>13971403.859758999</v>
      </c>
      <c r="Q175">
        <v>14197124.4917963</v>
      </c>
      <c r="R175">
        <v>14490778.4215817</v>
      </c>
      <c r="S175">
        <v>14792675.4454333</v>
      </c>
      <c r="T175">
        <v>15103027.736715199</v>
      </c>
      <c r="U175">
        <v>15422148.197217001</v>
      </c>
      <c r="V175">
        <v>15750254.407941001</v>
      </c>
      <c r="W175">
        <v>16057524.6997374</v>
      </c>
      <c r="X175">
        <v>16373431.495045301</v>
      </c>
      <c r="Y175">
        <v>16697618.6429315</v>
      </c>
      <c r="Z175">
        <v>17029585.3267911</v>
      </c>
      <c r="AA175">
        <v>17368766.703364398</v>
      </c>
      <c r="AB175">
        <v>17714686.570540499</v>
      </c>
      <c r="AC175">
        <v>18066791.1777138</v>
      </c>
      <c r="AD175">
        <v>18424386.812056199</v>
      </c>
      <c r="AE175">
        <v>18786825.3940382</v>
      </c>
      <c r="AF175">
        <v>19153666.252190199</v>
      </c>
      <c r="AG175">
        <v>19524754.946472298</v>
      </c>
      <c r="AH175">
        <v>19900190.933771599</v>
      </c>
      <c r="AI175">
        <v>20280339.029429901</v>
      </c>
      <c r="AJ175">
        <v>20665725.256880101</v>
      </c>
      <c r="AK175">
        <v>21056906.906816501</v>
      </c>
      <c r="AL175">
        <v>21056906.906816501</v>
      </c>
      <c r="AM175">
        <v>21056906.906816501</v>
      </c>
      <c r="AN175">
        <v>21056906.906816501</v>
      </c>
      <c r="AO175">
        <v>21056906.906816501</v>
      </c>
      <c r="AP175">
        <v>21056906.906816501</v>
      </c>
      <c r="AQ175">
        <v>21056906.906816501</v>
      </c>
      <c r="AR175">
        <v>21056906.906816501</v>
      </c>
      <c r="AS175">
        <v>21056906.906816501</v>
      </c>
      <c r="AT175">
        <v>21056906.906816501</v>
      </c>
      <c r="AU175">
        <v>21056906.906816501</v>
      </c>
      <c r="AV175">
        <v>21056906.906816501</v>
      </c>
      <c r="AW175">
        <v>21056906.906816501</v>
      </c>
      <c r="AX175">
        <v>21056906.906816501</v>
      </c>
      <c r="AY175">
        <v>21056906.906816501</v>
      </c>
      <c r="AZ175">
        <v>21056906.906816501</v>
      </c>
      <c r="BA175">
        <v>21056906.906816501</v>
      </c>
      <c r="BB175">
        <v>21056906.906816501</v>
      </c>
      <c r="BC175">
        <v>21056906.906816501</v>
      </c>
      <c r="BD175">
        <v>21056906.906816501</v>
      </c>
      <c r="BE175">
        <v>21056906.906816501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119.204503437802</v>
      </c>
      <c r="H179">
        <v>121.216717085517</v>
      </c>
      <c r="I179">
        <v>122.843492695208</v>
      </c>
      <c r="J179">
        <v>124.648078395143</v>
      </c>
      <c r="K179">
        <v>126.55533465568099</v>
      </c>
      <c r="L179">
        <v>128.55340932701799</v>
      </c>
      <c r="M179">
        <v>130.63293529846001</v>
      </c>
      <c r="N179">
        <v>132.79476122725001</v>
      </c>
      <c r="O179">
        <v>135.034025131524</v>
      </c>
      <c r="P179">
        <v>137.346179129061</v>
      </c>
      <c r="Q179">
        <v>139.72795876025901</v>
      </c>
      <c r="R179">
        <v>142.17744066451499</v>
      </c>
      <c r="S179">
        <v>144.68729106674701</v>
      </c>
      <c r="T179">
        <v>147.258841725737</v>
      </c>
      <c r="U179">
        <v>149.89431633053599</v>
      </c>
      <c r="V179">
        <v>152.595047446964</v>
      </c>
      <c r="W179">
        <v>155.36022326053899</v>
      </c>
      <c r="X179">
        <v>158.18729243138401</v>
      </c>
      <c r="Y179">
        <v>161.07243491865501</v>
      </c>
      <c r="Z179">
        <v>164.010571985665</v>
      </c>
      <c r="AA179">
        <v>166.99610232001001</v>
      </c>
      <c r="AB179">
        <v>170.02426679826101</v>
      </c>
      <c r="AC179">
        <v>173.08966456041901</v>
      </c>
      <c r="AD179">
        <v>176.18571052446299</v>
      </c>
      <c r="AE179">
        <v>179.30628859265701</v>
      </c>
      <c r="AF179">
        <v>182.447168649709</v>
      </c>
      <c r="AG179">
        <v>185.60667284575601</v>
      </c>
      <c r="AH179">
        <v>188.78535845088999</v>
      </c>
      <c r="AI179">
        <v>191.986087311066</v>
      </c>
      <c r="AJ179">
        <v>195.21308819057401</v>
      </c>
      <c r="AK179">
        <v>198.470810450817</v>
      </c>
      <c r="AL179">
        <v>198.470810450817</v>
      </c>
      <c r="AM179">
        <v>198.470810450817</v>
      </c>
      <c r="AN179">
        <v>198.470810450817</v>
      </c>
      <c r="AO179">
        <v>198.470810450817</v>
      </c>
      <c r="AP179">
        <v>198.470810450817</v>
      </c>
      <c r="AQ179">
        <v>198.470810450817</v>
      </c>
      <c r="AR179">
        <v>198.470810450817</v>
      </c>
      <c r="AS179">
        <v>198.470810450817</v>
      </c>
      <c r="AT179">
        <v>198.470810450817</v>
      </c>
      <c r="AU179">
        <v>198.470810450817</v>
      </c>
      <c r="AV179">
        <v>198.470810450817</v>
      </c>
      <c r="AW179">
        <v>198.470810450817</v>
      </c>
      <c r="AX179">
        <v>198.470810450817</v>
      </c>
      <c r="AY179">
        <v>198.470810450817</v>
      </c>
      <c r="AZ179">
        <v>198.470810450817</v>
      </c>
      <c r="BA179">
        <v>198.470810450817</v>
      </c>
      <c r="BB179">
        <v>198.470810450817</v>
      </c>
      <c r="BC179">
        <v>198.470810450817</v>
      </c>
      <c r="BD179">
        <v>198.470810450817</v>
      </c>
      <c r="BE179">
        <v>198.470810450817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abSelected="1" zoomScaleNormal="10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AO15" si="1">J15*(1-$F$4)</f>
        <v>2.116210277306275E-3</v>
      </c>
      <c r="L15" s="42">
        <f t="shared" si="1"/>
        <v>2.1049679102080852E-3</v>
      </c>
      <c r="M15" s="42">
        <f t="shared" si="1"/>
        <v>2.0937852681851047E-3</v>
      </c>
      <c r="N15" s="42">
        <f t="shared" si="1"/>
        <v>2.0826620339478713E-3</v>
      </c>
      <c r="O15" s="42">
        <f t="shared" si="1"/>
        <v>2.0715978918925231E-3</v>
      </c>
      <c r="P15" s="42">
        <f t="shared" si="1"/>
        <v>2.0605925280918441E-3</v>
      </c>
      <c r="Q15" s="42">
        <f t="shared" si="1"/>
        <v>2.0496456302863562E-3</v>
      </c>
      <c r="R15" s="42">
        <f t="shared" si="1"/>
        <v>2.0387568878754599E-3</v>
      </c>
      <c r="S15" s="42">
        <f t="shared" si="1"/>
        <v>2.0279259919086215E-3</v>
      </c>
      <c r="T15" s="42">
        <f t="shared" si="1"/>
        <v>2.0171526350766067E-3</v>
      </c>
      <c r="U15" s="42">
        <f t="shared" si="1"/>
        <v>2.0064365117027621E-3</v>
      </c>
      <c r="V15" s="42">
        <f t="shared" si="1"/>
        <v>1.9957773177343412E-3</v>
      </c>
      <c r="W15" s="42">
        <f t="shared" si="1"/>
        <v>1.9851747507338775E-3</v>
      </c>
      <c r="X15" s="42">
        <f t="shared" si="1"/>
        <v>1.9746285098706036E-3</v>
      </c>
      <c r="Y15" s="42">
        <f t="shared" si="1"/>
        <v>1.9641382959119159E-3</v>
      </c>
      <c r="Z15" s="42">
        <f t="shared" si="1"/>
        <v>1.9537038112148837E-3</v>
      </c>
      <c r="AA15" s="42">
        <f t="shared" si="1"/>
        <v>1.9433247597178045E-3</v>
      </c>
      <c r="AB15" s="42">
        <f t="shared" si="1"/>
        <v>1.9330008469318036E-3</v>
      </c>
      <c r="AC15" s="42">
        <f t="shared" si="1"/>
        <v>1.9227317799324782E-3</v>
      </c>
      <c r="AD15" s="42">
        <f t="shared" si="1"/>
        <v>1.9125172673515869E-3</v>
      </c>
      <c r="AE15" s="42">
        <f t="shared" si="1"/>
        <v>1.9023570193687815E-3</v>
      </c>
      <c r="AF15" s="42">
        <f t="shared" si="1"/>
        <v>1.8922507477033847E-3</v>
      </c>
      <c r="AG15" s="42">
        <f t="shared" si="1"/>
        <v>1.8821981656062105E-3</v>
      </c>
      <c r="AH15" s="42">
        <f t="shared" si="1"/>
        <v>1.8721989878514274E-3</v>
      </c>
      <c r="AI15" s="42">
        <f t="shared" si="1"/>
        <v>1.8622529307284667E-3</v>
      </c>
      <c r="AJ15" s="42">
        <f t="shared" si="1"/>
        <v>1.8523597120339718E-3</v>
      </c>
      <c r="AK15" s="42">
        <f t="shared" si="1"/>
        <v>1.8425190510637911E-3</v>
      </c>
      <c r="AL15" s="42">
        <f t="shared" si="1"/>
        <v>1.8327306686050147E-3</v>
      </c>
      <c r="AM15" s="42">
        <f t="shared" si="1"/>
        <v>1.8229942869280504E-3</v>
      </c>
      <c r="AN15" s="42">
        <f t="shared" si="1"/>
        <v>1.8133096297787451E-3</v>
      </c>
      <c r="AO15" s="42">
        <f t="shared" si="1"/>
        <v>1.8036764223705454E-3</v>
      </c>
      <c r="AP15" s="42">
        <f t="shared" ref="AP15:BJ15" si="2">AO15*(1-$F$4)</f>
        <v>1.7940943913767016E-3</v>
      </c>
      <c r="AQ15" s="42">
        <f t="shared" si="2"/>
        <v>1.7845632649225128E-3</v>
      </c>
      <c r="AR15" s="42">
        <f t="shared" si="2"/>
        <v>1.7750827725776118E-3</v>
      </c>
      <c r="AS15" s="42">
        <f t="shared" si="2"/>
        <v>1.7656526453482932E-3</v>
      </c>
      <c r="AT15" s="42">
        <f t="shared" si="2"/>
        <v>1.7562726156698802E-3</v>
      </c>
      <c r="AU15" s="42">
        <f t="shared" si="2"/>
        <v>1.7469424173991339E-3</v>
      </c>
      <c r="AV15" s="42">
        <f t="shared" si="2"/>
        <v>1.7376617858067009E-3</v>
      </c>
      <c r="AW15" s="42">
        <f t="shared" si="2"/>
        <v>1.7284304575696026E-3</v>
      </c>
      <c r="AX15" s="42">
        <f t="shared" si="2"/>
        <v>1.7192481707637641E-3</v>
      </c>
      <c r="AY15" s="42">
        <f t="shared" si="2"/>
        <v>1.7101146648565815E-3</v>
      </c>
      <c r="AZ15" s="42">
        <f t="shared" si="2"/>
        <v>1.7010296806995308E-3</v>
      </c>
      <c r="BA15" s="42">
        <f t="shared" si="2"/>
        <v>1.6919929605208144E-3</v>
      </c>
      <c r="BB15" s="42">
        <f t="shared" si="2"/>
        <v>1.6830042479180475E-3</v>
      </c>
      <c r="BC15" s="42">
        <f t="shared" si="2"/>
        <v>1.6740632878509828E-3</v>
      </c>
      <c r="BD15" s="42">
        <f t="shared" si="2"/>
        <v>1.6651698266342742E-3</v>
      </c>
      <c r="BE15" s="42">
        <f t="shared" si="2"/>
        <v>1.6563236119302796E-3</v>
      </c>
      <c r="BF15" s="42">
        <f t="shared" si="2"/>
        <v>1.6475243927418998E-3</v>
      </c>
      <c r="BG15" s="42">
        <f t="shared" si="2"/>
        <v>1.6387719194054585E-3</v>
      </c>
      <c r="BH15" s="42">
        <f t="shared" si="2"/>
        <v>1.6300659435836168E-3</v>
      </c>
      <c r="BI15" s="42">
        <f t="shared" si="2"/>
        <v>1.6214062182583289E-3</v>
      </c>
      <c r="BJ15" s="42">
        <f t="shared" si="2"/>
        <v>1.6127924977238314E-3</v>
      </c>
      <c r="BK15" t="str">
        <f t="shared" ref="BK15:BK46" si="3">A15</f>
        <v>01_AUS</v>
      </c>
      <c r="BL15" t="str">
        <f t="shared" ref="BL15:BL46" si="4">"d_ind_cem_"&amp;C15</f>
        <v>d_ind_cem_1_x_coal_thermal</v>
      </c>
      <c r="BO15" s="8">
        <f t="shared" ref="BO15:BO46" si="5">E15</f>
        <v>15.812538768</v>
      </c>
      <c r="BP15" s="8">
        <f t="shared" ref="BP15:BP46" si="6">F15</f>
        <v>20.115187524</v>
      </c>
      <c r="BQ15" s="8" cm="1">
        <f t="array" ref="BQ15">K15*INDEX(prod_est,$G15+$H15-1,MATCH(BQ$14,$BP$14:$DP$14,0))</f>
        <v>20.306131658694895</v>
      </c>
      <c r="BR15" s="8" cm="1">
        <f t="array" ref="BR15">L15*INDEX(prod_est,$G15+$H15-1,MATCH(BR$14,$BP$14:$DP$14,0))</f>
        <v>19.291720358833008</v>
      </c>
      <c r="BS15" s="8" cm="1">
        <f t="array" ref="BS15">M15*INDEX(prod_est,$G15+$H15-1,MATCH(BS$14,$BP$14:$DP$14,0))</f>
        <v>19.609472866998171</v>
      </c>
      <c r="BT15" s="8" cm="1">
        <f t="array" ref="BT15">N15*INDEX(prod_est,$G15+$H15-1,MATCH(BT$14,$BP$14:$DP$14,0))</f>
        <v>19.918234104639993</v>
      </c>
      <c r="BU15" s="8" cm="1">
        <f t="array" ref="BU15">O15*INDEX(prod_est,$G15+$H15-1,MATCH(BU$14,$BP$14:$DP$14,0))</f>
        <v>20.220528383035216</v>
      </c>
      <c r="BV15" s="8" cm="1">
        <f t="array" ref="BV15">P15*INDEX(prod_est,$G15+$H15-1,MATCH(BV$14,$BP$14:$DP$14,0))</f>
        <v>20.518358066612649</v>
      </c>
      <c r="BW15" s="8" cm="1">
        <f t="array" ref="BW15">Q15*INDEX(prod_est,$G15+$H15-1,MATCH(BW$14,$BP$14:$DP$14,0))</f>
        <v>20.812636371735373</v>
      </c>
      <c r="BX15" s="8" cm="1">
        <f t="array" ref="BX15">R15*INDEX(prod_est,$G15+$H15-1,MATCH(BX$14,$BP$14:$DP$14,0))</f>
        <v>21.091636352541222</v>
      </c>
      <c r="BY15" s="8" cm="1">
        <f t="array" ref="BY15">S15*INDEX(prod_est,$G15+$H15-1,MATCH(BY$14,$BP$14:$DP$14,0))</f>
        <v>21.369284334041019</v>
      </c>
      <c r="BZ15" s="8" cm="1">
        <f t="array" ref="BZ15">T15*INDEX(prod_est,$G15+$H15-1,MATCH(BZ$14,$BP$14:$DP$14,0))</f>
        <v>21.46631062831349</v>
      </c>
      <c r="CA15" s="8" cm="1">
        <f t="array" ref="CA15">U15*INDEX(prod_est,$G15+$H15-1,MATCH(CA$14,$BP$14:$DP$14,0))</f>
        <v>21.556445847631085</v>
      </c>
      <c r="CB15" s="8" cm="1">
        <f t="array" ref="CB15">V15*INDEX(prod_est,$G15+$H15-1,MATCH(CB$14,$BP$14:$DP$14,0))</f>
        <v>21.637737322079637</v>
      </c>
      <c r="CC15" s="8" cm="1">
        <f t="array" ref="CC15">W15*INDEX(prod_est,$G15+$H15-1,MATCH(CC$14,$BP$14:$DP$14,0))</f>
        <v>21.758865011203699</v>
      </c>
      <c r="CD15" s="8" cm="1">
        <f t="array" ref="CD15">X15*INDEX(prod_est,$G15+$H15-1,MATCH(CD$14,$BP$14:$DP$14,0))</f>
        <v>21.872323713968143</v>
      </c>
      <c r="CE15" s="8" cm="1">
        <f t="array" ref="CE15">Y15*INDEX(prod_est,$G15+$H15-1,MATCH(CE$14,$BP$14:$DP$14,0))</f>
        <v>21.978717912065619</v>
      </c>
      <c r="CF15" s="8" cm="1">
        <f t="array" ref="CF15">Z15*INDEX(prod_est,$G15+$H15-1,MATCH(CF$14,$BP$14:$DP$14,0))</f>
        <v>22.078574887695655</v>
      </c>
      <c r="CG15" s="8" cm="1">
        <f t="array" ref="CG15">AA15*INDEX(prod_est,$G15+$H15-1,MATCH(CG$14,$BP$14:$DP$14,0))</f>
        <v>22.172052592395168</v>
      </c>
      <c r="CH15" s="8" cm="1">
        <f t="array" ref="CH15">AB15*INDEX(prod_est,$G15+$H15-1,MATCH(CH$14,$BP$14:$DP$14,0))</f>
        <v>22.247497016330918</v>
      </c>
      <c r="CI15" s="8" cm="1">
        <f t="array" ref="CI15">AC15*INDEX(prod_est,$G15+$H15-1,MATCH(CI$14,$BP$14:$DP$14,0))</f>
        <v>22.316923554184061</v>
      </c>
      <c r="CJ15" s="8" cm="1">
        <f t="array" ref="CJ15">AD15*INDEX(prod_est,$G15+$H15-1,MATCH(CJ$14,$BP$14:$DP$14,0))</f>
        <v>22.38003213013311</v>
      </c>
      <c r="CK15" s="8" cm="1">
        <f t="array" ref="CK15">AE15*INDEX(prod_est,$G15+$H15-1,MATCH(CK$14,$BP$14:$DP$14,0))</f>
        <v>22.4365175164696</v>
      </c>
      <c r="CL15" s="8" cm="1">
        <f t="array" ref="CL15">AF15*INDEX(prod_est,$G15+$H15-1,MATCH(CL$14,$BP$14:$DP$14,0))</f>
        <v>22.485539076262377</v>
      </c>
      <c r="CM15" s="8" cm="1">
        <f t="array" ref="CM15">AG15*INDEX(prod_est,$G15+$H15-1,MATCH(CM$14,$BP$14:$DP$14,0))</f>
        <v>22.517426631702612</v>
      </c>
      <c r="CN15" s="8" cm="1">
        <f t="array" ref="CN15">AH15*INDEX(prod_est,$G15+$H15-1,MATCH(CN$14,$BP$14:$DP$14,0))</f>
        <v>22.544805622904505</v>
      </c>
      <c r="CO15" s="8" cm="1">
        <f t="array" ref="CO15">AI15*INDEX(prod_est,$G15+$H15-1,MATCH(CO$14,$BP$14:$DP$14,0))</f>
        <v>22.567777255454899</v>
      </c>
      <c r="CP15" s="8" cm="1">
        <f t="array" ref="CP15">AJ15*INDEX(prod_est,$G15+$H15-1,MATCH(CP$14,$BP$14:$DP$14,0))</f>
        <v>22.586890092455267</v>
      </c>
      <c r="CQ15" s="8" cm="1">
        <f t="array" ref="CQ15">AK15*INDEX(prod_est,$G15+$H15-1,MATCH(CQ$14,$BP$14:$DP$14,0))</f>
        <v>22.602691934693173</v>
      </c>
      <c r="CR15" s="8" cm="1">
        <f t="array" ref="CR15">AL15*INDEX(prod_est,$G15+$H15-1,MATCH(CR$14,$BP$14:$DP$14,0))</f>
        <v>22.606346106060954</v>
      </c>
      <c r="CS15" s="8" cm="1">
        <f t="array" ref="CS15">AM15*INDEX(prod_est,$G15+$H15-1,MATCH(CS$14,$BP$14:$DP$14,0))</f>
        <v>22.608969538702326</v>
      </c>
      <c r="CT15" s="8" cm="1">
        <f t="array" ref="CT15">AN15*INDEX(prod_est,$G15+$H15-1,MATCH(CT$14,$BP$14:$DP$14,0))</f>
        <v>22.610184190144761</v>
      </c>
      <c r="CU15" s="8" cm="1">
        <f t="array" ref="CU15">AO15*INDEX(prod_est,$G15+$H15-1,MATCH(CU$14,$BP$14:$DP$14,0))</f>
        <v>22.609475488383588</v>
      </c>
      <c r="CV15" s="8" cm="1">
        <f t="array" ref="CV15">AP15*INDEX(prod_est,$G15+$H15-1,MATCH(CV$14,$BP$14:$DP$14,0))</f>
        <v>22.606379285647201</v>
      </c>
      <c r="CW15" cm="1">
        <f t="array" ref="CW15">AQ15*INDEX(prod_est,$G15+$H15-1,MATCH(CW$14,$BP$14:$DP$14,0))</f>
        <v>22.486282895692199</v>
      </c>
      <c r="CX15" cm="1">
        <f t="array" ref="CX15">AR15*INDEX(prod_est,$G15+$H15-1,MATCH(CX$14,$BP$14:$DP$14,0))</f>
        <v>22.366824517808833</v>
      </c>
      <c r="CY15" cm="1">
        <f t="array" ref="CY15">AS15*INDEX(prod_est,$G15+$H15-1,MATCH(CY$14,$BP$14:$DP$14,0))</f>
        <v>22.248000762557972</v>
      </c>
      <c r="CZ15" cm="1">
        <f t="array" ref="CZ15">AT15*INDEX(prod_est,$G15+$H15-1,MATCH(CZ$14,$BP$14:$DP$14,0))</f>
        <v>22.12980825850688</v>
      </c>
      <c r="DA15" cm="1">
        <f t="array" ref="DA15">AU15*INDEX(prod_est,$G15+$H15-1,MATCH(DA$14,$BP$14:$DP$14,0))</f>
        <v>22.012243652133563</v>
      </c>
      <c r="DB15" cm="1">
        <f t="array" ref="DB15">AV15*INDEX(prod_est,$G15+$H15-1,MATCH(DB$14,$BP$14:$DP$14,0))</f>
        <v>21.895303607731602</v>
      </c>
      <c r="DC15" cm="1">
        <f t="array" ref="DC15">AW15*INDEX(prod_est,$G15+$H15-1,MATCH(DC$14,$BP$14:$DP$14,0))</f>
        <v>21.778984807315528</v>
      </c>
      <c r="DD15" cm="1">
        <f t="array" ref="DD15">AX15*INDEX(prod_est,$G15+$H15-1,MATCH(DD$14,$BP$14:$DP$14,0))</f>
        <v>21.663283950526662</v>
      </c>
      <c r="DE15" cm="1">
        <f t="array" ref="DE15">AY15*INDEX(prod_est,$G15+$H15-1,MATCH(DE$14,$BP$14:$DP$14,0))</f>
        <v>21.548197754539487</v>
      </c>
      <c r="DF15" cm="1">
        <f t="array" ref="DF15">AZ15*INDEX(prod_est,$G15+$H15-1,MATCH(DF$14,$BP$14:$DP$14,0))</f>
        <v>21.433722953968495</v>
      </c>
      <c r="DG15" cm="1">
        <f t="array" ref="DG15">BA15*INDEX(prod_est,$G15+$H15-1,MATCH(DG$14,$BP$14:$DP$14,0))</f>
        <v>21.319856300775538</v>
      </c>
      <c r="DH15" cm="1">
        <f t="array" ref="DH15">BB15*INDEX(prod_est,$G15+$H15-1,MATCH(DH$14,$BP$14:$DP$14,0))</f>
        <v>21.206594564177664</v>
      </c>
      <c r="DI15" cm="1">
        <f t="array" ref="DI15">BC15*INDEX(prod_est,$G15+$H15-1,MATCH(DI$14,$BP$14:$DP$14,0))</f>
        <v>21.093934530555469</v>
      </c>
      <c r="DJ15" cm="1">
        <f t="array" ref="DJ15">BD15*INDEX(prod_est,$G15+$H15-1,MATCH(DJ$14,$BP$14:$DP$14,0))</f>
        <v>20.981873003361891</v>
      </c>
      <c r="DK15" cm="1">
        <f t="array" ref="DK15">BE15*INDEX(prod_est,$G15+$H15-1,MATCH(DK$14,$BP$14:$DP$14,0))</f>
        <v>20.870406803031532</v>
      </c>
      <c r="DL15" cm="1">
        <f t="array" ref="DL15">BF15*INDEX(prod_est,$G15+$H15-1,MATCH(DL$14,$BP$14:$DP$14,0))</f>
        <v>20.759532766890423</v>
      </c>
      <c r="DM15" cm="1">
        <f t="array" ref="DM15">BG15*INDEX(prod_est,$G15+$H15-1,MATCH(DM$14,$BP$14:$DP$14,0))</f>
        <v>20.649247749066319</v>
      </c>
      <c r="DN15" cm="1">
        <f t="array" ref="DN15">BH15*INDEX(prod_est,$G15+$H15-1,MATCH(DN$14,$BP$14:$DP$14,0))</f>
        <v>20.539548620399401</v>
      </c>
      <c r="DO15" cm="1">
        <f t="array" ref="DO15">BI15*INDEX(prod_est,$G15+$H15-1,MATCH(DO$14,$BP$14:$DP$14,0))</f>
        <v>20.430432268353531</v>
      </c>
      <c r="DP15" cm="1">
        <f t="array" ref="DP15">BJ15*INDEX(prod_est,$G15+$H15-1,MATCH(DP$14,$BP$14:$DP$14,0))</f>
        <v>20.321895596927899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01_AUS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01_AUS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ref="K18:AP18" si="11">J18*(1-$F$4)</f>
        <v>1.1359737378154919E-5</v>
      </c>
      <c r="L18" s="42">
        <f t="shared" si="11"/>
        <v>1.1299388773333471E-5</v>
      </c>
      <c r="M18" s="42">
        <f t="shared" si="11"/>
        <v>1.1239360770475136E-5</v>
      </c>
      <c r="N18" s="42">
        <f t="shared" si="11"/>
        <v>1.1179651666381987E-5</v>
      </c>
      <c r="O18" s="42">
        <f t="shared" si="11"/>
        <v>1.1120259766904332E-5</v>
      </c>
      <c r="P18" s="42">
        <f t="shared" si="11"/>
        <v>1.1061183386892653E-5</v>
      </c>
      <c r="Q18" s="42">
        <f t="shared" si="11"/>
        <v>1.1002420850149786E-5</v>
      </c>
      <c r="R18" s="42">
        <f t="shared" si="11"/>
        <v>1.0943970489383365E-5</v>
      </c>
      <c r="S18" s="42">
        <f t="shared" si="11"/>
        <v>1.0885830646158515E-5</v>
      </c>
      <c r="T18" s="42">
        <f t="shared" si="11"/>
        <v>1.0827999670850797E-5</v>
      </c>
      <c r="U18" s="42">
        <f t="shared" si="11"/>
        <v>1.07704759225994E-5</v>
      </c>
      <c r="V18" s="42">
        <f t="shared" si="11"/>
        <v>1.0713257769260591E-5</v>
      </c>
      <c r="W18" s="42">
        <f t="shared" si="11"/>
        <v>1.0656343587361393E-5</v>
      </c>
      <c r="X18" s="42">
        <f t="shared" si="11"/>
        <v>1.0599731762053534E-5</v>
      </c>
      <c r="Y18" s="42">
        <f t="shared" si="11"/>
        <v>1.0543420687067624E-5</v>
      </c>
      <c r="Z18" s="42">
        <f t="shared" si="11"/>
        <v>1.0487408764667576E-5</v>
      </c>
      <c r="AA18" s="42">
        <f t="shared" si="11"/>
        <v>1.0431694405605278E-5</v>
      </c>
      <c r="AB18" s="42">
        <f t="shared" si="11"/>
        <v>1.0376276029075499E-5</v>
      </c>
      <c r="AC18" s="42">
        <f t="shared" si="11"/>
        <v>1.0321152062671035E-5</v>
      </c>
      <c r="AD18" s="42">
        <f t="shared" si="11"/>
        <v>1.0266320942338094E-5</v>
      </c>
      <c r="AE18" s="42">
        <f t="shared" si="11"/>
        <v>1.0211781112331923E-5</v>
      </c>
      <c r="AF18" s="42">
        <f t="shared" si="11"/>
        <v>1.0157531025172659E-5</v>
      </c>
      <c r="AG18" s="42">
        <f t="shared" si="11"/>
        <v>1.0103569141601428E-5</v>
      </c>
      <c r="AH18" s="42">
        <f t="shared" si="11"/>
        <v>1.004989393053667E-5</v>
      </c>
      <c r="AI18" s="42">
        <f t="shared" si="11"/>
        <v>9.9965038690306925E-6</v>
      </c>
      <c r="AJ18" s="42">
        <f t="shared" si="11"/>
        <v>9.9433974422264663E-6</v>
      </c>
      <c r="AK18" s="42">
        <f t="shared" si="11"/>
        <v>9.8905731433146383E-6</v>
      </c>
      <c r="AL18" s="42">
        <f t="shared" si="11"/>
        <v>9.8380294734907795E-6</v>
      </c>
      <c r="AM18" s="42">
        <f t="shared" si="11"/>
        <v>9.7857649419128586E-6</v>
      </c>
      <c r="AN18" s="42">
        <f t="shared" si="11"/>
        <v>9.7337780656589461E-6</v>
      </c>
      <c r="AO18" s="42">
        <f t="shared" si="11"/>
        <v>9.6820673696851325E-6</v>
      </c>
      <c r="AP18" s="42">
        <f t="shared" si="11"/>
        <v>9.630631386783679E-6</v>
      </c>
      <c r="AQ18" s="42">
        <f t="shared" ref="AQ18:BJ18" si="12">AP18*(1-$F$4)</f>
        <v>9.5794686575413901E-6</v>
      </c>
      <c r="AR18" s="42">
        <f t="shared" si="12"/>
        <v>9.5285777302982014E-6</v>
      </c>
      <c r="AS18" s="42">
        <f t="shared" si="12"/>
        <v>9.4779571611059923E-6</v>
      </c>
      <c r="AT18" s="42">
        <f t="shared" si="12"/>
        <v>9.4276055136876164E-6</v>
      </c>
      <c r="AU18" s="42">
        <f t="shared" si="12"/>
        <v>9.377521359396151E-6</v>
      </c>
      <c r="AV18" s="42">
        <f t="shared" si="12"/>
        <v>9.3277032771743579E-6</v>
      </c>
      <c r="AW18" s="42">
        <f t="shared" si="12"/>
        <v>9.278149853514368E-6</v>
      </c>
      <c r="AX18" s="42">
        <f t="shared" si="12"/>
        <v>9.2288596824175728E-6</v>
      </c>
      <c r="AY18" s="42">
        <f t="shared" si="12"/>
        <v>9.1798313653547289E-6</v>
      </c>
      <c r="AZ18" s="42">
        <f t="shared" si="12"/>
        <v>9.1310635112262815E-6</v>
      </c>
      <c r="BA18" s="42">
        <f t="shared" si="12"/>
        <v>9.0825547363228909E-6</v>
      </c>
      <c r="BB18" s="42">
        <f t="shared" si="12"/>
        <v>9.0343036642861758E-6</v>
      </c>
      <c r="BC18" s="42">
        <f t="shared" si="12"/>
        <v>8.9863089260696551E-6</v>
      </c>
      <c r="BD18" s="42">
        <f t="shared" si="12"/>
        <v>8.9385691598999097E-6</v>
      </c>
      <c r="BE18" s="42">
        <f t="shared" si="12"/>
        <v>8.8910830112379406E-6</v>
      </c>
      <c r="BF18" s="42">
        <f t="shared" si="12"/>
        <v>8.8438491327407378E-6</v>
      </c>
      <c r="BG18" s="42">
        <f t="shared" si="12"/>
        <v>8.7968661842230515E-6</v>
      </c>
      <c r="BH18" s="42">
        <f t="shared" si="12"/>
        <v>8.7501328326193657E-6</v>
      </c>
      <c r="BI18" s="42">
        <f t="shared" si="12"/>
        <v>8.7036477519460749E-6</v>
      </c>
      <c r="BJ18" s="42">
        <f t="shared" si="12"/>
        <v>8.6574096232638603E-6</v>
      </c>
      <c r="BK18" t="str">
        <f t="shared" si="3"/>
        <v>01_AUS</v>
      </c>
      <c r="BL18" t="str">
        <f t="shared" si="4"/>
        <v>d_ind_cem_2_coal_products</v>
      </c>
      <c r="BO18" s="8">
        <f t="shared" si="5"/>
        <v>0.10797757199999999</v>
      </c>
      <c r="BP18" s="8">
        <f t="shared" si="6"/>
        <v>0.10797757199999999</v>
      </c>
      <c r="BQ18" s="8" cm="1">
        <f t="array" ref="BQ18">K18*INDEX(prod_est,$G18+$H18-1,MATCH(BQ$14,$BP$14:$DP$14,0))</f>
        <v>0.10900255295170111</v>
      </c>
      <c r="BR18" s="8" cm="1">
        <f t="array" ref="BR18">L18*INDEX(prod_est,$G18+$H18-1,MATCH(BR$14,$BP$14:$DP$14,0))</f>
        <v>0.10355723115006428</v>
      </c>
      <c r="BS18" s="8" cm="1">
        <f t="array" ref="BS18">M18*INDEX(prod_est,$G18+$H18-1,MATCH(BS$14,$BP$14:$DP$14,0))</f>
        <v>0.10526291469328992</v>
      </c>
      <c r="BT18" s="8" cm="1">
        <f t="array" ref="BT18">N18*INDEX(prod_est,$G18+$H18-1,MATCH(BT$14,$BP$14:$DP$14,0))</f>
        <v>0.10692033343365717</v>
      </c>
      <c r="BU18" s="8" cm="1">
        <f t="array" ref="BU18">O18*INDEX(prod_est,$G18+$H18-1,MATCH(BU$14,$BP$14:$DP$14,0))</f>
        <v>0.1085430377793991</v>
      </c>
      <c r="BV18" s="8" cm="1">
        <f t="array" ref="BV18">P18*INDEX(prod_est,$G18+$H18-1,MATCH(BV$14,$BP$14:$DP$14,0))</f>
        <v>0.11014177634765004</v>
      </c>
      <c r="BW18" s="8" cm="1">
        <f t="array" ref="BW18">Q18*INDEX(prod_est,$G18+$H18-1,MATCH(BW$14,$BP$14:$DP$14,0))</f>
        <v>0.11172145124958743</v>
      </c>
      <c r="BX18" s="8" cm="1">
        <f t="array" ref="BX18">R18*INDEX(prod_est,$G18+$H18-1,MATCH(BX$14,$BP$14:$DP$14,0))</f>
        <v>0.11321911267976394</v>
      </c>
      <c r="BY18" s="8" cm="1">
        <f t="array" ref="BY18">S18*INDEX(prod_est,$G18+$H18-1,MATCH(BY$14,$BP$14:$DP$14,0))</f>
        <v>0.1147095166283863</v>
      </c>
      <c r="BZ18" s="8" cm="1">
        <f t="array" ref="BZ18">T18*INDEX(prod_est,$G18+$H18-1,MATCH(BZ$14,$BP$14:$DP$14,0))</f>
        <v>0.11523035013606296</v>
      </c>
      <c r="CA18" s="8" cm="1">
        <f t="array" ref="CA18">U18*INDEX(prod_est,$G18+$H18-1,MATCH(CA$14,$BP$14:$DP$14,0))</f>
        <v>0.11571419261190312</v>
      </c>
      <c r="CB18" s="8" cm="1">
        <f t="array" ref="CB18">V18*INDEX(prod_est,$G18+$H18-1,MATCH(CB$14,$BP$14:$DP$14,0))</f>
        <v>0.11615056219706268</v>
      </c>
      <c r="CC18" s="8" cm="1">
        <f t="array" ref="CC18">W18*INDEX(prod_est,$G18+$H18-1,MATCH(CC$14,$BP$14:$DP$14,0))</f>
        <v>0.11680077108812978</v>
      </c>
      <c r="CD18" s="8" cm="1">
        <f t="array" ref="CD18">X18*INDEX(prod_est,$G18+$H18-1,MATCH(CD$14,$BP$14:$DP$14,0))</f>
        <v>0.11740981314812338</v>
      </c>
      <c r="CE18" s="8" cm="1">
        <f t="array" ref="CE18">Y18*INDEX(prod_est,$G18+$H18-1,MATCH(CE$14,$BP$14:$DP$14,0))</f>
        <v>0.11798093321209221</v>
      </c>
      <c r="CF18" s="8" cm="1">
        <f t="array" ref="CF18">Z18*INDEX(prod_est,$G18+$H18-1,MATCH(CF$14,$BP$14:$DP$14,0))</f>
        <v>0.11851696171110222</v>
      </c>
      <c r="CG18" s="8" cm="1">
        <f t="array" ref="CG18">AA18*INDEX(prod_est,$G18+$H18-1,MATCH(CG$14,$BP$14:$DP$14,0))</f>
        <v>0.11901874652307792</v>
      </c>
      <c r="CH18" s="8" cm="1">
        <f t="array" ref="CH18">AB18*INDEX(prod_est,$G18+$H18-1,MATCH(CH$14,$BP$14:$DP$14,0))</f>
        <v>0.11942372936043905</v>
      </c>
      <c r="CI18" s="8" cm="1">
        <f t="array" ref="CI18">AC18*INDEX(prod_est,$G18+$H18-1,MATCH(CI$14,$BP$14:$DP$14,0))</f>
        <v>0.11979640841107203</v>
      </c>
      <c r="CJ18" s="8" cm="1">
        <f t="array" ref="CJ18">AD18*INDEX(prod_est,$G18+$H18-1,MATCH(CJ$14,$BP$14:$DP$14,0))</f>
        <v>0.12013517287922452</v>
      </c>
      <c r="CK18" s="8" cm="1">
        <f t="array" ref="CK18">AE18*INDEX(prod_est,$G18+$H18-1,MATCH(CK$14,$BP$14:$DP$14,0))</f>
        <v>0.12043838431400829</v>
      </c>
      <c r="CL18" s="8" cm="1">
        <f t="array" ref="CL18">AF18*INDEX(prod_est,$G18+$H18-1,MATCH(CL$14,$BP$14:$DP$14,0))</f>
        <v>0.12070153020791365</v>
      </c>
      <c r="CM18" s="8" cm="1">
        <f t="array" ref="CM18">AG18*INDEX(prod_est,$G18+$H18-1,MATCH(CM$14,$BP$14:$DP$14,0))</f>
        <v>0.12087270140924317</v>
      </c>
      <c r="CN18" s="8" cm="1">
        <f t="array" ref="CN18">AH18*INDEX(prod_est,$G18+$H18-1,MATCH(CN$14,$BP$14:$DP$14,0))</f>
        <v>0.12101967080688177</v>
      </c>
      <c r="CO18" s="8" cm="1">
        <f t="array" ref="CO18">AI18*INDEX(prod_est,$G18+$H18-1,MATCH(CO$14,$BP$14:$DP$14,0))</f>
        <v>0.12114298166862282</v>
      </c>
      <c r="CP18" s="8" cm="1">
        <f t="array" ref="CP18">AJ18*INDEX(prod_est,$G18+$H18-1,MATCH(CP$14,$BP$14:$DP$14,0))</f>
        <v>0.12124557866061551</v>
      </c>
      <c r="CQ18" s="8" cm="1">
        <f t="array" ref="CQ18">AK18*INDEX(prod_est,$G18+$H18-1,MATCH(CQ$14,$BP$14:$DP$14,0))</f>
        <v>0.12133040235693653</v>
      </c>
      <c r="CR18" s="8" cm="1">
        <f t="array" ref="CR18">AL18*INDEX(prod_est,$G18+$H18-1,MATCH(CR$14,$BP$14:$DP$14,0))</f>
        <v>0.12135001781175117</v>
      </c>
      <c r="CS18" s="8" cm="1">
        <f t="array" ref="CS18">AM18*INDEX(prod_est,$G18+$H18-1,MATCH(CS$14,$BP$14:$DP$14,0))</f>
        <v>0.12136410029975099</v>
      </c>
      <c r="CT18" s="8" cm="1">
        <f t="array" ref="CT18">AN18*INDEX(prod_est,$G18+$H18-1,MATCH(CT$14,$BP$14:$DP$14,0))</f>
        <v>0.12137062050312587</v>
      </c>
      <c r="CU18" s="8" cm="1">
        <f t="array" ref="CU18">AO18*INDEX(prod_est,$G18+$H18-1,MATCH(CU$14,$BP$14:$DP$14,0))</f>
        <v>0.12136681621865912</v>
      </c>
      <c r="CV18" s="8" cm="1">
        <f t="array" ref="CV18">AP18*INDEX(prod_est,$G18+$H18-1,MATCH(CV$14,$BP$14:$DP$14,0))</f>
        <v>0.12135019591852542</v>
      </c>
      <c r="CW18" cm="1">
        <f t="array" ref="CW18">AQ18*INDEX(prod_est,$G18+$H18-1,MATCH(CW$14,$BP$14:$DP$14,0))</f>
        <v>0.12070552300270823</v>
      </c>
      <c r="CX18" cm="1">
        <f t="array" ref="CX18">AR18*INDEX(prod_est,$G18+$H18-1,MATCH(CX$14,$BP$14:$DP$14,0))</f>
        <v>0.12006427491175635</v>
      </c>
      <c r="CY18" cm="1">
        <f t="array" ref="CY18">AS18*INDEX(prod_est,$G18+$H18-1,MATCH(CY$14,$BP$14:$DP$14,0))</f>
        <v>0.11942643345128764</v>
      </c>
      <c r="CZ18" cm="1">
        <f t="array" ref="CZ18">AT18*INDEX(prod_est,$G18+$H18-1,MATCH(CZ$14,$BP$14:$DP$14,0))</f>
        <v>0.11879198052357767</v>
      </c>
      <c r="DA18" cm="1">
        <f t="array" ref="DA18">AU18*INDEX(prod_est,$G18+$H18-1,MATCH(DA$14,$BP$14:$DP$14,0))</f>
        <v>0.11816089812704617</v>
      </c>
      <c r="DB18" cm="1">
        <f t="array" ref="DB18">AV18*INDEX(prod_est,$G18+$H18-1,MATCH(DB$14,$BP$14:$DP$14,0))</f>
        <v>0.11753316835574622</v>
      </c>
      <c r="DC18" cm="1">
        <f t="array" ref="DC18">AW18*INDEX(prod_est,$G18+$H18-1,MATCH(DC$14,$BP$14:$DP$14,0))</f>
        <v>0.1169087733988563</v>
      </c>
      <c r="DD18" cm="1">
        <f t="array" ref="DD18">AX18*INDEX(prod_est,$G18+$H18-1,MATCH(DD$14,$BP$14:$DP$14,0))</f>
        <v>0.11628769554017489</v>
      </c>
      <c r="DE18" cm="1">
        <f t="array" ref="DE18">AY18*INDEX(prod_est,$G18+$H18-1,MATCH(DE$14,$BP$14:$DP$14,0))</f>
        <v>0.11566991715761769</v>
      </c>
      <c r="DF18" cm="1">
        <f t="array" ref="DF18">AZ18*INDEX(prod_est,$G18+$H18-1,MATCH(DF$14,$BP$14:$DP$14,0))</f>
        <v>0.11505542072271785</v>
      </c>
      <c r="DG18" cm="1">
        <f t="array" ref="DG18">BA18*INDEX(prod_est,$G18+$H18-1,MATCH(DG$14,$BP$14:$DP$14,0))</f>
        <v>0.1144441888001284</v>
      </c>
      <c r="DH18" cm="1">
        <f t="array" ref="DH18">BB18*INDEX(prod_est,$G18+$H18-1,MATCH(DH$14,$BP$14:$DP$14,0))</f>
        <v>0.11383620404712771</v>
      </c>
      <c r="DI18" cm="1">
        <f t="array" ref="DI18">BC18*INDEX(prod_est,$G18+$H18-1,MATCH(DI$14,$BP$14:$DP$14,0))</f>
        <v>0.11323144921312735</v>
      </c>
      <c r="DJ18" cm="1">
        <f t="array" ref="DJ18">BD18*INDEX(prod_est,$G18+$H18-1,MATCH(DJ$14,$BP$14:$DP$14,0))</f>
        <v>0.1126299071391826</v>
      </c>
      <c r="DK18" cm="1">
        <f t="array" ref="DK18">BE18*INDEX(prod_est,$G18+$H18-1,MATCH(DK$14,$BP$14:$DP$14,0))</f>
        <v>0.11203156075750569</v>
      </c>
      <c r="DL18" cm="1">
        <f t="array" ref="DL18">BF18*INDEX(prod_est,$G18+$H18-1,MATCH(DL$14,$BP$14:$DP$14,0))</f>
        <v>0.11143639309098143</v>
      </c>
      <c r="DM18" cm="1">
        <f t="array" ref="DM18">BG18*INDEX(prod_est,$G18+$H18-1,MATCH(DM$14,$BP$14:$DP$14,0))</f>
        <v>0.11084438725268557</v>
      </c>
      <c r="DN18" cm="1">
        <f t="array" ref="DN18">BH18*INDEX(prod_est,$G18+$H18-1,MATCH(DN$14,$BP$14:$DP$14,0))</f>
        <v>0.11025552644540566</v>
      </c>
      <c r="DO18" cm="1">
        <f t="array" ref="DO18">BI18*INDEX(prod_est,$G18+$H18-1,MATCH(DO$14,$BP$14:$DP$14,0))</f>
        <v>0.10966979396116444</v>
      </c>
      <c r="DP18" cm="1">
        <f t="array" ref="DP18">BJ18*INDEX(prod_est,$G18+$H18-1,MATCH(DP$14,$BP$14:$DP$14,0))</f>
        <v>0.10908717318074575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01_AUS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01_AUS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ref="K21:AP21" si="17">J21*(1-$F$4)</f>
        <v>1.3214118702778116E-8</v>
      </c>
      <c r="L21" s="42">
        <f t="shared" si="17"/>
        <v>1.3143918697169607E-8</v>
      </c>
      <c r="M21" s="42">
        <f t="shared" si="17"/>
        <v>1.3074091629090893E-8</v>
      </c>
      <c r="N21" s="42">
        <f t="shared" si="17"/>
        <v>1.3004635517311346E-8</v>
      </c>
      <c r="O21" s="42">
        <f t="shared" si="17"/>
        <v>1.2935548391125628E-8</v>
      </c>
      <c r="P21" s="42">
        <f t="shared" si="17"/>
        <v>1.2866828290297772E-8</v>
      </c>
      <c r="Q21" s="42">
        <f t="shared" si="17"/>
        <v>1.2798473265005565E-8</v>
      </c>
      <c r="R21" s="42">
        <f t="shared" si="17"/>
        <v>1.2730481375785222E-8</v>
      </c>
      <c r="S21" s="42">
        <f t="shared" si="17"/>
        <v>1.2662850693476363E-8</v>
      </c>
      <c r="T21" s="42">
        <f t="shared" si="17"/>
        <v>1.259557929916727E-8</v>
      </c>
      <c r="U21" s="42">
        <f t="shared" si="17"/>
        <v>1.2528665284140443E-8</v>
      </c>
      <c r="V21" s="42">
        <f t="shared" si="17"/>
        <v>1.2462106749818447E-8</v>
      </c>
      <c r="W21" s="42">
        <f t="shared" si="17"/>
        <v>1.2395901807710035E-8</v>
      </c>
      <c r="X21" s="42">
        <f t="shared" si="17"/>
        <v>1.2330048579356575E-8</v>
      </c>
      <c r="Y21" s="42">
        <f t="shared" si="17"/>
        <v>1.2264545196278743E-8</v>
      </c>
      <c r="Z21" s="42">
        <f t="shared" si="17"/>
        <v>1.2199389799923511E-8</v>
      </c>
      <c r="AA21" s="42">
        <f t="shared" si="17"/>
        <v>1.2134580541611418E-8</v>
      </c>
      <c r="AB21" s="42">
        <f t="shared" si="17"/>
        <v>1.2070115582484107E-8</v>
      </c>
      <c r="AC21" s="42">
        <f t="shared" si="17"/>
        <v>1.2005993093452159E-8</v>
      </c>
      <c r="AD21" s="42">
        <f t="shared" si="17"/>
        <v>1.1942211255143193E-8</v>
      </c>
      <c r="AE21" s="42">
        <f t="shared" si="17"/>
        <v>1.1878768257850245E-8</v>
      </c>
      <c r="AF21" s="42">
        <f t="shared" si="17"/>
        <v>1.1815662301480415E-8</v>
      </c>
      <c r="AG21" s="42">
        <f t="shared" si="17"/>
        <v>1.17528915955038E-8</v>
      </c>
      <c r="AH21" s="42">
        <f t="shared" si="17"/>
        <v>1.1690454358902686E-8</v>
      </c>
      <c r="AI21" s="42">
        <f t="shared" si="17"/>
        <v>1.1628348820121015E-8</v>
      </c>
      <c r="AJ21" s="42">
        <f t="shared" si="17"/>
        <v>1.1566573217014121E-8</v>
      </c>
      <c r="AK21" s="42">
        <f t="shared" si="17"/>
        <v>1.1505125796798733E-8</v>
      </c>
      <c r="AL21" s="42">
        <f t="shared" si="17"/>
        <v>1.144400481600324E-8</v>
      </c>
      <c r="AM21" s="42">
        <f t="shared" si="17"/>
        <v>1.1383208540418222E-8</v>
      </c>
      <c r="AN21" s="42">
        <f t="shared" si="17"/>
        <v>1.132273524504725E-8</v>
      </c>
      <c r="AO21" s="42">
        <f t="shared" si="17"/>
        <v>1.1262583214057935E-8</v>
      </c>
      <c r="AP21" s="42">
        <f t="shared" si="17"/>
        <v>1.1202750740733251E-8</v>
      </c>
      <c r="AQ21" s="42">
        <f t="shared" ref="AQ21:BJ21" si="18">AP21*(1-$F$4)</f>
        <v>1.1143236127423105E-8</v>
      </c>
      <c r="AR21" s="42">
        <f t="shared" si="18"/>
        <v>1.1084037685496169E-8</v>
      </c>
      <c r="AS21" s="42">
        <f t="shared" si="18"/>
        <v>1.1025153735291971E-8</v>
      </c>
      <c r="AT21" s="42">
        <f t="shared" si="18"/>
        <v>1.0966582606073232E-8</v>
      </c>
      <c r="AU21" s="42">
        <f t="shared" si="18"/>
        <v>1.0908322635978467E-8</v>
      </c>
      <c r="AV21" s="42">
        <f t="shared" si="18"/>
        <v>1.085037217197483E-8</v>
      </c>
      <c r="AW21" s="42">
        <f t="shared" si="18"/>
        <v>1.0792729569811214E-8</v>
      </c>
      <c r="AX21" s="42">
        <f t="shared" si="18"/>
        <v>1.0735393193971592E-8</v>
      </c>
      <c r="AY21" s="42">
        <f t="shared" si="18"/>
        <v>1.0678361417628618E-8</v>
      </c>
      <c r="AZ21" s="42">
        <f t="shared" si="18"/>
        <v>1.0621632622597465E-8</v>
      </c>
      <c r="BA21" s="42">
        <f t="shared" si="18"/>
        <v>1.0565205199289915E-8</v>
      </c>
      <c r="BB21" s="42">
        <f t="shared" si="18"/>
        <v>1.0509077546668686E-8</v>
      </c>
      <c r="BC21" s="42">
        <f t="shared" si="18"/>
        <v>1.0453248072202009E-8</v>
      </c>
      <c r="BD21" s="42">
        <f t="shared" si="18"/>
        <v>1.0397715191818434E-8</v>
      </c>
      <c r="BE21" s="42">
        <f t="shared" si="18"/>
        <v>1.0342477329861898E-8</v>
      </c>
      <c r="BF21" s="42">
        <f t="shared" si="18"/>
        <v>1.0287532919047006E-8</v>
      </c>
      <c r="BG21" s="42">
        <f t="shared" si="18"/>
        <v>1.0232880400414568E-8</v>
      </c>
      <c r="BH21" s="42">
        <f t="shared" si="18"/>
        <v>1.0178518223287364E-8</v>
      </c>
      <c r="BI21" s="42">
        <f t="shared" si="18"/>
        <v>1.0124444845226149E-8</v>
      </c>
      <c r="BJ21" s="42">
        <f t="shared" si="18"/>
        <v>1.0070658731985885E-8</v>
      </c>
      <c r="BK21" t="str">
        <f t="shared" si="3"/>
        <v>01_AUS</v>
      </c>
      <c r="BL21" t="str">
        <f t="shared" si="4"/>
        <v>d_ind_cem_7_1_mo_gasoline</v>
      </c>
      <c r="BO21" s="8">
        <f t="shared" si="5"/>
        <v>1.25604E-4</v>
      </c>
      <c r="BP21" s="8">
        <f t="shared" si="6"/>
        <v>1.25604E-4</v>
      </c>
      <c r="BQ21" s="8" cm="1">
        <f t="array" ref="BQ21">K21*INDEX(prod_est,$G21+$H21-1,MATCH(BQ$14,$BP$14:$DP$14,0))</f>
        <v>1.267963004478881E-4</v>
      </c>
      <c r="BR21" s="8" cm="1">
        <f t="array" ref="BR21">L21*INDEX(prod_est,$G21+$H21-1,MATCH(BR$14,$BP$14:$DP$14,0))</f>
        <v>1.2046207578526284E-4</v>
      </c>
      <c r="BS21" s="8" cm="1">
        <f t="array" ref="BS21">M21*INDEX(prod_est,$G21+$H21-1,MATCH(BS$14,$BP$14:$DP$14,0))</f>
        <v>1.2244619778203561E-4</v>
      </c>
      <c r="BT21" s="8" cm="1">
        <f t="array" ref="BT21">N21*INDEX(prod_est,$G21+$H21-1,MATCH(BT$14,$BP$14:$DP$14,0))</f>
        <v>1.2437417615392458E-4</v>
      </c>
      <c r="BU21" s="8" cm="1">
        <f t="array" ref="BU21">O21*INDEX(prod_est,$G21+$H21-1,MATCH(BU$14,$BP$14:$DP$14,0))</f>
        <v>1.2626177329902956E-4</v>
      </c>
      <c r="BV21" s="8" cm="1">
        <f t="array" ref="BV21">P21*INDEX(prod_est,$G21+$H21-1,MATCH(BV$14,$BP$14:$DP$14,0))</f>
        <v>1.2812149245558361E-4</v>
      </c>
      <c r="BW21" s="8" cm="1">
        <f t="array" ref="BW21">Q21*INDEX(prod_est,$G21+$H21-1,MATCH(BW$14,$BP$14:$DP$14,0))</f>
        <v>1.2995903596307184E-4</v>
      </c>
      <c r="BX21" s="8" cm="1">
        <f t="array" ref="BX21">R21*INDEX(prod_est,$G21+$H21-1,MATCH(BX$14,$BP$14:$DP$14,0))</f>
        <v>1.3170117799119494E-4</v>
      </c>
      <c r="BY21" s="8" cm="1">
        <f t="array" ref="BY21">S21*INDEX(prod_est,$G21+$H21-1,MATCH(BY$14,$BP$14:$DP$14,0))</f>
        <v>1.3343487781510618E-4</v>
      </c>
      <c r="BZ21" s="8" cm="1">
        <f t="array" ref="BZ21">T21*INDEX(prod_est,$G21+$H21-1,MATCH(BZ$14,$BP$14:$DP$14,0))</f>
        <v>1.3404073300046098E-4</v>
      </c>
      <c r="CA21" s="8" cm="1">
        <f t="array" ref="CA21">U21*INDEX(prod_est,$G21+$H21-1,MATCH(CA$14,$BP$14:$DP$14,0))</f>
        <v>1.3460355867999589E-4</v>
      </c>
      <c r="CB21" s="8" cm="1">
        <f t="array" ref="CB21">V21*INDEX(prod_est,$G21+$H21-1,MATCH(CB$14,$BP$14:$DP$14,0))</f>
        <v>1.3511116191980925E-4</v>
      </c>
      <c r="CC21" s="8" cm="1">
        <f t="array" ref="CC21">W21*INDEX(prod_est,$G21+$H21-1,MATCH(CC$14,$BP$14:$DP$14,0))</f>
        <v>1.3586751192880549E-4</v>
      </c>
      <c r="CD21" s="8" cm="1">
        <f t="array" ref="CD21">X21*INDEX(prod_est,$G21+$H21-1,MATCH(CD$14,$BP$14:$DP$14,0))</f>
        <v>1.3657597496873601E-4</v>
      </c>
      <c r="CE21" s="8" cm="1">
        <f t="array" ref="CE21">Y21*INDEX(prod_est,$G21+$H21-1,MATCH(CE$14,$BP$14:$DP$14,0))</f>
        <v>1.3724032556660594E-4</v>
      </c>
      <c r="CF21" s="8" cm="1">
        <f t="array" ref="CF21">Z21*INDEX(prod_est,$G21+$H21-1,MATCH(CF$14,$BP$14:$DP$14,0))</f>
        <v>1.3786385619748228E-4</v>
      </c>
      <c r="CG21" s="8" cm="1">
        <f t="array" ref="CG21">AA21*INDEX(prod_est,$G21+$H21-1,MATCH(CG$14,$BP$14:$DP$14,0))</f>
        <v>1.3844755314821014E-4</v>
      </c>
      <c r="CH21" s="8" cm="1">
        <f t="array" ref="CH21">AB21*INDEX(prod_est,$G21+$H21-1,MATCH(CH$14,$BP$14:$DP$14,0))</f>
        <v>1.3891864601834716E-4</v>
      </c>
      <c r="CI21" s="8" cm="1">
        <f t="array" ref="CI21">AC21*INDEX(prod_est,$G21+$H21-1,MATCH(CI$14,$BP$14:$DP$14,0))</f>
        <v>1.3935216178100667E-4</v>
      </c>
      <c r="CJ21" s="8" cm="1">
        <f t="array" ref="CJ21">AD21*INDEX(prod_est,$G21+$H21-1,MATCH(CJ$14,$BP$14:$DP$14,0))</f>
        <v>1.3974622669161448E-4</v>
      </c>
      <c r="CK21" s="8" cm="1">
        <f t="array" ref="CK21">AE21*INDEX(prod_est,$G21+$H21-1,MATCH(CK$14,$BP$14:$DP$14,0))</f>
        <v>1.4009893483599265E-4</v>
      </c>
      <c r="CL21" s="8" cm="1">
        <f t="array" ref="CL21">AF21*INDEX(prod_est,$G21+$H21-1,MATCH(CL$14,$BP$14:$DP$14,0))</f>
        <v>1.4040503707783678E-4</v>
      </c>
      <c r="CM21" s="8" cm="1">
        <f t="array" ref="CM21">AG21*INDEX(prod_est,$G21+$H21-1,MATCH(CM$14,$BP$14:$DP$14,0))</f>
        <v>1.4060415053421081E-4</v>
      </c>
      <c r="CN21" s="8" cm="1">
        <f t="array" ref="CN21">AH21*INDEX(prod_est,$G21+$H21-1,MATCH(CN$14,$BP$14:$DP$14,0))</f>
        <v>1.407751114465473E-4</v>
      </c>
      <c r="CO21" s="8" cm="1">
        <f t="array" ref="CO21">AI21*INDEX(prod_est,$G21+$H21-1,MATCH(CO$14,$BP$14:$DP$14,0))</f>
        <v>1.4091855176652529E-4</v>
      </c>
      <c r="CP21" s="8" cm="1">
        <f t="array" ref="CP21">AJ21*INDEX(prod_est,$G21+$H21-1,MATCH(CP$14,$BP$14:$DP$14,0))</f>
        <v>1.410378968522089E-4</v>
      </c>
      <c r="CQ21" s="8" cm="1">
        <f t="array" ref="CQ21">AK21*INDEX(prod_est,$G21+$H21-1,MATCH(CQ$14,$BP$14:$DP$14,0))</f>
        <v>1.4113656730159357E-4</v>
      </c>
      <c r="CR21" s="8" cm="1">
        <f t="array" ref="CR21">AL21*INDEX(prod_est,$G21+$H21-1,MATCH(CR$14,$BP$14:$DP$14,0))</f>
        <v>1.4115938481397972E-4</v>
      </c>
      <c r="CS21" s="8" cm="1">
        <f t="array" ref="CS21">AM21*INDEX(prod_est,$G21+$H21-1,MATCH(CS$14,$BP$14:$DP$14,0))</f>
        <v>1.4117576614938084E-4</v>
      </c>
      <c r="CT21" s="8" cm="1">
        <f t="array" ref="CT21">AN21*INDEX(prod_est,$G21+$H21-1,MATCH(CT$14,$BP$14:$DP$14,0))</f>
        <v>1.4118335072096854E-4</v>
      </c>
      <c r="CU21" s="8" cm="1">
        <f t="array" ref="CU21">AO21*INDEX(prod_est,$G21+$H21-1,MATCH(CU$14,$BP$14:$DP$14,0))</f>
        <v>1.4117892541914601E-4</v>
      </c>
      <c r="CV21" s="8" cm="1">
        <f t="array" ref="CV21">AP21*INDEX(prod_est,$G21+$H21-1,MATCH(CV$14,$BP$14:$DP$14,0))</f>
        <v>1.411595919951828E-4</v>
      </c>
      <c r="CW21" cm="1">
        <f t="array" ref="CW21">AQ21*INDEX(prod_est,$G21+$H21-1,MATCH(CW$14,$BP$14:$DP$14,0))</f>
        <v>1.4040968166270838E-4</v>
      </c>
      <c r="CX21" cm="1">
        <f t="array" ref="CX21">AR21*INDEX(prod_est,$G21+$H21-1,MATCH(CX$14,$BP$14:$DP$14,0))</f>
        <v>1.3966375522887525E-4</v>
      </c>
      <c r="CY21" cm="1">
        <f t="array" ref="CY21">AS21*INDEX(prod_est,$G21+$H21-1,MATCH(CY$14,$BP$14:$DP$14,0))</f>
        <v>1.3892179152922185E-4</v>
      </c>
      <c r="CZ21" cm="1">
        <f t="array" ref="CZ21">AT21*INDEX(prod_est,$G21+$H21-1,MATCH(CZ$14,$BP$14:$DP$14,0))</f>
        <v>1.3818376951172284E-4</v>
      </c>
      <c r="DA21" cm="1">
        <f t="array" ref="DA21">AU21*INDEX(prod_est,$G21+$H21-1,MATCH(DA$14,$BP$14:$DP$14,0))</f>
        <v>1.374496682361918E-4</v>
      </c>
      <c r="DB21" cm="1">
        <f t="array" ref="DB21">AV21*INDEX(prod_est,$G21+$H21-1,MATCH(DB$14,$BP$14:$DP$14,0))</f>
        <v>1.3671946687368703E-4</v>
      </c>
      <c r="DC21" cm="1">
        <f t="array" ref="DC21">AW21*INDEX(prod_est,$G21+$H21-1,MATCH(DC$14,$BP$14:$DP$14,0))</f>
        <v>1.3599314470592056E-4</v>
      </c>
      <c r="DD21" cm="1">
        <f t="array" ref="DD21">AX21*INDEX(prod_est,$G21+$H21-1,MATCH(DD$14,$BP$14:$DP$14,0))</f>
        <v>1.3527068112467036E-4</v>
      </c>
      <c r="DE21" cm="1">
        <f t="array" ref="DE21">AY21*INDEX(prod_est,$G21+$H21-1,MATCH(DE$14,$BP$14:$DP$14,0))</f>
        <v>1.3455205563119555E-4</v>
      </c>
      <c r="DF21" cm="1">
        <f t="array" ref="DF21">AZ21*INDEX(prod_est,$G21+$H21-1,MATCH(DF$14,$BP$14:$DP$14,0))</f>
        <v>1.3383724783565482E-4</v>
      </c>
      <c r="DG21" cm="1">
        <f t="array" ref="DG21">BA21*INDEX(prod_est,$G21+$H21-1,MATCH(DG$14,$BP$14:$DP$14,0))</f>
        <v>1.331262374565279E-4</v>
      </c>
      <c r="DH21" cm="1">
        <f t="array" ref="DH21">BB21*INDEX(prod_est,$G21+$H21-1,MATCH(DH$14,$BP$14:$DP$14,0))</f>
        <v>1.3241900432004006E-4</v>
      </c>
      <c r="DI21" cm="1">
        <f t="array" ref="DI21">BC21*INDEX(prod_est,$G21+$H21-1,MATCH(DI$14,$BP$14:$DP$14,0))</f>
        <v>1.3171552835958985E-4</v>
      </c>
      <c r="DJ21" cm="1">
        <f t="array" ref="DJ21">BD21*INDEX(prod_est,$G21+$H21-1,MATCH(DJ$14,$BP$14:$DP$14,0))</f>
        <v>1.3101578961517951E-4</v>
      </c>
      <c r="DK21" cm="1">
        <f t="array" ref="DK21">BE21*INDEX(prod_est,$G21+$H21-1,MATCH(DK$14,$BP$14:$DP$14,0))</f>
        <v>1.3031976823284886E-4</v>
      </c>
      <c r="DL21" cm="1">
        <f t="array" ref="DL21">BF21*INDEX(prod_est,$G21+$H21-1,MATCH(DL$14,$BP$14:$DP$14,0))</f>
        <v>1.2962744446411183E-4</v>
      </c>
      <c r="DM21" cm="1">
        <f t="array" ref="DM21">BG21*INDEX(prod_est,$G21+$H21-1,MATCH(DM$14,$BP$14:$DP$14,0))</f>
        <v>1.2893879866539623E-4</v>
      </c>
      <c r="DN21" cm="1">
        <f t="array" ref="DN21">BH21*INDEX(prod_est,$G21+$H21-1,MATCH(DN$14,$BP$14:$DP$14,0))</f>
        <v>1.282538112974863E-4</v>
      </c>
      <c r="DO21" cm="1">
        <f t="array" ref="DO21">BI21*INDEX(prod_est,$G21+$H21-1,MATCH(DO$14,$BP$14:$DP$14,0))</f>
        <v>1.2757246292496841E-4</v>
      </c>
      <c r="DP21" cm="1">
        <f t="array" ref="DP21">BJ21*INDEX(prod_est,$G21+$H21-1,MATCH(DP$14,$BP$14:$DP$14,0))</f>
        <v>1.268947342156795E-4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01_AUS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01_AUS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01_AUS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01_AUS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ref="K26:AP26" si="27">J26*(1-$F$4)</f>
        <v>1.0887552869842314E-4</v>
      </c>
      <c r="L26" s="42">
        <f t="shared" si="27"/>
        <v>1.0829712745221276E-4</v>
      </c>
      <c r="M26" s="42">
        <f t="shared" si="27"/>
        <v>1.0772179896262288E-4</v>
      </c>
      <c r="N26" s="42">
        <f t="shared" si="27"/>
        <v>1.0714952690563394E-4</v>
      </c>
      <c r="O26" s="42">
        <f t="shared" si="27"/>
        <v>1.0658029504394776E-4</v>
      </c>
      <c r="P26" s="42">
        <f t="shared" si="27"/>
        <v>1.0601408722652677E-4</v>
      </c>
      <c r="Q26" s="42">
        <f t="shared" si="27"/>
        <v>1.0545088738813585E-4</v>
      </c>
      <c r="R26" s="42">
        <f t="shared" si="27"/>
        <v>1.0489067954888637E-4</v>
      </c>
      <c r="S26" s="42">
        <f t="shared" si="27"/>
        <v>1.043334478137829E-4</v>
      </c>
      <c r="T26" s="42">
        <f t="shared" si="27"/>
        <v>1.0377917637227217E-4</v>
      </c>
      <c r="U26" s="42">
        <f t="shared" si="27"/>
        <v>1.0322784949779448E-4</v>
      </c>
      <c r="V26" s="42">
        <f t="shared" si="27"/>
        <v>1.0267945154733744E-4</v>
      </c>
      <c r="W26" s="42">
        <f t="shared" si="27"/>
        <v>1.021339669609922E-4</v>
      </c>
      <c r="X26" s="42">
        <f t="shared" si="27"/>
        <v>1.0159138026151192E-4</v>
      </c>
      <c r="Y26" s="42">
        <f t="shared" si="27"/>
        <v>1.0105167605387262E-4</v>
      </c>
      <c r="Z26" s="42">
        <f t="shared" si="27"/>
        <v>1.0051483902483642E-4</v>
      </c>
      <c r="AA26" s="42">
        <f t="shared" si="27"/>
        <v>9.9980853942516974E-5</v>
      </c>
      <c r="AB26" s="42">
        <f t="shared" si="27"/>
        <v>9.9449705655947347E-5</v>
      </c>
      <c r="AC26" s="42">
        <f t="shared" si="27"/>
        <v>9.8921379094650118E-5</v>
      </c>
      <c r="AD26" s="42">
        <f t="shared" si="27"/>
        <v>9.839585926820979E-5</v>
      </c>
      <c r="AE26" s="42">
        <f t="shared" si="27"/>
        <v>9.7873131265847424E-5</v>
      </c>
      <c r="AF26" s="42">
        <f t="shared" si="27"/>
        <v>9.7353180255997602E-5</v>
      </c>
      <c r="AG26" s="42">
        <f t="shared" si="27"/>
        <v>9.6835991485887604E-5</v>
      </c>
      <c r="AH26" s="42">
        <f t="shared" si="27"/>
        <v>9.6321550281118823E-5</v>
      </c>
      <c r="AI26" s="42">
        <f t="shared" si="27"/>
        <v>9.5809842045250371E-5</v>
      </c>
      <c r="AJ26" s="42">
        <f t="shared" si="27"/>
        <v>9.5300852259384971E-5</v>
      </c>
      <c r="AK26" s="42">
        <f t="shared" si="27"/>
        <v>9.4794566481756984E-5</v>
      </c>
      <c r="AL26" s="42">
        <f t="shared" si="27"/>
        <v>9.4290970347322642E-5</v>
      </c>
      <c r="AM26" s="42">
        <f t="shared" si="27"/>
        <v>9.3790049567352482E-5</v>
      </c>
      <c r="AN26" s="42">
        <f t="shared" si="27"/>
        <v>9.3291789929025916E-5</v>
      </c>
      <c r="AO26" s="42">
        <f t="shared" si="27"/>
        <v>9.2796177295027967E-5</v>
      </c>
      <c r="AP26" s="42">
        <f t="shared" si="27"/>
        <v>9.2303197603148132E-5</v>
      </c>
      <c r="AQ26" s="42">
        <f t="shared" ref="AQ26:BJ26" si="28">AP26*(1-$F$4)</f>
        <v>9.1812836865881397E-5</v>
      </c>
      <c r="AR26" s="42">
        <f t="shared" si="28"/>
        <v>9.13250811700314E-5</v>
      </c>
      <c r="AS26" s="42">
        <f t="shared" si="28"/>
        <v>9.0839916676315599E-5</v>
      </c>
      <c r="AT26" s="42">
        <f t="shared" si="28"/>
        <v>9.0357329618972663E-5</v>
      </c>
      <c r="AU26" s="42">
        <f t="shared" si="28"/>
        <v>8.9877306305371861E-5</v>
      </c>
      <c r="AV26" s="42">
        <f t="shared" si="28"/>
        <v>8.9399833115624572E-5</v>
      </c>
      <c r="AW26" s="42">
        <f t="shared" si="28"/>
        <v>8.8924896502197813E-5</v>
      </c>
      <c r="AX26" s="42">
        <f t="shared" si="28"/>
        <v>8.8452482989529881E-5</v>
      </c>
      <c r="AY26" s="42">
        <f t="shared" si="28"/>
        <v>8.7982579173648005E-5</v>
      </c>
      <c r="AZ26" s="42">
        <f t="shared" si="28"/>
        <v>8.7515171721787999E-5</v>
      </c>
      <c r="BA26" s="42">
        <f t="shared" si="28"/>
        <v>8.7050247372015994E-5</v>
      </c>
      <c r="BB26" s="42">
        <f t="shared" si="28"/>
        <v>8.6587792932852153E-5</v>
      </c>
      <c r="BC26" s="42">
        <f t="shared" si="28"/>
        <v>8.6127795282896365E-5</v>
      </c>
      <c r="BD26" s="42">
        <f t="shared" si="28"/>
        <v>8.5670241370455969E-5</v>
      </c>
      <c r="BE26" s="42">
        <f t="shared" si="28"/>
        <v>8.5215118213175417E-5</v>
      </c>
      <c r="BF26" s="42">
        <f t="shared" si="28"/>
        <v>8.4762412897667919E-5</v>
      </c>
      <c r="BG26" s="42">
        <f t="shared" si="28"/>
        <v>8.4312112579149049E-5</v>
      </c>
      <c r="BH26" s="42">
        <f t="shared" si="28"/>
        <v>8.3864204481072315E-5</v>
      </c>
      <c r="BI26" s="42">
        <f t="shared" si="28"/>
        <v>8.3418675894766608E-5</v>
      </c>
      <c r="BJ26" s="42">
        <f t="shared" si="28"/>
        <v>8.2975514179075657E-5</v>
      </c>
      <c r="BK26" t="str">
        <f t="shared" si="3"/>
        <v>01_AUS</v>
      </c>
      <c r="BL26" t="str">
        <f t="shared" si="4"/>
        <v>d_ind_cem_7_7_gas_diesel_oil</v>
      </c>
      <c r="BO26" s="8">
        <f t="shared" si="5"/>
        <v>0.99356950799999999</v>
      </c>
      <c r="BP26" s="8">
        <f t="shared" si="6"/>
        <v>1.0348932239999999</v>
      </c>
      <c r="BQ26" s="8" cm="1">
        <f t="array" ref="BQ26">K26*INDEX(prod_est,$G26+$H26-1,MATCH(BQ$14,$BP$14:$DP$14,0))</f>
        <v>1.0447169848236324</v>
      </c>
      <c r="BR26" s="8" cm="1">
        <f t="array" ref="BR26">L26*INDEX(prod_est,$G26+$H26-1,MATCH(BR$14,$BP$14:$DP$14,0))</f>
        <v>0.99252719642004217</v>
      </c>
      <c r="BS26" s="8" cm="1">
        <f t="array" ref="BS26">M26*INDEX(prod_est,$G26+$H26-1,MATCH(BS$14,$BP$14:$DP$14,0))</f>
        <v>1.0088750389254517</v>
      </c>
      <c r="BT26" s="8" cm="1">
        <f t="array" ref="BT26">N26*INDEX(prod_est,$G26+$H26-1,MATCH(BT$14,$BP$14:$DP$14,0))</f>
        <v>1.0247602953909025</v>
      </c>
      <c r="BU26" s="8" cm="1">
        <f t="array" ref="BU26">O26*INDEX(prod_est,$G26+$H26-1,MATCH(BU$14,$BP$14:$DP$14,0))</f>
        <v>1.0403128374684709</v>
      </c>
      <c r="BV26" s="8" cm="1">
        <f t="array" ref="BV26">P26*INDEX(prod_est,$G26+$H26-1,MATCH(BV$14,$BP$14:$DP$14,0))</f>
        <v>1.055635683505705</v>
      </c>
      <c r="BW26" s="8" cm="1">
        <f t="array" ref="BW26">Q26*INDEX(prod_est,$G26+$H26-1,MATCH(BW$14,$BP$14:$DP$14,0))</f>
        <v>1.0707758169784032</v>
      </c>
      <c r="BX26" s="8" cm="1">
        <f t="array" ref="BX26">R26*INDEX(prod_est,$G26+$H26-1,MATCH(BX$14,$BP$14:$DP$14,0))</f>
        <v>1.0851299058621187</v>
      </c>
      <c r="BY26" s="8" cm="1">
        <f t="array" ref="BY26">S26*INDEX(prod_est,$G26+$H26-1,MATCH(BY$14,$BP$14:$DP$14,0))</f>
        <v>1.0994144366112648</v>
      </c>
      <c r="BZ26" s="8" cm="1">
        <f t="array" ref="BZ26">T26*INDEX(prod_est,$G26+$H26-1,MATCH(BZ$14,$BP$14:$DP$14,0))</f>
        <v>1.1044062794351313</v>
      </c>
      <c r="CA26" s="8" cm="1">
        <f t="array" ref="CA26">U26*INDEX(prod_est,$G26+$H26-1,MATCH(CA$14,$BP$14:$DP$14,0))</f>
        <v>1.1090435878173792</v>
      </c>
      <c r="CB26" s="8" cm="1">
        <f t="array" ref="CB26">V26*INDEX(prod_est,$G26+$H26-1,MATCH(CB$14,$BP$14:$DP$14,0))</f>
        <v>1.1132259001112816</v>
      </c>
      <c r="CC26" s="8" cm="1">
        <f t="array" ref="CC26">W26*INDEX(prod_est,$G26+$H26-1,MATCH(CC$14,$BP$14:$DP$14,0))</f>
        <v>1.119457719952071</v>
      </c>
      <c r="CD26" s="8" cm="1">
        <f t="array" ref="CD26">X26*INDEX(prod_est,$G26+$H26-1,MATCH(CD$14,$BP$14:$DP$14,0))</f>
        <v>1.1252949830924053</v>
      </c>
      <c r="CE26" s="8" cm="1">
        <f t="array" ref="CE26">Y26*INDEX(prod_est,$G26+$H26-1,MATCH(CE$14,$BP$14:$DP$14,0))</f>
        <v>1.1307687891184548</v>
      </c>
      <c r="CF26" s="8" cm="1">
        <f t="array" ref="CF26">Z26*INDEX(prod_est,$G26+$H26-1,MATCH(CF$14,$BP$14:$DP$14,0))</f>
        <v>1.1359062658297885</v>
      </c>
      <c r="CG26" s="8" cm="1">
        <f t="array" ref="CG26">AA26*INDEX(prod_est,$G26+$H26-1,MATCH(CG$14,$BP$14:$DP$14,0))</f>
        <v>1.1407155395724855</v>
      </c>
      <c r="CH26" s="8" cm="1">
        <f t="array" ref="CH26">AB26*INDEX(prod_est,$G26+$H26-1,MATCH(CH$14,$BP$14:$DP$14,0))</f>
        <v>1.1445970307605011</v>
      </c>
      <c r="CI26" s="8" cm="1">
        <f t="array" ref="CI26">AC26*INDEX(prod_est,$G26+$H26-1,MATCH(CI$14,$BP$14:$DP$14,0))</f>
        <v>1.1481689116343072</v>
      </c>
      <c r="CJ26" s="8" cm="1">
        <f t="array" ref="CJ26">AD26*INDEX(prod_est,$G26+$H26-1,MATCH(CJ$14,$BP$14:$DP$14,0))</f>
        <v>1.1514157437877752</v>
      </c>
      <c r="CK26" s="8" cm="1">
        <f t="array" ref="CK26">AE26*INDEX(prod_est,$G26+$H26-1,MATCH(CK$14,$BP$14:$DP$14,0))</f>
        <v>1.1543218237586883</v>
      </c>
      <c r="CL26" s="8" cm="1">
        <f t="array" ref="CL26">AF26*INDEX(prod_est,$G26+$H26-1,MATCH(CL$14,$BP$14:$DP$14,0))</f>
        <v>1.156843902163323</v>
      </c>
      <c r="CM26" s="8" cm="1">
        <f t="array" ref="CM26">AG26*INDEX(prod_est,$G26+$H26-1,MATCH(CM$14,$BP$14:$DP$14,0))</f>
        <v>1.1584844643015406</v>
      </c>
      <c r="CN26" s="8" cm="1">
        <f t="array" ref="CN26">AH26*INDEX(prod_est,$G26+$H26-1,MATCH(CN$14,$BP$14:$DP$14,0))</f>
        <v>1.1598930682452515</v>
      </c>
      <c r="CO26" s="8" cm="1">
        <f t="array" ref="CO26">AI26*INDEX(prod_est,$G26+$H26-1,MATCH(CO$14,$BP$14:$DP$14,0))</f>
        <v>1.16107492085499</v>
      </c>
      <c r="CP26" s="8" cm="1">
        <f t="array" ref="CP26">AJ26*INDEX(prod_est,$G26+$H26-1,MATCH(CP$14,$BP$14:$DP$14,0))</f>
        <v>1.1620582447976326</v>
      </c>
      <c r="CQ26" s="8" cm="1">
        <f t="array" ref="CQ26">AK26*INDEX(prod_est,$G26+$H26-1,MATCH(CQ$14,$BP$14:$DP$14,0))</f>
        <v>1.1628712235202627</v>
      </c>
      <c r="CR26" s="8" cm="1">
        <f t="array" ref="CR26">AL26*INDEX(prod_est,$G26+$H26-1,MATCH(CR$14,$BP$14:$DP$14,0))</f>
        <v>1.1630592246106497</v>
      </c>
      <c r="CS26" s="8" cm="1">
        <f t="array" ref="CS26">AM26*INDEX(prod_est,$G26+$H26-1,MATCH(CS$14,$BP$14:$DP$14,0))</f>
        <v>1.1631941958934646</v>
      </c>
      <c r="CT26" s="8" cm="1">
        <f t="array" ref="CT26">AN26*INDEX(prod_est,$G26+$H26-1,MATCH(CT$14,$BP$14:$DP$14,0))</f>
        <v>1.1632566877069659</v>
      </c>
      <c r="CU26" s="8" cm="1">
        <f t="array" ref="CU26">AO26*INDEX(prod_est,$G26+$H26-1,MATCH(CU$14,$BP$14:$DP$14,0))</f>
        <v>1.1632202261701499</v>
      </c>
      <c r="CV26" s="8" cm="1">
        <f t="array" ref="CV26">AP26*INDEX(prod_est,$G26+$H26-1,MATCH(CV$14,$BP$14:$DP$14,0))</f>
        <v>1.1630609316456424</v>
      </c>
      <c r="CW26" cm="1">
        <f t="array" ref="CW26">AQ26*INDEX(prod_est,$G26+$H26-1,MATCH(CW$14,$BP$14:$DP$14,0))</f>
        <v>1.1568821704462748</v>
      </c>
      <c r="CX26" cm="1">
        <f t="array" ref="CX26">AR26*INDEX(prod_est,$G26+$H26-1,MATCH(CX$14,$BP$14:$DP$14,0))</f>
        <v>1.1507362339157789</v>
      </c>
      <c r="CY26" cm="1">
        <f t="array" ref="CY26">AS26*INDEX(prod_est,$G26+$H26-1,MATCH(CY$14,$BP$14:$DP$14,0))</f>
        <v>1.1446229476731014</v>
      </c>
      <c r="CZ26" cm="1">
        <f t="array" ref="CZ26">AT26*INDEX(prod_est,$G26+$H26-1,MATCH(CZ$14,$BP$14:$DP$14,0))</f>
        <v>1.1385421382635879</v>
      </c>
      <c r="DA26" cm="1">
        <f t="array" ref="DA26">AU26*INDEX(prod_est,$G26+$H26-1,MATCH(DA$14,$BP$14:$DP$14,0))</f>
        <v>1.1324936331540623</v>
      </c>
      <c r="DB26" cm="1">
        <f t="array" ref="DB26">AV26*INDEX(prod_est,$G26+$H26-1,MATCH(DB$14,$BP$14:$DP$14,0))</f>
        <v>1.1264772607279314</v>
      </c>
      <c r="DC26" cm="1">
        <f t="array" ref="DC26">AW26*INDEX(prod_est,$G26+$H26-1,MATCH(DC$14,$BP$14:$DP$14,0))</f>
        <v>1.1204928502803142</v>
      </c>
      <c r="DD26" cm="1">
        <f t="array" ref="DD26">AX26*INDEX(prod_est,$G26+$H26-1,MATCH(DD$14,$BP$14:$DP$14,0))</f>
        <v>1.1145402320131998</v>
      </c>
      <c r="DE26" cm="1">
        <f t="array" ref="DE26">AY26*INDEX(prod_est,$G26+$H26-1,MATCH(DE$14,$BP$14:$DP$14,0))</f>
        <v>1.1086192370306298</v>
      </c>
      <c r="DF26" cm="1">
        <f t="array" ref="DF26">AZ26*INDEX(prod_est,$G26+$H26-1,MATCH(DF$14,$BP$14:$DP$14,0))</f>
        <v>1.1027296973339047</v>
      </c>
      <c r="DG26" cm="1">
        <f t="array" ref="DG26">BA26*INDEX(prod_est,$G26+$H26-1,MATCH(DG$14,$BP$14:$DP$14,0))</f>
        <v>1.0968714458168181</v>
      </c>
      <c r="DH26" cm="1">
        <f t="array" ref="DH26">BB26*INDEX(prod_est,$G26+$H26-1,MATCH(DH$14,$BP$14:$DP$14,0))</f>
        <v>1.0910443162609162</v>
      </c>
      <c r="DI26" cm="1">
        <f t="array" ref="DI26">BC26*INDEX(prod_est,$G26+$H26-1,MATCH(DI$14,$BP$14:$DP$14,0))</f>
        <v>1.0852481433307799</v>
      </c>
      <c r="DJ26" cm="1">
        <f t="array" ref="DJ26">BD26*INDEX(prod_est,$G26+$H26-1,MATCH(DJ$14,$BP$14:$DP$14,0))</f>
        <v>1.0794827625693351</v>
      </c>
      <c r="DK26" cm="1">
        <f t="array" ref="DK26">BE26*INDEX(prod_est,$G26+$H26-1,MATCH(DK$14,$BP$14:$DP$14,0))</f>
        <v>1.0737480103931856</v>
      </c>
      <c r="DL26" cm="1">
        <f t="array" ref="DL26">BF26*INDEX(prod_est,$G26+$H26-1,MATCH(DL$14,$BP$14:$DP$14,0))</f>
        <v>1.0680437240879717</v>
      </c>
      <c r="DM26" cm="1">
        <f t="array" ref="DM26">BG26*INDEX(prod_est,$G26+$H26-1,MATCH(DM$14,$BP$14:$DP$14,0))</f>
        <v>1.0623697418037541</v>
      </c>
      <c r="DN26" cm="1">
        <f t="array" ref="DN26">BH26*INDEX(prod_est,$G26+$H26-1,MATCH(DN$14,$BP$14:$DP$14,0))</f>
        <v>1.0567259025504216</v>
      </c>
      <c r="DO26" cm="1">
        <f t="array" ref="DO26">BI26*INDEX(prod_est,$G26+$H26-1,MATCH(DO$14,$BP$14:$DP$14,0))</f>
        <v>1.0511120461931225</v>
      </c>
      <c r="DP26" cm="1">
        <f t="array" ref="DP26">BJ26*INDEX(prod_est,$G26+$H26-1,MATCH(DP$14,$BP$14:$DP$14,0))</f>
        <v>1.0455280134477214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ref="K27:AP27" si="29">J27*(1-$F$4)</f>
        <v>3.6250732307954633E-5</v>
      </c>
      <c r="L27" s="42">
        <f t="shared" si="29"/>
        <v>3.6058150292568619E-5</v>
      </c>
      <c r="M27" s="42">
        <f t="shared" si="29"/>
        <v>3.5866591369139346E-5</v>
      </c>
      <c r="N27" s="42">
        <f t="shared" si="29"/>
        <v>3.5676050102490789E-5</v>
      </c>
      <c r="O27" s="42">
        <f t="shared" si="29"/>
        <v>3.5486521086321308E-5</v>
      </c>
      <c r="P27" s="42">
        <f t="shared" si="29"/>
        <v>3.5297998943050225E-5</v>
      </c>
      <c r="Q27" s="42">
        <f t="shared" si="29"/>
        <v>3.511047832366527E-5</v>
      </c>
      <c r="R27" s="42">
        <f t="shared" si="29"/>
        <v>3.4923953907570796E-5</v>
      </c>
      <c r="S27" s="42">
        <f t="shared" si="29"/>
        <v>3.4738420402436826E-5</v>
      </c>
      <c r="T27" s="42">
        <f t="shared" si="29"/>
        <v>3.4553872544048881E-5</v>
      </c>
      <c r="U27" s="42">
        <f t="shared" si="29"/>
        <v>3.4370305096158621E-5</v>
      </c>
      <c r="V27" s="42">
        <f t="shared" si="29"/>
        <v>3.4187712850335275E-5</v>
      </c>
      <c r="W27" s="42">
        <f t="shared" si="29"/>
        <v>3.4006090625817864E-5</v>
      </c>
      <c r="X27" s="42">
        <f t="shared" si="29"/>
        <v>3.3825433269368207E-5</v>
      </c>
      <c r="Y27" s="42">
        <f t="shared" si="29"/>
        <v>3.3645735655124688E-5</v>
      </c>
      <c r="Z27" s="42">
        <f t="shared" si="29"/>
        <v>3.346699268445684E-5</v>
      </c>
      <c r="AA27" s="42">
        <f t="shared" si="29"/>
        <v>3.328919928582066E-5</v>
      </c>
      <c r="AB27" s="42">
        <f t="shared" si="29"/>
        <v>3.3112350414614735E-5</v>
      </c>
      <c r="AC27" s="42">
        <f t="shared" si="29"/>
        <v>3.2936441053037094E-5</v>
      </c>
      <c r="AD27" s="42">
        <f t="shared" si="29"/>
        <v>3.276146620994283E-5</v>
      </c>
      <c r="AE27" s="42">
        <f t="shared" si="29"/>
        <v>3.2587420920702507E-5</v>
      </c>
      <c r="AF27" s="42">
        <f t="shared" si="29"/>
        <v>3.2414300247061275E-5</v>
      </c>
      <c r="AG27" s="42">
        <f t="shared" si="29"/>
        <v>3.2242099276998759E-5</v>
      </c>
      <c r="AH27" s="42">
        <f t="shared" si="29"/>
        <v>3.2070813124589704E-5</v>
      </c>
      <c r="AI27" s="42">
        <f t="shared" si="29"/>
        <v>3.1900436929865318E-5</v>
      </c>
      <c r="AJ27" s="42">
        <f t="shared" si="29"/>
        <v>3.1730965858675404E-5</v>
      </c>
      <c r="AK27" s="42">
        <f t="shared" si="29"/>
        <v>3.1562395102551188E-5</v>
      </c>
      <c r="AL27" s="42">
        <f t="shared" si="29"/>
        <v>3.1394719878568883E-5</v>
      </c>
      <c r="AM27" s="42">
        <f t="shared" si="29"/>
        <v>3.1227935429213985E-5</v>
      </c>
      <c r="AN27" s="42">
        <f t="shared" si="29"/>
        <v>3.1062037022246287E-5</v>
      </c>
      <c r="AO27" s="42">
        <f t="shared" si="29"/>
        <v>3.0897019950565599E-5</v>
      </c>
      <c r="AP27" s="42">
        <f t="shared" si="29"/>
        <v>3.0732879532078221E-5</v>
      </c>
      <c r="AQ27" s="42">
        <f t="shared" ref="AQ27:BJ27" si="30">AP27*(1-$F$4)</f>
        <v>3.0569611109564054E-5</v>
      </c>
      <c r="AR27" s="42">
        <f t="shared" si="30"/>
        <v>3.0407210050544492E-5</v>
      </c>
      <c r="AS27" s="42">
        <f t="shared" si="30"/>
        <v>3.0245671747150973E-5</v>
      </c>
      <c r="AT27" s="42">
        <f t="shared" si="30"/>
        <v>3.0084991615994231E-5</v>
      </c>
      <c r="AU27" s="42">
        <f t="shared" si="30"/>
        <v>2.9925165098034259E-5</v>
      </c>
      <c r="AV27" s="42">
        <f t="shared" si="30"/>
        <v>2.9766187658450949E-5</v>
      </c>
      <c r="AW27" s="42">
        <f t="shared" si="30"/>
        <v>2.9608054786515428E-5</v>
      </c>
      <c r="AX27" s="42">
        <f t="shared" si="30"/>
        <v>2.9450761995462064E-5</v>
      </c>
      <c r="AY27" s="42">
        <f t="shared" si="30"/>
        <v>2.9294304822361171E-5</v>
      </c>
      <c r="AZ27" s="42">
        <f t="shared" si="30"/>
        <v>2.9138678827992374E-5</v>
      </c>
      <c r="BA27" s="42">
        <f t="shared" si="30"/>
        <v>2.8983879596718663E-5</v>
      </c>
      <c r="BB27" s="42">
        <f t="shared" si="30"/>
        <v>2.8829902736361095E-5</v>
      </c>
      <c r="BC27" s="42">
        <f t="shared" si="30"/>
        <v>2.8676743878074174E-5</v>
      </c>
      <c r="BD27" s="42">
        <f t="shared" si="30"/>
        <v>2.8524398676221905E-5</v>
      </c>
      <c r="BE27" s="42">
        <f t="shared" si="30"/>
        <v>2.8372862808254475E-5</v>
      </c>
      <c r="BF27" s="42">
        <f t="shared" si="30"/>
        <v>2.822213197458562E-5</v>
      </c>
      <c r="BG27" s="42">
        <f t="shared" si="30"/>
        <v>2.807220189847063E-5</v>
      </c>
      <c r="BH27" s="42">
        <f t="shared" si="30"/>
        <v>2.7923068325885003E-5</v>
      </c>
      <c r="BI27" s="42">
        <f t="shared" si="30"/>
        <v>2.7774727025403739E-5</v>
      </c>
      <c r="BJ27" s="42">
        <f t="shared" si="30"/>
        <v>2.7627173788081278E-5</v>
      </c>
      <c r="BK27" t="str">
        <f t="shared" si="3"/>
        <v>01_AUS</v>
      </c>
      <c r="BL27" t="str">
        <f t="shared" si="4"/>
        <v>d_ind_cem_7_8_fuel_oil</v>
      </c>
      <c r="BO27" s="8">
        <f t="shared" si="5"/>
        <v>0.31685702399999999</v>
      </c>
      <c r="BP27" s="8">
        <f t="shared" si="6"/>
        <v>0.34457364000000001</v>
      </c>
      <c r="BQ27" s="8" cm="1">
        <f t="array" ref="BQ27">K27*INDEX(prod_est,$G27+$H27-1,MATCH(BQ$14,$BP$14:$DP$14,0))</f>
        <v>0.34784451756203966</v>
      </c>
      <c r="BR27" s="8" cm="1">
        <f t="array" ref="BR27">L27*INDEX(prod_est,$G27+$H27-1,MATCH(BR$14,$BP$14:$DP$14,0))</f>
        <v>0.33046762790423773</v>
      </c>
      <c r="BS27" s="8" cm="1">
        <f t="array" ref="BS27">M27*INDEX(prod_est,$G27+$H27-1,MATCH(BS$14,$BP$14:$DP$14,0))</f>
        <v>0.33591073591538428</v>
      </c>
      <c r="BT27" s="8" cm="1">
        <f t="array" ref="BT27">N27*INDEX(prod_est,$G27+$H27-1,MATCH(BT$14,$BP$14:$DP$14,0))</f>
        <v>0.34119982324893305</v>
      </c>
      <c r="BU27" s="8" cm="1">
        <f t="array" ref="BU27">O27*INDEX(prod_est,$G27+$H27-1,MATCH(BU$14,$BP$14:$DP$14,0))</f>
        <v>0.34637813141700446</v>
      </c>
      <c r="BV27" s="8" cm="1">
        <f t="array" ref="BV27">P27*INDEX(prod_est,$G27+$H27-1,MATCH(BV$14,$BP$14:$DP$14,0))</f>
        <v>0.35147996096981771</v>
      </c>
      <c r="BW27" s="8" cm="1">
        <f t="array" ref="BW27">Q27*INDEX(prod_est,$G27+$H27-1,MATCH(BW$14,$BP$14:$DP$14,0))</f>
        <v>0.35652095532536043</v>
      </c>
      <c r="BX27" s="8" cm="1">
        <f t="array" ref="BX27">R27*INDEX(prod_est,$G27+$H27-1,MATCH(BX$14,$BP$14:$DP$14,0))</f>
        <v>0.36130023162251146</v>
      </c>
      <c r="BY27" s="8" cm="1">
        <f t="array" ref="BY27">S27*INDEX(prod_est,$G27+$H27-1,MATCH(BY$14,$BP$14:$DP$14,0))</f>
        <v>0.36605634813944132</v>
      </c>
      <c r="BZ27" s="8" cm="1">
        <f t="array" ref="BZ27">T27*INDEX(prod_est,$G27+$H27-1,MATCH(BZ$14,$BP$14:$DP$14,0))</f>
        <v>0.367718410864598</v>
      </c>
      <c r="CA27" s="8" cm="1">
        <f t="array" ref="CA27">U27*INDEX(prod_est,$G27+$H27-1,MATCH(CA$14,$BP$14:$DP$14,0))</f>
        <v>0.36926242931212205</v>
      </c>
      <c r="CB27" s="8" cm="1">
        <f t="array" ref="CB27">V27*INDEX(prod_est,$G27+$H27-1,MATCH(CB$14,$BP$14:$DP$14,0))</f>
        <v>0.3706549542000101</v>
      </c>
      <c r="CC27" s="8" cm="1">
        <f t="array" ref="CC27">W27*INDEX(prod_est,$G27+$H27-1,MATCH(CC$14,$BP$14:$DP$14,0))</f>
        <v>0.37272987439135635</v>
      </c>
      <c r="CD27" s="8" cm="1">
        <f t="array" ref="CD27">X27*INDEX(prod_est,$G27+$H27-1,MATCH(CD$14,$BP$14:$DP$14,0))</f>
        <v>0.37467342466423248</v>
      </c>
      <c r="CE27" s="8" cm="1">
        <f t="array" ref="CE27">Y27*INDEX(prod_est,$G27+$H27-1,MATCH(CE$14,$BP$14:$DP$14,0))</f>
        <v>0.37649595980438899</v>
      </c>
      <c r="CF27" s="8" cm="1">
        <f t="array" ref="CF27">Z27*INDEX(prod_est,$G27+$H27-1,MATCH(CF$14,$BP$14:$DP$14,0))</f>
        <v>0.37820651216842643</v>
      </c>
      <c r="CG27" s="8" cm="1">
        <f t="array" ref="CG27">AA27*INDEX(prod_est,$G27+$H27-1,MATCH(CG$14,$BP$14:$DP$14,0))</f>
        <v>0.37980778746992316</v>
      </c>
      <c r="CH27" s="8" cm="1">
        <f t="array" ref="CH27">AB27*INDEX(prod_est,$G27+$H27-1,MATCH(CH$14,$BP$14:$DP$14,0))</f>
        <v>0.38110015224366572</v>
      </c>
      <c r="CI27" s="8" cm="1">
        <f t="array" ref="CI27">AC27*INDEX(prod_est,$G27+$H27-1,MATCH(CI$14,$BP$14:$DP$14,0))</f>
        <v>0.38228943048589503</v>
      </c>
      <c r="CJ27" s="8" cm="1">
        <f t="array" ref="CJ27">AD27*INDEX(prod_est,$G27+$H27-1,MATCH(CJ$14,$BP$14:$DP$14,0))</f>
        <v>0.38337048189066242</v>
      </c>
      <c r="CK27" s="8" cm="1">
        <f t="array" ref="CK27">AE27*INDEX(prod_est,$G27+$H27-1,MATCH(CK$14,$BP$14:$DP$14,0))</f>
        <v>0.38433807790007313</v>
      </c>
      <c r="CL27" s="8" cm="1">
        <f t="array" ref="CL27">AF27*INDEX(prod_est,$G27+$H27-1,MATCH(CL$14,$BP$14:$DP$14,0))</f>
        <v>0.38517781838353232</v>
      </c>
      <c r="CM27" s="8" cm="1">
        <f t="array" ref="CM27">AG27*INDEX(prod_est,$G27+$H27-1,MATCH(CM$14,$BP$14:$DP$14,0))</f>
        <v>0.38572405296551837</v>
      </c>
      <c r="CN27" s="8" cm="1">
        <f t="array" ref="CN27">AH27*INDEX(prod_est,$G27+$H27-1,MATCH(CN$14,$BP$14:$DP$14,0))</f>
        <v>0.38619305573502816</v>
      </c>
      <c r="CO27" s="8" cm="1">
        <f t="array" ref="CO27">AI27*INDEX(prod_est,$G27+$H27-1,MATCH(CO$14,$BP$14:$DP$14,0))</f>
        <v>0.38658656034616767</v>
      </c>
      <c r="CP27" s="8" cm="1">
        <f t="array" ref="CP27">AJ27*INDEX(prod_est,$G27+$H27-1,MATCH(CP$14,$BP$14:$DP$14,0))</f>
        <v>0.38691396369789305</v>
      </c>
      <c r="CQ27" s="8" cm="1">
        <f t="array" ref="CQ27">AK27*INDEX(prod_est,$G27+$H27-1,MATCH(CQ$14,$BP$14:$DP$14,0))</f>
        <v>0.38718464963070498</v>
      </c>
      <c r="CR27" s="8" cm="1">
        <f t="array" ref="CR27">AL27*INDEX(prod_est,$G27+$H27-1,MATCH(CR$14,$BP$14:$DP$14,0))</f>
        <v>0.38724724567301766</v>
      </c>
      <c r="CS27" s="8" cm="1">
        <f t="array" ref="CS27">AM27*INDEX(prod_est,$G27+$H27-1,MATCH(CS$14,$BP$14:$DP$14,0))</f>
        <v>0.38729218513646807</v>
      </c>
      <c r="CT27" s="8" cm="1">
        <f t="array" ref="CT27">AN27*INDEX(prod_est,$G27+$H27-1,MATCH(CT$14,$BP$14:$DP$14,0))</f>
        <v>0.38731299214452364</v>
      </c>
      <c r="CU27" s="8" cm="1">
        <f t="array" ref="CU27">AO27*INDEX(prod_est,$G27+$H27-1,MATCH(CU$14,$BP$14:$DP$14,0))</f>
        <v>0.38730085206652387</v>
      </c>
      <c r="CV27" s="8" cm="1">
        <f t="array" ref="CV27">AP27*INDEX(prod_est,$G27+$H27-1,MATCH(CV$14,$BP$14:$DP$14,0))</f>
        <v>0.38724781404011821</v>
      </c>
      <c r="CW27" cm="1">
        <f t="array" ref="CW27">AQ27*INDEX(prod_est,$G27+$H27-1,MATCH(CW$14,$BP$14:$DP$14,0))</f>
        <v>0.38519056002803004</v>
      </c>
      <c r="CX27" cm="1">
        <f t="array" ref="CX27">AR27*INDEX(prod_est,$G27+$H27-1,MATCH(CX$14,$BP$14:$DP$14,0))</f>
        <v>0.3831442351778811</v>
      </c>
      <c r="CY27" cm="1">
        <f t="array" ref="CY27">AS27*INDEX(prod_est,$G27+$H27-1,MATCH(CY$14,$BP$14:$DP$14,0))</f>
        <v>0.38110878142849858</v>
      </c>
      <c r="CZ27" cm="1">
        <f t="array" ref="CZ27">AT27*INDEX(prod_est,$G27+$H27-1,MATCH(CZ$14,$BP$14:$DP$14,0))</f>
        <v>0.37908414102715965</v>
      </c>
      <c r="DA27" cm="1">
        <f t="array" ref="DA27">AU27*INDEX(prod_est,$G27+$H27-1,MATCH(DA$14,$BP$14:$DP$14,0))</f>
        <v>0.37707025652795284</v>
      </c>
      <c r="DB27" cm="1">
        <f t="array" ref="DB27">AV27*INDEX(prod_est,$G27+$H27-1,MATCH(DB$14,$BP$14:$DP$14,0))</f>
        <v>0.37506707079014806</v>
      </c>
      <c r="DC27" cm="1">
        <f t="array" ref="DC27">AW27*INDEX(prod_est,$G27+$H27-1,MATCH(DC$14,$BP$14:$DP$14,0))</f>
        <v>0.37307452697657539</v>
      </c>
      <c r="DD27" cm="1">
        <f t="array" ref="DD27">AX27*INDEX(prod_est,$G27+$H27-1,MATCH(DD$14,$BP$14:$DP$14,0))</f>
        <v>0.37109256855201234</v>
      </c>
      <c r="DE27" cm="1">
        <f t="array" ref="DE27">AY27*INDEX(prod_est,$G27+$H27-1,MATCH(DE$14,$BP$14:$DP$14,0))</f>
        <v>0.36912113928157975</v>
      </c>
      <c r="DF27" cm="1">
        <f t="array" ref="DF27">AZ27*INDEX(prod_est,$G27+$H27-1,MATCH(DF$14,$BP$14:$DP$14,0))</f>
        <v>0.36716018322914629</v>
      </c>
      <c r="DG27" cm="1">
        <f t="array" ref="DG27">BA27*INDEX(prod_est,$G27+$H27-1,MATCH(DG$14,$BP$14:$DP$14,0))</f>
        <v>0.36520964475574147</v>
      </c>
      <c r="DH27" cm="1">
        <f t="array" ref="DH27">BB27*INDEX(prod_est,$G27+$H27-1,MATCH(DH$14,$BP$14:$DP$14,0))</f>
        <v>0.36326946851797659</v>
      </c>
      <c r="DI27" cm="1">
        <f t="array" ref="DI27">BC27*INDEX(prod_est,$G27+$H27-1,MATCH(DI$14,$BP$14:$DP$14,0))</f>
        <v>0.36133959946647481</v>
      </c>
      <c r="DJ27" cm="1">
        <f t="array" ref="DJ27">BD27*INDEX(prod_est,$G27+$H27-1,MATCH(DJ$14,$BP$14:$DP$14,0))</f>
        <v>0.35941998284430915</v>
      </c>
      <c r="DK27" cm="1">
        <f t="array" ref="DK27">BE27*INDEX(prod_est,$G27+$H27-1,MATCH(DK$14,$BP$14:$DP$14,0))</f>
        <v>0.35751056418544874</v>
      </c>
      <c r="DL27" cm="1">
        <f t="array" ref="DL27">BF27*INDEX(prod_est,$G27+$H27-1,MATCH(DL$14,$BP$14:$DP$14,0))</f>
        <v>0.35561128931321351</v>
      </c>
      <c r="DM27" cm="1">
        <f t="array" ref="DM27">BG27*INDEX(prod_est,$G27+$H27-1,MATCH(DM$14,$BP$14:$DP$14,0))</f>
        <v>0.35372210433873702</v>
      </c>
      <c r="DN27" cm="1">
        <f t="array" ref="DN27">BH27*INDEX(prod_est,$G27+$H27-1,MATCH(DN$14,$BP$14:$DP$14,0))</f>
        <v>0.35184295565943741</v>
      </c>
      <c r="DO27" cm="1">
        <f t="array" ref="DO27">BI27*INDEX(prod_est,$G27+$H27-1,MATCH(DO$14,$BP$14:$DP$14,0))</f>
        <v>0.34997378995749667</v>
      </c>
      <c r="DP27" cm="1">
        <f t="array" ref="DP27">BJ27*INDEX(prod_est,$G27+$H27-1,MATCH(DP$14,$BP$14:$DP$14,0))</f>
        <v>0.34811455419834741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ref="K28:AP28" si="31">J28*(1-$F$4)</f>
        <v>4.3458153119073232E-4</v>
      </c>
      <c r="L28" s="42">
        <f t="shared" si="31"/>
        <v>4.322728168062815E-4</v>
      </c>
      <c r="M28" s="42">
        <f t="shared" si="31"/>
        <v>4.2997636746699812E-4</v>
      </c>
      <c r="N28" s="42">
        <f t="shared" si="31"/>
        <v>4.2769211801482965E-4</v>
      </c>
      <c r="O28" s="42">
        <f t="shared" si="31"/>
        <v>4.2542000363787584E-4</v>
      </c>
      <c r="P28" s="42">
        <f t="shared" si="31"/>
        <v>4.231599598685496E-4</v>
      </c>
      <c r="Q28" s="42">
        <f t="shared" si="31"/>
        <v>4.2091192258174792E-4</v>
      </c>
      <c r="R28" s="42">
        <f t="shared" si="31"/>
        <v>4.1867582799303234E-4</v>
      </c>
      <c r="S28" s="42">
        <f t="shared" si="31"/>
        <v>4.1645161265681935E-4</v>
      </c>
      <c r="T28" s="42">
        <f t="shared" si="31"/>
        <v>4.1423921346458E-4</v>
      </c>
      <c r="U28" s="42">
        <f t="shared" si="31"/>
        <v>4.1203856764304941E-4</v>
      </c>
      <c r="V28" s="42">
        <f t="shared" si="31"/>
        <v>4.0984961275244568E-4</v>
      </c>
      <c r="W28" s="42">
        <f t="shared" si="31"/>
        <v>4.0767228668469832E-4</v>
      </c>
      <c r="X28" s="42">
        <f t="shared" si="31"/>
        <v>4.0550652766168586E-4</v>
      </c>
      <c r="Y28" s="42">
        <f t="shared" si="31"/>
        <v>4.0335227423348314E-4</v>
      </c>
      <c r="Z28" s="42">
        <f t="shared" si="31"/>
        <v>4.0120946527661772E-4</v>
      </c>
      <c r="AA28" s="42">
        <f t="shared" si="31"/>
        <v>3.9907803999233565E-4</v>
      </c>
      <c r="AB28" s="42">
        <f t="shared" si="31"/>
        <v>3.9695793790487635E-4</v>
      </c>
      <c r="AC28" s="42">
        <f t="shared" si="31"/>
        <v>3.9484909885975666E-4</v>
      </c>
      <c r="AD28" s="42">
        <f t="shared" si="31"/>
        <v>3.9275146302206421E-4</v>
      </c>
      <c r="AE28" s="42">
        <f t="shared" si="31"/>
        <v>3.9066497087475948E-4</v>
      </c>
      <c r="AF28" s="42">
        <f t="shared" si="31"/>
        <v>3.8858956321698732E-4</v>
      </c>
      <c r="AG28" s="42">
        <f t="shared" si="31"/>
        <v>3.8652518116239707E-4</v>
      </c>
      <c r="AH28" s="42">
        <f t="shared" si="31"/>
        <v>3.8447176613747182E-4</v>
      </c>
      <c r="AI28" s="42">
        <f t="shared" si="31"/>
        <v>3.8242925987986648E-4</v>
      </c>
      <c r="AJ28" s="42">
        <f t="shared" si="31"/>
        <v>3.8039760443675465E-4</v>
      </c>
      <c r="AK28" s="42">
        <f t="shared" si="31"/>
        <v>3.7837674216318435E-4</v>
      </c>
      <c r="AL28" s="42">
        <f t="shared" si="31"/>
        <v>3.763666157204424E-4</v>
      </c>
      <c r="AM28" s="42">
        <f t="shared" si="31"/>
        <v>3.7436716807442755E-4</v>
      </c>
      <c r="AN28" s="42">
        <f t="shared" si="31"/>
        <v>3.7237834249403214E-4</v>
      </c>
      <c r="AO28" s="42">
        <f t="shared" si="31"/>
        <v>3.7040008254953259E-4</v>
      </c>
      <c r="AP28" s="42">
        <f t="shared" si="31"/>
        <v>3.684323321109882E-4</v>
      </c>
      <c r="AQ28" s="42">
        <f t="shared" ref="AQ28:BJ28" si="32">AP28*(1-$F$4)</f>
        <v>3.6647503534664857E-4</v>
      </c>
      <c r="AR28" s="42">
        <f t="shared" si="32"/>
        <v>3.645281367213695E-4</v>
      </c>
      <c r="AS28" s="42">
        <f t="shared" si="32"/>
        <v>3.6259158099503718E-4</v>
      </c>
      <c r="AT28" s="42">
        <f t="shared" si="32"/>
        <v>3.6066531322100103E-4</v>
      </c>
      <c r="AU28" s="42">
        <f t="shared" si="32"/>
        <v>3.5874927874451445E-4</v>
      </c>
      <c r="AV28" s="42">
        <f t="shared" si="32"/>
        <v>3.5684342320118419E-4</v>
      </c>
      <c r="AW28" s="42">
        <f t="shared" si="32"/>
        <v>3.5494769251542786E-4</v>
      </c>
      <c r="AX28" s="42">
        <f t="shared" si="32"/>
        <v>3.5306203289893961E-4</v>
      </c>
      <c r="AY28" s="42">
        <f t="shared" si="32"/>
        <v>3.5118639084916398E-4</v>
      </c>
      <c r="AZ28" s="42">
        <f t="shared" si="32"/>
        <v>3.4932071314777778E-4</v>
      </c>
      <c r="BA28" s="42">
        <f t="shared" si="32"/>
        <v>3.4746494685918017E-4</v>
      </c>
      <c r="BB28" s="42">
        <f t="shared" si="32"/>
        <v>3.4561903932899077E-4</v>
      </c>
      <c r="BC28" s="42">
        <f t="shared" si="32"/>
        <v>3.4378293818255551E-4</v>
      </c>
      <c r="BD28" s="42">
        <f t="shared" si="32"/>
        <v>3.4195659132346066E-4</v>
      </c>
      <c r="BE28" s="42">
        <f t="shared" si="32"/>
        <v>3.4013994693205473E-4</v>
      </c>
      <c r="BF28" s="42">
        <f t="shared" si="32"/>
        <v>3.3833295346397818E-4</v>
      </c>
      <c r="BG28" s="42">
        <f t="shared" si="32"/>
        <v>3.3653555964870076E-4</v>
      </c>
      <c r="BH28" s="42">
        <f t="shared" si="32"/>
        <v>3.34747714488067E-4</v>
      </c>
      <c r="BI28" s="42">
        <f t="shared" si="32"/>
        <v>3.3296936725484911E-4</v>
      </c>
      <c r="BJ28" s="42">
        <f t="shared" si="32"/>
        <v>3.3120046749130768E-4</v>
      </c>
      <c r="BK28" t="str">
        <f t="shared" si="3"/>
        <v>01_AUS</v>
      </c>
      <c r="BL28" t="str">
        <f t="shared" si="4"/>
        <v>d_ind_cem_7_9_lpg</v>
      </c>
      <c r="BO28" s="8">
        <f t="shared" si="5"/>
        <v>3.7325740679999999</v>
      </c>
      <c r="BP28" s="8">
        <f t="shared" si="6"/>
        <v>4.1308224839999994</v>
      </c>
      <c r="BQ28" s="8" cm="1">
        <f t="array" ref="BQ28">K28*INDEX(prod_est,$G28+$H28-1,MATCH(BQ$14,$BP$14:$DP$14,0))</f>
        <v>4.17003446369666</v>
      </c>
      <c r="BR28" s="8" cm="1">
        <f t="array" ref="BR28">L28*INDEX(prod_est,$G28+$H28-1,MATCH(BR$14,$BP$14:$DP$14,0))</f>
        <v>3.9617165944004613</v>
      </c>
      <c r="BS28" s="8" cm="1">
        <f t="array" ref="BS28">M28*INDEX(prod_est,$G28+$H28-1,MATCH(BS$14,$BP$14:$DP$14,0))</f>
        <v>4.0269697372563247</v>
      </c>
      <c r="BT28" s="8" cm="1">
        <f t="array" ref="BT28">N28*INDEX(prod_est,$G28+$H28-1,MATCH(BT$14,$BP$14:$DP$14,0))</f>
        <v>4.0903764472915523</v>
      </c>
      <c r="BU28" s="8" cm="1">
        <f t="array" ref="BU28">O28*INDEX(prod_est,$G28+$H28-1,MATCH(BU$14,$BP$14:$DP$14,0))</f>
        <v>4.152455113000717</v>
      </c>
      <c r="BV28" s="8" cm="1">
        <f t="array" ref="BV28">P28*INDEX(prod_est,$G28+$H28-1,MATCH(BV$14,$BP$14:$DP$14,0))</f>
        <v>4.2136169367150806</v>
      </c>
      <c r="BW28" s="8" cm="1">
        <f t="array" ref="BW28">Q28*INDEX(prod_est,$G28+$H28-1,MATCH(BW$14,$BP$14:$DP$14,0))</f>
        <v>4.2740494550748513</v>
      </c>
      <c r="BX28" s="8" cm="1">
        <f t="array" ref="BX28">R28*INDEX(prod_est,$G28+$H28-1,MATCH(BX$14,$BP$14:$DP$14,0))</f>
        <v>4.3313444413817539</v>
      </c>
      <c r="BY28" s="8" cm="1">
        <f t="array" ref="BY28">S28*INDEX(prod_est,$G28+$H28-1,MATCH(BY$14,$BP$14:$DP$14,0))</f>
        <v>4.3883617832906054</v>
      </c>
      <c r="BZ28" s="8" cm="1">
        <f t="array" ref="BZ28">T28*INDEX(prod_est,$G28+$H28-1,MATCH(BZ$14,$BP$14:$DP$14,0))</f>
        <v>4.408286946674826</v>
      </c>
      <c r="CA28" s="8" cm="1">
        <f t="array" ref="CA28">U28*INDEX(prod_est,$G28+$H28-1,MATCH(CA$14,$BP$14:$DP$14,0))</f>
        <v>4.4267969700148102</v>
      </c>
      <c r="CB28" s="8" cm="1">
        <f t="array" ref="CB28">V28*INDEX(prod_est,$G28+$H28-1,MATCH(CB$14,$BP$14:$DP$14,0))</f>
        <v>4.4434908561647122</v>
      </c>
      <c r="CC28" s="8" cm="1">
        <f t="array" ref="CC28">W28*INDEX(prod_est,$G28+$H28-1,MATCH(CC$14,$BP$14:$DP$14,0))</f>
        <v>4.4683654431439104</v>
      </c>
      <c r="CD28" s="8" cm="1">
        <f t="array" ref="CD28">X28*INDEX(prod_est,$G28+$H28-1,MATCH(CD$14,$BP$14:$DP$14,0))</f>
        <v>4.4916651394467992</v>
      </c>
      <c r="CE28" s="8" cm="1">
        <f t="array" ref="CE28">Y28*INDEX(prod_est,$G28+$H28-1,MATCH(CE$14,$BP$14:$DP$14,0))</f>
        <v>4.5135140804593465</v>
      </c>
      <c r="CF28" s="8" cm="1">
        <f t="array" ref="CF28">Z28*INDEX(prod_est,$G28+$H28-1,MATCH(CF$14,$BP$14:$DP$14,0))</f>
        <v>4.5340205480040634</v>
      </c>
      <c r="CG28" s="8" cm="1">
        <f t="array" ref="CG28">AA28*INDEX(prod_est,$G28+$H28-1,MATCH(CG$14,$BP$14:$DP$14,0))</f>
        <v>4.5532169787539507</v>
      </c>
      <c r="CH28" s="8" cm="1">
        <f t="array" ref="CH28">AB28*INDEX(prod_est,$G28+$H28-1,MATCH(CH$14,$BP$14:$DP$14,0))</f>
        <v>4.5687101240360599</v>
      </c>
      <c r="CI28" s="8" cm="1">
        <f t="array" ref="CI28">AC28*INDEX(prod_est,$G28+$H28-1,MATCH(CI$14,$BP$14:$DP$14,0))</f>
        <v>4.5829674459331526</v>
      </c>
      <c r="CJ28" s="8" cm="1">
        <f t="array" ref="CJ28">AD28*INDEX(prod_est,$G28+$H28-1,MATCH(CJ$14,$BP$14:$DP$14,0))</f>
        <v>4.5959273213582517</v>
      </c>
      <c r="CK28" s="8" cm="1">
        <f t="array" ref="CK28">AE28*INDEX(prod_est,$G28+$H28-1,MATCH(CK$14,$BP$14:$DP$14,0))</f>
        <v>4.6075270692411792</v>
      </c>
      <c r="CL28" s="8" cm="1">
        <f t="array" ref="CL28">AF28*INDEX(prod_est,$G28+$H28-1,MATCH(CL$14,$BP$14:$DP$14,0))</f>
        <v>4.6175940577368699</v>
      </c>
      <c r="CM28" s="8" cm="1">
        <f t="array" ref="CM28">AG28*INDEX(prod_est,$G28+$H28-1,MATCH(CM$14,$BP$14:$DP$14,0))</f>
        <v>4.624142434718947</v>
      </c>
      <c r="CN28" s="8" cm="1">
        <f t="array" ref="CN28">AH28*INDEX(prod_est,$G28+$H28-1,MATCH(CN$14,$BP$14:$DP$14,0))</f>
        <v>4.6297649402168979</v>
      </c>
      <c r="CO28" s="8" cm="1">
        <f t="array" ref="CO28">AI28*INDEX(prod_est,$G28+$H28-1,MATCH(CO$14,$BP$14:$DP$14,0))</f>
        <v>4.6344823576468936</v>
      </c>
      <c r="CP28" s="8" cm="1">
        <f t="array" ref="CP28">AJ28*INDEX(prod_est,$G28+$H28-1,MATCH(CP$14,$BP$14:$DP$14,0))</f>
        <v>4.6384073390431615</v>
      </c>
      <c r="CQ28" s="8" cm="1">
        <f t="array" ref="CQ28">AK28*INDEX(prod_est,$G28+$H28-1,MATCH(CQ$14,$BP$14:$DP$14,0))</f>
        <v>4.6416523798923741</v>
      </c>
      <c r="CR28" s="8" cm="1">
        <f t="array" ref="CR28">AL28*INDEX(prod_est,$G28+$H28-1,MATCH(CR$14,$BP$14:$DP$14,0))</f>
        <v>4.6424027946338926</v>
      </c>
      <c r="CS28" s="8" cm="1">
        <f t="array" ref="CS28">AM28*INDEX(prod_est,$G28+$H28-1,MATCH(CS$14,$BP$14:$DP$14,0))</f>
        <v>4.6429415385321189</v>
      </c>
      <c r="CT28" s="8" cm="1">
        <f t="array" ref="CT28">AN28*INDEX(prod_est,$G28+$H28-1,MATCH(CT$14,$BP$14:$DP$14,0))</f>
        <v>4.6431909773943048</v>
      </c>
      <c r="CU28" s="8" cm="1">
        <f t="array" ref="CU28">AO28*INDEX(prod_est,$G28+$H28-1,MATCH(CU$14,$BP$14:$DP$14,0))</f>
        <v>4.6430454395430667</v>
      </c>
      <c r="CV28" s="8" cm="1">
        <f t="array" ref="CV28">AP28*INDEX(prod_est,$G28+$H28-1,MATCH(CV$14,$BP$14:$DP$14,0))</f>
        <v>4.6424096083402402</v>
      </c>
      <c r="CW28" cm="1">
        <f t="array" ref="CW28">AQ28*INDEX(prod_est,$G28+$H28-1,MATCH(CW$14,$BP$14:$DP$14,0))</f>
        <v>4.6177468072959318</v>
      </c>
      <c r="CX28" cm="1">
        <f t="array" ref="CX28">AR28*INDEX(prod_est,$G28+$H28-1,MATCH(CX$14,$BP$14:$DP$14,0))</f>
        <v>4.5932150273821728</v>
      </c>
      <c r="CY28" cm="1">
        <f t="array" ref="CY28">AS28*INDEX(prod_est,$G28+$H28-1,MATCH(CY$14,$BP$14:$DP$14,0))</f>
        <v>4.5688135725492041</v>
      </c>
      <c r="CZ28" cm="1">
        <f t="array" ref="CZ28">AT28*INDEX(prod_est,$G28+$H28-1,MATCH(CZ$14,$BP$14:$DP$14,0))</f>
        <v>4.5445417504450365</v>
      </c>
      <c r="DA28" cm="1">
        <f t="array" ref="DA28">AU28*INDEX(prod_est,$G28+$H28-1,MATCH(DA$14,$BP$14:$DP$14,0))</f>
        <v>4.5203988723957966</v>
      </c>
      <c r="DB28" cm="1">
        <f t="array" ref="DB28">AV28*INDEX(prod_est,$G28+$H28-1,MATCH(DB$14,$BP$14:$DP$14,0))</f>
        <v>4.4963842533861937</v>
      </c>
      <c r="DC28" cm="1">
        <f t="array" ref="DC28">AW28*INDEX(prod_est,$G28+$H28-1,MATCH(DC$14,$BP$14:$DP$14,0))</f>
        <v>4.4724972120400794</v>
      </c>
      <c r="DD28" cm="1">
        <f t="array" ref="DD28">AX28*INDEX(prod_est,$G28+$H28-1,MATCH(DD$14,$BP$14:$DP$14,0))</f>
        <v>4.4487370706011156</v>
      </c>
      <c r="DE28" cm="1">
        <f t="array" ref="DE28">AY28*INDEX(prod_est,$G28+$H28-1,MATCH(DE$14,$BP$14:$DP$14,0))</f>
        <v>4.4251031549135469</v>
      </c>
      <c r="DF28" cm="1">
        <f t="array" ref="DF28">AZ28*INDEX(prod_est,$G28+$H28-1,MATCH(DF$14,$BP$14:$DP$14,0))</f>
        <v>4.4015947944030689</v>
      </c>
      <c r="DG28" cm="1">
        <f t="array" ref="DG28">BA28*INDEX(prod_est,$G28+$H28-1,MATCH(DG$14,$BP$14:$DP$14,0))</f>
        <v>4.3782113220578021</v>
      </c>
      <c r="DH28" cm="1">
        <f t="array" ref="DH28">BB28*INDEX(prod_est,$G28+$H28-1,MATCH(DH$14,$BP$14:$DP$14,0))</f>
        <v>4.3549520744093702</v>
      </c>
      <c r="DI28" cm="1">
        <f t="array" ref="DI28">BC28*INDEX(prod_est,$G28+$H28-1,MATCH(DI$14,$BP$14:$DP$14,0))</f>
        <v>4.3318163915140699</v>
      </c>
      <c r="DJ28" cm="1">
        <f t="array" ref="DJ28">BD28*INDEX(prod_est,$G28+$H28-1,MATCH(DJ$14,$BP$14:$DP$14,0))</f>
        <v>4.308803616934151</v>
      </c>
      <c r="DK28" cm="1">
        <f t="array" ref="DK28">BE28*INDEX(prod_est,$G28+$H28-1,MATCH(DK$14,$BP$14:$DP$14,0))</f>
        <v>4.2859130977191882</v>
      </c>
      <c r="DL28" cm="1">
        <f t="array" ref="DL28">BF28*INDEX(prod_est,$G28+$H28-1,MATCH(DL$14,$BP$14:$DP$14,0))</f>
        <v>4.2631441843875546</v>
      </c>
      <c r="DM28" cm="1">
        <f t="array" ref="DM28">BG28*INDEX(prod_est,$G28+$H28-1,MATCH(DM$14,$BP$14:$DP$14,0))</f>
        <v>4.2404962309079952</v>
      </c>
      <c r="DN28" cm="1">
        <f t="array" ref="DN28">BH28*INDEX(prod_est,$G28+$H28-1,MATCH(DN$14,$BP$14:$DP$14,0))</f>
        <v>4.2179685946812961</v>
      </c>
      <c r="DO28" cm="1">
        <f t="array" ref="DO28">BI28*INDEX(prod_est,$G28+$H28-1,MATCH(DO$14,$BP$14:$DP$14,0))</f>
        <v>4.1955606365220515</v>
      </c>
      <c r="DP28" cm="1">
        <f t="array" ref="DP28">BJ28*INDEX(prod_est,$G28+$H28-1,MATCH(DP$14,$BP$14:$DP$14,0))</f>
        <v>4.1732717206405274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01_AUS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01_AUS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ref="K31:AP31" si="37">J31*(1-$F$4)</f>
        <v>1.3138798226172281E-4</v>
      </c>
      <c r="L31" s="42">
        <f t="shared" si="37"/>
        <v>1.3068998360595739E-4</v>
      </c>
      <c r="M31" s="42">
        <f t="shared" si="37"/>
        <v>1.2999569306805075E-4</v>
      </c>
      <c r="N31" s="42">
        <f t="shared" si="37"/>
        <v>1.2930509094862672E-4</v>
      </c>
      <c r="O31" s="42">
        <f t="shared" si="37"/>
        <v>1.2861815765296213E-4</v>
      </c>
      <c r="P31" s="42">
        <f t="shared" si="37"/>
        <v>1.2793487369043075E-4</v>
      </c>
      <c r="Q31" s="42">
        <f t="shared" si="37"/>
        <v>1.2725521967395034E-4</v>
      </c>
      <c r="R31" s="42">
        <f t="shared" si="37"/>
        <v>1.2657917631943248E-4</v>
      </c>
      <c r="S31" s="42">
        <f t="shared" si="37"/>
        <v>1.259067244452355E-4</v>
      </c>
      <c r="T31" s="42">
        <f t="shared" si="37"/>
        <v>1.2523784497162017E-4</v>
      </c>
      <c r="U31" s="42">
        <f t="shared" si="37"/>
        <v>1.2457251892020844E-4</v>
      </c>
      <c r="V31" s="42">
        <f t="shared" si="37"/>
        <v>1.2391072741344482E-4</v>
      </c>
      <c r="W31" s="42">
        <f t="shared" si="37"/>
        <v>1.2325245167406088E-4</v>
      </c>
      <c r="X31" s="42">
        <f t="shared" si="37"/>
        <v>1.2259767302454243E-4</v>
      </c>
      <c r="Y31" s="42">
        <f t="shared" si="37"/>
        <v>1.2194637288659954E-4</v>
      </c>
      <c r="Z31" s="42">
        <f t="shared" si="37"/>
        <v>1.2129853278063947E-4</v>
      </c>
      <c r="AA31" s="42">
        <f t="shared" si="37"/>
        <v>1.2065413432524232E-4</v>
      </c>
      <c r="AB31" s="42">
        <f t="shared" si="37"/>
        <v>1.2001315923663946E-4</v>
      </c>
      <c r="AC31" s="42">
        <f t="shared" si="37"/>
        <v>1.1937558932819481E-4</v>
      </c>
      <c r="AD31" s="42">
        <f t="shared" si="37"/>
        <v>1.1874140650988876E-4</v>
      </c>
      <c r="AE31" s="42">
        <f t="shared" si="37"/>
        <v>1.1811059278780497E-4</v>
      </c>
      <c r="AF31" s="42">
        <f t="shared" si="37"/>
        <v>1.1748313026361976E-4</v>
      </c>
      <c r="AG31" s="42">
        <f t="shared" si="37"/>
        <v>1.1685900113409427E-4</v>
      </c>
      <c r="AH31" s="42">
        <f t="shared" si="37"/>
        <v>1.1623818769056939E-4</v>
      </c>
      <c r="AI31" s="42">
        <f t="shared" si="37"/>
        <v>1.1562067231846324E-4</v>
      </c>
      <c r="AJ31" s="42">
        <f t="shared" si="37"/>
        <v>1.150064374967714E-4</v>
      </c>
      <c r="AK31" s="42">
        <f t="shared" si="37"/>
        <v>1.1439546579756979E-4</v>
      </c>
      <c r="AL31" s="42">
        <f t="shared" si="37"/>
        <v>1.137877398855202E-4</v>
      </c>
      <c r="AM31" s="42">
        <f t="shared" si="37"/>
        <v>1.1318324251737838E-4</v>
      </c>
      <c r="AN31" s="42">
        <f t="shared" si="37"/>
        <v>1.125819565415048E-4</v>
      </c>
      <c r="AO31" s="42">
        <f t="shared" si="37"/>
        <v>1.1198386489737806E-4</v>
      </c>
      <c r="AP31" s="42">
        <f t="shared" si="37"/>
        <v>1.1138895061511073E-4</v>
      </c>
      <c r="AQ31" s="42">
        <f t="shared" ref="AQ31:BJ31" si="38">AP31*(1-$F$4)</f>
        <v>1.1079719681496795E-4</v>
      </c>
      <c r="AR31" s="42">
        <f t="shared" si="38"/>
        <v>1.1020858670688842E-4</v>
      </c>
      <c r="AS31" s="42">
        <f t="shared" si="38"/>
        <v>1.0962310359000808E-4</v>
      </c>
      <c r="AT31" s="42">
        <f t="shared" si="38"/>
        <v>1.0904073085218616E-4</v>
      </c>
      <c r="AU31" s="42">
        <f t="shared" si="38"/>
        <v>1.0846145196953391E-4</v>
      </c>
      <c r="AV31" s="42">
        <f t="shared" si="38"/>
        <v>1.0788525050594575E-4</v>
      </c>
      <c r="AW31" s="42">
        <f t="shared" si="38"/>
        <v>1.0731211011263291E-4</v>
      </c>
      <c r="AX31" s="42">
        <f t="shared" si="38"/>
        <v>1.0674201452765954E-4</v>
      </c>
      <c r="AY31" s="42">
        <f t="shared" si="38"/>
        <v>1.0617494757548134E-4</v>
      </c>
      <c r="AZ31" s="42">
        <f t="shared" si="38"/>
        <v>1.0561089316648659E-4</v>
      </c>
      <c r="BA31" s="42">
        <f t="shared" si="38"/>
        <v>1.0504983529653962E-4</v>
      </c>
      <c r="BB31" s="42">
        <f t="shared" si="38"/>
        <v>1.0449175804652675E-4</v>
      </c>
      <c r="BC31" s="42">
        <f t="shared" si="38"/>
        <v>1.0393664558190457E-4</v>
      </c>
      <c r="BD31" s="42">
        <f t="shared" si="38"/>
        <v>1.033844821522507E-4</v>
      </c>
      <c r="BE31" s="42">
        <f t="shared" si="38"/>
        <v>1.0283525209081686E-4</v>
      </c>
      <c r="BF31" s="42">
        <f t="shared" si="38"/>
        <v>1.0228893981408439E-4</v>
      </c>
      <c r="BG31" s="42">
        <f t="shared" si="38"/>
        <v>1.0174552982132206E-4</v>
      </c>
      <c r="BH31" s="42">
        <f t="shared" si="38"/>
        <v>1.0120500669414629E-4</v>
      </c>
      <c r="BI31" s="42">
        <f t="shared" si="38"/>
        <v>1.0066735509608363E-4</v>
      </c>
      <c r="BJ31" s="42">
        <f t="shared" si="38"/>
        <v>1.0013255977213568E-4</v>
      </c>
      <c r="BK31" t="str">
        <f t="shared" si="3"/>
        <v>01_AUS</v>
      </c>
      <c r="BL31" t="str">
        <f t="shared" si="4"/>
        <v>d_ind_cem_7_x_other_petrol_prod</v>
      </c>
      <c r="BO31" s="8">
        <f t="shared" si="5"/>
        <v>1.4690225159999999</v>
      </c>
      <c r="BP31" s="8">
        <f t="shared" si="6"/>
        <v>1.248880572</v>
      </c>
      <c r="BQ31" s="8" cm="1">
        <f t="array" ref="BQ31">K31*INDEX(prod_est,$G31+$H31-1,MATCH(BQ$14,$BP$14:$DP$14,0))</f>
        <v>1.2607356153533513</v>
      </c>
      <c r="BR31" s="8" cm="1">
        <f t="array" ref="BR31">L31*INDEX(prod_est,$G31+$H31-1,MATCH(BR$14,$BP$14:$DP$14,0))</f>
        <v>1.1977544195328684</v>
      </c>
      <c r="BS31" s="8" cm="1">
        <f t="array" ref="BS31">M31*INDEX(prod_est,$G31+$H31-1,MATCH(BS$14,$BP$14:$DP$14,0))</f>
        <v>1.2174825445467801</v>
      </c>
      <c r="BT31" s="8" cm="1">
        <f t="array" ref="BT31">N31*INDEX(prod_est,$G31+$H31-1,MATCH(BT$14,$BP$14:$DP$14,0))</f>
        <v>1.2366524334984721</v>
      </c>
      <c r="BU31" s="8" cm="1">
        <f t="array" ref="BU31">O31*INDEX(prod_est,$G31+$H31-1,MATCH(BU$14,$BP$14:$DP$14,0))</f>
        <v>1.2554208119122512</v>
      </c>
      <c r="BV31" s="8" cm="1">
        <f t="array" ref="BV31">P31*INDEX(prod_est,$G31+$H31-1,MATCH(BV$14,$BP$14:$DP$14,0))</f>
        <v>1.2739119994858679</v>
      </c>
      <c r="BW31" s="8" cm="1">
        <f t="array" ref="BW31">Q31*INDEX(prod_est,$G31+$H31-1,MATCH(BW$14,$BP$14:$DP$14,0))</f>
        <v>1.2921826945808232</v>
      </c>
      <c r="BX31" s="8" cm="1">
        <f t="array" ref="BX31">R31*INDEX(prod_est,$G31+$H31-1,MATCH(BX$14,$BP$14:$DP$14,0))</f>
        <v>1.3095048127664515</v>
      </c>
      <c r="BY31" s="8" cm="1">
        <f t="array" ref="BY31">S31*INDEX(prod_est,$G31+$H31-1,MATCH(BY$14,$BP$14:$DP$14,0))</f>
        <v>1.3267429901156009</v>
      </c>
      <c r="BZ31" s="8" cm="1">
        <f t="array" ref="BZ31">T31*INDEX(prod_est,$G31+$H31-1,MATCH(BZ$14,$BP$14:$DP$14,0))</f>
        <v>1.3327670082235836</v>
      </c>
      <c r="CA31" s="8" cm="1">
        <f t="array" ref="CA31">U31*INDEX(prod_est,$G31+$H31-1,MATCH(CA$14,$BP$14:$DP$14,0))</f>
        <v>1.338363183955199</v>
      </c>
      <c r="CB31" s="8" cm="1">
        <f t="array" ref="CB31">V31*INDEX(prod_est,$G31+$H31-1,MATCH(CB$14,$BP$14:$DP$14,0))</f>
        <v>1.3434102829686634</v>
      </c>
      <c r="CC31" s="8" cm="1">
        <f t="array" ref="CC31">W31*INDEX(prod_est,$G31+$H31-1,MATCH(CC$14,$BP$14:$DP$14,0))</f>
        <v>1.3509306711081128</v>
      </c>
      <c r="CD31" s="8" cm="1">
        <f t="array" ref="CD31">X31*INDEX(prod_est,$G31+$H31-1,MATCH(CD$14,$BP$14:$DP$14,0))</f>
        <v>1.3579749191141421</v>
      </c>
      <c r="CE31" s="8" cm="1">
        <f t="array" ref="CE31">Y31*INDEX(prod_est,$G31+$H31-1,MATCH(CE$14,$BP$14:$DP$14,0))</f>
        <v>1.3645805571087628</v>
      </c>
      <c r="CF31" s="8" cm="1">
        <f t="array" ref="CF31">Z31*INDEX(prod_est,$G31+$H31-1,MATCH(CF$14,$BP$14:$DP$14,0))</f>
        <v>1.3707803221715662</v>
      </c>
      <c r="CG31" s="8" cm="1">
        <f t="array" ref="CG31">AA31*INDEX(prod_est,$G31+$H31-1,MATCH(CG$14,$BP$14:$DP$14,0))</f>
        <v>1.3765840209526532</v>
      </c>
      <c r="CH31" s="8" cm="1">
        <f t="array" ref="CH31">AB31*INDEX(prod_est,$G31+$H31-1,MATCH(CH$14,$BP$14:$DP$14,0))</f>
        <v>1.3812680973604257</v>
      </c>
      <c r="CI31" s="8" cm="1">
        <f t="array" ref="CI31">AC31*INDEX(prod_est,$G31+$H31-1,MATCH(CI$14,$BP$14:$DP$14,0))</f>
        <v>1.3855785445885493</v>
      </c>
      <c r="CJ31" s="8" cm="1">
        <f t="array" ref="CJ31">AD31*INDEX(prod_est,$G31+$H31-1,MATCH(CJ$14,$BP$14:$DP$14,0))</f>
        <v>1.3894967319947227</v>
      </c>
      <c r="CK31" s="8" cm="1">
        <f t="array" ref="CK31">AE31*INDEX(prod_est,$G31+$H31-1,MATCH(CK$14,$BP$14:$DP$14,0))</f>
        <v>1.3930037090742746</v>
      </c>
      <c r="CL31" s="8" cm="1">
        <f t="array" ref="CL31">AF31*INDEX(prod_est,$G31+$H31-1,MATCH(CL$14,$BP$14:$DP$14,0))</f>
        <v>1.3960472836649311</v>
      </c>
      <c r="CM31" s="8" cm="1">
        <f t="array" ref="CM31">AG31*INDEX(prod_est,$G31+$H31-1,MATCH(CM$14,$BP$14:$DP$14,0))</f>
        <v>1.3980270687616581</v>
      </c>
      <c r="CN31" s="8" cm="1">
        <f t="array" ref="CN31">AH31*INDEX(prod_est,$G31+$H31-1,MATCH(CN$14,$BP$14:$DP$14,0))</f>
        <v>1.3997269331130198</v>
      </c>
      <c r="CO31" s="8" cm="1">
        <f t="array" ref="CO31">AI31*INDEX(prod_est,$G31+$H31-1,MATCH(CO$14,$BP$14:$DP$14,0))</f>
        <v>1.4011531602145606</v>
      </c>
      <c r="CP31" s="8" cm="1">
        <f t="array" ref="CP31">AJ31*INDEX(prod_est,$G31+$H31-1,MATCH(CP$14,$BP$14:$DP$14,0))</f>
        <v>1.4023398084015131</v>
      </c>
      <c r="CQ31" s="8" cm="1">
        <f t="array" ref="CQ31">AK31*INDEX(prod_est,$G31+$H31-1,MATCH(CQ$14,$BP$14:$DP$14,0))</f>
        <v>1.4033208886797448</v>
      </c>
      <c r="CR31" s="8" cm="1">
        <f t="array" ref="CR31">AL31*INDEX(prod_est,$G31+$H31-1,MATCH(CR$14,$BP$14:$DP$14,0))</f>
        <v>1.4035477632054003</v>
      </c>
      <c r="CS31" s="8" cm="1">
        <f t="array" ref="CS31">AM31*INDEX(prod_est,$G31+$H31-1,MATCH(CS$14,$BP$14:$DP$14,0))</f>
        <v>1.4037106428232937</v>
      </c>
      <c r="CT31" s="8" cm="1">
        <f t="array" ref="CT31">AN31*INDEX(prod_est,$G31+$H31-1,MATCH(CT$14,$BP$14:$DP$14,0))</f>
        <v>1.40378605621859</v>
      </c>
      <c r="CU31" s="8" cm="1">
        <f t="array" ref="CU31">AO31*INDEX(prod_est,$G31+$H31-1,MATCH(CU$14,$BP$14:$DP$14,0))</f>
        <v>1.4037420554425688</v>
      </c>
      <c r="CV31" s="8" cm="1">
        <f t="array" ref="CV31">AP31*INDEX(prod_est,$G31+$H31-1,MATCH(CV$14,$BP$14:$DP$14,0))</f>
        <v>1.4035498232081027</v>
      </c>
      <c r="CW31" cm="1">
        <f t="array" ref="CW31">AQ31*INDEX(prod_est,$G31+$H31-1,MATCH(CW$14,$BP$14:$DP$14,0))</f>
        <v>1.3960934647723096</v>
      </c>
      <c r="CX31" cm="1">
        <f t="array" ref="CX31">AR31*INDEX(prod_est,$G31+$H31-1,MATCH(CX$14,$BP$14:$DP$14,0))</f>
        <v>1.3886767182407067</v>
      </c>
      <c r="CY31" cm="1">
        <f t="array" ref="CY31">AS31*INDEX(prod_est,$G31+$H31-1,MATCH(CY$14,$BP$14:$DP$14,0))</f>
        <v>1.3812993731750529</v>
      </c>
      <c r="CZ31" cm="1">
        <f t="array" ref="CZ31">AT31*INDEX(prod_est,$G31+$H31-1,MATCH(CZ$14,$BP$14:$DP$14,0))</f>
        <v>1.3739612202550604</v>
      </c>
      <c r="DA31" cm="1">
        <f t="array" ref="DA31">AU31*INDEX(prod_est,$G31+$H31-1,MATCH(DA$14,$BP$14:$DP$14,0))</f>
        <v>1.3666620512724552</v>
      </c>
      <c r="DB31" cm="1">
        <f t="array" ref="DB31">AV31*INDEX(prod_est,$G31+$H31-1,MATCH(DB$14,$BP$14:$DP$14,0))</f>
        <v>1.3594016591250704</v>
      </c>
      <c r="DC31" cm="1">
        <f t="array" ref="DC31">AW31*INDEX(prod_est,$G31+$H31-1,MATCH(DC$14,$BP$14:$DP$14,0))</f>
        <v>1.3521798378109684</v>
      </c>
      <c r="DD31" cm="1">
        <f t="array" ref="DD31">AX31*INDEX(prod_est,$G31+$H31-1,MATCH(DD$14,$BP$14:$DP$14,0))</f>
        <v>1.3449963824225974</v>
      </c>
      <c r="DE31" cm="1">
        <f t="array" ref="DE31">AY31*INDEX(prod_est,$G31+$H31-1,MATCH(DE$14,$BP$14:$DP$14,0))</f>
        <v>1.3378510891409772</v>
      </c>
      <c r="DF31" cm="1">
        <f t="array" ref="DF31">AZ31*INDEX(prod_est,$G31+$H31-1,MATCH(DF$14,$BP$14:$DP$14,0))</f>
        <v>1.3307437552299157</v>
      </c>
      <c r="DG31" cm="1">
        <f t="array" ref="DG31">BA31*INDEX(prod_est,$G31+$H31-1,MATCH(DG$14,$BP$14:$DP$14,0))</f>
        <v>1.3236741790302566</v>
      </c>
      <c r="DH31" cm="1">
        <f t="array" ref="DH31">BB31*INDEX(prod_est,$G31+$H31-1,MATCH(DH$14,$BP$14:$DP$14,0))</f>
        <v>1.3166421599541585</v>
      </c>
      <c r="DI31" cm="1">
        <f t="array" ref="DI31">BC31*INDEX(prod_est,$G31+$H31-1,MATCH(DI$14,$BP$14:$DP$14,0))</f>
        <v>1.309647498479402</v>
      </c>
      <c r="DJ31" cm="1">
        <f t="array" ref="DJ31">BD31*INDEX(prod_est,$G31+$H31-1,MATCH(DJ$14,$BP$14:$DP$14,0))</f>
        <v>1.3026899961437299</v>
      </c>
      <c r="DK31" cm="1">
        <f t="array" ref="DK31">BE31*INDEX(prod_est,$G31+$H31-1,MATCH(DK$14,$BP$14:$DP$14,0))</f>
        <v>1.2957694555392163</v>
      </c>
      <c r="DL31" cm="1">
        <f t="array" ref="DL31">BF31*INDEX(prod_est,$G31+$H31-1,MATCH(DL$14,$BP$14:$DP$14,0))</f>
        <v>1.2888856803066642</v>
      </c>
      <c r="DM31" cm="1">
        <f t="array" ref="DM31">BG31*INDEX(prod_est,$G31+$H31-1,MATCH(DM$14,$BP$14:$DP$14,0))</f>
        <v>1.2820384751300351</v>
      </c>
      <c r="DN31" cm="1">
        <f t="array" ref="DN31">BH31*INDEX(prod_est,$G31+$H31-1,MATCH(DN$14,$BP$14:$DP$14,0))</f>
        <v>1.2752276457309066</v>
      </c>
      <c r="DO31" cm="1">
        <f t="array" ref="DO31">BI31*INDEX(prod_est,$G31+$H31-1,MATCH(DO$14,$BP$14:$DP$14,0))</f>
        <v>1.2684529988629611</v>
      </c>
      <c r="DP31" cm="1">
        <f t="array" ref="DP31">BJ31*INDEX(prod_est,$G31+$H31-1,MATCH(DP$14,$BP$14:$DP$14,0))</f>
        <v>1.2617143423065016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ref="K32:AP32" si="39">J32*(1-$F$4)</f>
        <v>4.8481103920373254E-3</v>
      </c>
      <c r="L32" s="42">
        <f t="shared" si="39"/>
        <v>4.8223548055796265E-3</v>
      </c>
      <c r="M32" s="42">
        <f t="shared" si="39"/>
        <v>4.7967360456749849E-3</v>
      </c>
      <c r="N32" s="42">
        <f t="shared" si="39"/>
        <v>4.7712533854323358E-3</v>
      </c>
      <c r="O32" s="42">
        <f t="shared" si="39"/>
        <v>4.7459061018222263E-3</v>
      </c>
      <c r="P32" s="42">
        <f t="shared" si="39"/>
        <v>4.7206934756562954E-3</v>
      </c>
      <c r="Q32" s="42">
        <f t="shared" si="39"/>
        <v>4.6956147915668709E-3</v>
      </c>
      <c r="R32" s="42">
        <f t="shared" si="39"/>
        <v>4.6706693379866713E-3</v>
      </c>
      <c r="S32" s="42">
        <f t="shared" si="39"/>
        <v>4.6458564071286167E-3</v>
      </c>
      <c r="T32" s="42">
        <f t="shared" si="39"/>
        <v>4.6211752949657453E-3</v>
      </c>
      <c r="U32" s="42">
        <f t="shared" si="39"/>
        <v>4.59662530121124E-3</v>
      </c>
      <c r="V32" s="42">
        <f t="shared" si="39"/>
        <v>4.5722057292985549E-3</v>
      </c>
      <c r="W32" s="42">
        <f t="shared" si="39"/>
        <v>4.5479158863616564E-3</v>
      </c>
      <c r="X32" s="42">
        <f t="shared" si="39"/>
        <v>4.5237550832153599E-3</v>
      </c>
      <c r="Y32" s="42">
        <f t="shared" si="39"/>
        <v>4.4997226343357778E-3</v>
      </c>
      <c r="Z32" s="42">
        <f t="shared" si="39"/>
        <v>4.4758178578408686E-3</v>
      </c>
      <c r="AA32" s="42">
        <f t="shared" si="39"/>
        <v>4.4520400754710886E-3</v>
      </c>
      <c r="AB32" s="42">
        <f t="shared" si="39"/>
        <v>4.4283886125701484E-3</v>
      </c>
      <c r="AC32" s="42">
        <f t="shared" si="39"/>
        <v>4.4048627980658693E-3</v>
      </c>
      <c r="AD32" s="42">
        <f t="shared" si="39"/>
        <v>4.3814619644511445E-3</v>
      </c>
      <c r="AE32" s="42">
        <f t="shared" si="39"/>
        <v>4.3581854477649975E-3</v>
      </c>
      <c r="AF32" s="42">
        <f t="shared" si="39"/>
        <v>4.3350325875737457E-3</v>
      </c>
      <c r="AG32" s="42">
        <f t="shared" si="39"/>
        <v>4.3120027269522602E-3</v>
      </c>
      <c r="AH32" s="42">
        <f t="shared" si="39"/>
        <v>4.2890952124653263E-3</v>
      </c>
      <c r="AI32" s="42">
        <f t="shared" si="39"/>
        <v>4.2663093941491042E-3</v>
      </c>
      <c r="AJ32" s="42">
        <f t="shared" si="39"/>
        <v>4.2436446254926867E-3</v>
      </c>
      <c r="AK32" s="42">
        <f t="shared" si="39"/>
        <v>4.2211002634197567E-3</v>
      </c>
      <c r="AL32" s="42">
        <f t="shared" si="39"/>
        <v>4.198675668270339E-3</v>
      </c>
      <c r="AM32" s="42">
        <f t="shared" si="39"/>
        <v>4.1763702037826526E-3</v>
      </c>
      <c r="AN32" s="42">
        <f t="shared" si="39"/>
        <v>4.1541832370750572E-3</v>
      </c>
      <c r="AO32" s="42">
        <f t="shared" si="39"/>
        <v>4.1321141386280961E-3</v>
      </c>
      <c r="AP32" s="42">
        <f t="shared" si="39"/>
        <v>4.1101622822666342E-3</v>
      </c>
      <c r="AQ32" s="42">
        <f t="shared" ref="AQ32:BJ32" si="40">AP32*(1-$F$4)</f>
        <v>4.0883270451420924E-3</v>
      </c>
      <c r="AR32" s="42">
        <f t="shared" si="40"/>
        <v>4.0666078077147751E-3</v>
      </c>
      <c r="AS32" s="42">
        <f t="shared" si="40"/>
        <v>4.0450039537362906E-3</v>
      </c>
      <c r="AT32" s="42">
        <f t="shared" si="40"/>
        <v>4.0235148702320667E-3</v>
      </c>
      <c r="AU32" s="42">
        <f t="shared" si="40"/>
        <v>4.0021399474839585E-3</v>
      </c>
      <c r="AV32" s="42">
        <f t="shared" si="40"/>
        <v>3.9808785790129498E-3</v>
      </c>
      <c r="AW32" s="42">
        <f t="shared" si="40"/>
        <v>3.9597301615619434E-3</v>
      </c>
      <c r="AX32" s="42">
        <f t="shared" si="40"/>
        <v>3.938694095078645E-3</v>
      </c>
      <c r="AY32" s="42">
        <f t="shared" si="40"/>
        <v>3.9177697826985394E-3</v>
      </c>
      <c r="AZ32" s="42">
        <f t="shared" si="40"/>
        <v>3.8969566307279534E-3</v>
      </c>
      <c r="BA32" s="42">
        <f t="shared" si="40"/>
        <v>3.8762540486272107E-3</v>
      </c>
      <c r="BB32" s="42">
        <f t="shared" si="40"/>
        <v>3.8556614489938783E-3</v>
      </c>
      <c r="BC32" s="42">
        <f t="shared" si="40"/>
        <v>3.8351782475460981E-3</v>
      </c>
      <c r="BD32" s="42">
        <f t="shared" si="40"/>
        <v>3.8148038631060093E-3</v>
      </c>
      <c r="BE32" s="42">
        <f t="shared" si="40"/>
        <v>3.7945377175832582E-3</v>
      </c>
      <c r="BF32" s="42">
        <f t="shared" si="40"/>
        <v>3.7743792359585969E-3</v>
      </c>
      <c r="BG32" s="42">
        <f t="shared" si="40"/>
        <v>3.7543278462675665E-3</v>
      </c>
      <c r="BH32" s="42">
        <f t="shared" si="40"/>
        <v>3.7343829795842697E-3</v>
      </c>
      <c r="BI32" s="42">
        <f t="shared" si="40"/>
        <v>3.7145440700052279E-3</v>
      </c>
      <c r="BJ32" s="42">
        <f t="shared" si="40"/>
        <v>3.6948105546333251E-3</v>
      </c>
      <c r="BK32" t="str">
        <f t="shared" si="3"/>
        <v>01_AUS</v>
      </c>
      <c r="BL32" t="str">
        <f t="shared" si="4"/>
        <v>d_ind_cem_8_1_natural_gas</v>
      </c>
      <c r="BO32" s="8">
        <f t="shared" si="5"/>
        <v>45.379804103999987</v>
      </c>
      <c r="BP32" s="8">
        <f t="shared" si="6"/>
        <v>46.082684088000001</v>
      </c>
      <c r="BQ32" s="8" cm="1">
        <f t="array" ref="BQ32">K32*INDEX(prod_est,$G32+$H32-1,MATCH(BQ$14,$BP$14:$DP$14,0))</f>
        <v>46.520125609591723</v>
      </c>
      <c r="BR32" s="8" cm="1">
        <f t="array" ref="BR32">L32*INDEX(prod_est,$G32+$H32-1,MATCH(BR$14,$BP$14:$DP$14,0))</f>
        <v>44.196170368754032</v>
      </c>
      <c r="BS32" s="8" cm="1">
        <f t="array" ref="BS32">M32*INDEX(prod_est,$G32+$H32-1,MATCH(BS$14,$BP$14:$DP$14,0))</f>
        <v>44.924122242653993</v>
      </c>
      <c r="BT32" s="8" cm="1">
        <f t="array" ref="BT32">N32*INDEX(prod_est,$G32+$H32-1,MATCH(BT$14,$BP$14:$DP$14,0))</f>
        <v>45.631475656878514</v>
      </c>
      <c r="BU32" s="8" cm="1">
        <f t="array" ref="BU32">O32*INDEX(prod_est,$G32+$H32-1,MATCH(BU$14,$BP$14:$DP$14,0))</f>
        <v>46.324013656649889</v>
      </c>
      <c r="BV32" s="8" cm="1">
        <f t="array" ref="BV32">P32*INDEX(prod_est,$G32+$H32-1,MATCH(BV$14,$BP$14:$DP$14,0))</f>
        <v>47.006323538372456</v>
      </c>
      <c r="BW32" s="8" cm="1">
        <f t="array" ref="BW32">Q32*INDEX(prod_est,$G32+$H32-1,MATCH(BW$14,$BP$14:$DP$14,0))</f>
        <v>47.6804974257768</v>
      </c>
      <c r="BX32" s="8" cm="1">
        <f t="array" ref="BX32">R32*INDEX(prod_est,$G32+$H32-1,MATCH(BX$14,$BP$14:$DP$14,0))</f>
        <v>48.31966959161884</v>
      </c>
      <c r="BY32" s="8" cm="1">
        <f t="array" ref="BY32">S32*INDEX(prod_est,$G32+$H32-1,MATCH(BY$14,$BP$14:$DP$14,0))</f>
        <v>48.955744408413871</v>
      </c>
      <c r="BZ32" s="8" cm="1">
        <f t="array" ref="BZ32">T32*INDEX(prod_est,$G32+$H32-1,MATCH(BZ$14,$BP$14:$DP$14,0))</f>
        <v>49.178025809561774</v>
      </c>
      <c r="CA32" s="8" cm="1">
        <f t="array" ref="CA32">U32*INDEX(prod_est,$G32+$H32-1,MATCH(CA$14,$BP$14:$DP$14,0))</f>
        <v>49.384520172692099</v>
      </c>
      <c r="CB32" s="8" cm="1">
        <f t="array" ref="CB32">V32*INDEX(prod_est,$G32+$H32-1,MATCH(CB$14,$BP$14:$DP$14,0))</f>
        <v>49.570754048542902</v>
      </c>
      <c r="CC32" s="8" cm="1">
        <f t="array" ref="CC32">W32*INDEX(prod_est,$G32+$H32-1,MATCH(CC$14,$BP$14:$DP$14,0))</f>
        <v>49.848250294876856</v>
      </c>
      <c r="CD32" s="8" cm="1">
        <f t="array" ref="CD32">X32*INDEX(prod_est,$G32+$H32-1,MATCH(CD$14,$BP$14:$DP$14,0))</f>
        <v>50.108177354979581</v>
      </c>
      <c r="CE32" s="8" cm="1">
        <f t="array" ref="CE32">Y32*INDEX(prod_est,$G32+$H32-1,MATCH(CE$14,$BP$14:$DP$14,0))</f>
        <v>50.351920060031276</v>
      </c>
      <c r="CF32" s="8" cm="1">
        <f t="array" ref="CF32">Z32*INDEX(prod_est,$G32+$H32-1,MATCH(CF$14,$BP$14:$DP$14,0))</f>
        <v>50.580686381819319</v>
      </c>
      <c r="CG32" s="8" cm="1">
        <f t="array" ref="CG32">AA32*INDEX(prod_est,$G32+$H32-1,MATCH(CG$14,$BP$14:$DP$14,0))</f>
        <v>50.794838177809254</v>
      </c>
      <c r="CH32" s="8" cm="1">
        <f t="array" ref="CH32">AB32*INDEX(prod_est,$G32+$H32-1,MATCH(CH$14,$BP$14:$DP$14,0))</f>
        <v>50.967676812810005</v>
      </c>
      <c r="CI32" s="8" cm="1">
        <f t="array" ref="CI32">AC32*INDEX(prod_est,$G32+$H32-1,MATCH(CI$14,$BP$14:$DP$14,0))</f>
        <v>51.126728832951144</v>
      </c>
      <c r="CJ32" s="8" cm="1">
        <f t="array" ref="CJ32">AD32*INDEX(prod_est,$G32+$H32-1,MATCH(CJ$14,$BP$14:$DP$14,0))</f>
        <v>51.271306782584162</v>
      </c>
      <c r="CK32" s="8" cm="1">
        <f t="array" ref="CK32">AE32*INDEX(prod_est,$G32+$H32-1,MATCH(CK$14,$BP$14:$DP$14,0))</f>
        <v>51.400711403397537</v>
      </c>
      <c r="CL32" s="8" cm="1">
        <f t="array" ref="CL32">AF32*INDEX(prod_est,$G32+$H32-1,MATCH(CL$14,$BP$14:$DP$14,0))</f>
        <v>51.513016846771414</v>
      </c>
      <c r="CM32" s="8" cm="1">
        <f t="array" ref="CM32">AG32*INDEX(prod_est,$G32+$H32-1,MATCH(CM$14,$BP$14:$DP$14,0))</f>
        <v>51.586069317295873</v>
      </c>
      <c r="CN32" s="8" cm="1">
        <f t="array" ref="CN32">AH32*INDEX(prod_est,$G32+$H32-1,MATCH(CN$14,$BP$14:$DP$14,0))</f>
        <v>51.648792938475125</v>
      </c>
      <c r="CO32" s="8" cm="1">
        <f t="array" ref="CO32">AI32*INDEX(prod_est,$G32+$H32-1,MATCH(CO$14,$BP$14:$DP$14,0))</f>
        <v>51.701419566218085</v>
      </c>
      <c r="CP32" s="8" cm="1">
        <f t="array" ref="CP32">AJ32*INDEX(prod_est,$G32+$H32-1,MATCH(CP$14,$BP$14:$DP$14,0))</f>
        <v>51.745205925577771</v>
      </c>
      <c r="CQ32" s="8" cm="1">
        <f t="array" ref="CQ32">AK32*INDEX(prod_est,$G32+$H32-1,MATCH(CQ$14,$BP$14:$DP$14,0))</f>
        <v>51.781406995191908</v>
      </c>
      <c r="CR32" s="8" cm="1">
        <f t="array" ref="CR32">AL32*INDEX(prod_est,$G32+$H32-1,MATCH(CR$14,$BP$14:$DP$14,0))</f>
        <v>51.789778481887922</v>
      </c>
      <c r="CS32" s="8" cm="1">
        <f t="array" ref="CS32">AM32*INDEX(prod_est,$G32+$H32-1,MATCH(CS$14,$BP$14:$DP$14,0))</f>
        <v>51.795788608191451</v>
      </c>
      <c r="CT32" s="8" cm="1">
        <f t="array" ref="CT32">AN32*INDEX(prod_est,$G32+$H32-1,MATCH(CT$14,$BP$14:$DP$14,0))</f>
        <v>51.798571301548499</v>
      </c>
      <c r="CU32" s="8" cm="1">
        <f t="array" ref="CU32">AO32*INDEX(prod_est,$G32+$H32-1,MATCH(CU$14,$BP$14:$DP$14,0))</f>
        <v>51.796947708463243</v>
      </c>
      <c r="CV32" s="8" cm="1">
        <f t="array" ref="CV32">AP32*INDEX(prod_est,$G32+$H32-1,MATCH(CV$14,$BP$14:$DP$14,0))</f>
        <v>51.789854494323286</v>
      </c>
      <c r="CW32" cm="1">
        <f t="array" ref="CW32">AQ32*INDEX(prod_est,$G32+$H32-1,MATCH(CW$14,$BP$14:$DP$14,0))</f>
        <v>51.514720892322188</v>
      </c>
      <c r="CX32" cm="1">
        <f t="array" ref="CX32">AR32*INDEX(prod_est,$G32+$H32-1,MATCH(CX$14,$BP$14:$DP$14,0))</f>
        <v>51.241048937581731</v>
      </c>
      <c r="CY32" cm="1">
        <f t="array" ref="CY32">AS32*INDEX(prod_est,$G32+$H32-1,MATCH(CY$14,$BP$14:$DP$14,0))</f>
        <v>50.968830865100827</v>
      </c>
      <c r="CZ32" cm="1">
        <f t="array" ref="CZ32">AT32*INDEX(prod_est,$G32+$H32-1,MATCH(CZ$14,$BP$14:$DP$14,0))</f>
        <v>50.69805895112998</v>
      </c>
      <c r="DA32" cm="1">
        <f t="array" ref="DA32">AU32*INDEX(prod_est,$G32+$H32-1,MATCH(DA$14,$BP$14:$DP$14,0))</f>
        <v>50.428725512952099</v>
      </c>
      <c r="DB32" cm="1">
        <f t="array" ref="DB32">AV32*INDEX(prod_est,$G32+$H32-1,MATCH(DB$14,$BP$14:$DP$14,0))</f>
        <v>50.160822908664535</v>
      </c>
      <c r="DC32" cm="1">
        <f t="array" ref="DC32">AW32*INDEX(prod_est,$G32+$H32-1,MATCH(DC$14,$BP$14:$DP$14,0))</f>
        <v>49.894343536962253</v>
      </c>
      <c r="DD32" cm="1">
        <f t="array" ref="DD32">AX32*INDEX(prod_est,$G32+$H32-1,MATCH(DD$14,$BP$14:$DP$14,0))</f>
        <v>49.629279836922137</v>
      </c>
      <c r="DE32" cm="1">
        <f t="array" ref="DE32">AY32*INDEX(prod_est,$G32+$H32-1,MATCH(DE$14,$BP$14:$DP$14,0))</f>
        <v>49.365624287788485</v>
      </c>
      <c r="DF32" cm="1">
        <f t="array" ref="DF32">AZ32*INDEX(prod_est,$G32+$H32-1,MATCH(DF$14,$BP$14:$DP$14,0))</f>
        <v>49.103369408759612</v>
      </c>
      <c r="DG32" cm="1">
        <f t="array" ref="DG32">BA32*INDEX(prod_est,$G32+$H32-1,MATCH(DG$14,$BP$14:$DP$14,0))</f>
        <v>48.842507758775568</v>
      </c>
      <c r="DH32" cm="1">
        <f t="array" ref="DH32">BB32*INDEX(prod_est,$G32+$H32-1,MATCH(DH$14,$BP$14:$DP$14,0))</f>
        <v>48.583031936307066</v>
      </c>
      <c r="DI32" cm="1">
        <f t="array" ref="DI32">BC32*INDEX(prod_est,$G32+$H32-1,MATCH(DI$14,$BP$14:$DP$14,0))</f>
        <v>48.324934579145435</v>
      </c>
      <c r="DJ32" cm="1">
        <f t="array" ref="DJ32">BD32*INDEX(prod_est,$G32+$H32-1,MATCH(DJ$14,$BP$14:$DP$14,0))</f>
        <v>48.068208364193723</v>
      </c>
      <c r="DK32" cm="1">
        <f t="array" ref="DK32">BE32*INDEX(prod_est,$G32+$H32-1,MATCH(DK$14,$BP$14:$DP$14,0))</f>
        <v>47.812846007258933</v>
      </c>
      <c r="DL32" cm="1">
        <f t="array" ref="DL32">BF32*INDEX(prod_est,$G32+$H32-1,MATCH(DL$14,$BP$14:$DP$14,0))</f>
        <v>47.558840262845372</v>
      </c>
      <c r="DM32" cm="1">
        <f t="array" ref="DM32">BG32*INDEX(prod_est,$G32+$H32-1,MATCH(DM$14,$BP$14:$DP$14,0))</f>
        <v>47.306183923949</v>
      </c>
      <c r="DN32" cm="1">
        <f t="array" ref="DN32">BH32*INDEX(prod_est,$G32+$H32-1,MATCH(DN$14,$BP$14:$DP$14,0))</f>
        <v>47.054869821853018</v>
      </c>
      <c r="DO32" cm="1">
        <f t="array" ref="DO32">BI32*INDEX(prod_est,$G32+$H32-1,MATCH(DO$14,$BP$14:$DP$14,0))</f>
        <v>46.804890825924417</v>
      </c>
      <c r="DP32" cm="1">
        <f t="array" ref="DP32">BJ32*INDEX(prod_est,$G32+$H32-1,MATCH(DP$14,$BP$14:$DP$14,0))</f>
        <v>46.556239843411696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01_AUS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01_AUS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01_AUS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01_AUS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ref="K37:AP37" si="49">J37*(1-$F$4)</f>
        <v>2.6406213874384938E-4</v>
      </c>
      <c r="L37" s="42">
        <f t="shared" si="49"/>
        <v>2.6265930863177269E-4</v>
      </c>
      <c r="M37" s="42">
        <f t="shared" si="49"/>
        <v>2.6126393105466638E-4</v>
      </c>
      <c r="N37" s="42">
        <f t="shared" si="49"/>
        <v>2.5987596642093846E-4</v>
      </c>
      <c r="O37" s="42">
        <f t="shared" si="49"/>
        <v>2.5849537534932722E-4</v>
      </c>
      <c r="P37" s="42">
        <f t="shared" si="49"/>
        <v>2.5712211866778391E-4</v>
      </c>
      <c r="Q37" s="42">
        <f t="shared" si="49"/>
        <v>2.557561574123613E-4</v>
      </c>
      <c r="R37" s="42">
        <f t="shared" si="49"/>
        <v>2.5439745282610811E-4</v>
      </c>
      <c r="S37" s="42">
        <f t="shared" si="49"/>
        <v>2.5304596635796942E-4</v>
      </c>
      <c r="T37" s="42">
        <f t="shared" si="49"/>
        <v>2.5170165966169268E-4</v>
      </c>
      <c r="U37" s="42">
        <f t="shared" si="49"/>
        <v>2.5036449459473994E-4</v>
      </c>
      <c r="V37" s="42">
        <f t="shared" si="49"/>
        <v>2.4903443321720536E-4</v>
      </c>
      <c r="W37" s="42">
        <f t="shared" si="49"/>
        <v>2.4771143779073895E-4</v>
      </c>
      <c r="X37" s="42">
        <f t="shared" si="49"/>
        <v>2.4639547077747565E-4</v>
      </c>
      <c r="Y37" s="42">
        <f t="shared" si="49"/>
        <v>2.450864948389703E-4</v>
      </c>
      <c r="Z37" s="42">
        <f t="shared" si="49"/>
        <v>2.4378447283513827E-4</v>
      </c>
      <c r="AA37" s="42">
        <f t="shared" si="49"/>
        <v>2.4248936782320159E-4</v>
      </c>
      <c r="AB37" s="42">
        <f t="shared" si="49"/>
        <v>2.412011430566408E-4</v>
      </c>
      <c r="AC37" s="42">
        <f t="shared" si="49"/>
        <v>2.3991976198415238E-4</v>
      </c>
      <c r="AD37" s="42">
        <f t="shared" si="49"/>
        <v>2.3864518824861155E-4</v>
      </c>
      <c r="AE37" s="42">
        <f t="shared" si="49"/>
        <v>2.3737738568604079E-4</v>
      </c>
      <c r="AF37" s="42">
        <f t="shared" si="49"/>
        <v>2.3611631832458368E-4</v>
      </c>
      <c r="AG37" s="42">
        <f t="shared" si="49"/>
        <v>2.3486195038348431E-4</v>
      </c>
      <c r="AH37" s="42">
        <f t="shared" si="49"/>
        <v>2.3361424627207203E-4</v>
      </c>
      <c r="AI37" s="42">
        <f t="shared" si="49"/>
        <v>2.3237317058875164E-4</v>
      </c>
      <c r="AJ37" s="42">
        <f t="shared" si="49"/>
        <v>2.311386881199989E-4</v>
      </c>
      <c r="AK37" s="42">
        <f t="shared" si="49"/>
        <v>2.2991076383936139E-4</v>
      </c>
      <c r="AL37" s="42">
        <f t="shared" si="49"/>
        <v>2.2868936290646477E-4</v>
      </c>
      <c r="AM37" s="42">
        <f t="shared" si="49"/>
        <v>2.2747445066602416E-4</v>
      </c>
      <c r="AN37" s="42">
        <f t="shared" si="49"/>
        <v>2.2626599264686088E-4</v>
      </c>
      <c r="AO37" s="42">
        <f t="shared" si="49"/>
        <v>2.2506395456092443E-4</v>
      </c>
      <c r="AP37" s="42">
        <f t="shared" si="49"/>
        <v>2.2386830230231949E-4</v>
      </c>
      <c r="AQ37" s="42">
        <f t="shared" ref="AQ37:BJ37" si="50">AP37*(1-$F$4)</f>
        <v>2.2267900194633842E-4</v>
      </c>
      <c r="AR37" s="42">
        <f t="shared" si="50"/>
        <v>2.214960197484985E-4</v>
      </c>
      <c r="AS37" s="42">
        <f t="shared" si="50"/>
        <v>2.2031932214358458E-4</v>
      </c>
      <c r="AT37" s="42">
        <f t="shared" si="50"/>
        <v>2.1914887574469677E-4</v>
      </c>
      <c r="AU37" s="42">
        <f t="shared" si="50"/>
        <v>2.1798464734230306E-4</v>
      </c>
      <c r="AV37" s="42">
        <f t="shared" si="50"/>
        <v>2.1682660390329707E-4</v>
      </c>
      <c r="AW37" s="42">
        <f t="shared" si="50"/>
        <v>2.156747125700608E-4</v>
      </c>
      <c r="AX37" s="42">
        <f t="shared" si="50"/>
        <v>2.1452894065953235E-4</v>
      </c>
      <c r="AY37" s="42">
        <f t="shared" si="50"/>
        <v>2.1338925566227857E-4</v>
      </c>
      <c r="AZ37" s="42">
        <f t="shared" si="50"/>
        <v>2.1225562524157269E-4</v>
      </c>
      <c r="BA37" s="42">
        <f t="shared" si="50"/>
        <v>2.1112801723247683E-4</v>
      </c>
      <c r="BB37" s="42">
        <f t="shared" si="50"/>
        <v>2.1000639964092929E-4</v>
      </c>
      <c r="BC37" s="42">
        <f t="shared" si="50"/>
        <v>2.0889074064283684E-4</v>
      </c>
      <c r="BD37" s="42">
        <f t="shared" si="50"/>
        <v>2.0778100858317175E-4</v>
      </c>
      <c r="BE37" s="42">
        <f t="shared" si="50"/>
        <v>2.0667717197507364E-4</v>
      </c>
      <c r="BF37" s="42">
        <f t="shared" si="50"/>
        <v>2.0557919949895604E-4</v>
      </c>
      <c r="BG37" s="42">
        <f t="shared" si="50"/>
        <v>2.0448706000161782E-4</v>
      </c>
      <c r="BH37" s="42">
        <f t="shared" si="50"/>
        <v>2.0340072249535921E-4</v>
      </c>
      <c r="BI37" s="42">
        <f t="shared" si="50"/>
        <v>2.023201561571026E-4</v>
      </c>
      <c r="BJ37" s="42">
        <f t="shared" si="50"/>
        <v>2.0124533032751799E-4</v>
      </c>
      <c r="BK37" t="str">
        <f t="shared" si="3"/>
        <v>01_AUS</v>
      </c>
      <c r="BL37" t="str">
        <f t="shared" si="4"/>
        <v>d_ind_cem_15_5_other_biomass</v>
      </c>
      <c r="BO37" s="8">
        <f t="shared" si="5"/>
        <v>1.831557528</v>
      </c>
      <c r="BP37" s="8">
        <f t="shared" si="6"/>
        <v>2.5099866</v>
      </c>
      <c r="BQ37" s="8" cm="1">
        <f t="array" ref="BQ37">K37*INDEX(prod_est,$G37+$H37-1,MATCH(BQ$14,$BP$14:$DP$14,0))</f>
        <v>2.5338127372836308</v>
      </c>
      <c r="BR37" s="8" cm="1">
        <f t="array" ref="BR37">L37*INDEX(prod_est,$G37+$H37-1,MATCH(BR$14,$BP$14:$DP$14,0))</f>
        <v>2.4072338144421694</v>
      </c>
      <c r="BS37" s="8" cm="1">
        <f t="array" ref="BS37">M37*INDEX(prod_est,$G37+$H37-1,MATCH(BS$14,$BP$14:$DP$14,0))</f>
        <v>2.4468831856776783</v>
      </c>
      <c r="BT37" s="8" cm="1">
        <f t="array" ref="BT37">N37*INDEX(prod_est,$G37+$H37-1,MATCH(BT$14,$BP$14:$DP$14,0))</f>
        <v>2.4854106201425936</v>
      </c>
      <c r="BU37" s="8" cm="1">
        <f t="array" ref="BU37">O37*INDEX(prod_est,$G37+$H37-1,MATCH(BU$14,$BP$14:$DP$14,0))</f>
        <v>2.523131103092275</v>
      </c>
      <c r="BV37" s="8" cm="1">
        <f t="array" ref="BV37">P37*INDEX(prod_est,$G37+$H37-1,MATCH(BV$14,$BP$14:$DP$14,0))</f>
        <v>2.5602944909040799</v>
      </c>
      <c r="BW37" s="8" cm="1">
        <f t="array" ref="BW37">Q37*INDEX(prod_est,$G37+$H37-1,MATCH(BW$14,$BP$14:$DP$14,0))</f>
        <v>2.5970147353287198</v>
      </c>
      <c r="BX37" s="8" cm="1">
        <f t="array" ref="BX37">R37*INDEX(prod_est,$G37+$H37-1,MATCH(BX$14,$BP$14:$DP$14,0))</f>
        <v>2.6318285401907131</v>
      </c>
      <c r="BY37" s="8" cm="1">
        <f t="array" ref="BY37">S37*INDEX(prod_est,$G37+$H37-1,MATCH(BY$14,$BP$14:$DP$14,0))</f>
        <v>2.6664736416718728</v>
      </c>
      <c r="BZ37" s="8" cm="1">
        <f t="array" ref="BZ37">T37*INDEX(prod_est,$G37+$H37-1,MATCH(BZ$14,$BP$14:$DP$14,0))</f>
        <v>2.678580647792546</v>
      </c>
      <c r="CA37" s="8" cm="1">
        <f t="array" ref="CA37">U37*INDEX(prod_est,$G37+$H37-1,MATCH(CA$14,$BP$14:$DP$14,0))</f>
        <v>2.6898277809552518</v>
      </c>
      <c r="CB37" s="8" cm="1">
        <f t="array" ref="CB37">V37*INDEX(prod_est,$G37+$H37-1,MATCH(CB$14,$BP$14:$DP$14,0))</f>
        <v>2.699971385697522</v>
      </c>
      <c r="CC37" s="8" cm="1">
        <f t="array" ref="CC37">W37*INDEX(prod_est,$G37+$H37-1,MATCH(CC$14,$BP$14:$DP$14,0))</f>
        <v>2.7150857800439638</v>
      </c>
      <c r="CD37" s="8" cm="1">
        <f t="array" ref="CD37">X37*INDEX(prod_est,$G37+$H37-1,MATCH(CD$14,$BP$14:$DP$14,0))</f>
        <v>2.7292432331252421</v>
      </c>
      <c r="CE37" s="8" cm="1">
        <f t="array" ref="CE37">Y37*INDEX(prod_est,$G37+$H37-1,MATCH(CE$14,$BP$14:$DP$14,0))</f>
        <v>2.7425191725726763</v>
      </c>
      <c r="CF37" s="8" cm="1">
        <f t="array" ref="CF37">Z37*INDEX(prod_est,$G37+$H37-1,MATCH(CF$14,$BP$14:$DP$14,0))</f>
        <v>2.7549793930130217</v>
      </c>
      <c r="CG37" s="8" cm="1">
        <f t="array" ref="CG37">AA37*INDEX(prod_est,$G37+$H37-1,MATCH(CG$14,$BP$14:$DP$14,0))</f>
        <v>2.7666436037450666</v>
      </c>
      <c r="CH37" s="8" cm="1">
        <f t="array" ref="CH37">AB37*INDEX(prod_est,$G37+$H37-1,MATCH(CH$14,$BP$14:$DP$14,0))</f>
        <v>2.7760576095999716</v>
      </c>
      <c r="CI37" s="8" cm="1">
        <f t="array" ref="CI37">AC37*INDEX(prod_est,$G37+$H37-1,MATCH(CI$14,$BP$14:$DP$14,0))</f>
        <v>2.784720699590451</v>
      </c>
      <c r="CJ37" s="8" cm="1">
        <f t="array" ref="CJ37">AD37*INDEX(prod_est,$G37+$H37-1,MATCH(CJ$14,$BP$14:$DP$14,0))</f>
        <v>2.7925954300540967</v>
      </c>
      <c r="CK37" s="8" cm="1">
        <f t="array" ref="CK37">AE37*INDEX(prod_est,$G37+$H37-1,MATCH(CK$14,$BP$14:$DP$14,0))</f>
        <v>2.799643714472587</v>
      </c>
      <c r="CL37" s="8" cm="1">
        <f t="array" ref="CL37">AF37*INDEX(prod_est,$G37+$H37-1,MATCH(CL$14,$BP$14:$DP$14,0))</f>
        <v>2.8057606576054392</v>
      </c>
      <c r="CM37" s="8" cm="1">
        <f t="array" ref="CM37">AG37*INDEX(prod_est,$G37+$H37-1,MATCH(CM$14,$BP$14:$DP$14,0))</f>
        <v>2.8097396081753132</v>
      </c>
      <c r="CN37" s="8" cm="1">
        <f t="array" ref="CN37">AH37*INDEX(prod_est,$G37+$H37-1,MATCH(CN$14,$BP$14:$DP$14,0))</f>
        <v>2.813155977073504</v>
      </c>
      <c r="CO37" s="8" cm="1">
        <f t="array" ref="CO37">AI37*INDEX(prod_est,$G37+$H37-1,MATCH(CO$14,$BP$14:$DP$14,0))</f>
        <v>2.8160223928010639</v>
      </c>
      <c r="CP37" s="8" cm="1">
        <f t="array" ref="CP37">AJ37*INDEX(prod_est,$G37+$H37-1,MATCH(CP$14,$BP$14:$DP$14,0))</f>
        <v>2.8184073054299752</v>
      </c>
      <c r="CQ37" s="8" cm="1">
        <f t="array" ref="CQ37">AK37*INDEX(prod_est,$G37+$H37-1,MATCH(CQ$14,$BP$14:$DP$14,0))</f>
        <v>2.8203790699101785</v>
      </c>
      <c r="CR37" s="8" cm="1">
        <f t="array" ref="CR37">AL37*INDEX(prod_est,$G37+$H37-1,MATCH(CR$14,$BP$14:$DP$14,0))</f>
        <v>2.8208350398660289</v>
      </c>
      <c r="CS37" s="8" cm="1">
        <f t="array" ref="CS37">AM37*INDEX(prod_est,$G37+$H37-1,MATCH(CS$14,$BP$14:$DP$14,0))</f>
        <v>2.8211623935517944</v>
      </c>
      <c r="CT37" s="8" cm="1">
        <f t="array" ref="CT37">AN37*INDEX(prod_est,$G37+$H37-1,MATCH(CT$14,$BP$14:$DP$14,0))</f>
        <v>2.821313958574021</v>
      </c>
      <c r="CU37" s="8" cm="1">
        <f t="array" ref="CU37">AO37*INDEX(prod_est,$G37+$H37-1,MATCH(CU$14,$BP$14:$DP$14,0))</f>
        <v>2.8212255262926016</v>
      </c>
      <c r="CV37" s="8" cm="1">
        <f t="array" ref="CV37">AP37*INDEX(prod_est,$G37+$H37-1,MATCH(CV$14,$BP$14:$DP$14,0))</f>
        <v>2.82083918003707</v>
      </c>
      <c r="CW37" cm="1">
        <f t="array" ref="CW37">AQ37*INDEX(prod_est,$G37+$H37-1,MATCH(CW$14,$BP$14:$DP$14,0))</f>
        <v>2.8058534718931232</v>
      </c>
      <c r="CX37" cm="1">
        <f t="array" ref="CX37">AR37*INDEX(prod_est,$G37+$H37-1,MATCH(CX$14,$BP$14:$DP$14,0))</f>
        <v>2.7909473753236909</v>
      </c>
      <c r="CY37" cm="1">
        <f t="array" ref="CY37">AS37*INDEX(prod_est,$G37+$H37-1,MATCH(CY$14,$BP$14:$DP$14,0))</f>
        <v>2.7761204673922837</v>
      </c>
      <c r="CZ37" cm="1">
        <f t="array" ref="CZ37">AT37*INDEX(prod_est,$G37+$H37-1,MATCH(CZ$14,$BP$14:$DP$14,0))</f>
        <v>2.7613723274092616</v>
      </c>
      <c r="DA37" cm="1">
        <f t="array" ref="DA37">AU37*INDEX(prod_est,$G37+$H37-1,MATCH(DA$14,$BP$14:$DP$14,0))</f>
        <v>2.7467025369199001</v>
      </c>
      <c r="DB37" cm="1">
        <f t="array" ref="DB37">AV37*INDEX(prod_est,$G37+$H37-1,MATCH(DB$14,$BP$14:$DP$14,0))</f>
        <v>2.732110679692513</v>
      </c>
      <c r="DC37" cm="1">
        <f t="array" ref="DC37">AW37*INDEX(prod_est,$G37+$H37-1,MATCH(DC$14,$BP$14:$DP$14,0))</f>
        <v>2.7175963417066464</v>
      </c>
      <c r="DD37" cm="1">
        <f t="array" ref="DD37">AX37*INDEX(prod_est,$G37+$H37-1,MATCH(DD$14,$BP$14:$DP$14,0))</f>
        <v>2.7031591111413298</v>
      </c>
      <c r="DE37" cm="1">
        <f t="array" ref="DE37">AY37*INDEX(prod_est,$G37+$H37-1,MATCH(DE$14,$BP$14:$DP$14,0))</f>
        <v>2.6887985783633912</v>
      </c>
      <c r="DF37" cm="1">
        <f t="array" ref="DF37">AZ37*INDEX(prod_est,$G37+$H37-1,MATCH(DF$14,$BP$14:$DP$14,0))</f>
        <v>2.6745143359158354</v>
      </c>
      <c r="DG37" cm="1">
        <f t="array" ref="DG37">BA37*INDEX(prod_est,$G37+$H37-1,MATCH(DG$14,$BP$14:$DP$14,0))</f>
        <v>2.6603059785062824</v>
      </c>
      <c r="DH37" cm="1">
        <f t="array" ref="DH37">BB37*INDEX(prod_est,$G37+$H37-1,MATCH(DH$14,$BP$14:$DP$14,0))</f>
        <v>2.6461731029954678</v>
      </c>
      <c r="DI37" cm="1">
        <f t="array" ref="DI37">BC37*INDEX(prod_est,$G37+$H37-1,MATCH(DI$14,$BP$14:$DP$14,0))</f>
        <v>2.6321153083858042</v>
      </c>
      <c r="DJ37" cm="1">
        <f t="array" ref="DJ37">BD37*INDEX(prod_est,$G37+$H37-1,MATCH(DJ$14,$BP$14:$DP$14,0))</f>
        <v>2.6181321958100043</v>
      </c>
      <c r="DK37" cm="1">
        <f t="array" ref="DK37">BE37*INDEX(prod_est,$G37+$H37-1,MATCH(DK$14,$BP$14:$DP$14,0))</f>
        <v>2.6042233685197638</v>
      </c>
      <c r="DL37" cm="1">
        <f t="array" ref="DL37">BF37*INDEX(prod_est,$G37+$H37-1,MATCH(DL$14,$BP$14:$DP$14,0))</f>
        <v>2.5903884318745023</v>
      </c>
      <c r="DM37" cm="1">
        <f t="array" ref="DM37">BG37*INDEX(prod_est,$G37+$H37-1,MATCH(DM$14,$BP$14:$DP$14,0))</f>
        <v>2.5766269933301689</v>
      </c>
      <c r="DN37" cm="1">
        <f t="array" ref="DN37">BH37*INDEX(prod_est,$G37+$H37-1,MATCH(DN$14,$BP$14:$DP$14,0))</f>
        <v>2.5629386624281021</v>
      </c>
      <c r="DO37" cm="1">
        <f t="array" ref="DO37">BI37*INDEX(prod_est,$G37+$H37-1,MATCH(DO$14,$BP$14:$DP$14,0))</f>
        <v>2.5493230507839524</v>
      </c>
      <c r="DP37" cm="1">
        <f t="array" ref="DP37">BJ37*INDEX(prod_est,$G37+$H37-1,MATCH(DP$14,$BP$14:$DP$14,0))</f>
        <v>2.5357797720766628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ref="K38:AP38" si="51">J38*(1-$F$4)</f>
        <v>2.0724142832190343E-5</v>
      </c>
      <c r="L38" s="42">
        <f t="shared" si="51"/>
        <v>2.061404582339433E-5</v>
      </c>
      <c r="M38" s="42">
        <f t="shared" si="51"/>
        <v>2.0504533704957546E-5</v>
      </c>
      <c r="N38" s="42">
        <f t="shared" si="51"/>
        <v>2.0395603369649959E-5</v>
      </c>
      <c r="O38" s="42">
        <f t="shared" si="51"/>
        <v>2.0287251726748693E-5</v>
      </c>
      <c r="P38" s="42">
        <f t="shared" si="51"/>
        <v>2.0179475701950339E-5</v>
      </c>
      <c r="Q38" s="42">
        <f t="shared" si="51"/>
        <v>2.0072272237283728E-5</v>
      </c>
      <c r="R38" s="42">
        <f t="shared" si="51"/>
        <v>1.9965638291023158E-5</v>
      </c>
      <c r="S38" s="42">
        <f t="shared" si="51"/>
        <v>1.9859570837602096E-5</v>
      </c>
      <c r="T38" s="42">
        <f t="shared" si="51"/>
        <v>1.9754066867527334E-5</v>
      </c>
      <c r="U38" s="42">
        <f t="shared" si="51"/>
        <v>1.9649123387293595E-5</v>
      </c>
      <c r="V38" s="42">
        <f t="shared" si="51"/>
        <v>1.9544737419298596E-5</v>
      </c>
      <c r="W38" s="42">
        <f t="shared" si="51"/>
        <v>1.9440906001758571E-5</v>
      </c>
      <c r="X38" s="42">
        <f t="shared" si="51"/>
        <v>1.9337626188624229E-5</v>
      </c>
      <c r="Y38" s="42">
        <f t="shared" si="51"/>
        <v>1.923489504949716E-5</v>
      </c>
      <c r="Z38" s="42">
        <f t="shared" si="51"/>
        <v>1.9132709669546706E-5</v>
      </c>
      <c r="AA38" s="42">
        <f t="shared" si="51"/>
        <v>1.9031067149427238E-5</v>
      </c>
      <c r="AB38" s="42">
        <f t="shared" si="51"/>
        <v>1.8929964605195905E-5</v>
      </c>
      <c r="AC38" s="42">
        <f t="shared" si="51"/>
        <v>1.88293991682308E-5</v>
      </c>
      <c r="AD38" s="42">
        <f t="shared" si="51"/>
        <v>1.8729367985149571E-5</v>
      </c>
      <c r="AE38" s="42">
        <f t="shared" si="51"/>
        <v>1.8629868217728462E-5</v>
      </c>
      <c r="AF38" s="42">
        <f t="shared" si="51"/>
        <v>1.8530897042821779E-5</v>
      </c>
      <c r="AG38" s="42">
        <f t="shared" si="51"/>
        <v>1.8432451652281786E-5</v>
      </c>
      <c r="AH38" s="42">
        <f t="shared" si="51"/>
        <v>1.8334529252879038E-5</v>
      </c>
      <c r="AI38" s="42">
        <f t="shared" si="51"/>
        <v>1.8237127066223119E-5</v>
      </c>
      <c r="AJ38" s="42">
        <f t="shared" si="51"/>
        <v>1.8140242328683808E-5</v>
      </c>
      <c r="AK38" s="42">
        <f t="shared" si="51"/>
        <v>1.8043872291312674E-5</v>
      </c>
      <c r="AL38" s="42">
        <f t="shared" si="51"/>
        <v>1.7948014219765073E-5</v>
      </c>
      <c r="AM38" s="42">
        <f t="shared" si="51"/>
        <v>1.7852665394222571E-5</v>
      </c>
      <c r="AN38" s="42">
        <f t="shared" si="51"/>
        <v>1.7757823109315762E-5</v>
      </c>
      <c r="AO38" s="42">
        <f t="shared" si="51"/>
        <v>1.7663484674047522E-5</v>
      </c>
      <c r="AP38" s="42">
        <f t="shared" si="51"/>
        <v>1.7569647411716645E-5</v>
      </c>
      <c r="AQ38" s="42">
        <f t="shared" ref="AQ38:BJ38" si="52">AP38*(1-$F$4)</f>
        <v>1.7476308659841897E-5</v>
      </c>
      <c r="AR38" s="42">
        <f t="shared" si="52"/>
        <v>1.7383465770086487E-5</v>
      </c>
      <c r="AS38" s="42">
        <f t="shared" si="52"/>
        <v>1.7291116108182901E-5</v>
      </c>
      <c r="AT38" s="42">
        <f t="shared" si="52"/>
        <v>1.7199257053858179E-5</v>
      </c>
      <c r="AU38" s="42">
        <f t="shared" si="52"/>
        <v>1.7107886000759556E-5</v>
      </c>
      <c r="AV38" s="42">
        <f t="shared" si="52"/>
        <v>1.701700035638052E-5</v>
      </c>
      <c r="AW38" s="42">
        <f t="shared" si="52"/>
        <v>1.6926597541987248E-5</v>
      </c>
      <c r="AX38" s="42">
        <f t="shared" si="52"/>
        <v>1.6836674992545442E-5</v>
      </c>
      <c r="AY38" s="42">
        <f t="shared" si="52"/>
        <v>1.6747230156647542E-5</v>
      </c>
      <c r="AZ38" s="42">
        <f t="shared" si="52"/>
        <v>1.6658260496440352E-5</v>
      </c>
      <c r="BA38" s="42">
        <f t="shared" si="52"/>
        <v>1.6569763487553012E-5</v>
      </c>
      <c r="BB38" s="42">
        <f t="shared" si="52"/>
        <v>1.6481736619025386E-5</v>
      </c>
      <c r="BC38" s="42">
        <f t="shared" si="52"/>
        <v>1.6394177393236814E-5</v>
      </c>
      <c r="BD38" s="42">
        <f t="shared" si="52"/>
        <v>1.6307083325835244E-5</v>
      </c>
      <c r="BE38" s="42">
        <f t="shared" si="52"/>
        <v>1.6220451945666743E-5</v>
      </c>
      <c r="BF38" s="42">
        <f t="shared" si="52"/>
        <v>1.6134280794705387E-5</v>
      </c>
      <c r="BG38" s="42">
        <f t="shared" si="52"/>
        <v>1.6048567427983512E-5</v>
      </c>
      <c r="BH38" s="42">
        <f t="shared" si="52"/>
        <v>1.596330941352235E-5</v>
      </c>
      <c r="BI38" s="42">
        <f t="shared" si="52"/>
        <v>1.587850433226301E-5</v>
      </c>
      <c r="BJ38" s="42">
        <f t="shared" si="52"/>
        <v>1.579414977799786E-5</v>
      </c>
      <c r="BK38" t="str">
        <f t="shared" si="3"/>
        <v>01_AUS</v>
      </c>
      <c r="BL38" t="str">
        <f t="shared" si="4"/>
        <v>d_ind_cem_16_1_biogas</v>
      </c>
      <c r="BO38" s="8">
        <f t="shared" si="5"/>
        <v>0.24245758800000011</v>
      </c>
      <c r="BP38" s="8">
        <f t="shared" si="6"/>
        <v>0.19698894</v>
      </c>
      <c r="BQ38" s="8" cm="1">
        <f t="array" ref="BQ38">K38*INDEX(prod_est,$G38+$H38-1,MATCH(BQ$14,$BP$14:$DP$14,0))</f>
        <v>0.19885886453577115</v>
      </c>
      <c r="BR38" s="8" cm="1">
        <f t="array" ref="BR38">L38*INDEX(prod_est,$G38+$H38-1,MATCH(BR$14,$BP$14:$DP$14,0))</f>
        <v>0.18892468885655386</v>
      </c>
      <c r="BS38" s="8" cm="1">
        <f t="array" ref="BS38">M38*INDEX(prod_est,$G38+$H38-1,MATCH(BS$14,$BP$14:$DP$14,0))</f>
        <v>0.19203645352149246</v>
      </c>
      <c r="BT38" s="8" cm="1">
        <f t="array" ref="BT38">N38*INDEX(prod_est,$G38+$H38-1,MATCH(BT$14,$BP$14:$DP$14,0))</f>
        <v>0.19506016626807171</v>
      </c>
      <c r="BU38" s="8" cm="1">
        <f t="array" ref="BU38">O38*INDEX(prod_est,$G38+$H38-1,MATCH(BU$14,$BP$14:$DP$14,0))</f>
        <v>0.19802054779064471</v>
      </c>
      <c r="BV38" s="8" cm="1">
        <f t="array" ref="BV38">P38*INDEX(prod_est,$G38+$H38-1,MATCH(BV$14,$BP$14:$DP$14,0))</f>
        <v>0.20093720733450696</v>
      </c>
      <c r="BW38" s="8" cm="1">
        <f t="array" ref="BW38">Q38*INDEX(prod_est,$G38+$H38-1,MATCH(BW$14,$BP$14:$DP$14,0))</f>
        <v>0.20381908806875099</v>
      </c>
      <c r="BX38" s="8" cm="1">
        <f t="array" ref="BX38">R38*INDEX(prod_est,$G38+$H38-1,MATCH(BX$14,$BP$14:$DP$14,0))</f>
        <v>0.20655134748285739</v>
      </c>
      <c r="BY38" s="8" cm="1">
        <f t="array" ref="BY38">S38*INDEX(prod_est,$G38+$H38-1,MATCH(BY$14,$BP$14:$DP$14,0))</f>
        <v>0.20927036670669152</v>
      </c>
      <c r="BZ38" s="8" cm="1">
        <f t="array" ref="BZ38">T38*INDEX(prod_est,$G38+$H38-1,MATCH(BZ$14,$BP$14:$DP$14,0))</f>
        <v>0.21022054958905631</v>
      </c>
      <c r="CA38" s="8" cm="1">
        <f t="array" ref="CA38">U38*INDEX(prod_est,$G38+$H38-1,MATCH(CA$14,$BP$14:$DP$14,0))</f>
        <v>0.21110324786312687</v>
      </c>
      <c r="CB38" s="8" cm="1">
        <f t="array" ref="CB38">V38*INDEX(prod_est,$G38+$H38-1,MATCH(CB$14,$BP$14:$DP$14,0))</f>
        <v>0.21189933894423416</v>
      </c>
      <c r="CC38" s="8" cm="1">
        <f t="array" ref="CC38">W38*INDEX(prod_est,$G38+$H38-1,MATCH(CC$14,$BP$14:$DP$14,0))</f>
        <v>0.21308554787500991</v>
      </c>
      <c r="CD38" s="8" cm="1">
        <f t="array" ref="CD38">X38*INDEX(prod_est,$G38+$H38-1,MATCH(CD$14,$BP$14:$DP$14,0))</f>
        <v>0.21419665407596764</v>
      </c>
      <c r="CE38" s="8" cm="1">
        <f t="array" ref="CE38">Y38*INDEX(prod_est,$G38+$H38-1,MATCH(CE$14,$BP$14:$DP$14,0))</f>
        <v>0.21523857726362697</v>
      </c>
      <c r="CF38" s="8" cm="1">
        <f t="array" ref="CF38">Z38*INDEX(prod_est,$G38+$H38-1,MATCH(CF$14,$BP$14:$DP$14,0))</f>
        <v>0.21621648113638467</v>
      </c>
      <c r="CG38" s="8" cm="1">
        <f t="array" ref="CG38">AA38*INDEX(prod_est,$G38+$H38-1,MATCH(CG$14,$BP$14:$DP$14,0))</f>
        <v>0.21713191252077618</v>
      </c>
      <c r="CH38" s="8" cm="1">
        <f t="array" ref="CH38">AB38*INDEX(prod_est,$G38+$H38-1,MATCH(CH$14,$BP$14:$DP$14,0))</f>
        <v>0.21787074317210775</v>
      </c>
      <c r="CI38" s="8" cm="1">
        <f t="array" ref="CI38">AC38*INDEX(prod_est,$G38+$H38-1,MATCH(CI$14,$BP$14:$DP$14,0))</f>
        <v>0.21855064039321212</v>
      </c>
      <c r="CJ38" s="8" cm="1">
        <f t="array" ref="CJ38">AD38*INDEX(prod_est,$G38+$H38-1,MATCH(CJ$14,$BP$14:$DP$14,0))</f>
        <v>0.21916866552801534</v>
      </c>
      <c r="CK38" s="8" cm="1">
        <f t="array" ref="CK38">AE38*INDEX(prod_est,$G38+$H38-1,MATCH(CK$14,$BP$14:$DP$14,0))</f>
        <v>0.21972182946778171</v>
      </c>
      <c r="CL38" s="8" cm="1">
        <f t="array" ref="CL38">AF38*INDEX(prod_est,$G38+$H38-1,MATCH(CL$14,$BP$14:$DP$14,0))</f>
        <v>0.22020189981707397</v>
      </c>
      <c r="CM38" s="8" cm="1">
        <f t="array" ref="CM38">AG38*INDEX(prod_est,$G38+$H38-1,MATCH(CM$14,$BP$14:$DP$14,0))</f>
        <v>0.22051417608782056</v>
      </c>
      <c r="CN38" s="8" cm="1">
        <f t="array" ref="CN38">AH38*INDEX(prod_est,$G38+$H38-1,MATCH(CN$14,$BP$14:$DP$14,0))</f>
        <v>0.22078229978533492</v>
      </c>
      <c r="CO38" s="8" cm="1">
        <f t="array" ref="CO38">AI38*INDEX(prod_est,$G38+$H38-1,MATCH(CO$14,$BP$14:$DP$14,0))</f>
        <v>0.22100726202050039</v>
      </c>
      <c r="CP38" s="8" cm="1">
        <f t="array" ref="CP38">AJ38*INDEX(prod_est,$G38+$H38-1,MATCH(CP$14,$BP$14:$DP$14,0))</f>
        <v>0.22119443489654755</v>
      </c>
      <c r="CQ38" s="8" cm="1">
        <f t="array" ref="CQ38">AK38*INDEX(prod_est,$G38+$H38-1,MATCH(CQ$14,$BP$14:$DP$14,0))</f>
        <v>0.2213491830513325</v>
      </c>
      <c r="CR38" s="8" cm="1">
        <f t="array" ref="CR38">AL38*INDEX(prod_est,$G38+$H38-1,MATCH(CR$14,$BP$14:$DP$14,0))</f>
        <v>0.22138496851659145</v>
      </c>
      <c r="CS38" s="8" cm="1">
        <f t="array" ref="CS38">AM38*INDEX(prod_est,$G38+$H38-1,MATCH(CS$14,$BP$14:$DP$14,0))</f>
        <v>0.22141065991094555</v>
      </c>
      <c r="CT38" s="8" cm="1">
        <f t="array" ref="CT38">AN38*INDEX(prod_est,$G38+$H38-1,MATCH(CT$14,$BP$14:$DP$14,0))</f>
        <v>0.22142255504738553</v>
      </c>
      <c r="CU38" s="8" cm="1">
        <f t="array" ref="CU38">AO38*INDEX(prod_est,$G38+$H38-1,MATCH(CU$14,$BP$14:$DP$14,0))</f>
        <v>0.22141561469902726</v>
      </c>
      <c r="CV38" s="8" cm="1">
        <f t="array" ref="CV38">AP38*INDEX(prod_est,$G38+$H38-1,MATCH(CV$14,$BP$14:$DP$14,0))</f>
        <v>0.22138529344577831</v>
      </c>
      <c r="CW38" cm="1">
        <f t="array" ref="CW38">AQ38*INDEX(prod_est,$G38+$H38-1,MATCH(CW$14,$BP$14:$DP$14,0))</f>
        <v>0.22020918407434759</v>
      </c>
      <c r="CX38" cm="1">
        <f t="array" ref="CX38">AR38*INDEX(prod_est,$G38+$H38-1,MATCH(CX$14,$BP$14:$DP$14,0))</f>
        <v>0.21903932278395261</v>
      </c>
      <c r="CY38" cm="1">
        <f t="array" ref="CY38">AS38*INDEX(prod_est,$G38+$H38-1,MATCH(CY$14,$BP$14:$DP$14,0))</f>
        <v>0.21787567638166283</v>
      </c>
      <c r="CZ38" cm="1">
        <f t="array" ref="CZ38">AT38*INDEX(prod_est,$G38+$H38-1,MATCH(CZ$14,$BP$14:$DP$14,0))</f>
        <v>0.21671821185088525</v>
      </c>
      <c r="DA38" cm="1">
        <f t="array" ref="DA38">AU38*INDEX(prod_est,$G38+$H38-1,MATCH(DA$14,$BP$14:$DP$14,0))</f>
        <v>0.21556689635042739</v>
      </c>
      <c r="DB38" cm="1">
        <f t="array" ref="DB38">AV38*INDEX(prod_est,$G38+$H38-1,MATCH(DB$14,$BP$14:$DP$14,0))</f>
        <v>0.21442169721356574</v>
      </c>
      <c r="DC38" cm="1">
        <f t="array" ref="DC38">AW38*INDEX(prod_est,$G38+$H38-1,MATCH(DC$14,$BP$14:$DP$14,0))</f>
        <v>0.21328258194711869</v>
      </c>
      <c r="DD38" cm="1">
        <f t="array" ref="DD38">AX38*INDEX(prod_est,$G38+$H38-1,MATCH(DD$14,$BP$14:$DP$14,0))</f>
        <v>0.21214951823052461</v>
      </c>
      <c r="DE38" cm="1">
        <f t="array" ref="DE38">AY38*INDEX(prod_est,$G38+$H38-1,MATCH(DE$14,$BP$14:$DP$14,0))</f>
        <v>0.21102247391492493</v>
      </c>
      <c r="DF38" cm="1">
        <f t="array" ref="DF38">AZ38*INDEX(prod_est,$G38+$H38-1,MATCH(DF$14,$BP$14:$DP$14,0))</f>
        <v>0.2099014170222519</v>
      </c>
      <c r="DG38" cm="1">
        <f t="array" ref="DG38">BA38*INDEX(prod_est,$G38+$H38-1,MATCH(DG$14,$BP$14:$DP$14,0))</f>
        <v>0.20878631574432116</v>
      </c>
      <c r="DH38" cm="1">
        <f t="array" ref="DH38">BB38*INDEX(prod_est,$G38+$H38-1,MATCH(DH$14,$BP$14:$DP$14,0))</f>
        <v>0.20767713844192948</v>
      </c>
      <c r="DI38" cm="1">
        <f t="array" ref="DI38">BC38*INDEX(prod_est,$G38+$H38-1,MATCH(DI$14,$BP$14:$DP$14,0))</f>
        <v>0.20657385364395672</v>
      </c>
      <c r="DJ38" cm="1">
        <f t="array" ref="DJ38">BD38*INDEX(prod_est,$G38+$H38-1,MATCH(DJ$14,$BP$14:$DP$14,0))</f>
        <v>0.2054764300464732</v>
      </c>
      <c r="DK38" cm="1">
        <f t="array" ref="DK38">BE38*INDEX(prod_est,$G38+$H38-1,MATCH(DK$14,$BP$14:$DP$14,0))</f>
        <v>0.2043848365118513</v>
      </c>
      <c r="DL38" cm="1">
        <f t="array" ref="DL38">BF38*INDEX(prod_est,$G38+$H38-1,MATCH(DL$14,$BP$14:$DP$14,0))</f>
        <v>0.20329904206788207</v>
      </c>
      <c r="DM38" cm="1">
        <f t="array" ref="DM38">BG38*INDEX(prod_est,$G38+$H38-1,MATCH(DM$14,$BP$14:$DP$14,0))</f>
        <v>0.20221901590689642</v>
      </c>
      <c r="DN38" cm="1">
        <f t="array" ref="DN38">BH38*INDEX(prod_est,$G38+$H38-1,MATCH(DN$14,$BP$14:$DP$14,0))</f>
        <v>0.20114472738489103</v>
      </c>
      <c r="DO38" cm="1">
        <f t="array" ref="DO38">BI38*INDEX(prod_est,$G38+$H38-1,MATCH(DO$14,$BP$14:$DP$14,0))</f>
        <v>0.20007614602065876</v>
      </c>
      <c r="DP38" cm="1">
        <f t="array" ref="DP38">BJ38*INDEX(prod_est,$G38+$H38-1,MATCH(DP$14,$BP$14:$DP$14,0))</f>
        <v>0.199013241494924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01_AUS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01_AUS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01_AUS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01_AUS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01_AUS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01_AUS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ref="K45:AP45" si="62">J45*(1-$F$4)</f>
        <v>1.7361281763520345E-3</v>
      </c>
      <c r="L45" s="42">
        <f t="shared" si="62"/>
        <v>1.7269049954151642E-3</v>
      </c>
      <c r="M45" s="42">
        <f t="shared" si="62"/>
        <v>1.717730812627021E-3</v>
      </c>
      <c r="N45" s="42">
        <f t="shared" si="62"/>
        <v>1.7086053676849398E-3</v>
      </c>
      <c r="O45" s="42">
        <f t="shared" si="62"/>
        <v>1.6995284016691134E-3</v>
      </c>
      <c r="P45" s="42">
        <f t="shared" si="62"/>
        <v>1.6904996570352461E-3</v>
      </c>
      <c r="Q45" s="42">
        <f t="shared" si="62"/>
        <v>1.6815188776072463E-3</v>
      </c>
      <c r="R45" s="42">
        <f t="shared" si="62"/>
        <v>1.6725858085699578E-3</v>
      </c>
      <c r="S45" s="42">
        <f t="shared" si="62"/>
        <v>1.6637001964619298E-3</v>
      </c>
      <c r="T45" s="42">
        <f t="shared" si="62"/>
        <v>1.6548617891682257E-3</v>
      </c>
      <c r="U45" s="42">
        <f t="shared" si="62"/>
        <v>1.6460703359132693E-3</v>
      </c>
      <c r="V45" s="42">
        <f t="shared" si="62"/>
        <v>1.63732558725373E-3</v>
      </c>
      <c r="W45" s="42">
        <f t="shared" si="62"/>
        <v>1.6286272950714446E-3</v>
      </c>
      <c r="X45" s="42">
        <f t="shared" si="62"/>
        <v>1.6199752125663775E-3</v>
      </c>
      <c r="Y45" s="42">
        <f t="shared" si="62"/>
        <v>1.6113690942496186E-3</v>
      </c>
      <c r="Z45" s="42">
        <f t="shared" si="62"/>
        <v>1.6028086959364175E-3</v>
      </c>
      <c r="AA45" s="42">
        <f t="shared" si="62"/>
        <v>1.5942937747392553E-3</v>
      </c>
      <c r="AB45" s="42">
        <f t="shared" si="62"/>
        <v>1.5858240890609528E-3</v>
      </c>
      <c r="AC45" s="42">
        <f t="shared" si="62"/>
        <v>1.5773993985878163E-3</v>
      </c>
      <c r="AD45" s="42">
        <f t="shared" si="62"/>
        <v>1.5690194642828184E-3</v>
      </c>
      <c r="AE45" s="42">
        <f t="shared" si="62"/>
        <v>1.5606840483788158E-3</v>
      </c>
      <c r="AF45" s="42">
        <f t="shared" si="62"/>
        <v>1.5523929143718032E-3</v>
      </c>
      <c r="AG45" s="42">
        <f t="shared" si="62"/>
        <v>1.5441458270142028E-3</v>
      </c>
      <c r="AH45" s="42">
        <f t="shared" si="62"/>
        <v>1.5359425523081898E-3</v>
      </c>
      <c r="AI45" s="42">
        <f t="shared" si="62"/>
        <v>1.5277828574990525E-3</v>
      </c>
      <c r="AJ45" s="42">
        <f t="shared" si="62"/>
        <v>1.5196665110685887E-3</v>
      </c>
      <c r="AK45" s="42">
        <f t="shared" si="62"/>
        <v>1.5115932827285369E-3</v>
      </c>
      <c r="AL45" s="42">
        <f t="shared" si="62"/>
        <v>1.5035629434140415E-3</v>
      </c>
      <c r="AM45" s="42">
        <f t="shared" si="62"/>
        <v>1.4955752652771543E-3</v>
      </c>
      <c r="AN45" s="42">
        <f t="shared" si="62"/>
        <v>1.4876300216803693E-3</v>
      </c>
      <c r="AO45" s="42">
        <f t="shared" si="62"/>
        <v>1.4797269871901922E-3</v>
      </c>
      <c r="AP45" s="42">
        <f t="shared" si="62"/>
        <v>1.4718659375707443E-3</v>
      </c>
      <c r="AQ45" s="42">
        <f t="shared" si="58"/>
        <v>1.4640466497773997E-3</v>
      </c>
      <c r="AR45" s="42">
        <f t="shared" si="58"/>
        <v>1.4562689019504572E-3</v>
      </c>
      <c r="AS45" s="42">
        <f t="shared" si="58"/>
        <v>1.4485324734088453E-3</v>
      </c>
      <c r="AT45" s="42">
        <f t="shared" si="58"/>
        <v>1.4408371446438608E-3</v>
      </c>
      <c r="AU45" s="42">
        <f t="shared" si="58"/>
        <v>1.4331826973129403E-3</v>
      </c>
      <c r="AV45" s="42">
        <f t="shared" si="58"/>
        <v>1.4255689142334653E-3</v>
      </c>
      <c r="AW45" s="42">
        <f t="shared" si="58"/>
        <v>1.4179955793765999E-3</v>
      </c>
      <c r="AX45" s="42">
        <f t="shared" si="58"/>
        <v>1.4104624778611616E-3</v>
      </c>
      <c r="AY45" s="42">
        <f t="shared" si="58"/>
        <v>1.4029693959475241E-3</v>
      </c>
      <c r="AZ45" s="42">
        <f t="shared" si="58"/>
        <v>1.3955161210315529E-3</v>
      </c>
      <c r="BA45" s="42">
        <f t="shared" si="58"/>
        <v>1.3881024416385727E-3</v>
      </c>
      <c r="BB45" s="42">
        <f t="shared" si="58"/>
        <v>1.3807281474173677E-3</v>
      </c>
      <c r="BC45" s="42">
        <f t="shared" si="58"/>
        <v>1.3733930291342129E-3</v>
      </c>
      <c r="BD45" s="42">
        <f t="shared" si="58"/>
        <v>1.3660968786669374E-3</v>
      </c>
      <c r="BE45" s="42">
        <f t="shared" si="58"/>
        <v>1.3588394889990192E-3</v>
      </c>
      <c r="BF45" s="42">
        <f t="shared" si="58"/>
        <v>1.3516206542137118E-3</v>
      </c>
      <c r="BG45" s="42">
        <f t="shared" si="58"/>
        <v>1.3444401694882014E-3</v>
      </c>
      <c r="BH45" s="42">
        <f t="shared" si="58"/>
        <v>1.3372978310877952E-3</v>
      </c>
      <c r="BI45" s="42">
        <f t="shared" si="58"/>
        <v>1.3301934363601413E-3</v>
      </c>
      <c r="BJ45" s="42">
        <f t="shared" si="58"/>
        <v>1.323126783729478E-3</v>
      </c>
      <c r="BK45" t="str">
        <f t="shared" si="3"/>
        <v>01_AUS</v>
      </c>
      <c r="BL45" t="str">
        <f t="shared" si="4"/>
        <v>d_ind_cem_17_electricity</v>
      </c>
      <c r="BO45" s="8">
        <f t="shared" si="5"/>
        <v>16.383618288000001</v>
      </c>
      <c r="BP45" s="8">
        <f t="shared" si="6"/>
        <v>16.502397804000001</v>
      </c>
      <c r="BQ45" s="8" cm="1">
        <f t="array" ref="BQ45">K45*INDEX(prod_est,$G45+$H45-1,MATCH(BQ$14,$BP$14:$DP$14,0))</f>
        <v>16.659047403478812</v>
      </c>
      <c r="BR45" s="8" cm="1">
        <f t="array" ref="BR45">L45*INDEX(prod_est,$G45+$H45-1,MATCH(BR$14,$BP$14:$DP$14,0))</f>
        <v>15.826829518996236</v>
      </c>
      <c r="BS45" s="8" cm="1">
        <f t="array" ref="BS45">M45*INDEX(prod_est,$G45+$H45-1,MATCH(BS$14,$BP$14:$DP$14,0))</f>
        <v>16.087512064794225</v>
      </c>
      <c r="BT45" s="8" cm="1">
        <f t="array" ref="BT45">N45*INDEX(prod_est,$G45+$H45-1,MATCH(BT$14,$BP$14:$DP$14,0))</f>
        <v>16.340818217865948</v>
      </c>
      <c r="BU45" s="8" cm="1">
        <f t="array" ref="BU45">O45*INDEX(prod_est,$G45+$H45-1,MATCH(BU$14,$BP$14:$DP$14,0))</f>
        <v>16.588818910377469</v>
      </c>
      <c r="BV45" s="8" cm="1">
        <f t="array" ref="BV45">P45*INDEX(prod_est,$G45+$H45-1,MATCH(BV$14,$BP$14:$DP$14,0))</f>
        <v>16.83315687194855</v>
      </c>
      <c r="BW45" s="8" cm="1">
        <f t="array" ref="BW45">Q45*INDEX(prod_est,$G45+$H45-1,MATCH(BW$14,$BP$14:$DP$14,0))</f>
        <v>17.074581300650884</v>
      </c>
      <c r="BX45" s="8" cm="1">
        <f t="array" ref="BX45">R45*INDEX(prod_est,$G45+$H45-1,MATCH(BX$14,$BP$14:$DP$14,0))</f>
        <v>17.303471469587823</v>
      </c>
      <c r="BY45" s="8" cm="1">
        <f t="array" ref="BY45">S45*INDEX(prod_est,$G45+$H45-1,MATCH(BY$14,$BP$14:$DP$14,0))</f>
        <v>17.531252465152516</v>
      </c>
      <c r="BZ45" s="8" cm="1">
        <f t="array" ref="BZ45">T45*INDEX(prod_est,$G45+$H45-1,MATCH(BZ$14,$BP$14:$DP$14,0))</f>
        <v>17.610852344776898</v>
      </c>
      <c r="CA45" s="8" cm="1">
        <f t="array" ref="CA45">U45*INDEX(prod_est,$G45+$H45-1,MATCH(CA$14,$BP$14:$DP$14,0))</f>
        <v>17.684798821465471</v>
      </c>
      <c r="CB45" s="8" cm="1">
        <f t="array" ref="CB45">V45*INDEX(prod_est,$G45+$H45-1,MATCH(CB$14,$BP$14:$DP$14,0))</f>
        <v>17.751489934726191</v>
      </c>
      <c r="CC45" s="8" cm="1">
        <f t="array" ref="CC45">W45*INDEX(prod_est,$G45+$H45-1,MATCH(CC$14,$BP$14:$DP$14,0))</f>
        <v>17.850862476424822</v>
      </c>
      <c r="CD45" s="8" cm="1">
        <f t="array" ref="CD45">X45*INDEX(prod_est,$G45+$H45-1,MATCH(CD$14,$BP$14:$DP$14,0))</f>
        <v>17.943943420617401</v>
      </c>
      <c r="CE45" s="8" cm="1">
        <f t="array" ref="CE45">Y45*INDEX(prod_est,$G45+$H45-1,MATCH(CE$14,$BP$14:$DP$14,0))</f>
        <v>18.031228681018145</v>
      </c>
      <c r="CF45" s="8" cm="1">
        <f t="array" ref="CF45">Z45*INDEX(prod_est,$G45+$H45-1,MATCH(CF$14,$BP$14:$DP$14,0))</f>
        <v>18.113150837268744</v>
      </c>
      <c r="CG45" s="8" cm="1">
        <f t="array" ref="CG45">AA45*INDEX(prod_est,$G45+$H45-1,MATCH(CG$14,$BP$14:$DP$14,0))</f>
        <v>18.189839472008824</v>
      </c>
      <c r="CH45" s="8" cm="1">
        <f t="array" ref="CH45">AB45*INDEX(prod_est,$G45+$H45-1,MATCH(CH$14,$BP$14:$DP$14,0))</f>
        <v>18.251733694689865</v>
      </c>
      <c r="CI45" s="8" cm="1">
        <f t="array" ref="CI45">AC45*INDEX(prod_est,$G45+$H45-1,MATCH(CI$14,$BP$14:$DP$14,0))</f>
        <v>18.308690874156376</v>
      </c>
      <c r="CJ45" s="8" cm="1">
        <f t="array" ref="CJ45">AD45*INDEX(prod_est,$G45+$H45-1,MATCH(CJ$14,$BP$14:$DP$14,0))</f>
        <v>18.360464829726642</v>
      </c>
      <c r="CK45" s="8" cm="1">
        <f t="array" ref="CK45">AE45*INDEX(prod_est,$G45+$H45-1,MATCH(CK$14,$BP$14:$DP$14,0))</f>
        <v>18.406805154137</v>
      </c>
      <c r="CL45" s="8" cm="1">
        <f t="array" ref="CL45">AF45*INDEX(prod_est,$G45+$H45-1,MATCH(CL$14,$BP$14:$DP$14,0))</f>
        <v>18.447022193113533</v>
      </c>
      <c r="CM45" s="8" cm="1">
        <f t="array" ref="CM45">AG45*INDEX(prod_est,$G45+$H45-1,MATCH(CM$14,$BP$14:$DP$14,0))</f>
        <v>18.47318258183693</v>
      </c>
      <c r="CN45" s="8" cm="1">
        <f t="array" ref="CN45">AH45*INDEX(prod_est,$G45+$H45-1,MATCH(CN$14,$BP$14:$DP$14,0))</f>
        <v>18.495644167330315</v>
      </c>
      <c r="CO45" s="8" cm="1">
        <f t="array" ref="CO45">AI45*INDEX(prod_est,$G45+$H45-1,MATCH(CO$14,$BP$14:$DP$14,0))</f>
        <v>18.514489978143743</v>
      </c>
      <c r="CP45" s="8" cm="1">
        <f t="array" ref="CP45">AJ45*INDEX(prod_est,$G45+$H45-1,MATCH(CP$14,$BP$14:$DP$14,0))</f>
        <v>18.530170052662896</v>
      </c>
      <c r="CQ45" s="8" cm="1">
        <f t="array" ref="CQ45">AK45*INDEX(prod_est,$G45+$H45-1,MATCH(CQ$14,$BP$14:$DP$14,0))</f>
        <v>18.543133803875001</v>
      </c>
      <c r="CR45" s="8" cm="1">
        <f t="array" ref="CR45">AL45*INDEX(prod_est,$G45+$H45-1,MATCH(CR$14,$BP$14:$DP$14,0))</f>
        <v>18.546131667528183</v>
      </c>
      <c r="CS45" s="8" cm="1">
        <f t="array" ref="CS45">AM45*INDEX(prod_est,$G45+$H45-1,MATCH(CS$14,$BP$14:$DP$14,0))</f>
        <v>18.548283918358965</v>
      </c>
      <c r="CT45" s="8" cm="1">
        <f t="array" ref="CT45">AN45*INDEX(prod_est,$G45+$H45-1,MATCH(CT$14,$BP$14:$DP$14,0))</f>
        <v>18.549280412240634</v>
      </c>
      <c r="CU45" s="8" cm="1">
        <f t="array" ref="CU45">AO45*INDEX(prod_est,$G45+$H45-1,MATCH(CU$14,$BP$14:$DP$14,0))</f>
        <v>18.548698996910883</v>
      </c>
      <c r="CV45" s="8" cm="1">
        <f t="array" ref="CV45">AP45*INDEX(prod_est,$G45+$H45-1,MATCH(CV$14,$BP$14:$DP$14,0))</f>
        <v>18.546158887892428</v>
      </c>
      <c r="CW45" cm="1">
        <f t="array" ref="CW45">AQ45*INDEX(prod_est,$G45+$H45-1,MATCH(CW$14,$BP$14:$DP$14,0))</f>
        <v>18.447632418800499</v>
      </c>
      <c r="CX45" cm="1">
        <f t="array" ref="CX45">AR45*INDEX(prod_est,$G45+$H45-1,MATCH(CX$14,$BP$14:$DP$14,0))</f>
        <v>18.34962937157562</v>
      </c>
      <c r="CY45" cm="1">
        <f t="array" ref="CY45">AS45*INDEX(prod_est,$G45+$H45-1,MATCH(CY$14,$BP$14:$DP$14,0))</f>
        <v>18.252146965539126</v>
      </c>
      <c r="CZ45" cm="1">
        <f t="array" ref="CZ45">AT45*INDEX(prod_est,$G45+$H45-1,MATCH(CZ$14,$BP$14:$DP$14,0))</f>
        <v>18.155182434784699</v>
      </c>
      <c r="DA45" cm="1">
        <f t="array" ref="DA45">AU45*INDEX(prod_est,$G45+$H45-1,MATCH(DA$14,$BP$14:$DP$14,0))</f>
        <v>18.058733028099905</v>
      </c>
      <c r="DB45" cm="1">
        <f t="array" ref="DB45">AV45*INDEX(prod_est,$G45+$H45-1,MATCH(DB$14,$BP$14:$DP$14,0))</f>
        <v>17.962796008888123</v>
      </c>
      <c r="DC45" cm="1">
        <f t="array" ref="DC45">AW45*INDEX(prod_est,$G45+$H45-1,MATCH(DC$14,$BP$14:$DP$14,0))</f>
        <v>17.867368655090903</v>
      </c>
      <c r="DD45" cm="1">
        <f t="array" ref="DD45">AX45*INDEX(prod_est,$G45+$H45-1,MATCH(DD$14,$BP$14:$DP$14,0))</f>
        <v>17.772448259110732</v>
      </c>
      <c r="DE45" cm="1">
        <f t="array" ref="DE45">AY45*INDEX(prod_est,$G45+$H45-1,MATCH(DE$14,$BP$14:$DP$14,0))</f>
        <v>17.678032127734205</v>
      </c>
      <c r="DF45" cm="1">
        <f t="array" ref="DF45">AZ45*INDEX(prod_est,$G45+$H45-1,MATCH(DF$14,$BP$14:$DP$14,0))</f>
        <v>17.584117582055619</v>
      </c>
      <c r="DG45" cm="1">
        <f t="array" ref="DG45">BA45*INDEX(prod_est,$G45+$H45-1,MATCH(DG$14,$BP$14:$DP$14,0))</f>
        <v>17.490701957400947</v>
      </c>
      <c r="DH45" cm="1">
        <f t="array" ref="DH45">BB45*INDEX(prod_est,$G45+$H45-1,MATCH(DH$14,$BP$14:$DP$14,0))</f>
        <v>17.397782603252253</v>
      </c>
      <c r="DI45" cm="1">
        <f t="array" ref="DI45">BC45*INDEX(prod_est,$G45+$H45-1,MATCH(DI$14,$BP$14:$DP$14,0))</f>
        <v>17.305356883172475</v>
      </c>
      <c r="DJ45" cm="1">
        <f t="array" ref="DJ45">BD45*INDEX(prod_est,$G45+$H45-1,MATCH(DJ$14,$BP$14:$DP$14,0))</f>
        <v>17.213422174730621</v>
      </c>
      <c r="DK45" cm="1">
        <f t="array" ref="DK45">BE45*INDEX(prod_est,$G45+$H45-1,MATCH(DK$14,$BP$14:$DP$14,0))</f>
        <v>17.121975869427363</v>
      </c>
      <c r="DL45" cm="1">
        <f t="array" ref="DL45">BF45*INDEX(prod_est,$G45+$H45-1,MATCH(DL$14,$BP$14:$DP$14,0))</f>
        <v>17.031015372621031</v>
      </c>
      <c r="DM45" cm="1">
        <f t="array" ref="DM45">BG45*INDEX(prod_est,$G45+$H45-1,MATCH(DM$14,$BP$14:$DP$14,0))</f>
        <v>16.940538103453978</v>
      </c>
      <c r="DN45" cm="1">
        <f t="array" ref="DN45">BH45*INDEX(prod_est,$G45+$H45-1,MATCH(DN$14,$BP$14:$DP$14,0))</f>
        <v>16.850541494779378</v>
      </c>
      <c r="DO45" cm="1">
        <f t="array" ref="DO45">BI45*INDEX(prod_est,$G45+$H45-1,MATCH(DO$14,$BP$14:$DP$14,0))</f>
        <v>16.761022993088364</v>
      </c>
      <c r="DP45" cm="1">
        <f t="array" ref="DP45">BJ45*INDEX(prod_est,$G45+$H45-1,MATCH(DP$14,$BP$14:$DP$14,0))</f>
        <v>16.67198005843758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01_AUS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4">SUM(J15:J46)*1000</f>
        <v>9.759551470413939</v>
      </c>
      <c r="K47" s="42">
        <f t="shared" si="64"/>
        <v>9.7077038532273647</v>
      </c>
      <c r="L47" s="42">
        <f t="shared" si="64"/>
        <v>9.6561316765070959</v>
      </c>
      <c r="M47" s="42">
        <f t="shared" si="64"/>
        <v>9.6048334769756494</v>
      </c>
      <c r="N47" s="42">
        <f t="shared" si="64"/>
        <v>9.553807799129217</v>
      </c>
      <c r="O47" s="42">
        <f t="shared" si="64"/>
        <v>9.5030531951963404</v>
      </c>
      <c r="P47" s="42">
        <f t="shared" si="64"/>
        <v>9.4525682250968615</v>
      </c>
      <c r="Q47" s="42">
        <f t="shared" si="64"/>
        <v>9.402351456401032</v>
      </c>
      <c r="R47" s="42">
        <f t="shared" si="64"/>
        <v>9.3524014642889011</v>
      </c>
      <c r="S47" s="42">
        <f t="shared" si="64"/>
        <v>9.3027168315098674</v>
      </c>
      <c r="T47" s="42">
        <f t="shared" si="64"/>
        <v>9.2532961483424678</v>
      </c>
      <c r="U47" s="42">
        <f t="shared" si="64"/>
        <v>9.2041380125543988</v>
      </c>
      <c r="V47" s="42">
        <f t="shared" si="64"/>
        <v>9.1552410293627027</v>
      </c>
      <c r="W47" s="42">
        <f t="shared" si="64"/>
        <v>9.1066038113942138</v>
      </c>
      <c r="X47" s="42">
        <f t="shared" si="64"/>
        <v>9.0582249786461819</v>
      </c>
      <c r="Y47" s="42">
        <f t="shared" si="64"/>
        <v>9.010103158447123</v>
      </c>
      <c r="Z47" s="42">
        <f t="shared" si="64"/>
        <v>8.9622369854178743</v>
      </c>
      <c r="AA47" s="42">
        <f t="shared" si="64"/>
        <v>8.9146251014328399</v>
      </c>
      <c r="AB47" s="42">
        <f t="shared" si="64"/>
        <v>8.8672661555814791</v>
      </c>
      <c r="AC47" s="42">
        <f t="shared" si="64"/>
        <v>8.8201588041299512</v>
      </c>
      <c r="AD47" s="42">
        <f t="shared" si="64"/>
        <v>8.7733017104830093</v>
      </c>
      <c r="AE47" s="42">
        <f t="shared" si="64"/>
        <v>8.7266935451460679</v>
      </c>
      <c r="AF47" s="42">
        <f t="shared" si="64"/>
        <v>8.6803329856874782</v>
      </c>
      <c r="AG47" s="42">
        <f t="shared" si="64"/>
        <v>8.6342187167010138</v>
      </c>
      <c r="AH47" s="42">
        <f t="shared" si="64"/>
        <v>8.5883494297685417</v>
      </c>
      <c r="AI47" s="42">
        <f t="shared" si="64"/>
        <v>8.5427238234228948</v>
      </c>
      <c r="AJ47" s="42">
        <f t="shared" si="64"/>
        <v>8.4973406031109597</v>
      </c>
      <c r="AK47" s="42">
        <f t="shared" si="64"/>
        <v>8.4521984811569322</v>
      </c>
      <c r="AL47" s="42">
        <f t="shared" si="64"/>
        <v>8.4072961767257866</v>
      </c>
      <c r="AM47" s="42">
        <f t="shared" si="64"/>
        <v>8.3626324157869316</v>
      </c>
      <c r="AN47" s="42">
        <f t="shared" si="64"/>
        <v>8.3182059310780616</v>
      </c>
      <c r="AO47" s="42">
        <f t="shared" ref="AO47:BJ47" si="65">SUM(AO15:AO46)*1000</f>
        <v>8.2740154620692081</v>
      </c>
      <c r="AP47">
        <f t="shared" si="65"/>
        <v>8.2300597549269661</v>
      </c>
      <c r="AQ47">
        <f t="shared" si="65"/>
        <v>8.1863375624789168</v>
      </c>
      <c r="AR47">
        <f t="shared" si="65"/>
        <v>8.1428476441782465</v>
      </c>
      <c r="AS47">
        <f t="shared" si="65"/>
        <v>8.0995887660685497</v>
      </c>
      <c r="AT47">
        <f t="shared" si="65"/>
        <v>8.0565597007488101</v>
      </c>
      <c r="AU47">
        <f t="shared" si="65"/>
        <v>8.013759227338582</v>
      </c>
      <c r="AV47">
        <f t="shared" si="65"/>
        <v>7.9711861314433436</v>
      </c>
      <c r="AW47">
        <f t="shared" si="65"/>
        <v>7.9288392051200525</v>
      </c>
      <c r="AX47">
        <f t="shared" si="65"/>
        <v>7.8867172468428492</v>
      </c>
      <c r="AY47">
        <f t="shared" si="65"/>
        <v>7.8448190614689981</v>
      </c>
      <c r="AZ47">
        <f t="shared" si="65"/>
        <v>7.8031434602049448</v>
      </c>
      <c r="BA47">
        <f t="shared" si="65"/>
        <v>7.761689260572604</v>
      </c>
      <c r="BB47">
        <f t="shared" si="65"/>
        <v>7.7204552863758122</v>
      </c>
      <c r="BC47">
        <f t="shared" si="65"/>
        <v>7.6794403676669392</v>
      </c>
      <c r="BD47">
        <f t="shared" si="65"/>
        <v>7.6386433407137089</v>
      </c>
      <c r="BE47">
        <f t="shared" si="65"/>
        <v>7.5980630479661659</v>
      </c>
      <c r="BF47">
        <f t="shared" si="65"/>
        <v>7.5576983380238465</v>
      </c>
      <c r="BG47">
        <f t="shared" si="65"/>
        <v>7.5175480656030933</v>
      </c>
      <c r="BH47">
        <f t="shared" si="65"/>
        <v>7.4776110915045768</v>
      </c>
      <c r="BI47">
        <f t="shared" si="65"/>
        <v>7.4378862825809584</v>
      </c>
      <c r="BJ47">
        <f t="shared" si="65"/>
        <v>7.3983725117047463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01_AUS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01_AUS</v>
      </c>
      <c r="BL58" s="65" t="str">
        <f t="shared" ref="BL58:BL89" si="72">"d_ind_cem_"&amp;C58</f>
        <v>d_ind_cem_1_x_coal_thermal</v>
      </c>
      <c r="BM58" s="65"/>
      <c r="BN58" s="65"/>
      <c r="BO58" s="66">
        <f t="shared" ref="BO58:CU58" si="73">BO$49*BO15</f>
        <v>15.812538768</v>
      </c>
      <c r="BP58" s="66">
        <f t="shared" si="73"/>
        <v>20.115187524</v>
      </c>
      <c r="BQ58" s="66">
        <f t="shared" si="73"/>
        <v>20.306131658694895</v>
      </c>
      <c r="BR58" s="66">
        <f t="shared" si="73"/>
        <v>19.291720358833008</v>
      </c>
      <c r="BS58" s="66">
        <f t="shared" si="73"/>
        <v>19.609472866998171</v>
      </c>
      <c r="BT58" s="66">
        <f t="shared" si="73"/>
        <v>19.918234104639993</v>
      </c>
      <c r="BU58" s="66">
        <f t="shared" si="73"/>
        <v>20.220528383035216</v>
      </c>
      <c r="BV58" s="66">
        <f t="shared" si="73"/>
        <v>20.518358066612649</v>
      </c>
      <c r="BW58" s="66">
        <f t="shared" si="73"/>
        <v>20.812636371735373</v>
      </c>
      <c r="BX58" s="66">
        <f t="shared" si="73"/>
        <v>21.091636352541222</v>
      </c>
      <c r="BY58" s="66">
        <f t="shared" si="73"/>
        <v>21.369284334041019</v>
      </c>
      <c r="BZ58" s="66">
        <f t="shared" si="73"/>
        <v>21.46631062831349</v>
      </c>
      <c r="CA58" s="66">
        <f t="shared" si="73"/>
        <v>21.556445847631085</v>
      </c>
      <c r="CB58" s="66">
        <f t="shared" si="73"/>
        <v>21.637737322079637</v>
      </c>
      <c r="CC58" s="66">
        <f t="shared" si="73"/>
        <v>21.758865011203699</v>
      </c>
      <c r="CD58" s="66">
        <f t="shared" si="73"/>
        <v>21.872323713968143</v>
      </c>
      <c r="CE58" s="66">
        <f t="shared" si="73"/>
        <v>21.978717912065619</v>
      </c>
      <c r="CF58" s="66">
        <f t="shared" si="73"/>
        <v>22.078574887695655</v>
      </c>
      <c r="CG58" s="66">
        <f t="shared" si="73"/>
        <v>22.172052592395168</v>
      </c>
      <c r="CH58" s="66">
        <f t="shared" si="73"/>
        <v>22.247497016330918</v>
      </c>
      <c r="CI58" s="66">
        <f t="shared" si="73"/>
        <v>22.316923554184061</v>
      </c>
      <c r="CJ58" s="66">
        <f t="shared" si="73"/>
        <v>22.38003213013311</v>
      </c>
      <c r="CK58" s="66">
        <f t="shared" si="73"/>
        <v>22.4365175164696</v>
      </c>
      <c r="CL58" s="66">
        <f t="shared" si="73"/>
        <v>22.457432152417049</v>
      </c>
      <c r="CM58" s="66">
        <f t="shared" si="73"/>
        <v>22.432986281833728</v>
      </c>
      <c r="CN58" s="66">
        <f t="shared" si="73"/>
        <v>22.375719580732721</v>
      </c>
      <c r="CO58" s="66">
        <f t="shared" si="73"/>
        <v>22.285680039761715</v>
      </c>
      <c r="CP58" s="66">
        <f t="shared" si="73"/>
        <v>22.16338590322173</v>
      </c>
      <c r="CQ58" s="66">
        <f t="shared" si="73"/>
        <v>22.009371271407478</v>
      </c>
      <c r="CR58" s="66">
        <f t="shared" si="73"/>
        <v>21.81512399234882</v>
      </c>
      <c r="CS58" s="66">
        <f t="shared" si="73"/>
        <v>21.591565909460719</v>
      </c>
      <c r="CT58" s="66">
        <f t="shared" si="73"/>
        <v>21.338361329449118</v>
      </c>
      <c r="CU58" s="66">
        <f t="shared" si="73"/>
        <v>21.055074048557216</v>
      </c>
      <c r="CV58" s="66">
        <f t="shared" ref="CV58:DP58" si="74">CV$49*CV15</f>
        <v>20.769610968688365</v>
      </c>
      <c r="CW58" s="66">
        <f t="shared" si="74"/>
        <v>20.378193874221054</v>
      </c>
      <c r="CX58" s="66">
        <f t="shared" si="74"/>
        <v>19.990349412791645</v>
      </c>
      <c r="CY58" s="66">
        <f t="shared" si="74"/>
        <v>19.606050672004212</v>
      </c>
      <c r="CZ58" s="66">
        <f t="shared" si="74"/>
        <v>19.225270924577853</v>
      </c>
      <c r="DA58" s="66">
        <f t="shared" si="74"/>
        <v>18.847983627139364</v>
      </c>
      <c r="DB58" s="66">
        <f t="shared" si="74"/>
        <v>18.474162419023539</v>
      </c>
      <c r="DC58" s="66">
        <f t="shared" si="74"/>
        <v>18.103781121081031</v>
      </c>
      <c r="DD58" s="66">
        <f t="shared" si="74"/>
        <v>17.736813734493705</v>
      </c>
      <c r="DE58" s="66">
        <f t="shared" si="74"/>
        <v>17.373234439597461</v>
      </c>
      <c r="DF58" s="66">
        <f t="shared" si="74"/>
        <v>17.01301759471249</v>
      </c>
      <c r="DG58" s="66">
        <f t="shared" si="74"/>
        <v>16.656137734980888</v>
      </c>
      <c r="DH58" s="66">
        <f t="shared" si="74"/>
        <v>16.302569571211578</v>
      </c>
      <c r="DI58" s="66">
        <f t="shared" si="74"/>
        <v>15.95228798873257</v>
      </c>
      <c r="DJ58" s="66">
        <f t="shared" si="74"/>
        <v>15.605268046250405</v>
      </c>
      <c r="DK58" s="66">
        <f t="shared" si="74"/>
        <v>15.261484974716806</v>
      </c>
      <c r="DL58" s="66">
        <f t="shared" si="74"/>
        <v>14.920914176202489</v>
      </c>
      <c r="DM58" s="66">
        <f t="shared" si="74"/>
        <v>14.583531222778085</v>
      </c>
      <c r="DN58" s="66">
        <f t="shared" si="74"/>
        <v>14.249311855402082</v>
      </c>
      <c r="DO58" s="66">
        <f t="shared" si="74"/>
        <v>13.918231982815842</v>
      </c>
      <c r="DP58" s="66">
        <f t="shared" si="74"/>
        <v>13.590267680445528</v>
      </c>
    </row>
    <row r="59" spans="1:120" x14ac:dyDescent="0.25">
      <c r="A59" s="65" t="str">
        <f t="shared" si="69"/>
        <v>01_AUS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01_AUS</v>
      </c>
      <c r="BL59" s="65" t="str">
        <f t="shared" si="72"/>
        <v>d_ind_cem_1_1_coking_coal</v>
      </c>
      <c r="BM59" s="65"/>
      <c r="BN59" s="65"/>
      <c r="BO59" s="66">
        <f t="shared" ref="BO59:CV59" si="75">BO$49*BO16</f>
        <v>0</v>
      </c>
      <c r="BP59" s="66">
        <f t="shared" si="75"/>
        <v>0</v>
      </c>
      <c r="BQ59" s="66">
        <f t="shared" si="75"/>
        <v>0</v>
      </c>
      <c r="BR59" s="66">
        <f t="shared" si="75"/>
        <v>0</v>
      </c>
      <c r="BS59" s="66">
        <f t="shared" si="75"/>
        <v>0</v>
      </c>
      <c r="BT59" s="66">
        <f t="shared" si="75"/>
        <v>0</v>
      </c>
      <c r="BU59" s="66">
        <f t="shared" si="75"/>
        <v>0</v>
      </c>
      <c r="BV59" s="66">
        <f t="shared" si="75"/>
        <v>0</v>
      </c>
      <c r="BW59" s="66">
        <f t="shared" si="75"/>
        <v>0</v>
      </c>
      <c r="BX59" s="66">
        <f t="shared" si="75"/>
        <v>0</v>
      </c>
      <c r="BY59" s="66">
        <f t="shared" si="75"/>
        <v>0</v>
      </c>
      <c r="BZ59" s="66">
        <f t="shared" si="75"/>
        <v>0</v>
      </c>
      <c r="CA59" s="66">
        <f t="shared" si="75"/>
        <v>0</v>
      </c>
      <c r="CB59" s="66">
        <f t="shared" si="75"/>
        <v>0</v>
      </c>
      <c r="CC59" s="66">
        <f t="shared" si="75"/>
        <v>0</v>
      </c>
      <c r="CD59" s="66">
        <f t="shared" si="75"/>
        <v>0</v>
      </c>
      <c r="CE59" s="66">
        <f t="shared" si="75"/>
        <v>0</v>
      </c>
      <c r="CF59" s="66">
        <f t="shared" si="75"/>
        <v>0</v>
      </c>
      <c r="CG59" s="66">
        <f t="shared" si="75"/>
        <v>0</v>
      </c>
      <c r="CH59" s="66">
        <f t="shared" si="75"/>
        <v>0</v>
      </c>
      <c r="CI59" s="66">
        <f t="shared" si="75"/>
        <v>0</v>
      </c>
      <c r="CJ59" s="66">
        <f t="shared" si="75"/>
        <v>0</v>
      </c>
      <c r="CK59" s="66">
        <f t="shared" si="75"/>
        <v>0</v>
      </c>
      <c r="CL59" s="66">
        <f t="shared" si="75"/>
        <v>0</v>
      </c>
      <c r="CM59" s="66">
        <f t="shared" si="75"/>
        <v>0</v>
      </c>
      <c r="CN59" s="66">
        <f t="shared" si="75"/>
        <v>0</v>
      </c>
      <c r="CO59" s="66">
        <f t="shared" si="75"/>
        <v>0</v>
      </c>
      <c r="CP59" s="66">
        <f t="shared" si="75"/>
        <v>0</v>
      </c>
      <c r="CQ59" s="66">
        <f t="shared" si="75"/>
        <v>0</v>
      </c>
      <c r="CR59" s="66">
        <f t="shared" si="75"/>
        <v>0</v>
      </c>
      <c r="CS59" s="66">
        <f t="shared" si="75"/>
        <v>0</v>
      </c>
      <c r="CT59" s="66">
        <f t="shared" si="75"/>
        <v>0</v>
      </c>
      <c r="CU59" s="66">
        <f t="shared" si="75"/>
        <v>0</v>
      </c>
      <c r="CV59" s="66">
        <f t="shared" si="75"/>
        <v>0</v>
      </c>
      <c r="CW59" s="66">
        <f t="shared" ref="CW59:DP59" si="76">CW$49*CW16</f>
        <v>0</v>
      </c>
      <c r="CX59" s="66">
        <f t="shared" si="76"/>
        <v>0</v>
      </c>
      <c r="CY59" s="66">
        <f t="shared" si="76"/>
        <v>0</v>
      </c>
      <c r="CZ59" s="66">
        <f t="shared" si="76"/>
        <v>0</v>
      </c>
      <c r="DA59" s="66">
        <f t="shared" si="76"/>
        <v>0</v>
      </c>
      <c r="DB59" s="66">
        <f t="shared" si="76"/>
        <v>0</v>
      </c>
      <c r="DC59" s="66">
        <f t="shared" si="76"/>
        <v>0</v>
      </c>
      <c r="DD59" s="66">
        <f t="shared" si="76"/>
        <v>0</v>
      </c>
      <c r="DE59" s="66">
        <f t="shared" si="76"/>
        <v>0</v>
      </c>
      <c r="DF59" s="66">
        <f t="shared" si="76"/>
        <v>0</v>
      </c>
      <c r="DG59" s="66">
        <f t="shared" si="76"/>
        <v>0</v>
      </c>
      <c r="DH59" s="66">
        <f t="shared" si="76"/>
        <v>0</v>
      </c>
      <c r="DI59" s="66">
        <f t="shared" si="76"/>
        <v>0</v>
      </c>
      <c r="DJ59" s="66">
        <f t="shared" si="76"/>
        <v>0</v>
      </c>
      <c r="DK59" s="66">
        <f t="shared" si="76"/>
        <v>0</v>
      </c>
      <c r="DL59" s="66">
        <f t="shared" si="76"/>
        <v>0</v>
      </c>
      <c r="DM59" s="66">
        <f t="shared" si="76"/>
        <v>0</v>
      </c>
      <c r="DN59" s="66">
        <f t="shared" si="76"/>
        <v>0</v>
      </c>
      <c r="DO59" s="66">
        <f t="shared" si="76"/>
        <v>0</v>
      </c>
      <c r="DP59" s="66">
        <f t="shared" si="76"/>
        <v>0</v>
      </c>
    </row>
    <row r="60" spans="1:120" x14ac:dyDescent="0.25">
      <c r="A60" s="65" t="str">
        <f t="shared" si="69"/>
        <v>01_AUS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01_AUS</v>
      </c>
      <c r="BL60" s="65" t="str">
        <f t="shared" si="72"/>
        <v>d_ind_cem_1_5_lignite</v>
      </c>
      <c r="BM60" s="65"/>
      <c r="BN60" s="65"/>
      <c r="BO60" s="66">
        <f t="shared" ref="BO60:CV60" si="77">BO$49*BO17</f>
        <v>0</v>
      </c>
      <c r="BP60" s="66">
        <f t="shared" si="77"/>
        <v>0</v>
      </c>
      <c r="BQ60" s="66">
        <f t="shared" si="77"/>
        <v>0</v>
      </c>
      <c r="BR60" s="66">
        <f t="shared" si="77"/>
        <v>0</v>
      </c>
      <c r="BS60" s="66">
        <f t="shared" si="77"/>
        <v>0</v>
      </c>
      <c r="BT60" s="66">
        <f t="shared" si="77"/>
        <v>0</v>
      </c>
      <c r="BU60" s="66">
        <f t="shared" si="77"/>
        <v>0</v>
      </c>
      <c r="BV60" s="66">
        <f t="shared" si="77"/>
        <v>0</v>
      </c>
      <c r="BW60" s="66">
        <f t="shared" si="77"/>
        <v>0</v>
      </c>
      <c r="BX60" s="66">
        <f t="shared" si="77"/>
        <v>0</v>
      </c>
      <c r="BY60" s="66">
        <f t="shared" si="77"/>
        <v>0</v>
      </c>
      <c r="BZ60" s="66">
        <f t="shared" si="77"/>
        <v>0</v>
      </c>
      <c r="CA60" s="66">
        <f t="shared" si="77"/>
        <v>0</v>
      </c>
      <c r="CB60" s="66">
        <f t="shared" si="77"/>
        <v>0</v>
      </c>
      <c r="CC60" s="66">
        <f t="shared" si="77"/>
        <v>0</v>
      </c>
      <c r="CD60" s="66">
        <f t="shared" si="77"/>
        <v>0</v>
      </c>
      <c r="CE60" s="66">
        <f t="shared" si="77"/>
        <v>0</v>
      </c>
      <c r="CF60" s="66">
        <f t="shared" si="77"/>
        <v>0</v>
      </c>
      <c r="CG60" s="66">
        <f t="shared" si="77"/>
        <v>0</v>
      </c>
      <c r="CH60" s="66">
        <f t="shared" si="77"/>
        <v>0</v>
      </c>
      <c r="CI60" s="66">
        <f t="shared" si="77"/>
        <v>0</v>
      </c>
      <c r="CJ60" s="66">
        <f t="shared" si="77"/>
        <v>0</v>
      </c>
      <c r="CK60" s="66">
        <f t="shared" si="77"/>
        <v>0</v>
      </c>
      <c r="CL60" s="66">
        <f t="shared" si="77"/>
        <v>0</v>
      </c>
      <c r="CM60" s="66">
        <f t="shared" si="77"/>
        <v>0</v>
      </c>
      <c r="CN60" s="66">
        <f t="shared" si="77"/>
        <v>0</v>
      </c>
      <c r="CO60" s="66">
        <f t="shared" si="77"/>
        <v>0</v>
      </c>
      <c r="CP60" s="66">
        <f t="shared" si="77"/>
        <v>0</v>
      </c>
      <c r="CQ60" s="66">
        <f t="shared" si="77"/>
        <v>0</v>
      </c>
      <c r="CR60" s="66">
        <f t="shared" si="77"/>
        <v>0</v>
      </c>
      <c r="CS60" s="66">
        <f t="shared" si="77"/>
        <v>0</v>
      </c>
      <c r="CT60" s="66">
        <f t="shared" si="77"/>
        <v>0</v>
      </c>
      <c r="CU60" s="66">
        <f t="shared" si="77"/>
        <v>0</v>
      </c>
      <c r="CV60" s="66">
        <f t="shared" si="77"/>
        <v>0</v>
      </c>
      <c r="CW60" s="66">
        <f t="shared" ref="CW60:DP60" si="78">CW$49*CW17</f>
        <v>0</v>
      </c>
      <c r="CX60" s="66">
        <f t="shared" si="78"/>
        <v>0</v>
      </c>
      <c r="CY60" s="66">
        <f t="shared" si="78"/>
        <v>0</v>
      </c>
      <c r="CZ60" s="66">
        <f t="shared" si="78"/>
        <v>0</v>
      </c>
      <c r="DA60" s="66">
        <f t="shared" si="78"/>
        <v>0</v>
      </c>
      <c r="DB60" s="66">
        <f t="shared" si="78"/>
        <v>0</v>
      </c>
      <c r="DC60" s="66">
        <f t="shared" si="78"/>
        <v>0</v>
      </c>
      <c r="DD60" s="66">
        <f t="shared" si="78"/>
        <v>0</v>
      </c>
      <c r="DE60" s="66">
        <f t="shared" si="78"/>
        <v>0</v>
      </c>
      <c r="DF60" s="66">
        <f t="shared" si="78"/>
        <v>0</v>
      </c>
      <c r="DG60" s="66">
        <f t="shared" si="78"/>
        <v>0</v>
      </c>
      <c r="DH60" s="66">
        <f t="shared" si="78"/>
        <v>0</v>
      </c>
      <c r="DI60" s="66">
        <f t="shared" si="78"/>
        <v>0</v>
      </c>
      <c r="DJ60" s="66">
        <f t="shared" si="78"/>
        <v>0</v>
      </c>
      <c r="DK60" s="66">
        <f t="shared" si="78"/>
        <v>0</v>
      </c>
      <c r="DL60" s="66">
        <f t="shared" si="78"/>
        <v>0</v>
      </c>
      <c r="DM60" s="66">
        <f t="shared" si="78"/>
        <v>0</v>
      </c>
      <c r="DN60" s="66">
        <f t="shared" si="78"/>
        <v>0</v>
      </c>
      <c r="DO60" s="66">
        <f t="shared" si="78"/>
        <v>0</v>
      </c>
      <c r="DP60" s="66">
        <f t="shared" si="78"/>
        <v>0</v>
      </c>
    </row>
    <row r="61" spans="1:120" x14ac:dyDescent="0.25">
      <c r="A61" s="65" t="str">
        <f t="shared" si="69"/>
        <v>01_AUS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01_AUS</v>
      </c>
      <c r="BL61" s="65" t="str">
        <f t="shared" si="72"/>
        <v>d_ind_cem_2_coal_products</v>
      </c>
      <c r="BM61" s="65"/>
      <c r="BN61" s="65"/>
      <c r="BO61" s="66">
        <f t="shared" ref="BO61:CV61" si="79">BO$49*BO18</f>
        <v>0.10797757199999999</v>
      </c>
      <c r="BP61" s="66">
        <f t="shared" si="79"/>
        <v>0.10797757199999999</v>
      </c>
      <c r="BQ61" s="66">
        <f t="shared" si="79"/>
        <v>0.10900255295170111</v>
      </c>
      <c r="BR61" s="66">
        <f t="shared" si="79"/>
        <v>0.10355723115006428</v>
      </c>
      <c r="BS61" s="66">
        <f t="shared" si="79"/>
        <v>0.10526291469328992</v>
      </c>
      <c r="BT61" s="66">
        <f t="shared" si="79"/>
        <v>0.10692033343365717</v>
      </c>
      <c r="BU61" s="66">
        <f t="shared" si="79"/>
        <v>0.1085430377793991</v>
      </c>
      <c r="BV61" s="66">
        <f t="shared" si="79"/>
        <v>0.11014177634765004</v>
      </c>
      <c r="BW61" s="66">
        <f t="shared" si="79"/>
        <v>0.11172145124958743</v>
      </c>
      <c r="BX61" s="66">
        <f t="shared" si="79"/>
        <v>0.11321911267976394</v>
      </c>
      <c r="BY61" s="66">
        <f t="shared" si="79"/>
        <v>0.1147095166283863</v>
      </c>
      <c r="BZ61" s="66">
        <f t="shared" si="79"/>
        <v>0.11523035013606296</v>
      </c>
      <c r="CA61" s="66">
        <f t="shared" si="79"/>
        <v>0.11571419261190312</v>
      </c>
      <c r="CB61" s="66">
        <f t="shared" si="79"/>
        <v>0.11615056219706268</v>
      </c>
      <c r="CC61" s="66">
        <f t="shared" si="79"/>
        <v>0.11680077108812978</v>
      </c>
      <c r="CD61" s="66">
        <f t="shared" si="79"/>
        <v>0.11740981314812338</v>
      </c>
      <c r="CE61" s="66">
        <f t="shared" si="79"/>
        <v>0.11798093321209221</v>
      </c>
      <c r="CF61" s="66">
        <f t="shared" si="79"/>
        <v>0.11851696171110222</v>
      </c>
      <c r="CG61" s="66">
        <f t="shared" si="79"/>
        <v>0.11901874652307792</v>
      </c>
      <c r="CH61" s="66">
        <f t="shared" si="79"/>
        <v>0.11942372936043905</v>
      </c>
      <c r="CI61" s="66">
        <f t="shared" si="79"/>
        <v>0.11979640841107203</v>
      </c>
      <c r="CJ61" s="66">
        <f t="shared" si="79"/>
        <v>0.12013517287922452</v>
      </c>
      <c r="CK61" s="66">
        <f t="shared" si="79"/>
        <v>0.12043838431400829</v>
      </c>
      <c r="CL61" s="66">
        <f t="shared" si="79"/>
        <v>0.12055065329515376</v>
      </c>
      <c r="CM61" s="66">
        <f t="shared" si="79"/>
        <v>0.1204194287789585</v>
      </c>
      <c r="CN61" s="66">
        <f t="shared" si="79"/>
        <v>0.12011202327583016</v>
      </c>
      <c r="CO61" s="66">
        <f t="shared" si="79"/>
        <v>0.11962869439776504</v>
      </c>
      <c r="CP61" s="66">
        <f t="shared" si="79"/>
        <v>0.11897222406072896</v>
      </c>
      <c r="CQ61" s="66">
        <f t="shared" si="79"/>
        <v>0.11814547929506694</v>
      </c>
      <c r="CR61" s="66">
        <f t="shared" si="79"/>
        <v>0.11710276718833988</v>
      </c>
      <c r="CS61" s="66">
        <f t="shared" si="79"/>
        <v>0.1159027157862622</v>
      </c>
      <c r="CT61" s="66">
        <f t="shared" si="79"/>
        <v>0.11454352309982505</v>
      </c>
      <c r="CU61" s="66">
        <f t="shared" si="79"/>
        <v>0.11302284760362631</v>
      </c>
      <c r="CV61" s="66">
        <f t="shared" si="79"/>
        <v>0.11149049250014523</v>
      </c>
      <c r="CW61" s="66">
        <f t="shared" ref="CW61:DP61" si="80">CW$49*CW18</f>
        <v>0.10938938022120434</v>
      </c>
      <c r="CX61" s="66">
        <f t="shared" si="80"/>
        <v>0.10730744570238224</v>
      </c>
      <c r="CY61" s="66">
        <f t="shared" si="80"/>
        <v>0.10524454447894724</v>
      </c>
      <c r="CZ61" s="66">
        <f t="shared" si="80"/>
        <v>0.1032005330798581</v>
      </c>
      <c r="DA61" s="66">
        <f t="shared" si="80"/>
        <v>0.10117526902128328</v>
      </c>
      <c r="DB61" s="66">
        <f t="shared" si="80"/>
        <v>9.9168610800160872E-2</v>
      </c>
      <c r="DC61" s="66">
        <f t="shared" si="80"/>
        <v>9.7180417887799297E-2</v>
      </c>
      <c r="DD61" s="66">
        <f t="shared" si="80"/>
        <v>9.5210550723518181E-2</v>
      </c>
      <c r="DE61" s="66">
        <f t="shared" si="80"/>
        <v>9.325887070832925E-2</v>
      </c>
      <c r="DF61" s="66">
        <f t="shared" si="80"/>
        <v>9.1325240198657287E-2</v>
      </c>
      <c r="DG61" s="66">
        <f t="shared" si="80"/>
        <v>8.94095225001003E-2</v>
      </c>
      <c r="DH61" s="66">
        <f t="shared" si="80"/>
        <v>8.7511581861229426E-2</v>
      </c>
      <c r="DI61" s="66">
        <f t="shared" si="80"/>
        <v>8.5631283467427544E-2</v>
      </c>
      <c r="DJ61" s="66">
        <f t="shared" si="80"/>
        <v>8.3768493434767041E-2</v>
      </c>
      <c r="DK61" s="66">
        <f t="shared" si="80"/>
        <v>8.1923078803926033E-2</v>
      </c>
      <c r="DL61" s="66">
        <f t="shared" si="80"/>
        <v>8.009490753414289E-2</v>
      </c>
      <c r="DM61" s="66">
        <f t="shared" si="80"/>
        <v>7.8283848497209166E-2</v>
      </c>
      <c r="DN61" s="66">
        <f t="shared" si="80"/>
        <v>7.648977147150017E-2</v>
      </c>
      <c r="DO61" s="66">
        <f t="shared" si="80"/>
        <v>7.4712547136043264E-2</v>
      </c>
      <c r="DP61" s="66">
        <f t="shared" si="80"/>
        <v>7.2952047064623701E-2</v>
      </c>
    </row>
    <row r="62" spans="1:120" x14ac:dyDescent="0.25">
      <c r="A62" s="65" t="str">
        <f t="shared" si="69"/>
        <v>01_AUS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01_AUS</v>
      </c>
      <c r="BL62" s="65" t="str">
        <f t="shared" si="72"/>
        <v>d_ind_cem_6_1_crude_oil</v>
      </c>
      <c r="BM62" s="65"/>
      <c r="BN62" s="65"/>
      <c r="BO62" s="66">
        <f t="shared" ref="BO62:CV62" si="81">BO$49*BO19</f>
        <v>0</v>
      </c>
      <c r="BP62" s="66">
        <f t="shared" si="81"/>
        <v>0</v>
      </c>
      <c r="BQ62" s="66">
        <f t="shared" si="81"/>
        <v>0</v>
      </c>
      <c r="BR62" s="66">
        <f t="shared" si="81"/>
        <v>0</v>
      </c>
      <c r="BS62" s="66">
        <f t="shared" si="81"/>
        <v>0</v>
      </c>
      <c r="BT62" s="66">
        <f t="shared" si="81"/>
        <v>0</v>
      </c>
      <c r="BU62" s="66">
        <f t="shared" si="81"/>
        <v>0</v>
      </c>
      <c r="BV62" s="66">
        <f t="shared" si="81"/>
        <v>0</v>
      </c>
      <c r="BW62" s="66">
        <f t="shared" si="81"/>
        <v>0</v>
      </c>
      <c r="BX62" s="66">
        <f t="shared" si="81"/>
        <v>0</v>
      </c>
      <c r="BY62" s="66">
        <f t="shared" si="81"/>
        <v>0</v>
      </c>
      <c r="BZ62" s="66">
        <f t="shared" si="81"/>
        <v>0</v>
      </c>
      <c r="CA62" s="66">
        <f t="shared" si="81"/>
        <v>0</v>
      </c>
      <c r="CB62" s="66">
        <f t="shared" si="81"/>
        <v>0</v>
      </c>
      <c r="CC62" s="66">
        <f t="shared" si="81"/>
        <v>0</v>
      </c>
      <c r="CD62" s="66">
        <f t="shared" si="81"/>
        <v>0</v>
      </c>
      <c r="CE62" s="66">
        <f t="shared" si="81"/>
        <v>0</v>
      </c>
      <c r="CF62" s="66">
        <f t="shared" si="81"/>
        <v>0</v>
      </c>
      <c r="CG62" s="66">
        <f t="shared" si="81"/>
        <v>0</v>
      </c>
      <c r="CH62" s="66">
        <f t="shared" si="81"/>
        <v>0</v>
      </c>
      <c r="CI62" s="66">
        <f t="shared" si="81"/>
        <v>0</v>
      </c>
      <c r="CJ62" s="66">
        <f t="shared" si="81"/>
        <v>0</v>
      </c>
      <c r="CK62" s="66">
        <f t="shared" si="81"/>
        <v>0</v>
      </c>
      <c r="CL62" s="66">
        <f t="shared" si="81"/>
        <v>0</v>
      </c>
      <c r="CM62" s="66">
        <f t="shared" si="81"/>
        <v>0</v>
      </c>
      <c r="CN62" s="66">
        <f t="shared" si="81"/>
        <v>0</v>
      </c>
      <c r="CO62" s="66">
        <f t="shared" si="81"/>
        <v>0</v>
      </c>
      <c r="CP62" s="66">
        <f t="shared" si="81"/>
        <v>0</v>
      </c>
      <c r="CQ62" s="66">
        <f t="shared" si="81"/>
        <v>0</v>
      </c>
      <c r="CR62" s="66">
        <f t="shared" si="81"/>
        <v>0</v>
      </c>
      <c r="CS62" s="66">
        <f t="shared" si="81"/>
        <v>0</v>
      </c>
      <c r="CT62" s="66">
        <f t="shared" si="81"/>
        <v>0</v>
      </c>
      <c r="CU62" s="66">
        <f t="shared" si="81"/>
        <v>0</v>
      </c>
      <c r="CV62" s="66">
        <f t="shared" si="81"/>
        <v>0</v>
      </c>
      <c r="CW62" s="66">
        <f t="shared" ref="CW62:DP62" si="82">CW$49*CW19</f>
        <v>0</v>
      </c>
      <c r="CX62" s="66">
        <f t="shared" si="82"/>
        <v>0</v>
      </c>
      <c r="CY62" s="66">
        <f t="shared" si="82"/>
        <v>0</v>
      </c>
      <c r="CZ62" s="66">
        <f t="shared" si="82"/>
        <v>0</v>
      </c>
      <c r="DA62" s="66">
        <f t="shared" si="82"/>
        <v>0</v>
      </c>
      <c r="DB62" s="66">
        <f t="shared" si="82"/>
        <v>0</v>
      </c>
      <c r="DC62" s="66">
        <f t="shared" si="82"/>
        <v>0</v>
      </c>
      <c r="DD62" s="66">
        <f t="shared" si="82"/>
        <v>0</v>
      </c>
      <c r="DE62" s="66">
        <f t="shared" si="82"/>
        <v>0</v>
      </c>
      <c r="DF62" s="66">
        <f t="shared" si="82"/>
        <v>0</v>
      </c>
      <c r="DG62" s="66">
        <f t="shared" si="82"/>
        <v>0</v>
      </c>
      <c r="DH62" s="66">
        <f t="shared" si="82"/>
        <v>0</v>
      </c>
      <c r="DI62" s="66">
        <f t="shared" si="82"/>
        <v>0</v>
      </c>
      <c r="DJ62" s="66">
        <f t="shared" si="82"/>
        <v>0</v>
      </c>
      <c r="DK62" s="66">
        <f t="shared" si="82"/>
        <v>0</v>
      </c>
      <c r="DL62" s="66">
        <f t="shared" si="82"/>
        <v>0</v>
      </c>
      <c r="DM62" s="66">
        <f t="shared" si="82"/>
        <v>0</v>
      </c>
      <c r="DN62" s="66">
        <f t="shared" si="82"/>
        <v>0</v>
      </c>
      <c r="DO62" s="66">
        <f t="shared" si="82"/>
        <v>0</v>
      </c>
      <c r="DP62" s="66">
        <f t="shared" si="82"/>
        <v>0</v>
      </c>
    </row>
    <row r="63" spans="1:120" x14ac:dyDescent="0.25">
      <c r="A63" s="65" t="str">
        <f t="shared" si="69"/>
        <v>01_AUS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01_AUS</v>
      </c>
      <c r="BL63" s="65" t="str">
        <f t="shared" si="72"/>
        <v>d_ind_cem_6_x_ngls</v>
      </c>
      <c r="BM63" s="65"/>
      <c r="BN63" s="65"/>
      <c r="BO63" s="66">
        <f t="shared" ref="BO63:CV63" si="83">BO$49*BO20</f>
        <v>0</v>
      </c>
      <c r="BP63" s="66">
        <f t="shared" si="83"/>
        <v>0</v>
      </c>
      <c r="BQ63" s="66">
        <f t="shared" si="83"/>
        <v>0</v>
      </c>
      <c r="BR63" s="66">
        <f t="shared" si="83"/>
        <v>0</v>
      </c>
      <c r="BS63" s="66">
        <f t="shared" si="83"/>
        <v>0</v>
      </c>
      <c r="BT63" s="66">
        <f t="shared" si="83"/>
        <v>0</v>
      </c>
      <c r="BU63" s="66">
        <f t="shared" si="83"/>
        <v>0</v>
      </c>
      <c r="BV63" s="66">
        <f t="shared" si="83"/>
        <v>0</v>
      </c>
      <c r="BW63" s="66">
        <f t="shared" si="83"/>
        <v>0</v>
      </c>
      <c r="BX63" s="66">
        <f t="shared" si="83"/>
        <v>0</v>
      </c>
      <c r="BY63" s="66">
        <f t="shared" si="83"/>
        <v>0</v>
      </c>
      <c r="BZ63" s="66">
        <f t="shared" si="83"/>
        <v>0</v>
      </c>
      <c r="CA63" s="66">
        <f t="shared" si="83"/>
        <v>0</v>
      </c>
      <c r="CB63" s="66">
        <f t="shared" si="83"/>
        <v>0</v>
      </c>
      <c r="CC63" s="66">
        <f t="shared" si="83"/>
        <v>0</v>
      </c>
      <c r="CD63" s="66">
        <f t="shared" si="83"/>
        <v>0</v>
      </c>
      <c r="CE63" s="66">
        <f t="shared" si="83"/>
        <v>0</v>
      </c>
      <c r="CF63" s="66">
        <f t="shared" si="83"/>
        <v>0</v>
      </c>
      <c r="CG63" s="66">
        <f t="shared" si="83"/>
        <v>0</v>
      </c>
      <c r="CH63" s="66">
        <f t="shared" si="83"/>
        <v>0</v>
      </c>
      <c r="CI63" s="66">
        <f t="shared" si="83"/>
        <v>0</v>
      </c>
      <c r="CJ63" s="66">
        <f t="shared" si="83"/>
        <v>0</v>
      </c>
      <c r="CK63" s="66">
        <f t="shared" si="83"/>
        <v>0</v>
      </c>
      <c r="CL63" s="66">
        <f t="shared" si="83"/>
        <v>0</v>
      </c>
      <c r="CM63" s="66">
        <f t="shared" si="83"/>
        <v>0</v>
      </c>
      <c r="CN63" s="66">
        <f t="shared" si="83"/>
        <v>0</v>
      </c>
      <c r="CO63" s="66">
        <f t="shared" si="83"/>
        <v>0</v>
      </c>
      <c r="CP63" s="66">
        <f t="shared" si="83"/>
        <v>0</v>
      </c>
      <c r="CQ63" s="66">
        <f t="shared" si="83"/>
        <v>0</v>
      </c>
      <c r="CR63" s="66">
        <f t="shared" si="83"/>
        <v>0</v>
      </c>
      <c r="CS63" s="66">
        <f t="shared" si="83"/>
        <v>0</v>
      </c>
      <c r="CT63" s="66">
        <f t="shared" si="83"/>
        <v>0</v>
      </c>
      <c r="CU63" s="66">
        <f t="shared" si="83"/>
        <v>0</v>
      </c>
      <c r="CV63" s="66">
        <f t="shared" si="83"/>
        <v>0</v>
      </c>
      <c r="CW63" s="66">
        <f t="shared" ref="CW63:DP63" si="84">CW$49*CW20</f>
        <v>0</v>
      </c>
      <c r="CX63" s="66">
        <f t="shared" si="84"/>
        <v>0</v>
      </c>
      <c r="CY63" s="66">
        <f t="shared" si="84"/>
        <v>0</v>
      </c>
      <c r="CZ63" s="66">
        <f t="shared" si="84"/>
        <v>0</v>
      </c>
      <c r="DA63" s="66">
        <f t="shared" si="84"/>
        <v>0</v>
      </c>
      <c r="DB63" s="66">
        <f t="shared" si="84"/>
        <v>0</v>
      </c>
      <c r="DC63" s="66">
        <f t="shared" si="84"/>
        <v>0</v>
      </c>
      <c r="DD63" s="66">
        <f t="shared" si="84"/>
        <v>0</v>
      </c>
      <c r="DE63" s="66">
        <f t="shared" si="84"/>
        <v>0</v>
      </c>
      <c r="DF63" s="66">
        <f t="shared" si="84"/>
        <v>0</v>
      </c>
      <c r="DG63" s="66">
        <f t="shared" si="84"/>
        <v>0</v>
      </c>
      <c r="DH63" s="66">
        <f t="shared" si="84"/>
        <v>0</v>
      </c>
      <c r="DI63" s="66">
        <f t="shared" si="84"/>
        <v>0</v>
      </c>
      <c r="DJ63" s="66">
        <f t="shared" si="84"/>
        <v>0</v>
      </c>
      <c r="DK63" s="66">
        <f t="shared" si="84"/>
        <v>0</v>
      </c>
      <c r="DL63" s="66">
        <f t="shared" si="84"/>
        <v>0</v>
      </c>
      <c r="DM63" s="66">
        <f t="shared" si="84"/>
        <v>0</v>
      </c>
      <c r="DN63" s="66">
        <f t="shared" si="84"/>
        <v>0</v>
      </c>
      <c r="DO63" s="66">
        <f t="shared" si="84"/>
        <v>0</v>
      </c>
      <c r="DP63" s="66">
        <f t="shared" si="84"/>
        <v>0</v>
      </c>
    </row>
    <row r="64" spans="1:120" x14ac:dyDescent="0.25">
      <c r="A64" s="65" t="str">
        <f t="shared" si="69"/>
        <v>01_AUS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01_AUS</v>
      </c>
      <c r="BL64" s="65" t="str">
        <f t="shared" si="72"/>
        <v>d_ind_cem_7_1_mo_gasoline</v>
      </c>
      <c r="BM64" s="65"/>
      <c r="BN64" s="65"/>
      <c r="BO64" s="66">
        <f t="shared" ref="BO64:CV64" si="85">BO$49*BO21</f>
        <v>1.25604E-4</v>
      </c>
      <c r="BP64" s="66">
        <f t="shared" si="85"/>
        <v>1.25604E-4</v>
      </c>
      <c r="BQ64" s="66">
        <f t="shared" si="85"/>
        <v>1.267963004478881E-4</v>
      </c>
      <c r="BR64" s="66">
        <f t="shared" si="85"/>
        <v>1.2046207578526284E-4</v>
      </c>
      <c r="BS64" s="66">
        <f t="shared" si="85"/>
        <v>1.2244619778203561E-4</v>
      </c>
      <c r="BT64" s="66">
        <f t="shared" si="85"/>
        <v>1.2437417615392458E-4</v>
      </c>
      <c r="BU64" s="66">
        <f t="shared" si="85"/>
        <v>1.2626177329902956E-4</v>
      </c>
      <c r="BV64" s="66">
        <f t="shared" si="85"/>
        <v>1.2812149245558361E-4</v>
      </c>
      <c r="BW64" s="66">
        <f t="shared" si="85"/>
        <v>1.2995903596307184E-4</v>
      </c>
      <c r="BX64" s="66">
        <f t="shared" si="85"/>
        <v>1.3170117799119494E-4</v>
      </c>
      <c r="BY64" s="66">
        <f t="shared" si="85"/>
        <v>1.3343487781510618E-4</v>
      </c>
      <c r="BZ64" s="66">
        <f t="shared" si="85"/>
        <v>1.3404073300046098E-4</v>
      </c>
      <c r="CA64" s="66">
        <f t="shared" si="85"/>
        <v>1.3460355867999589E-4</v>
      </c>
      <c r="CB64" s="66">
        <f t="shared" si="85"/>
        <v>1.3511116191980925E-4</v>
      </c>
      <c r="CC64" s="66">
        <f t="shared" si="85"/>
        <v>1.3586751192880549E-4</v>
      </c>
      <c r="CD64" s="66">
        <f t="shared" si="85"/>
        <v>1.3657597496873601E-4</v>
      </c>
      <c r="CE64" s="66">
        <f t="shared" si="85"/>
        <v>1.3724032556660594E-4</v>
      </c>
      <c r="CF64" s="66">
        <f t="shared" si="85"/>
        <v>1.3786385619748228E-4</v>
      </c>
      <c r="CG64" s="66">
        <f t="shared" si="85"/>
        <v>1.3844755314821014E-4</v>
      </c>
      <c r="CH64" s="66">
        <f t="shared" si="85"/>
        <v>1.3891864601834716E-4</v>
      </c>
      <c r="CI64" s="66">
        <f t="shared" si="85"/>
        <v>1.3935216178100667E-4</v>
      </c>
      <c r="CJ64" s="66">
        <f t="shared" si="85"/>
        <v>1.3974622669161448E-4</v>
      </c>
      <c r="CK64" s="66">
        <f t="shared" si="85"/>
        <v>1.4009893483599265E-4</v>
      </c>
      <c r="CL64" s="66">
        <f t="shared" si="85"/>
        <v>1.402295307814895E-4</v>
      </c>
      <c r="CM64" s="66">
        <f t="shared" si="85"/>
        <v>1.4007688496970751E-4</v>
      </c>
      <c r="CN64" s="66">
        <f t="shared" si="85"/>
        <v>1.3971929811069819E-4</v>
      </c>
      <c r="CO64" s="66">
        <f t="shared" si="85"/>
        <v>1.3915706986944372E-4</v>
      </c>
      <c r="CP64" s="66">
        <f t="shared" si="85"/>
        <v>1.3839343628622996E-4</v>
      </c>
      <c r="CQ64" s="66">
        <f t="shared" si="85"/>
        <v>1.3743173240992674E-4</v>
      </c>
      <c r="CR64" s="66">
        <f t="shared" si="85"/>
        <v>1.3621880634549042E-4</v>
      </c>
      <c r="CS64" s="66">
        <f t="shared" si="85"/>
        <v>1.3482285667265869E-4</v>
      </c>
      <c r="CT64" s="66">
        <f t="shared" si="85"/>
        <v>1.3324178724291404E-4</v>
      </c>
      <c r="CU64" s="66">
        <f t="shared" si="85"/>
        <v>1.3147287429657973E-4</v>
      </c>
      <c r="CV64" s="66">
        <f t="shared" si="85"/>
        <v>1.2969037514557418E-4</v>
      </c>
      <c r="CW64" s="66">
        <f t="shared" ref="CW64:DP64" si="86">CW$49*CW21</f>
        <v>1.2724627400682948E-4</v>
      </c>
      <c r="CX64" s="66">
        <f t="shared" si="86"/>
        <v>1.2482448123580728E-4</v>
      </c>
      <c r="CY64" s="66">
        <f t="shared" si="86"/>
        <v>1.2242482878512676E-4</v>
      </c>
      <c r="CZ64" s="66">
        <f t="shared" si="86"/>
        <v>1.2004714976330923E-4</v>
      </c>
      <c r="DA64" s="66">
        <f t="shared" si="86"/>
        <v>1.1769127842723921E-4</v>
      </c>
      <c r="DB64" s="66">
        <f t="shared" si="86"/>
        <v>1.1535705017467343E-4</v>
      </c>
      <c r="DC64" s="66">
        <f t="shared" si="86"/>
        <v>1.1304430153679645E-4</v>
      </c>
      <c r="DD64" s="66">
        <f t="shared" si="86"/>
        <v>1.1075287017082385E-4</v>
      </c>
      <c r="DE64" s="66">
        <f t="shared" si="86"/>
        <v>1.084825948526514E-4</v>
      </c>
      <c r="DF64" s="66">
        <f t="shared" si="86"/>
        <v>1.0623331546955101E-4</v>
      </c>
      <c r="DG64" s="66">
        <f t="shared" si="86"/>
        <v>1.040048730129124E-4</v>
      </c>
      <c r="DH64" s="66">
        <f t="shared" si="86"/>
        <v>1.0179710957103078E-4</v>
      </c>
      <c r="DI64" s="66">
        <f t="shared" si="86"/>
        <v>9.9609868321939811E-5</v>
      </c>
      <c r="DJ64" s="66">
        <f t="shared" si="86"/>
        <v>9.7442993526289742E-5</v>
      </c>
      <c r="DK64" s="66">
        <f t="shared" si="86"/>
        <v>9.5296330520270729E-5</v>
      </c>
      <c r="DL64" s="66">
        <f t="shared" si="86"/>
        <v>9.3169725708580362E-5</v>
      </c>
      <c r="DM64" s="66">
        <f t="shared" si="86"/>
        <v>9.1063026557436065E-5</v>
      </c>
      <c r="DN64" s="66">
        <f t="shared" si="86"/>
        <v>8.8976081587631097E-5</v>
      </c>
      <c r="DO64" s="66">
        <f t="shared" si="86"/>
        <v>8.6908740367634715E-5</v>
      </c>
      <c r="DP64" s="66">
        <f t="shared" si="86"/>
        <v>8.4860853506735649E-5</v>
      </c>
    </row>
    <row r="65" spans="1:120" x14ac:dyDescent="0.25">
      <c r="A65" s="65" t="str">
        <f t="shared" si="69"/>
        <v>01_AUS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01_AUS</v>
      </c>
      <c r="BL65" s="65" t="str">
        <f t="shared" si="72"/>
        <v>d_ind_cem_7_2_avi_gasoline</v>
      </c>
      <c r="BM65" s="65"/>
      <c r="BN65" s="65"/>
      <c r="BO65" s="66">
        <f t="shared" ref="BO65:CV65" si="87">BO$49*BO22</f>
        <v>0</v>
      </c>
      <c r="BP65" s="66">
        <f t="shared" si="87"/>
        <v>0</v>
      </c>
      <c r="BQ65" s="66">
        <f t="shared" si="87"/>
        <v>0</v>
      </c>
      <c r="BR65" s="66">
        <f t="shared" si="87"/>
        <v>0</v>
      </c>
      <c r="BS65" s="66">
        <f t="shared" si="87"/>
        <v>0</v>
      </c>
      <c r="BT65" s="66">
        <f t="shared" si="87"/>
        <v>0</v>
      </c>
      <c r="BU65" s="66">
        <f t="shared" si="87"/>
        <v>0</v>
      </c>
      <c r="BV65" s="66">
        <f t="shared" si="87"/>
        <v>0</v>
      </c>
      <c r="BW65" s="66">
        <f t="shared" si="87"/>
        <v>0</v>
      </c>
      <c r="BX65" s="66">
        <f t="shared" si="87"/>
        <v>0</v>
      </c>
      <c r="BY65" s="66">
        <f t="shared" si="87"/>
        <v>0</v>
      </c>
      <c r="BZ65" s="66">
        <f t="shared" si="87"/>
        <v>0</v>
      </c>
      <c r="CA65" s="66">
        <f t="shared" si="87"/>
        <v>0</v>
      </c>
      <c r="CB65" s="66">
        <f t="shared" si="87"/>
        <v>0</v>
      </c>
      <c r="CC65" s="66">
        <f t="shared" si="87"/>
        <v>0</v>
      </c>
      <c r="CD65" s="66">
        <f t="shared" si="87"/>
        <v>0</v>
      </c>
      <c r="CE65" s="66">
        <f t="shared" si="87"/>
        <v>0</v>
      </c>
      <c r="CF65" s="66">
        <f t="shared" si="87"/>
        <v>0</v>
      </c>
      <c r="CG65" s="66">
        <f t="shared" si="87"/>
        <v>0</v>
      </c>
      <c r="CH65" s="66">
        <f t="shared" si="87"/>
        <v>0</v>
      </c>
      <c r="CI65" s="66">
        <f t="shared" si="87"/>
        <v>0</v>
      </c>
      <c r="CJ65" s="66">
        <f t="shared" si="87"/>
        <v>0</v>
      </c>
      <c r="CK65" s="66">
        <f t="shared" si="87"/>
        <v>0</v>
      </c>
      <c r="CL65" s="66">
        <f t="shared" si="87"/>
        <v>0</v>
      </c>
      <c r="CM65" s="66">
        <f t="shared" si="87"/>
        <v>0</v>
      </c>
      <c r="CN65" s="66">
        <f t="shared" si="87"/>
        <v>0</v>
      </c>
      <c r="CO65" s="66">
        <f t="shared" si="87"/>
        <v>0</v>
      </c>
      <c r="CP65" s="66">
        <f t="shared" si="87"/>
        <v>0</v>
      </c>
      <c r="CQ65" s="66">
        <f t="shared" si="87"/>
        <v>0</v>
      </c>
      <c r="CR65" s="66">
        <f t="shared" si="87"/>
        <v>0</v>
      </c>
      <c r="CS65" s="66">
        <f t="shared" si="87"/>
        <v>0</v>
      </c>
      <c r="CT65" s="66">
        <f t="shared" si="87"/>
        <v>0</v>
      </c>
      <c r="CU65" s="66">
        <f t="shared" si="87"/>
        <v>0</v>
      </c>
      <c r="CV65" s="66">
        <f t="shared" si="87"/>
        <v>0</v>
      </c>
      <c r="CW65" s="66">
        <f t="shared" ref="CW65:DP65" si="88">CW$49*CW22</f>
        <v>0</v>
      </c>
      <c r="CX65" s="66">
        <f t="shared" si="88"/>
        <v>0</v>
      </c>
      <c r="CY65" s="66">
        <f t="shared" si="88"/>
        <v>0</v>
      </c>
      <c r="CZ65" s="66">
        <f t="shared" si="88"/>
        <v>0</v>
      </c>
      <c r="DA65" s="66">
        <f t="shared" si="88"/>
        <v>0</v>
      </c>
      <c r="DB65" s="66">
        <f t="shared" si="88"/>
        <v>0</v>
      </c>
      <c r="DC65" s="66">
        <f t="shared" si="88"/>
        <v>0</v>
      </c>
      <c r="DD65" s="66">
        <f t="shared" si="88"/>
        <v>0</v>
      </c>
      <c r="DE65" s="66">
        <f t="shared" si="88"/>
        <v>0</v>
      </c>
      <c r="DF65" s="66">
        <f t="shared" si="88"/>
        <v>0</v>
      </c>
      <c r="DG65" s="66">
        <f t="shared" si="88"/>
        <v>0</v>
      </c>
      <c r="DH65" s="66">
        <f t="shared" si="88"/>
        <v>0</v>
      </c>
      <c r="DI65" s="66">
        <f t="shared" si="88"/>
        <v>0</v>
      </c>
      <c r="DJ65" s="66">
        <f t="shared" si="88"/>
        <v>0</v>
      </c>
      <c r="DK65" s="66">
        <f t="shared" si="88"/>
        <v>0</v>
      </c>
      <c r="DL65" s="66">
        <f t="shared" si="88"/>
        <v>0</v>
      </c>
      <c r="DM65" s="66">
        <f t="shared" si="88"/>
        <v>0</v>
      </c>
      <c r="DN65" s="66">
        <f t="shared" si="88"/>
        <v>0</v>
      </c>
      <c r="DO65" s="66">
        <f t="shared" si="88"/>
        <v>0</v>
      </c>
      <c r="DP65" s="66">
        <f t="shared" si="88"/>
        <v>0</v>
      </c>
    </row>
    <row r="66" spans="1:120" x14ac:dyDescent="0.25">
      <c r="A66" s="65" t="str">
        <f t="shared" si="69"/>
        <v>01_AUS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01_AUS</v>
      </c>
      <c r="BL66" s="65" t="str">
        <f t="shared" si="72"/>
        <v>d_ind_cem_7_3_naphtha</v>
      </c>
      <c r="BM66" s="65"/>
      <c r="BN66" s="65"/>
      <c r="BO66" s="66">
        <f t="shared" ref="BO66:CV66" si="89">BO$49*BO23</f>
        <v>0</v>
      </c>
      <c r="BP66" s="66">
        <f t="shared" si="89"/>
        <v>0</v>
      </c>
      <c r="BQ66" s="66">
        <f t="shared" si="89"/>
        <v>0</v>
      </c>
      <c r="BR66" s="66">
        <f t="shared" si="89"/>
        <v>0</v>
      </c>
      <c r="BS66" s="66">
        <f t="shared" si="89"/>
        <v>0</v>
      </c>
      <c r="BT66" s="66">
        <f t="shared" si="89"/>
        <v>0</v>
      </c>
      <c r="BU66" s="66">
        <f t="shared" si="89"/>
        <v>0</v>
      </c>
      <c r="BV66" s="66">
        <f t="shared" si="89"/>
        <v>0</v>
      </c>
      <c r="BW66" s="66">
        <f t="shared" si="89"/>
        <v>0</v>
      </c>
      <c r="BX66" s="66">
        <f t="shared" si="89"/>
        <v>0</v>
      </c>
      <c r="BY66" s="66">
        <f t="shared" si="89"/>
        <v>0</v>
      </c>
      <c r="BZ66" s="66">
        <f t="shared" si="89"/>
        <v>0</v>
      </c>
      <c r="CA66" s="66">
        <f t="shared" si="89"/>
        <v>0</v>
      </c>
      <c r="CB66" s="66">
        <f t="shared" si="89"/>
        <v>0</v>
      </c>
      <c r="CC66" s="66">
        <f t="shared" si="89"/>
        <v>0</v>
      </c>
      <c r="CD66" s="66">
        <f t="shared" si="89"/>
        <v>0</v>
      </c>
      <c r="CE66" s="66">
        <f t="shared" si="89"/>
        <v>0</v>
      </c>
      <c r="CF66" s="66">
        <f t="shared" si="89"/>
        <v>0</v>
      </c>
      <c r="CG66" s="66">
        <f t="shared" si="89"/>
        <v>0</v>
      </c>
      <c r="CH66" s="66">
        <f t="shared" si="89"/>
        <v>0</v>
      </c>
      <c r="CI66" s="66">
        <f t="shared" si="89"/>
        <v>0</v>
      </c>
      <c r="CJ66" s="66">
        <f t="shared" si="89"/>
        <v>0</v>
      </c>
      <c r="CK66" s="66">
        <f t="shared" si="89"/>
        <v>0</v>
      </c>
      <c r="CL66" s="66">
        <f t="shared" si="89"/>
        <v>0</v>
      </c>
      <c r="CM66" s="66">
        <f t="shared" si="89"/>
        <v>0</v>
      </c>
      <c r="CN66" s="66">
        <f t="shared" si="89"/>
        <v>0</v>
      </c>
      <c r="CO66" s="66">
        <f t="shared" si="89"/>
        <v>0</v>
      </c>
      <c r="CP66" s="66">
        <f t="shared" si="89"/>
        <v>0</v>
      </c>
      <c r="CQ66" s="66">
        <f t="shared" si="89"/>
        <v>0</v>
      </c>
      <c r="CR66" s="66">
        <f t="shared" si="89"/>
        <v>0</v>
      </c>
      <c r="CS66" s="66">
        <f t="shared" si="89"/>
        <v>0</v>
      </c>
      <c r="CT66" s="66">
        <f t="shared" si="89"/>
        <v>0</v>
      </c>
      <c r="CU66" s="66">
        <f t="shared" si="89"/>
        <v>0</v>
      </c>
      <c r="CV66" s="66">
        <f t="shared" si="89"/>
        <v>0</v>
      </c>
      <c r="CW66" s="66">
        <f t="shared" ref="CW66:DP66" si="90">CW$49*CW23</f>
        <v>0</v>
      </c>
      <c r="CX66" s="66">
        <f t="shared" si="90"/>
        <v>0</v>
      </c>
      <c r="CY66" s="66">
        <f t="shared" si="90"/>
        <v>0</v>
      </c>
      <c r="CZ66" s="66">
        <f t="shared" si="90"/>
        <v>0</v>
      </c>
      <c r="DA66" s="66">
        <f t="shared" si="90"/>
        <v>0</v>
      </c>
      <c r="DB66" s="66">
        <f t="shared" si="90"/>
        <v>0</v>
      </c>
      <c r="DC66" s="66">
        <f t="shared" si="90"/>
        <v>0</v>
      </c>
      <c r="DD66" s="66">
        <f t="shared" si="90"/>
        <v>0</v>
      </c>
      <c r="DE66" s="66">
        <f t="shared" si="90"/>
        <v>0</v>
      </c>
      <c r="DF66" s="66">
        <f t="shared" si="90"/>
        <v>0</v>
      </c>
      <c r="DG66" s="66">
        <f t="shared" si="90"/>
        <v>0</v>
      </c>
      <c r="DH66" s="66">
        <f t="shared" si="90"/>
        <v>0</v>
      </c>
      <c r="DI66" s="66">
        <f t="shared" si="90"/>
        <v>0</v>
      </c>
      <c r="DJ66" s="66">
        <f t="shared" si="90"/>
        <v>0</v>
      </c>
      <c r="DK66" s="66">
        <f t="shared" si="90"/>
        <v>0</v>
      </c>
      <c r="DL66" s="66">
        <f t="shared" si="90"/>
        <v>0</v>
      </c>
      <c r="DM66" s="66">
        <f t="shared" si="90"/>
        <v>0</v>
      </c>
      <c r="DN66" s="66">
        <f t="shared" si="90"/>
        <v>0</v>
      </c>
      <c r="DO66" s="66">
        <f t="shared" si="90"/>
        <v>0</v>
      </c>
      <c r="DP66" s="66">
        <f t="shared" si="90"/>
        <v>0</v>
      </c>
    </row>
    <row r="67" spans="1:120" x14ac:dyDescent="0.25">
      <c r="A67" s="65" t="str">
        <f t="shared" si="69"/>
        <v>01_AUS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01_AUS</v>
      </c>
      <c r="BL67" s="65" t="str">
        <f t="shared" si="72"/>
        <v>d_ind_cem_7_x_jet_fuel</v>
      </c>
      <c r="BM67" s="65"/>
      <c r="BN67" s="65"/>
      <c r="BO67" s="66">
        <f t="shared" ref="BO67:CV67" si="91">BO$49*BO24</f>
        <v>0</v>
      </c>
      <c r="BP67" s="66">
        <f t="shared" si="91"/>
        <v>0</v>
      </c>
      <c r="BQ67" s="66">
        <f t="shared" si="91"/>
        <v>0</v>
      </c>
      <c r="BR67" s="66">
        <f t="shared" si="91"/>
        <v>0</v>
      </c>
      <c r="BS67" s="66">
        <f t="shared" si="91"/>
        <v>0</v>
      </c>
      <c r="BT67" s="66">
        <f t="shared" si="91"/>
        <v>0</v>
      </c>
      <c r="BU67" s="66">
        <f t="shared" si="91"/>
        <v>0</v>
      </c>
      <c r="BV67" s="66">
        <f t="shared" si="91"/>
        <v>0</v>
      </c>
      <c r="BW67" s="66">
        <f t="shared" si="91"/>
        <v>0</v>
      </c>
      <c r="BX67" s="66">
        <f t="shared" si="91"/>
        <v>0</v>
      </c>
      <c r="BY67" s="66">
        <f t="shared" si="91"/>
        <v>0</v>
      </c>
      <c r="BZ67" s="66">
        <f t="shared" si="91"/>
        <v>0</v>
      </c>
      <c r="CA67" s="66">
        <f t="shared" si="91"/>
        <v>0</v>
      </c>
      <c r="CB67" s="66">
        <f t="shared" si="91"/>
        <v>0</v>
      </c>
      <c r="CC67" s="66">
        <f t="shared" si="91"/>
        <v>0</v>
      </c>
      <c r="CD67" s="66">
        <f t="shared" si="91"/>
        <v>0</v>
      </c>
      <c r="CE67" s="66">
        <f t="shared" si="91"/>
        <v>0</v>
      </c>
      <c r="CF67" s="66">
        <f t="shared" si="91"/>
        <v>0</v>
      </c>
      <c r="CG67" s="66">
        <f t="shared" si="91"/>
        <v>0</v>
      </c>
      <c r="CH67" s="66">
        <f t="shared" si="91"/>
        <v>0</v>
      </c>
      <c r="CI67" s="66">
        <f t="shared" si="91"/>
        <v>0</v>
      </c>
      <c r="CJ67" s="66">
        <f t="shared" si="91"/>
        <v>0</v>
      </c>
      <c r="CK67" s="66">
        <f t="shared" si="91"/>
        <v>0</v>
      </c>
      <c r="CL67" s="66">
        <f t="shared" si="91"/>
        <v>0</v>
      </c>
      <c r="CM67" s="66">
        <f t="shared" si="91"/>
        <v>0</v>
      </c>
      <c r="CN67" s="66">
        <f t="shared" si="91"/>
        <v>0</v>
      </c>
      <c r="CO67" s="66">
        <f t="shared" si="91"/>
        <v>0</v>
      </c>
      <c r="CP67" s="66">
        <f t="shared" si="91"/>
        <v>0</v>
      </c>
      <c r="CQ67" s="66">
        <f t="shared" si="91"/>
        <v>0</v>
      </c>
      <c r="CR67" s="66">
        <f t="shared" si="91"/>
        <v>0</v>
      </c>
      <c r="CS67" s="66">
        <f t="shared" si="91"/>
        <v>0</v>
      </c>
      <c r="CT67" s="66">
        <f t="shared" si="91"/>
        <v>0</v>
      </c>
      <c r="CU67" s="66">
        <f t="shared" si="91"/>
        <v>0</v>
      </c>
      <c r="CV67" s="66">
        <f t="shared" si="91"/>
        <v>0</v>
      </c>
      <c r="CW67" s="66">
        <f t="shared" ref="CW67:DP67" si="92">CW$49*CW24</f>
        <v>0</v>
      </c>
      <c r="CX67" s="66">
        <f t="shared" si="92"/>
        <v>0</v>
      </c>
      <c r="CY67" s="66">
        <f t="shared" si="92"/>
        <v>0</v>
      </c>
      <c r="CZ67" s="66">
        <f t="shared" si="92"/>
        <v>0</v>
      </c>
      <c r="DA67" s="66">
        <f t="shared" si="92"/>
        <v>0</v>
      </c>
      <c r="DB67" s="66">
        <f t="shared" si="92"/>
        <v>0</v>
      </c>
      <c r="DC67" s="66">
        <f t="shared" si="92"/>
        <v>0</v>
      </c>
      <c r="DD67" s="66">
        <f t="shared" si="92"/>
        <v>0</v>
      </c>
      <c r="DE67" s="66">
        <f t="shared" si="92"/>
        <v>0</v>
      </c>
      <c r="DF67" s="66">
        <f t="shared" si="92"/>
        <v>0</v>
      </c>
      <c r="DG67" s="66">
        <f t="shared" si="92"/>
        <v>0</v>
      </c>
      <c r="DH67" s="66">
        <f t="shared" si="92"/>
        <v>0</v>
      </c>
      <c r="DI67" s="66">
        <f t="shared" si="92"/>
        <v>0</v>
      </c>
      <c r="DJ67" s="66">
        <f t="shared" si="92"/>
        <v>0</v>
      </c>
      <c r="DK67" s="66">
        <f t="shared" si="92"/>
        <v>0</v>
      </c>
      <c r="DL67" s="66">
        <f t="shared" si="92"/>
        <v>0</v>
      </c>
      <c r="DM67" s="66">
        <f t="shared" si="92"/>
        <v>0</v>
      </c>
      <c r="DN67" s="66">
        <f t="shared" si="92"/>
        <v>0</v>
      </c>
      <c r="DO67" s="66">
        <f t="shared" si="92"/>
        <v>0</v>
      </c>
      <c r="DP67" s="66">
        <f t="shared" si="92"/>
        <v>0</v>
      </c>
    </row>
    <row r="68" spans="1:120" x14ac:dyDescent="0.25">
      <c r="A68" s="65" t="str">
        <f t="shared" si="69"/>
        <v>01_AUS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01_AUS</v>
      </c>
      <c r="BL68" s="65" t="str">
        <f t="shared" si="72"/>
        <v>d_ind_cem_7_6_kerosene</v>
      </c>
      <c r="BM68" s="65"/>
      <c r="BN68" s="65"/>
      <c r="BO68" s="66">
        <f t="shared" ref="BO68:CV68" si="93">BO$49*BO25</f>
        <v>0</v>
      </c>
      <c r="BP68" s="66">
        <f t="shared" si="93"/>
        <v>0</v>
      </c>
      <c r="BQ68" s="66">
        <f t="shared" si="93"/>
        <v>0</v>
      </c>
      <c r="BR68" s="66">
        <f t="shared" si="93"/>
        <v>0</v>
      </c>
      <c r="BS68" s="66">
        <f t="shared" si="93"/>
        <v>0</v>
      </c>
      <c r="BT68" s="66">
        <f t="shared" si="93"/>
        <v>0</v>
      </c>
      <c r="BU68" s="66">
        <f t="shared" si="93"/>
        <v>0</v>
      </c>
      <c r="BV68" s="66">
        <f t="shared" si="93"/>
        <v>0</v>
      </c>
      <c r="BW68" s="66">
        <f t="shared" si="93"/>
        <v>0</v>
      </c>
      <c r="BX68" s="66">
        <f t="shared" si="93"/>
        <v>0</v>
      </c>
      <c r="BY68" s="66">
        <f t="shared" si="93"/>
        <v>0</v>
      </c>
      <c r="BZ68" s="66">
        <f t="shared" si="93"/>
        <v>0</v>
      </c>
      <c r="CA68" s="66">
        <f t="shared" si="93"/>
        <v>0</v>
      </c>
      <c r="CB68" s="66">
        <f t="shared" si="93"/>
        <v>0</v>
      </c>
      <c r="CC68" s="66">
        <f t="shared" si="93"/>
        <v>0</v>
      </c>
      <c r="CD68" s="66">
        <f t="shared" si="93"/>
        <v>0</v>
      </c>
      <c r="CE68" s="66">
        <f t="shared" si="93"/>
        <v>0</v>
      </c>
      <c r="CF68" s="66">
        <f t="shared" si="93"/>
        <v>0</v>
      </c>
      <c r="CG68" s="66">
        <f t="shared" si="93"/>
        <v>0</v>
      </c>
      <c r="CH68" s="66">
        <f t="shared" si="93"/>
        <v>0</v>
      </c>
      <c r="CI68" s="66">
        <f t="shared" si="93"/>
        <v>0</v>
      </c>
      <c r="CJ68" s="66">
        <f t="shared" si="93"/>
        <v>0</v>
      </c>
      <c r="CK68" s="66">
        <f t="shared" si="93"/>
        <v>0</v>
      </c>
      <c r="CL68" s="66">
        <f t="shared" si="93"/>
        <v>0</v>
      </c>
      <c r="CM68" s="66">
        <f t="shared" si="93"/>
        <v>0</v>
      </c>
      <c r="CN68" s="66">
        <f t="shared" si="93"/>
        <v>0</v>
      </c>
      <c r="CO68" s="66">
        <f t="shared" si="93"/>
        <v>0</v>
      </c>
      <c r="CP68" s="66">
        <f t="shared" si="93"/>
        <v>0</v>
      </c>
      <c r="CQ68" s="66">
        <f t="shared" si="93"/>
        <v>0</v>
      </c>
      <c r="CR68" s="66">
        <f t="shared" si="93"/>
        <v>0</v>
      </c>
      <c r="CS68" s="66">
        <f t="shared" si="93"/>
        <v>0</v>
      </c>
      <c r="CT68" s="66">
        <f t="shared" si="93"/>
        <v>0</v>
      </c>
      <c r="CU68" s="66">
        <f t="shared" si="93"/>
        <v>0</v>
      </c>
      <c r="CV68" s="66">
        <f t="shared" si="93"/>
        <v>0</v>
      </c>
      <c r="CW68" s="66">
        <f t="shared" ref="CW68:DP68" si="94">CW$49*CW25</f>
        <v>0</v>
      </c>
      <c r="CX68" s="66">
        <f t="shared" si="94"/>
        <v>0</v>
      </c>
      <c r="CY68" s="66">
        <f t="shared" si="94"/>
        <v>0</v>
      </c>
      <c r="CZ68" s="66">
        <f t="shared" si="94"/>
        <v>0</v>
      </c>
      <c r="DA68" s="66">
        <f t="shared" si="94"/>
        <v>0</v>
      </c>
      <c r="DB68" s="66">
        <f t="shared" si="94"/>
        <v>0</v>
      </c>
      <c r="DC68" s="66">
        <f t="shared" si="94"/>
        <v>0</v>
      </c>
      <c r="DD68" s="66">
        <f t="shared" si="94"/>
        <v>0</v>
      </c>
      <c r="DE68" s="66">
        <f t="shared" si="94"/>
        <v>0</v>
      </c>
      <c r="DF68" s="66">
        <f t="shared" si="94"/>
        <v>0</v>
      </c>
      <c r="DG68" s="66">
        <f t="shared" si="94"/>
        <v>0</v>
      </c>
      <c r="DH68" s="66">
        <f t="shared" si="94"/>
        <v>0</v>
      </c>
      <c r="DI68" s="66">
        <f t="shared" si="94"/>
        <v>0</v>
      </c>
      <c r="DJ68" s="66">
        <f t="shared" si="94"/>
        <v>0</v>
      </c>
      <c r="DK68" s="66">
        <f t="shared" si="94"/>
        <v>0</v>
      </c>
      <c r="DL68" s="66">
        <f t="shared" si="94"/>
        <v>0</v>
      </c>
      <c r="DM68" s="66">
        <f t="shared" si="94"/>
        <v>0</v>
      </c>
      <c r="DN68" s="66">
        <f t="shared" si="94"/>
        <v>0</v>
      </c>
      <c r="DO68" s="66">
        <f t="shared" si="94"/>
        <v>0</v>
      </c>
      <c r="DP68" s="66">
        <f t="shared" si="94"/>
        <v>0</v>
      </c>
    </row>
    <row r="69" spans="1:120" x14ac:dyDescent="0.25">
      <c r="A69" s="65" t="str">
        <f t="shared" si="69"/>
        <v>01_AUS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01_AUS</v>
      </c>
      <c r="BL69" s="65" t="str">
        <f t="shared" si="72"/>
        <v>d_ind_cem_7_7_gas_diesel_oil</v>
      </c>
      <c r="BM69" s="65"/>
      <c r="BN69" s="65"/>
      <c r="BO69" s="66">
        <f t="shared" ref="BO69:CV69" si="95">BO$49*BO26</f>
        <v>0.99356950799999999</v>
      </c>
      <c r="BP69" s="66">
        <f t="shared" si="95"/>
        <v>1.0348932239999999</v>
      </c>
      <c r="BQ69" s="66">
        <f t="shared" si="95"/>
        <v>1.0447169848236324</v>
      </c>
      <c r="BR69" s="66">
        <f t="shared" si="95"/>
        <v>0.99252719642004217</v>
      </c>
      <c r="BS69" s="66">
        <f t="shared" si="95"/>
        <v>1.0088750389254517</v>
      </c>
      <c r="BT69" s="66">
        <f t="shared" si="95"/>
        <v>1.0247602953909025</v>
      </c>
      <c r="BU69" s="66">
        <f t="shared" si="95"/>
        <v>1.0403128374684709</v>
      </c>
      <c r="BV69" s="66">
        <f t="shared" si="95"/>
        <v>1.055635683505705</v>
      </c>
      <c r="BW69" s="66">
        <f t="shared" si="95"/>
        <v>1.0707758169784032</v>
      </c>
      <c r="BX69" s="66">
        <f t="shared" si="95"/>
        <v>1.0851299058621187</v>
      </c>
      <c r="BY69" s="66">
        <f t="shared" si="95"/>
        <v>1.0994144366112648</v>
      </c>
      <c r="BZ69" s="66">
        <f t="shared" si="95"/>
        <v>1.1044062794351313</v>
      </c>
      <c r="CA69" s="66">
        <f t="shared" si="95"/>
        <v>1.1090435878173792</v>
      </c>
      <c r="CB69" s="66">
        <f t="shared" si="95"/>
        <v>1.1132259001112816</v>
      </c>
      <c r="CC69" s="66">
        <f t="shared" si="95"/>
        <v>1.119457719952071</v>
      </c>
      <c r="CD69" s="66">
        <f t="shared" si="95"/>
        <v>1.1252949830924053</v>
      </c>
      <c r="CE69" s="66">
        <f t="shared" si="95"/>
        <v>1.1307687891184548</v>
      </c>
      <c r="CF69" s="66">
        <f t="shared" si="95"/>
        <v>1.1359062658297885</v>
      </c>
      <c r="CG69" s="66">
        <f t="shared" si="95"/>
        <v>1.1407155395724855</v>
      </c>
      <c r="CH69" s="66">
        <f t="shared" si="95"/>
        <v>1.1445970307605011</v>
      </c>
      <c r="CI69" s="66">
        <f t="shared" si="95"/>
        <v>1.1481689116343072</v>
      </c>
      <c r="CJ69" s="66">
        <f t="shared" si="95"/>
        <v>1.1514157437877752</v>
      </c>
      <c r="CK69" s="66">
        <f t="shared" si="95"/>
        <v>1.1543218237586883</v>
      </c>
      <c r="CL69" s="66">
        <f t="shared" si="95"/>
        <v>1.1553978472856188</v>
      </c>
      <c r="CM69" s="66">
        <f t="shared" si="95"/>
        <v>1.1541401475604098</v>
      </c>
      <c r="CN69" s="66">
        <f t="shared" si="95"/>
        <v>1.1511938702334121</v>
      </c>
      <c r="CO69" s="66">
        <f t="shared" si="95"/>
        <v>1.1465614843443026</v>
      </c>
      <c r="CP69" s="66">
        <f t="shared" si="95"/>
        <v>1.140269652707677</v>
      </c>
      <c r="CQ69" s="66">
        <f t="shared" si="95"/>
        <v>1.1323458539028559</v>
      </c>
      <c r="CR69" s="66">
        <f t="shared" si="95"/>
        <v>1.1223521517492769</v>
      </c>
      <c r="CS69" s="66">
        <f t="shared" si="95"/>
        <v>1.1108504570782587</v>
      </c>
      <c r="CT69" s="66">
        <f t="shared" si="95"/>
        <v>1.097823499023449</v>
      </c>
      <c r="CU69" s="66">
        <f t="shared" si="95"/>
        <v>1.083248835620952</v>
      </c>
      <c r="CV69" s="66">
        <f t="shared" si="95"/>
        <v>1.0685622309494338</v>
      </c>
      <c r="CW69" s="66">
        <f t="shared" ref="CW69:DP69" si="96">CW$49*CW26</f>
        <v>1.0484244669669365</v>
      </c>
      <c r="CX69" s="66">
        <f t="shared" si="96"/>
        <v>1.0284705090622275</v>
      </c>
      <c r="CY69" s="66">
        <f t="shared" si="96"/>
        <v>1.0086989726369204</v>
      </c>
      <c r="CZ69" s="66">
        <f t="shared" si="96"/>
        <v>0.98910848261649198</v>
      </c>
      <c r="DA69" s="66">
        <f t="shared" si="96"/>
        <v>0.96969767338816582</v>
      </c>
      <c r="DB69" s="66">
        <f t="shared" si="96"/>
        <v>0.95046518873919217</v>
      </c>
      <c r="DC69" s="66">
        <f t="shared" si="96"/>
        <v>0.93140968179551109</v>
      </c>
      <c r="DD69" s="66">
        <f t="shared" si="96"/>
        <v>0.91252981496080732</v>
      </c>
      <c r="DE69" s="66">
        <f t="shared" si="96"/>
        <v>0.89382425985594516</v>
      </c>
      <c r="DF69" s="66">
        <f t="shared" si="96"/>
        <v>0.87529169725878675</v>
      </c>
      <c r="DG69" s="66">
        <f t="shared" si="96"/>
        <v>0.856930817044389</v>
      </c>
      <c r="DH69" s="66">
        <f t="shared" si="96"/>
        <v>0.83874031812557925</v>
      </c>
      <c r="DI69" s="66">
        <f t="shared" si="96"/>
        <v>0.82071890839390216</v>
      </c>
      <c r="DJ69" s="66">
        <f t="shared" si="96"/>
        <v>0.80286530466094286</v>
      </c>
      <c r="DK69" s="66">
        <f t="shared" si="96"/>
        <v>0.78517823260001685</v>
      </c>
      <c r="DL69" s="66">
        <f t="shared" si="96"/>
        <v>0.76765642668822953</v>
      </c>
      <c r="DM69" s="66">
        <f t="shared" si="96"/>
        <v>0.75029863014890119</v>
      </c>
      <c r="DN69" s="66">
        <f t="shared" si="96"/>
        <v>0.73310359489435484</v>
      </c>
      <c r="DO69" s="66">
        <f t="shared" si="96"/>
        <v>0.71607008146906459</v>
      </c>
      <c r="DP69" s="66">
        <f t="shared" si="96"/>
        <v>0.69919685899316353</v>
      </c>
    </row>
    <row r="70" spans="1:120" x14ac:dyDescent="0.25">
      <c r="A70" s="65" t="str">
        <f t="shared" si="69"/>
        <v>01_AUS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01_AUS</v>
      </c>
      <c r="BL70" s="65" t="str">
        <f t="shared" si="72"/>
        <v>d_ind_cem_7_8_fuel_oil</v>
      </c>
      <c r="BM70" s="65"/>
      <c r="BN70" s="65"/>
      <c r="BO70" s="66">
        <f t="shared" ref="BO70:CV70" si="97">BO$49*BO27</f>
        <v>0.31685702399999999</v>
      </c>
      <c r="BP70" s="66">
        <f t="shared" si="97"/>
        <v>0.34457364000000001</v>
      </c>
      <c r="BQ70" s="66">
        <f t="shared" si="97"/>
        <v>0.34784451756203966</v>
      </c>
      <c r="BR70" s="66">
        <f t="shared" si="97"/>
        <v>0.33046762790423773</v>
      </c>
      <c r="BS70" s="66">
        <f t="shared" si="97"/>
        <v>0.33591073591538428</v>
      </c>
      <c r="BT70" s="66">
        <f t="shared" si="97"/>
        <v>0.34119982324893305</v>
      </c>
      <c r="BU70" s="66">
        <f t="shared" si="97"/>
        <v>0.34637813141700446</v>
      </c>
      <c r="BV70" s="66">
        <f t="shared" si="97"/>
        <v>0.35147996096981771</v>
      </c>
      <c r="BW70" s="66">
        <f t="shared" si="97"/>
        <v>0.35652095532536043</v>
      </c>
      <c r="BX70" s="66">
        <f t="shared" si="97"/>
        <v>0.36130023162251146</v>
      </c>
      <c r="BY70" s="66">
        <f t="shared" si="97"/>
        <v>0.36605634813944132</v>
      </c>
      <c r="BZ70" s="66">
        <f t="shared" si="97"/>
        <v>0.367718410864598</v>
      </c>
      <c r="CA70" s="66">
        <f t="shared" si="97"/>
        <v>0.36926242931212205</v>
      </c>
      <c r="CB70" s="66">
        <f t="shared" si="97"/>
        <v>0.3706549542000101</v>
      </c>
      <c r="CC70" s="66">
        <f t="shared" si="97"/>
        <v>0.37272987439135635</v>
      </c>
      <c r="CD70" s="66">
        <f t="shared" si="97"/>
        <v>0.37467342466423248</v>
      </c>
      <c r="CE70" s="66">
        <f t="shared" si="97"/>
        <v>0.37649595980438899</v>
      </c>
      <c r="CF70" s="66">
        <f t="shared" si="97"/>
        <v>0.37820651216842643</v>
      </c>
      <c r="CG70" s="66">
        <f t="shared" si="97"/>
        <v>0.37980778746992316</v>
      </c>
      <c r="CH70" s="66">
        <f t="shared" si="97"/>
        <v>0.38110015224366572</v>
      </c>
      <c r="CI70" s="66">
        <f t="shared" si="97"/>
        <v>0.38228943048589503</v>
      </c>
      <c r="CJ70" s="66">
        <f t="shared" si="97"/>
        <v>0.38337048189066242</v>
      </c>
      <c r="CK70" s="66">
        <f t="shared" si="97"/>
        <v>0.38433807790007313</v>
      </c>
      <c r="CL70" s="66">
        <f t="shared" si="97"/>
        <v>0.38469634611055292</v>
      </c>
      <c r="CM70" s="66">
        <f t="shared" si="97"/>
        <v>0.38427758776689769</v>
      </c>
      <c r="CN70" s="66">
        <f t="shared" si="97"/>
        <v>0.38329660781701547</v>
      </c>
      <c r="CO70" s="66">
        <f t="shared" si="97"/>
        <v>0.38175422834184058</v>
      </c>
      <c r="CP70" s="66">
        <f t="shared" si="97"/>
        <v>0.37965932687855752</v>
      </c>
      <c r="CQ70" s="66">
        <f t="shared" si="97"/>
        <v>0.37702105257789897</v>
      </c>
      <c r="CR70" s="66">
        <f t="shared" si="97"/>
        <v>0.37369359207446201</v>
      </c>
      <c r="CS70" s="66">
        <f t="shared" si="97"/>
        <v>0.36986403680532698</v>
      </c>
      <c r="CT70" s="66">
        <f t="shared" si="97"/>
        <v>0.36552663633639415</v>
      </c>
      <c r="CU70" s="66">
        <f t="shared" si="97"/>
        <v>0.36067391848695035</v>
      </c>
      <c r="CV70" s="66">
        <f t="shared" si="97"/>
        <v>0.35578392914935858</v>
      </c>
      <c r="CW70" s="66">
        <f t="shared" ref="CW70:DP70" si="98">CW$49*CW27</f>
        <v>0.34907894502540221</v>
      </c>
      <c r="CX70" s="66">
        <f t="shared" si="98"/>
        <v>0.34243516019023124</v>
      </c>
      <c r="CY70" s="66">
        <f t="shared" si="98"/>
        <v>0.33585211363386436</v>
      </c>
      <c r="CZ70" s="66">
        <f t="shared" si="98"/>
        <v>0.32932934751734494</v>
      </c>
      <c r="DA70" s="66">
        <f t="shared" si="98"/>
        <v>0.32286640715205961</v>
      </c>
      <c r="DB70" s="66">
        <f t="shared" si="98"/>
        <v>0.31646284097918742</v>
      </c>
      <c r="DC70" s="66">
        <f t="shared" si="98"/>
        <v>0.31011820054927824</v>
      </c>
      <c r="DD70" s="66">
        <f t="shared" si="98"/>
        <v>0.30383204050196011</v>
      </c>
      <c r="DE70" s="66">
        <f t="shared" si="98"/>
        <v>0.29760391854577362</v>
      </c>
      <c r="DF70" s="66">
        <f t="shared" si="98"/>
        <v>0.29143339543813485</v>
      </c>
      <c r="DG70" s="66">
        <f t="shared" si="98"/>
        <v>0.28532003496542296</v>
      </c>
      <c r="DH70" s="66">
        <f t="shared" si="98"/>
        <v>0.27926340392319449</v>
      </c>
      <c r="DI70" s="66">
        <f t="shared" si="98"/>
        <v>0.27326307209652151</v>
      </c>
      <c r="DJ70" s="66">
        <f t="shared" si="98"/>
        <v>0.26731861224045489</v>
      </c>
      <c r="DK70" s="66">
        <f t="shared" si="98"/>
        <v>0.26142960006060939</v>
      </c>
      <c r="DL70" s="66">
        <f t="shared" si="98"/>
        <v>0.25559561419387217</v>
      </c>
      <c r="DM70" s="66">
        <f t="shared" si="98"/>
        <v>0.24981623618923296</v>
      </c>
      <c r="DN70" s="66">
        <f t="shared" si="98"/>
        <v>0.24409105048873464</v>
      </c>
      <c r="DO70" s="66">
        <f t="shared" si="98"/>
        <v>0.23841964440854457</v>
      </c>
      <c r="DP70" s="66">
        <f t="shared" si="98"/>
        <v>0.23280160812014478</v>
      </c>
    </row>
    <row r="71" spans="1:120" x14ac:dyDescent="0.25">
      <c r="A71" s="65" t="str">
        <f t="shared" si="69"/>
        <v>01_AUS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01_AUS</v>
      </c>
      <c r="BL71" s="65" t="str">
        <f t="shared" si="72"/>
        <v>d_ind_cem_7_9_lpg</v>
      </c>
      <c r="BM71" s="65"/>
      <c r="BN71" s="65"/>
      <c r="BO71" s="66">
        <f t="shared" ref="BO71:CV71" si="99">BO$49*BO28</f>
        <v>3.7325740679999999</v>
      </c>
      <c r="BP71" s="66">
        <f t="shared" si="99"/>
        <v>4.1308224839999994</v>
      </c>
      <c r="BQ71" s="66">
        <f t="shared" si="99"/>
        <v>4.17003446369666</v>
      </c>
      <c r="BR71" s="66">
        <f t="shared" si="99"/>
        <v>3.9617165944004613</v>
      </c>
      <c r="BS71" s="66">
        <f t="shared" si="99"/>
        <v>4.0269697372563247</v>
      </c>
      <c r="BT71" s="66">
        <f t="shared" si="99"/>
        <v>4.0903764472915523</v>
      </c>
      <c r="BU71" s="66">
        <f t="shared" si="99"/>
        <v>4.152455113000717</v>
      </c>
      <c r="BV71" s="66">
        <f t="shared" si="99"/>
        <v>4.2136169367150806</v>
      </c>
      <c r="BW71" s="66">
        <f t="shared" si="99"/>
        <v>4.2740494550748513</v>
      </c>
      <c r="BX71" s="66">
        <f t="shared" si="99"/>
        <v>4.3313444413817539</v>
      </c>
      <c r="BY71" s="66">
        <f t="shared" si="99"/>
        <v>4.3883617832906054</v>
      </c>
      <c r="BZ71" s="66">
        <f t="shared" si="99"/>
        <v>4.408286946674826</v>
      </c>
      <c r="CA71" s="66">
        <f t="shared" si="99"/>
        <v>4.4267969700148102</v>
      </c>
      <c r="CB71" s="66">
        <f t="shared" si="99"/>
        <v>4.4434908561647122</v>
      </c>
      <c r="CC71" s="66">
        <f t="shared" si="99"/>
        <v>4.4683654431439104</v>
      </c>
      <c r="CD71" s="66">
        <f t="shared" si="99"/>
        <v>4.4916651394467992</v>
      </c>
      <c r="CE71" s="66">
        <f t="shared" si="99"/>
        <v>4.5135140804593465</v>
      </c>
      <c r="CF71" s="66">
        <f t="shared" si="99"/>
        <v>4.5340205480040634</v>
      </c>
      <c r="CG71" s="66">
        <f t="shared" si="99"/>
        <v>4.5532169787539507</v>
      </c>
      <c r="CH71" s="66">
        <f t="shared" si="99"/>
        <v>4.5687101240360599</v>
      </c>
      <c r="CI71" s="66">
        <f t="shared" si="99"/>
        <v>4.5829674459331526</v>
      </c>
      <c r="CJ71" s="66">
        <f t="shared" si="99"/>
        <v>4.5959273213582517</v>
      </c>
      <c r="CK71" s="66">
        <f t="shared" si="99"/>
        <v>4.6075270692411792</v>
      </c>
      <c r="CL71" s="66">
        <f t="shared" si="99"/>
        <v>4.6118220651646986</v>
      </c>
      <c r="CM71" s="66">
        <f t="shared" si="99"/>
        <v>4.6068019005887511</v>
      </c>
      <c r="CN71" s="66">
        <f t="shared" si="99"/>
        <v>4.5950417031652711</v>
      </c>
      <c r="CO71" s="66">
        <f t="shared" si="99"/>
        <v>4.5765513281763077</v>
      </c>
      <c r="CP71" s="66">
        <f t="shared" si="99"/>
        <v>4.5514372014361024</v>
      </c>
      <c r="CQ71" s="66">
        <f t="shared" si="99"/>
        <v>4.5198090049201989</v>
      </c>
      <c r="CR71" s="66">
        <f t="shared" si="99"/>
        <v>4.4799186968217066</v>
      </c>
      <c r="CS71" s="66">
        <f t="shared" si="99"/>
        <v>4.4340091692981733</v>
      </c>
      <c r="CT71" s="66">
        <f t="shared" si="99"/>
        <v>4.3820114849158749</v>
      </c>
      <c r="CU71" s="66">
        <f t="shared" si="99"/>
        <v>4.323836065574481</v>
      </c>
      <c r="CV71" s="66">
        <f t="shared" si="99"/>
        <v>4.2652138276625955</v>
      </c>
      <c r="CW71" s="66">
        <f t="shared" ref="CW71:DP71" si="100">CW$49*CW28</f>
        <v>4.1848330441119383</v>
      </c>
      <c r="CX71" s="66">
        <f t="shared" si="100"/>
        <v>4.1051859307228176</v>
      </c>
      <c r="CY71" s="66">
        <f t="shared" si="100"/>
        <v>4.0262669608089858</v>
      </c>
      <c r="CZ71" s="66">
        <f t="shared" si="100"/>
        <v>3.9480706456991257</v>
      </c>
      <c r="DA71" s="66">
        <f t="shared" si="100"/>
        <v>3.8705915344889008</v>
      </c>
      <c r="DB71" s="66">
        <f t="shared" si="100"/>
        <v>3.793824213794601</v>
      </c>
      <c r="DC71" s="66">
        <f t="shared" si="100"/>
        <v>3.7177633075083159</v>
      </c>
      <c r="DD71" s="66">
        <f t="shared" si="100"/>
        <v>3.6424034765546631</v>
      </c>
      <c r="DE71" s="66">
        <f t="shared" si="100"/>
        <v>3.567739418649047</v>
      </c>
      <c r="DF71" s="66">
        <f t="shared" si="100"/>
        <v>3.4937658680574359</v>
      </c>
      <c r="DG71" s="66">
        <f t="shared" si="100"/>
        <v>3.4204775953576574</v>
      </c>
      <c r="DH71" s="66">
        <f t="shared" si="100"/>
        <v>3.3478694072022028</v>
      </c>
      <c r="DI71" s="66">
        <f t="shared" si="100"/>
        <v>3.2759361460825147</v>
      </c>
      <c r="DJ71" s="66">
        <f t="shared" si="100"/>
        <v>3.2046726900947746</v>
      </c>
      <c r="DK71" s="66">
        <f t="shared" si="100"/>
        <v>3.1340739527071562</v>
      </c>
      <c r="DL71" s="66">
        <f t="shared" si="100"/>
        <v>3.0641348825285544</v>
      </c>
      <c r="DM71" s="66">
        <f t="shared" si="100"/>
        <v>2.9948504630787709</v>
      </c>
      <c r="DN71" s="66">
        <f t="shared" si="100"/>
        <v>2.9262157125601487</v>
      </c>
      <c r="DO71" s="66">
        <f t="shared" si="100"/>
        <v>2.8582256836306472</v>
      </c>
      <c r="DP71" s="66">
        <f t="shared" si="100"/>
        <v>2.7908754631783519</v>
      </c>
    </row>
    <row r="72" spans="1:120" x14ac:dyDescent="0.25">
      <c r="A72" s="65" t="str">
        <f t="shared" si="69"/>
        <v>01_AUS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01_AUS</v>
      </c>
      <c r="BL72" s="65" t="str">
        <f t="shared" si="72"/>
        <v>d_ind_cem_7_10_refi_gas_notliq</v>
      </c>
      <c r="BM72" s="65"/>
      <c r="BN72" s="65"/>
      <c r="BO72" s="66">
        <f t="shared" ref="BO72:CV72" si="101">BO$49*BO29</f>
        <v>0</v>
      </c>
      <c r="BP72" s="66">
        <f t="shared" si="101"/>
        <v>0</v>
      </c>
      <c r="BQ72" s="66">
        <f t="shared" si="101"/>
        <v>0</v>
      </c>
      <c r="BR72" s="66">
        <f t="shared" si="101"/>
        <v>0</v>
      </c>
      <c r="BS72" s="66">
        <f t="shared" si="101"/>
        <v>0</v>
      </c>
      <c r="BT72" s="66">
        <f t="shared" si="101"/>
        <v>0</v>
      </c>
      <c r="BU72" s="66">
        <f t="shared" si="101"/>
        <v>0</v>
      </c>
      <c r="BV72" s="66">
        <f t="shared" si="101"/>
        <v>0</v>
      </c>
      <c r="BW72" s="66">
        <f t="shared" si="101"/>
        <v>0</v>
      </c>
      <c r="BX72" s="66">
        <f t="shared" si="101"/>
        <v>0</v>
      </c>
      <c r="BY72" s="66">
        <f t="shared" si="101"/>
        <v>0</v>
      </c>
      <c r="BZ72" s="66">
        <f t="shared" si="101"/>
        <v>0</v>
      </c>
      <c r="CA72" s="66">
        <f t="shared" si="101"/>
        <v>0</v>
      </c>
      <c r="CB72" s="66">
        <f t="shared" si="101"/>
        <v>0</v>
      </c>
      <c r="CC72" s="66">
        <f t="shared" si="101"/>
        <v>0</v>
      </c>
      <c r="CD72" s="66">
        <f t="shared" si="101"/>
        <v>0</v>
      </c>
      <c r="CE72" s="66">
        <f t="shared" si="101"/>
        <v>0</v>
      </c>
      <c r="CF72" s="66">
        <f t="shared" si="101"/>
        <v>0</v>
      </c>
      <c r="CG72" s="66">
        <f t="shared" si="101"/>
        <v>0</v>
      </c>
      <c r="CH72" s="66">
        <f t="shared" si="101"/>
        <v>0</v>
      </c>
      <c r="CI72" s="66">
        <f t="shared" si="101"/>
        <v>0</v>
      </c>
      <c r="CJ72" s="66">
        <f t="shared" si="101"/>
        <v>0</v>
      </c>
      <c r="CK72" s="66">
        <f t="shared" si="101"/>
        <v>0</v>
      </c>
      <c r="CL72" s="66">
        <f t="shared" si="101"/>
        <v>0</v>
      </c>
      <c r="CM72" s="66">
        <f t="shared" si="101"/>
        <v>0</v>
      </c>
      <c r="CN72" s="66">
        <f t="shared" si="101"/>
        <v>0</v>
      </c>
      <c r="CO72" s="66">
        <f t="shared" si="101"/>
        <v>0</v>
      </c>
      <c r="CP72" s="66">
        <f t="shared" si="101"/>
        <v>0</v>
      </c>
      <c r="CQ72" s="66">
        <f t="shared" si="101"/>
        <v>0</v>
      </c>
      <c r="CR72" s="66">
        <f t="shared" si="101"/>
        <v>0</v>
      </c>
      <c r="CS72" s="66">
        <f t="shared" si="101"/>
        <v>0</v>
      </c>
      <c r="CT72" s="66">
        <f t="shared" si="101"/>
        <v>0</v>
      </c>
      <c r="CU72" s="66">
        <f t="shared" si="101"/>
        <v>0</v>
      </c>
      <c r="CV72" s="66">
        <f t="shared" si="101"/>
        <v>0</v>
      </c>
      <c r="CW72" s="66">
        <f t="shared" ref="CW72:DP72" si="102">CW$49*CW29</f>
        <v>0</v>
      </c>
      <c r="CX72" s="66">
        <f t="shared" si="102"/>
        <v>0</v>
      </c>
      <c r="CY72" s="66">
        <f t="shared" si="102"/>
        <v>0</v>
      </c>
      <c r="CZ72" s="66">
        <f t="shared" si="102"/>
        <v>0</v>
      </c>
      <c r="DA72" s="66">
        <f t="shared" si="102"/>
        <v>0</v>
      </c>
      <c r="DB72" s="66">
        <f t="shared" si="102"/>
        <v>0</v>
      </c>
      <c r="DC72" s="66">
        <f t="shared" si="102"/>
        <v>0</v>
      </c>
      <c r="DD72" s="66">
        <f t="shared" si="102"/>
        <v>0</v>
      </c>
      <c r="DE72" s="66">
        <f t="shared" si="102"/>
        <v>0</v>
      </c>
      <c r="DF72" s="66">
        <f t="shared" si="102"/>
        <v>0</v>
      </c>
      <c r="DG72" s="66">
        <f t="shared" si="102"/>
        <v>0</v>
      </c>
      <c r="DH72" s="66">
        <f t="shared" si="102"/>
        <v>0</v>
      </c>
      <c r="DI72" s="66">
        <f t="shared" si="102"/>
        <v>0</v>
      </c>
      <c r="DJ72" s="66">
        <f t="shared" si="102"/>
        <v>0</v>
      </c>
      <c r="DK72" s="66">
        <f t="shared" si="102"/>
        <v>0</v>
      </c>
      <c r="DL72" s="66">
        <f t="shared" si="102"/>
        <v>0</v>
      </c>
      <c r="DM72" s="66">
        <f t="shared" si="102"/>
        <v>0</v>
      </c>
      <c r="DN72" s="66">
        <f t="shared" si="102"/>
        <v>0</v>
      </c>
      <c r="DO72" s="66">
        <f t="shared" si="102"/>
        <v>0</v>
      </c>
      <c r="DP72" s="66">
        <f t="shared" si="102"/>
        <v>0</v>
      </c>
    </row>
    <row r="73" spans="1:120" x14ac:dyDescent="0.25">
      <c r="A73" s="65" t="str">
        <f t="shared" si="69"/>
        <v>01_AUS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01_AUS</v>
      </c>
      <c r="BL73" s="65" t="str">
        <f t="shared" si="72"/>
        <v>d_ind_cem_7_11_ethane</v>
      </c>
      <c r="BM73" s="65"/>
      <c r="BN73" s="65"/>
      <c r="BO73" s="66">
        <f t="shared" ref="BO73:CV73" si="103">BO$49*BO30</f>
        <v>0</v>
      </c>
      <c r="BP73" s="66">
        <f t="shared" si="103"/>
        <v>0</v>
      </c>
      <c r="BQ73" s="66">
        <f t="shared" si="103"/>
        <v>0</v>
      </c>
      <c r="BR73" s="66">
        <f t="shared" si="103"/>
        <v>0</v>
      </c>
      <c r="BS73" s="66">
        <f t="shared" si="103"/>
        <v>0</v>
      </c>
      <c r="BT73" s="66">
        <f t="shared" si="103"/>
        <v>0</v>
      </c>
      <c r="BU73" s="66">
        <f t="shared" si="103"/>
        <v>0</v>
      </c>
      <c r="BV73" s="66">
        <f t="shared" si="103"/>
        <v>0</v>
      </c>
      <c r="BW73" s="66">
        <f t="shared" si="103"/>
        <v>0</v>
      </c>
      <c r="BX73" s="66">
        <f t="shared" si="103"/>
        <v>0</v>
      </c>
      <c r="BY73" s="66">
        <f t="shared" si="103"/>
        <v>0</v>
      </c>
      <c r="BZ73" s="66">
        <f t="shared" si="103"/>
        <v>0</v>
      </c>
      <c r="CA73" s="66">
        <f t="shared" si="103"/>
        <v>0</v>
      </c>
      <c r="CB73" s="66">
        <f t="shared" si="103"/>
        <v>0</v>
      </c>
      <c r="CC73" s="66">
        <f t="shared" si="103"/>
        <v>0</v>
      </c>
      <c r="CD73" s="66">
        <f t="shared" si="103"/>
        <v>0</v>
      </c>
      <c r="CE73" s="66">
        <f t="shared" si="103"/>
        <v>0</v>
      </c>
      <c r="CF73" s="66">
        <f t="shared" si="103"/>
        <v>0</v>
      </c>
      <c r="CG73" s="66">
        <f t="shared" si="103"/>
        <v>0</v>
      </c>
      <c r="CH73" s="66">
        <f t="shared" si="103"/>
        <v>0</v>
      </c>
      <c r="CI73" s="66">
        <f t="shared" si="103"/>
        <v>0</v>
      </c>
      <c r="CJ73" s="66">
        <f t="shared" si="103"/>
        <v>0</v>
      </c>
      <c r="CK73" s="66">
        <f t="shared" si="103"/>
        <v>0</v>
      </c>
      <c r="CL73" s="66">
        <f t="shared" si="103"/>
        <v>0</v>
      </c>
      <c r="CM73" s="66">
        <f t="shared" si="103"/>
        <v>0</v>
      </c>
      <c r="CN73" s="66">
        <f t="shared" si="103"/>
        <v>0</v>
      </c>
      <c r="CO73" s="66">
        <f t="shared" si="103"/>
        <v>0</v>
      </c>
      <c r="CP73" s="66">
        <f t="shared" si="103"/>
        <v>0</v>
      </c>
      <c r="CQ73" s="66">
        <f t="shared" si="103"/>
        <v>0</v>
      </c>
      <c r="CR73" s="66">
        <f t="shared" si="103"/>
        <v>0</v>
      </c>
      <c r="CS73" s="66">
        <f t="shared" si="103"/>
        <v>0</v>
      </c>
      <c r="CT73" s="66">
        <f t="shared" si="103"/>
        <v>0</v>
      </c>
      <c r="CU73" s="66">
        <f t="shared" si="103"/>
        <v>0</v>
      </c>
      <c r="CV73" s="66">
        <f t="shared" si="103"/>
        <v>0</v>
      </c>
      <c r="CW73" s="66">
        <f t="shared" ref="CW73:DP73" si="104">CW$49*CW30</f>
        <v>0</v>
      </c>
      <c r="CX73" s="66">
        <f t="shared" si="104"/>
        <v>0</v>
      </c>
      <c r="CY73" s="66">
        <f t="shared" si="104"/>
        <v>0</v>
      </c>
      <c r="CZ73" s="66">
        <f t="shared" si="104"/>
        <v>0</v>
      </c>
      <c r="DA73" s="66">
        <f t="shared" si="104"/>
        <v>0</v>
      </c>
      <c r="DB73" s="66">
        <f t="shared" si="104"/>
        <v>0</v>
      </c>
      <c r="DC73" s="66">
        <f t="shared" si="104"/>
        <v>0</v>
      </c>
      <c r="DD73" s="66">
        <f t="shared" si="104"/>
        <v>0</v>
      </c>
      <c r="DE73" s="66">
        <f t="shared" si="104"/>
        <v>0</v>
      </c>
      <c r="DF73" s="66">
        <f t="shared" si="104"/>
        <v>0</v>
      </c>
      <c r="DG73" s="66">
        <f t="shared" si="104"/>
        <v>0</v>
      </c>
      <c r="DH73" s="66">
        <f t="shared" si="104"/>
        <v>0</v>
      </c>
      <c r="DI73" s="66">
        <f t="shared" si="104"/>
        <v>0</v>
      </c>
      <c r="DJ73" s="66">
        <f t="shared" si="104"/>
        <v>0</v>
      </c>
      <c r="DK73" s="66">
        <f t="shared" si="104"/>
        <v>0</v>
      </c>
      <c r="DL73" s="66">
        <f t="shared" si="104"/>
        <v>0</v>
      </c>
      <c r="DM73" s="66">
        <f t="shared" si="104"/>
        <v>0</v>
      </c>
      <c r="DN73" s="66">
        <f t="shared" si="104"/>
        <v>0</v>
      </c>
      <c r="DO73" s="66">
        <f t="shared" si="104"/>
        <v>0</v>
      </c>
      <c r="DP73" s="66">
        <f t="shared" si="104"/>
        <v>0</v>
      </c>
    </row>
    <row r="74" spans="1:120" x14ac:dyDescent="0.25">
      <c r="A74" s="65" t="str">
        <f t="shared" si="69"/>
        <v>01_AUS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01_AUS</v>
      </c>
      <c r="BL74" s="65" t="str">
        <f t="shared" si="72"/>
        <v>d_ind_cem_7_x_other_petrol_prod</v>
      </c>
      <c r="BM74" s="65"/>
      <c r="BN74" s="65"/>
      <c r="BO74" s="66">
        <f t="shared" ref="BO74:CV74" si="105">BO$49*BO31</f>
        <v>1.4690225159999999</v>
      </c>
      <c r="BP74" s="66">
        <f t="shared" si="105"/>
        <v>1.248880572</v>
      </c>
      <c r="BQ74" s="66">
        <f t="shared" si="105"/>
        <v>1.2607356153533513</v>
      </c>
      <c r="BR74" s="66">
        <f t="shared" si="105"/>
        <v>1.1977544195328684</v>
      </c>
      <c r="BS74" s="66">
        <f t="shared" si="105"/>
        <v>1.2174825445467801</v>
      </c>
      <c r="BT74" s="66">
        <f t="shared" si="105"/>
        <v>1.2366524334984721</v>
      </c>
      <c r="BU74" s="66">
        <f t="shared" si="105"/>
        <v>1.2554208119122512</v>
      </c>
      <c r="BV74" s="66">
        <f t="shared" si="105"/>
        <v>1.2739119994858679</v>
      </c>
      <c r="BW74" s="66">
        <f t="shared" si="105"/>
        <v>1.2921826945808232</v>
      </c>
      <c r="BX74" s="66">
        <f t="shared" si="105"/>
        <v>1.3095048127664515</v>
      </c>
      <c r="BY74" s="66">
        <f t="shared" si="105"/>
        <v>1.3267429901156009</v>
      </c>
      <c r="BZ74" s="66">
        <f t="shared" si="105"/>
        <v>1.3327670082235836</v>
      </c>
      <c r="CA74" s="66">
        <f t="shared" si="105"/>
        <v>1.338363183955199</v>
      </c>
      <c r="CB74" s="66">
        <f t="shared" si="105"/>
        <v>1.3434102829686634</v>
      </c>
      <c r="CC74" s="66">
        <f t="shared" si="105"/>
        <v>1.3509306711081128</v>
      </c>
      <c r="CD74" s="66">
        <f t="shared" si="105"/>
        <v>1.3579749191141421</v>
      </c>
      <c r="CE74" s="66">
        <f t="shared" si="105"/>
        <v>1.3645805571087628</v>
      </c>
      <c r="CF74" s="66">
        <f t="shared" si="105"/>
        <v>1.3707803221715662</v>
      </c>
      <c r="CG74" s="66">
        <f t="shared" si="105"/>
        <v>1.3765840209526532</v>
      </c>
      <c r="CH74" s="66">
        <f t="shared" si="105"/>
        <v>1.3812680973604257</v>
      </c>
      <c r="CI74" s="66">
        <f t="shared" si="105"/>
        <v>1.3855785445885493</v>
      </c>
      <c r="CJ74" s="66">
        <f t="shared" si="105"/>
        <v>1.3894967319947227</v>
      </c>
      <c r="CK74" s="66">
        <f t="shared" si="105"/>
        <v>1.3930037090742746</v>
      </c>
      <c r="CL74" s="66">
        <f t="shared" si="105"/>
        <v>1.39430222456035</v>
      </c>
      <c r="CM74" s="66">
        <f t="shared" si="105"/>
        <v>1.3927844672538019</v>
      </c>
      <c r="CN74" s="66">
        <f t="shared" si="105"/>
        <v>1.3892289811146721</v>
      </c>
      <c r="CO74" s="66">
        <f t="shared" si="105"/>
        <v>1.3836387457118786</v>
      </c>
      <c r="CP74" s="66">
        <f t="shared" si="105"/>
        <v>1.3760459369939846</v>
      </c>
      <c r="CQ74" s="66">
        <f t="shared" si="105"/>
        <v>1.3664837153519016</v>
      </c>
      <c r="CR74" s="66">
        <f t="shared" si="105"/>
        <v>1.3544235914932112</v>
      </c>
      <c r="CS74" s="66">
        <f t="shared" si="105"/>
        <v>1.3405436638962454</v>
      </c>
      <c r="CT74" s="66">
        <f t="shared" si="105"/>
        <v>1.3248230905562943</v>
      </c>
      <c r="CU74" s="66">
        <f t="shared" si="105"/>
        <v>1.3072347891308922</v>
      </c>
      <c r="CV74" s="66">
        <f t="shared" si="105"/>
        <v>1.2895114000724444</v>
      </c>
      <c r="CW74" s="66">
        <f t="shared" ref="CW74:DP74" si="106">CW$49*CW31</f>
        <v>1.2652097024499056</v>
      </c>
      <c r="CX74" s="66">
        <f t="shared" si="106"/>
        <v>1.2411298169276317</v>
      </c>
      <c r="CY74" s="66">
        <f t="shared" si="106"/>
        <v>1.2172700726105155</v>
      </c>
      <c r="CZ74" s="66">
        <f t="shared" si="106"/>
        <v>1.1936288100965837</v>
      </c>
      <c r="DA74" s="66">
        <f t="shared" si="106"/>
        <v>1.1702043814020398</v>
      </c>
      <c r="DB74" s="66">
        <f t="shared" si="106"/>
        <v>1.1469951498867781</v>
      </c>
      <c r="DC74" s="66">
        <f t="shared" si="106"/>
        <v>1.1239994901803674</v>
      </c>
      <c r="DD74" s="66">
        <f t="shared" si="106"/>
        <v>1.1012157881085016</v>
      </c>
      <c r="DE74" s="66">
        <f t="shared" si="106"/>
        <v>1.0786424406199127</v>
      </c>
      <c r="DF74" s="66">
        <f t="shared" si="106"/>
        <v>1.0562778557137456</v>
      </c>
      <c r="DG74" s="66">
        <f t="shared" si="106"/>
        <v>1.0341204523673879</v>
      </c>
      <c r="DH74" s="66">
        <f t="shared" si="106"/>
        <v>1.0121686604647593</v>
      </c>
      <c r="DI74" s="66">
        <f t="shared" si="106"/>
        <v>0.99042092072504762</v>
      </c>
      <c r="DJ74" s="66">
        <f t="shared" si="106"/>
        <v>0.96887568463189899</v>
      </c>
      <c r="DK74" s="66">
        <f t="shared" si="106"/>
        <v>0.94753141436305188</v>
      </c>
      <c r="DL74" s="66">
        <f t="shared" si="106"/>
        <v>0.92638658272041474</v>
      </c>
      <c r="DM74" s="66">
        <f t="shared" si="106"/>
        <v>0.90543967306058704</v>
      </c>
      <c r="DN74" s="66">
        <f t="shared" si="106"/>
        <v>0.88468917922581636</v>
      </c>
      <c r="DO74" s="66">
        <f t="shared" si="106"/>
        <v>0.8641336054753922</v>
      </c>
      <c r="DP74" s="66">
        <f t="shared" si="106"/>
        <v>0.84377146641747269</v>
      </c>
    </row>
    <row r="75" spans="1:120" x14ac:dyDescent="0.25">
      <c r="A75" s="65" t="str">
        <f t="shared" si="69"/>
        <v>01_AUS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01_AUS</v>
      </c>
      <c r="BL75" s="65" t="str">
        <f t="shared" si="72"/>
        <v>d_ind_cem_8_1_natural_gas</v>
      </c>
      <c r="BM75" s="65"/>
      <c r="BN75" s="65"/>
      <c r="BO75" s="66">
        <f t="shared" ref="BO75:CV75" si="107">BO$49*BO32</f>
        <v>45.379804103999987</v>
      </c>
      <c r="BP75" s="66">
        <f t="shared" si="107"/>
        <v>46.082684088000001</v>
      </c>
      <c r="BQ75" s="66">
        <f t="shared" si="107"/>
        <v>46.520125609591723</v>
      </c>
      <c r="BR75" s="66">
        <f t="shared" si="107"/>
        <v>44.196170368754032</v>
      </c>
      <c r="BS75" s="66">
        <f t="shared" si="107"/>
        <v>44.924122242653993</v>
      </c>
      <c r="BT75" s="66">
        <f t="shared" si="107"/>
        <v>45.631475656878514</v>
      </c>
      <c r="BU75" s="66">
        <f t="shared" si="107"/>
        <v>46.324013656649889</v>
      </c>
      <c r="BV75" s="66">
        <f t="shared" si="107"/>
        <v>47.006323538372456</v>
      </c>
      <c r="BW75" s="66">
        <f t="shared" si="107"/>
        <v>47.6804974257768</v>
      </c>
      <c r="BX75" s="66">
        <f t="shared" si="107"/>
        <v>48.31966959161884</v>
      </c>
      <c r="BY75" s="66">
        <f t="shared" si="107"/>
        <v>48.955744408413871</v>
      </c>
      <c r="BZ75" s="66">
        <f t="shared" si="107"/>
        <v>49.178025809561774</v>
      </c>
      <c r="CA75" s="66">
        <f t="shared" si="107"/>
        <v>49.384520172692099</v>
      </c>
      <c r="CB75" s="66">
        <f t="shared" si="107"/>
        <v>49.570754048542902</v>
      </c>
      <c r="CC75" s="66">
        <f t="shared" si="107"/>
        <v>49.848250294876856</v>
      </c>
      <c r="CD75" s="66">
        <f t="shared" si="107"/>
        <v>50.108177354979581</v>
      </c>
      <c r="CE75" s="66">
        <f t="shared" si="107"/>
        <v>50.351920060031276</v>
      </c>
      <c r="CF75" s="66">
        <f t="shared" si="107"/>
        <v>50.580686381819319</v>
      </c>
      <c r="CG75" s="66">
        <f t="shared" si="107"/>
        <v>50.794838177809254</v>
      </c>
      <c r="CH75" s="66">
        <f t="shared" si="107"/>
        <v>50.967676812810005</v>
      </c>
      <c r="CI75" s="66">
        <f t="shared" si="107"/>
        <v>51.126728832951144</v>
      </c>
      <c r="CJ75" s="66">
        <f t="shared" si="107"/>
        <v>51.271306782584162</v>
      </c>
      <c r="CK75" s="66">
        <f t="shared" si="107"/>
        <v>51.400711403397537</v>
      </c>
      <c r="CL75" s="66">
        <f t="shared" si="107"/>
        <v>51.448625575712953</v>
      </c>
      <c r="CM75" s="66">
        <f t="shared" si="107"/>
        <v>51.392621557356016</v>
      </c>
      <c r="CN75" s="66">
        <f t="shared" si="107"/>
        <v>51.261426991436565</v>
      </c>
      <c r="CO75" s="66">
        <f t="shared" si="107"/>
        <v>51.055151821640365</v>
      </c>
      <c r="CP75" s="66">
        <f t="shared" si="107"/>
        <v>50.774983314473182</v>
      </c>
      <c r="CQ75" s="66">
        <f t="shared" si="107"/>
        <v>50.422145061568123</v>
      </c>
      <c r="CR75" s="66">
        <f t="shared" si="107"/>
        <v>49.977136235021845</v>
      </c>
      <c r="CS75" s="66">
        <f t="shared" si="107"/>
        <v>49.464978120822835</v>
      </c>
      <c r="CT75" s="66">
        <f t="shared" si="107"/>
        <v>48.884901665836395</v>
      </c>
      <c r="CU75" s="66">
        <f t="shared" si="107"/>
        <v>48.235907553506394</v>
      </c>
      <c r="CV75" s="66">
        <f t="shared" si="107"/>
        <v>47.58192881665952</v>
      </c>
      <c r="CW75" s="66">
        <f t="shared" ref="CW75:DP75" si="108">CW$49*CW32</f>
        <v>46.685215808666982</v>
      </c>
      <c r="CX75" s="66">
        <f t="shared" si="108"/>
        <v>45.796687487963673</v>
      </c>
      <c r="CY75" s="66">
        <f t="shared" si="108"/>
        <v>44.916282199870103</v>
      </c>
      <c r="CZ75" s="66">
        <f t="shared" si="108"/>
        <v>44.043938713794169</v>
      </c>
      <c r="DA75" s="66">
        <f t="shared" si="108"/>
        <v>43.179596220465235</v>
      </c>
      <c r="DB75" s="66">
        <f t="shared" si="108"/>
        <v>42.323194329185704</v>
      </c>
      <c r="DC75" s="66">
        <f t="shared" si="108"/>
        <v>41.474673065099871</v>
      </c>
      <c r="DD75" s="66">
        <f t="shared" si="108"/>
        <v>40.633972866480001</v>
      </c>
      <c r="DE75" s="66">
        <f t="shared" si="108"/>
        <v>39.801034582029459</v>
      </c>
      <c r="DF75" s="66">
        <f t="shared" si="108"/>
        <v>38.975799468202936</v>
      </c>
      <c r="DG75" s="66">
        <f t="shared" si="108"/>
        <v>38.158209186543409</v>
      </c>
      <c r="DH75" s="66">
        <f t="shared" si="108"/>
        <v>37.348205801036052</v>
      </c>
      <c r="DI75" s="66">
        <f t="shared" si="108"/>
        <v>36.545731775478728</v>
      </c>
      <c r="DJ75" s="66">
        <f t="shared" si="108"/>
        <v>35.750729970869074</v>
      </c>
      <c r="DK75" s="66">
        <f t="shared" si="108"/>
        <v>34.963143642808092</v>
      </c>
      <c r="DL75" s="66">
        <f t="shared" si="108"/>
        <v>34.182916438920103</v>
      </c>
      <c r="DM75" s="66">
        <f t="shared" si="108"/>
        <v>33.40999239628897</v>
      </c>
      <c r="DN75" s="66">
        <f t="shared" si="108"/>
        <v>32.644315938910523</v>
      </c>
      <c r="DO75" s="66">
        <f t="shared" si="108"/>
        <v>31.885831875161006</v>
      </c>
      <c r="DP75" s="66">
        <f t="shared" si="108"/>
        <v>31.134485395281565</v>
      </c>
    </row>
    <row r="76" spans="1:120" x14ac:dyDescent="0.25">
      <c r="A76" s="65" t="str">
        <f t="shared" si="69"/>
        <v>01_AUS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01_AUS</v>
      </c>
      <c r="BL76" s="65" t="str">
        <f t="shared" si="72"/>
        <v>d_ind_cem_15_1_fwood_wwaste</v>
      </c>
      <c r="BM76" s="65"/>
      <c r="BN76" s="65"/>
      <c r="BO76" s="66">
        <f t="shared" ref="BO76:CV76" si="109">BO$49*BO33</f>
        <v>0</v>
      </c>
      <c r="BP76" s="66">
        <f t="shared" si="109"/>
        <v>0</v>
      </c>
      <c r="BQ76" s="66">
        <f t="shared" si="109"/>
        <v>0</v>
      </c>
      <c r="BR76" s="66">
        <f t="shared" si="109"/>
        <v>0</v>
      </c>
      <c r="BS76" s="66">
        <f t="shared" si="109"/>
        <v>0</v>
      </c>
      <c r="BT76" s="66">
        <f t="shared" si="109"/>
        <v>0</v>
      </c>
      <c r="BU76" s="66">
        <f t="shared" si="109"/>
        <v>0</v>
      </c>
      <c r="BV76" s="66">
        <f t="shared" si="109"/>
        <v>0</v>
      </c>
      <c r="BW76" s="66">
        <f t="shared" si="109"/>
        <v>0</v>
      </c>
      <c r="BX76" s="66">
        <f t="shared" si="109"/>
        <v>0</v>
      </c>
      <c r="BY76" s="66">
        <f t="shared" si="109"/>
        <v>0</v>
      </c>
      <c r="BZ76" s="66">
        <f t="shared" si="109"/>
        <v>0</v>
      </c>
      <c r="CA76" s="66">
        <f t="shared" si="109"/>
        <v>0</v>
      </c>
      <c r="CB76" s="66">
        <f t="shared" si="109"/>
        <v>0</v>
      </c>
      <c r="CC76" s="66">
        <f t="shared" si="109"/>
        <v>0</v>
      </c>
      <c r="CD76" s="66">
        <f t="shared" si="109"/>
        <v>0</v>
      </c>
      <c r="CE76" s="66">
        <f t="shared" si="109"/>
        <v>0</v>
      </c>
      <c r="CF76" s="66">
        <f t="shared" si="109"/>
        <v>0</v>
      </c>
      <c r="CG76" s="66">
        <f t="shared" si="109"/>
        <v>0</v>
      </c>
      <c r="CH76" s="66">
        <f t="shared" si="109"/>
        <v>0</v>
      </c>
      <c r="CI76" s="66">
        <f t="shared" si="109"/>
        <v>0</v>
      </c>
      <c r="CJ76" s="66">
        <f t="shared" si="109"/>
        <v>0</v>
      </c>
      <c r="CK76" s="66">
        <f t="shared" si="109"/>
        <v>0</v>
      </c>
      <c r="CL76" s="66">
        <f t="shared" si="109"/>
        <v>0</v>
      </c>
      <c r="CM76" s="66">
        <f t="shared" si="109"/>
        <v>0</v>
      </c>
      <c r="CN76" s="66">
        <f t="shared" si="109"/>
        <v>0</v>
      </c>
      <c r="CO76" s="66">
        <f t="shared" si="109"/>
        <v>0</v>
      </c>
      <c r="CP76" s="66">
        <f t="shared" si="109"/>
        <v>0</v>
      </c>
      <c r="CQ76" s="66">
        <f t="shared" si="109"/>
        <v>0</v>
      </c>
      <c r="CR76" s="66">
        <f t="shared" si="109"/>
        <v>0</v>
      </c>
      <c r="CS76" s="66">
        <f t="shared" si="109"/>
        <v>0</v>
      </c>
      <c r="CT76" s="66">
        <f t="shared" si="109"/>
        <v>0</v>
      </c>
      <c r="CU76" s="66">
        <f t="shared" si="109"/>
        <v>0</v>
      </c>
      <c r="CV76" s="66">
        <f t="shared" si="109"/>
        <v>0</v>
      </c>
      <c r="CW76" s="66">
        <f t="shared" ref="CW76:DP76" si="110">CW$49*CW33</f>
        <v>0</v>
      </c>
      <c r="CX76" s="66">
        <f t="shared" si="110"/>
        <v>0</v>
      </c>
      <c r="CY76" s="66">
        <f t="shared" si="110"/>
        <v>0</v>
      </c>
      <c r="CZ76" s="66">
        <f t="shared" si="110"/>
        <v>0</v>
      </c>
      <c r="DA76" s="66">
        <f t="shared" si="110"/>
        <v>0</v>
      </c>
      <c r="DB76" s="66">
        <f t="shared" si="110"/>
        <v>0</v>
      </c>
      <c r="DC76" s="66">
        <f t="shared" si="110"/>
        <v>0</v>
      </c>
      <c r="DD76" s="66">
        <f t="shared" si="110"/>
        <v>0</v>
      </c>
      <c r="DE76" s="66">
        <f t="shared" si="110"/>
        <v>0</v>
      </c>
      <c r="DF76" s="66">
        <f t="shared" si="110"/>
        <v>0</v>
      </c>
      <c r="DG76" s="66">
        <f t="shared" si="110"/>
        <v>0</v>
      </c>
      <c r="DH76" s="66">
        <f t="shared" si="110"/>
        <v>0</v>
      </c>
      <c r="DI76" s="66">
        <f t="shared" si="110"/>
        <v>0</v>
      </c>
      <c r="DJ76" s="66">
        <f t="shared" si="110"/>
        <v>0</v>
      </c>
      <c r="DK76" s="66">
        <f t="shared" si="110"/>
        <v>0</v>
      </c>
      <c r="DL76" s="66">
        <f t="shared" si="110"/>
        <v>0</v>
      </c>
      <c r="DM76" s="66">
        <f t="shared" si="110"/>
        <v>0</v>
      </c>
      <c r="DN76" s="66">
        <f t="shared" si="110"/>
        <v>0</v>
      </c>
      <c r="DO76" s="66">
        <f t="shared" si="110"/>
        <v>0</v>
      </c>
      <c r="DP76" s="66">
        <f t="shared" si="110"/>
        <v>0</v>
      </c>
    </row>
    <row r="77" spans="1:120" x14ac:dyDescent="0.25">
      <c r="A77" s="65" t="str">
        <f t="shared" si="69"/>
        <v>01_AUS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01_AUS</v>
      </c>
      <c r="BL77" s="65" t="str">
        <f t="shared" si="72"/>
        <v>d_ind_cem_15_2_bagasse</v>
      </c>
      <c r="BM77" s="65"/>
      <c r="BN77" s="65"/>
      <c r="BO77" s="66">
        <f t="shared" ref="BO77:CV77" si="111">BO$49*BO34</f>
        <v>0</v>
      </c>
      <c r="BP77" s="66">
        <f t="shared" si="111"/>
        <v>0</v>
      </c>
      <c r="BQ77" s="66">
        <f t="shared" si="111"/>
        <v>0</v>
      </c>
      <c r="BR77" s="66">
        <f t="shared" si="111"/>
        <v>0</v>
      </c>
      <c r="BS77" s="66">
        <f t="shared" si="111"/>
        <v>0</v>
      </c>
      <c r="BT77" s="66">
        <f t="shared" si="111"/>
        <v>0</v>
      </c>
      <c r="BU77" s="66">
        <f t="shared" si="111"/>
        <v>0</v>
      </c>
      <c r="BV77" s="66">
        <f t="shared" si="111"/>
        <v>0</v>
      </c>
      <c r="BW77" s="66">
        <f t="shared" si="111"/>
        <v>0</v>
      </c>
      <c r="BX77" s="66">
        <f t="shared" si="111"/>
        <v>0</v>
      </c>
      <c r="BY77" s="66">
        <f t="shared" si="111"/>
        <v>0</v>
      </c>
      <c r="BZ77" s="66">
        <f t="shared" si="111"/>
        <v>0</v>
      </c>
      <c r="CA77" s="66">
        <f t="shared" si="111"/>
        <v>0</v>
      </c>
      <c r="CB77" s="66">
        <f t="shared" si="111"/>
        <v>0</v>
      </c>
      <c r="CC77" s="66">
        <f t="shared" si="111"/>
        <v>0</v>
      </c>
      <c r="CD77" s="66">
        <f t="shared" si="111"/>
        <v>0</v>
      </c>
      <c r="CE77" s="66">
        <f t="shared" si="111"/>
        <v>0</v>
      </c>
      <c r="CF77" s="66">
        <f t="shared" si="111"/>
        <v>0</v>
      </c>
      <c r="CG77" s="66">
        <f t="shared" si="111"/>
        <v>0</v>
      </c>
      <c r="CH77" s="66">
        <f t="shared" si="111"/>
        <v>0</v>
      </c>
      <c r="CI77" s="66">
        <f t="shared" si="111"/>
        <v>0</v>
      </c>
      <c r="CJ77" s="66">
        <f t="shared" si="111"/>
        <v>0</v>
      </c>
      <c r="CK77" s="66">
        <f t="shared" si="111"/>
        <v>0</v>
      </c>
      <c r="CL77" s="66">
        <f t="shared" si="111"/>
        <v>0</v>
      </c>
      <c r="CM77" s="66">
        <f t="shared" si="111"/>
        <v>0</v>
      </c>
      <c r="CN77" s="66">
        <f t="shared" si="111"/>
        <v>0</v>
      </c>
      <c r="CO77" s="66">
        <f t="shared" si="111"/>
        <v>0</v>
      </c>
      <c r="CP77" s="66">
        <f t="shared" si="111"/>
        <v>0</v>
      </c>
      <c r="CQ77" s="66">
        <f t="shared" si="111"/>
        <v>0</v>
      </c>
      <c r="CR77" s="66">
        <f t="shared" si="111"/>
        <v>0</v>
      </c>
      <c r="CS77" s="66">
        <f t="shared" si="111"/>
        <v>0</v>
      </c>
      <c r="CT77" s="66">
        <f t="shared" si="111"/>
        <v>0</v>
      </c>
      <c r="CU77" s="66">
        <f t="shared" si="111"/>
        <v>0</v>
      </c>
      <c r="CV77" s="66">
        <f t="shared" si="111"/>
        <v>0</v>
      </c>
      <c r="CW77" s="66">
        <f t="shared" ref="CW77:DP77" si="112">CW$49*CW34</f>
        <v>0</v>
      </c>
      <c r="CX77" s="66">
        <f t="shared" si="112"/>
        <v>0</v>
      </c>
      <c r="CY77" s="66">
        <f t="shared" si="112"/>
        <v>0</v>
      </c>
      <c r="CZ77" s="66">
        <f t="shared" si="112"/>
        <v>0</v>
      </c>
      <c r="DA77" s="66">
        <f t="shared" si="112"/>
        <v>0</v>
      </c>
      <c r="DB77" s="66">
        <f t="shared" si="112"/>
        <v>0</v>
      </c>
      <c r="DC77" s="66">
        <f t="shared" si="112"/>
        <v>0</v>
      </c>
      <c r="DD77" s="66">
        <f t="shared" si="112"/>
        <v>0</v>
      </c>
      <c r="DE77" s="66">
        <f t="shared" si="112"/>
        <v>0</v>
      </c>
      <c r="DF77" s="66">
        <f t="shared" si="112"/>
        <v>0</v>
      </c>
      <c r="DG77" s="66">
        <f t="shared" si="112"/>
        <v>0</v>
      </c>
      <c r="DH77" s="66">
        <f t="shared" si="112"/>
        <v>0</v>
      </c>
      <c r="DI77" s="66">
        <f t="shared" si="112"/>
        <v>0</v>
      </c>
      <c r="DJ77" s="66">
        <f t="shared" si="112"/>
        <v>0</v>
      </c>
      <c r="DK77" s="66">
        <f t="shared" si="112"/>
        <v>0</v>
      </c>
      <c r="DL77" s="66">
        <f t="shared" si="112"/>
        <v>0</v>
      </c>
      <c r="DM77" s="66">
        <f t="shared" si="112"/>
        <v>0</v>
      </c>
      <c r="DN77" s="66">
        <f t="shared" si="112"/>
        <v>0</v>
      </c>
      <c r="DO77" s="66">
        <f t="shared" si="112"/>
        <v>0</v>
      </c>
      <c r="DP77" s="66">
        <f t="shared" si="112"/>
        <v>0</v>
      </c>
    </row>
    <row r="78" spans="1:120" x14ac:dyDescent="0.25">
      <c r="A78" s="65" t="str">
        <f t="shared" si="69"/>
        <v>01_AUS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01_AUS</v>
      </c>
      <c r="BL78" s="65" t="str">
        <f t="shared" si="72"/>
        <v>d_ind_cem_15_3_charcoal</v>
      </c>
      <c r="BM78" s="65"/>
      <c r="BN78" s="65"/>
      <c r="BO78" s="66">
        <f t="shared" ref="BO78:CV78" si="113">BO$49*BO35</f>
        <v>0</v>
      </c>
      <c r="BP78" s="66">
        <f t="shared" si="113"/>
        <v>0</v>
      </c>
      <c r="BQ78" s="66">
        <f t="shared" si="113"/>
        <v>0</v>
      </c>
      <c r="BR78" s="66">
        <f t="shared" si="113"/>
        <v>0</v>
      </c>
      <c r="BS78" s="66">
        <f t="shared" si="113"/>
        <v>0</v>
      </c>
      <c r="BT78" s="66">
        <f t="shared" si="113"/>
        <v>0</v>
      </c>
      <c r="BU78" s="66">
        <f t="shared" si="113"/>
        <v>0</v>
      </c>
      <c r="BV78" s="66">
        <f t="shared" si="113"/>
        <v>0</v>
      </c>
      <c r="BW78" s="66">
        <f t="shared" si="113"/>
        <v>0</v>
      </c>
      <c r="BX78" s="66">
        <f t="shared" si="113"/>
        <v>0</v>
      </c>
      <c r="BY78" s="66">
        <f t="shared" si="113"/>
        <v>0</v>
      </c>
      <c r="BZ78" s="66">
        <f t="shared" si="113"/>
        <v>0</v>
      </c>
      <c r="CA78" s="66">
        <f t="shared" si="113"/>
        <v>0</v>
      </c>
      <c r="CB78" s="66">
        <f t="shared" si="113"/>
        <v>0</v>
      </c>
      <c r="CC78" s="66">
        <f t="shared" si="113"/>
        <v>0</v>
      </c>
      <c r="CD78" s="66">
        <f t="shared" si="113"/>
        <v>0</v>
      </c>
      <c r="CE78" s="66">
        <f t="shared" si="113"/>
        <v>0</v>
      </c>
      <c r="CF78" s="66">
        <f t="shared" si="113"/>
        <v>0</v>
      </c>
      <c r="CG78" s="66">
        <f t="shared" si="113"/>
        <v>0</v>
      </c>
      <c r="CH78" s="66">
        <f t="shared" si="113"/>
        <v>0</v>
      </c>
      <c r="CI78" s="66">
        <f t="shared" si="113"/>
        <v>0</v>
      </c>
      <c r="CJ78" s="66">
        <f t="shared" si="113"/>
        <v>0</v>
      </c>
      <c r="CK78" s="66">
        <f t="shared" si="113"/>
        <v>0</v>
      </c>
      <c r="CL78" s="66">
        <f t="shared" si="113"/>
        <v>0</v>
      </c>
      <c r="CM78" s="66">
        <f t="shared" si="113"/>
        <v>0</v>
      </c>
      <c r="CN78" s="66">
        <f t="shared" si="113"/>
        <v>0</v>
      </c>
      <c r="CO78" s="66">
        <f t="shared" si="113"/>
        <v>0</v>
      </c>
      <c r="CP78" s="66">
        <f t="shared" si="113"/>
        <v>0</v>
      </c>
      <c r="CQ78" s="66">
        <f t="shared" si="113"/>
        <v>0</v>
      </c>
      <c r="CR78" s="66">
        <f t="shared" si="113"/>
        <v>0</v>
      </c>
      <c r="CS78" s="66">
        <f t="shared" si="113"/>
        <v>0</v>
      </c>
      <c r="CT78" s="66">
        <f t="shared" si="113"/>
        <v>0</v>
      </c>
      <c r="CU78" s="66">
        <f t="shared" si="113"/>
        <v>0</v>
      </c>
      <c r="CV78" s="66">
        <f t="shared" si="113"/>
        <v>0</v>
      </c>
      <c r="CW78" s="66">
        <f t="shared" ref="CW78:DP78" si="114">CW$49*CW35</f>
        <v>0</v>
      </c>
      <c r="CX78" s="66">
        <f t="shared" si="114"/>
        <v>0</v>
      </c>
      <c r="CY78" s="66">
        <f t="shared" si="114"/>
        <v>0</v>
      </c>
      <c r="CZ78" s="66">
        <f t="shared" si="114"/>
        <v>0</v>
      </c>
      <c r="DA78" s="66">
        <f t="shared" si="114"/>
        <v>0</v>
      </c>
      <c r="DB78" s="66">
        <f t="shared" si="114"/>
        <v>0</v>
      </c>
      <c r="DC78" s="66">
        <f t="shared" si="114"/>
        <v>0</v>
      </c>
      <c r="DD78" s="66">
        <f t="shared" si="114"/>
        <v>0</v>
      </c>
      <c r="DE78" s="66">
        <f t="shared" si="114"/>
        <v>0</v>
      </c>
      <c r="DF78" s="66">
        <f t="shared" si="114"/>
        <v>0</v>
      </c>
      <c r="DG78" s="66">
        <f t="shared" si="114"/>
        <v>0</v>
      </c>
      <c r="DH78" s="66">
        <f t="shared" si="114"/>
        <v>0</v>
      </c>
      <c r="DI78" s="66">
        <f t="shared" si="114"/>
        <v>0</v>
      </c>
      <c r="DJ78" s="66">
        <f t="shared" si="114"/>
        <v>0</v>
      </c>
      <c r="DK78" s="66">
        <f t="shared" si="114"/>
        <v>0</v>
      </c>
      <c r="DL78" s="66">
        <f t="shared" si="114"/>
        <v>0</v>
      </c>
      <c r="DM78" s="66">
        <f t="shared" si="114"/>
        <v>0</v>
      </c>
      <c r="DN78" s="66">
        <f t="shared" si="114"/>
        <v>0</v>
      </c>
      <c r="DO78" s="66">
        <f t="shared" si="114"/>
        <v>0</v>
      </c>
      <c r="DP78" s="66">
        <f t="shared" si="114"/>
        <v>0</v>
      </c>
    </row>
    <row r="79" spans="1:120" x14ac:dyDescent="0.25">
      <c r="A79" s="65" t="str">
        <f t="shared" si="69"/>
        <v>01_AUS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01_AUS</v>
      </c>
      <c r="BL79" s="65" t="str">
        <f t="shared" si="72"/>
        <v>d_ind_cem_15_4_black_liquor</v>
      </c>
      <c r="BM79" s="65"/>
      <c r="BN79" s="65"/>
      <c r="BO79" s="66">
        <f t="shared" ref="BO79:CV79" si="115">BO$49*BO36</f>
        <v>0</v>
      </c>
      <c r="BP79" s="66">
        <f t="shared" si="115"/>
        <v>0</v>
      </c>
      <c r="BQ79" s="66">
        <f t="shared" si="115"/>
        <v>0</v>
      </c>
      <c r="BR79" s="66">
        <f t="shared" si="115"/>
        <v>0</v>
      </c>
      <c r="BS79" s="66">
        <f t="shared" si="115"/>
        <v>0</v>
      </c>
      <c r="BT79" s="66">
        <f t="shared" si="115"/>
        <v>0</v>
      </c>
      <c r="BU79" s="66">
        <f t="shared" si="115"/>
        <v>0</v>
      </c>
      <c r="BV79" s="66">
        <f t="shared" si="115"/>
        <v>0</v>
      </c>
      <c r="BW79" s="66">
        <f t="shared" si="115"/>
        <v>0</v>
      </c>
      <c r="BX79" s="66">
        <f t="shared" si="115"/>
        <v>0</v>
      </c>
      <c r="BY79" s="66">
        <f t="shared" si="115"/>
        <v>0</v>
      </c>
      <c r="BZ79" s="66">
        <f t="shared" si="115"/>
        <v>0</v>
      </c>
      <c r="CA79" s="66">
        <f t="shared" si="115"/>
        <v>0</v>
      </c>
      <c r="CB79" s="66">
        <f t="shared" si="115"/>
        <v>0</v>
      </c>
      <c r="CC79" s="66">
        <f t="shared" si="115"/>
        <v>0</v>
      </c>
      <c r="CD79" s="66">
        <f t="shared" si="115"/>
        <v>0</v>
      </c>
      <c r="CE79" s="66">
        <f t="shared" si="115"/>
        <v>0</v>
      </c>
      <c r="CF79" s="66">
        <f t="shared" si="115"/>
        <v>0</v>
      </c>
      <c r="CG79" s="66">
        <f t="shared" si="115"/>
        <v>0</v>
      </c>
      <c r="CH79" s="66">
        <f t="shared" si="115"/>
        <v>0</v>
      </c>
      <c r="CI79" s="66">
        <f t="shared" si="115"/>
        <v>0</v>
      </c>
      <c r="CJ79" s="66">
        <f t="shared" si="115"/>
        <v>0</v>
      </c>
      <c r="CK79" s="66">
        <f t="shared" si="115"/>
        <v>0</v>
      </c>
      <c r="CL79" s="66">
        <f t="shared" si="115"/>
        <v>0</v>
      </c>
      <c r="CM79" s="66">
        <f t="shared" si="115"/>
        <v>0</v>
      </c>
      <c r="CN79" s="66">
        <f t="shared" si="115"/>
        <v>0</v>
      </c>
      <c r="CO79" s="66">
        <f t="shared" si="115"/>
        <v>0</v>
      </c>
      <c r="CP79" s="66">
        <f t="shared" si="115"/>
        <v>0</v>
      </c>
      <c r="CQ79" s="66">
        <f t="shared" si="115"/>
        <v>0</v>
      </c>
      <c r="CR79" s="66">
        <f t="shared" si="115"/>
        <v>0</v>
      </c>
      <c r="CS79" s="66">
        <f t="shared" si="115"/>
        <v>0</v>
      </c>
      <c r="CT79" s="66">
        <f t="shared" si="115"/>
        <v>0</v>
      </c>
      <c r="CU79" s="66">
        <f t="shared" si="115"/>
        <v>0</v>
      </c>
      <c r="CV79" s="66">
        <f t="shared" si="115"/>
        <v>0</v>
      </c>
      <c r="CW79" s="66">
        <f t="shared" ref="CW79:DP79" si="116">CW$49*CW36</f>
        <v>0</v>
      </c>
      <c r="CX79" s="66">
        <f t="shared" si="116"/>
        <v>0</v>
      </c>
      <c r="CY79" s="66">
        <f t="shared" si="116"/>
        <v>0</v>
      </c>
      <c r="CZ79" s="66">
        <f t="shared" si="116"/>
        <v>0</v>
      </c>
      <c r="DA79" s="66">
        <f t="shared" si="116"/>
        <v>0</v>
      </c>
      <c r="DB79" s="66">
        <f t="shared" si="116"/>
        <v>0</v>
      </c>
      <c r="DC79" s="66">
        <f t="shared" si="116"/>
        <v>0</v>
      </c>
      <c r="DD79" s="66">
        <f t="shared" si="116"/>
        <v>0</v>
      </c>
      <c r="DE79" s="66">
        <f t="shared" si="116"/>
        <v>0</v>
      </c>
      <c r="DF79" s="66">
        <f t="shared" si="116"/>
        <v>0</v>
      </c>
      <c r="DG79" s="66">
        <f t="shared" si="116"/>
        <v>0</v>
      </c>
      <c r="DH79" s="66">
        <f t="shared" si="116"/>
        <v>0</v>
      </c>
      <c r="DI79" s="66">
        <f t="shared" si="116"/>
        <v>0</v>
      </c>
      <c r="DJ79" s="66">
        <f t="shared" si="116"/>
        <v>0</v>
      </c>
      <c r="DK79" s="66">
        <f t="shared" si="116"/>
        <v>0</v>
      </c>
      <c r="DL79" s="66">
        <f t="shared" si="116"/>
        <v>0</v>
      </c>
      <c r="DM79" s="66">
        <f t="shared" si="116"/>
        <v>0</v>
      </c>
      <c r="DN79" s="66">
        <f t="shared" si="116"/>
        <v>0</v>
      </c>
      <c r="DO79" s="66">
        <f t="shared" si="116"/>
        <v>0</v>
      </c>
      <c r="DP79" s="66">
        <f t="shared" si="116"/>
        <v>0</v>
      </c>
    </row>
    <row r="80" spans="1:120" x14ac:dyDescent="0.25">
      <c r="A80" s="65" t="str">
        <f t="shared" si="69"/>
        <v>01_AUS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01_AUS</v>
      </c>
      <c r="BL80" s="65" t="str">
        <f t="shared" si="72"/>
        <v>d_ind_cem_15_5_other_biomass</v>
      </c>
      <c r="BM80" s="65"/>
      <c r="BN80" s="65"/>
      <c r="BO80" s="66">
        <f t="shared" ref="BO80:CV80" si="117">BO$49*BO37</f>
        <v>1.831557528</v>
      </c>
      <c r="BP80" s="66">
        <f t="shared" si="117"/>
        <v>2.5099866</v>
      </c>
      <c r="BQ80" s="66">
        <f t="shared" si="117"/>
        <v>2.5338127372836308</v>
      </c>
      <c r="BR80" s="66">
        <f t="shared" si="117"/>
        <v>2.4072338144421694</v>
      </c>
      <c r="BS80" s="66">
        <f t="shared" si="117"/>
        <v>2.4468831856776783</v>
      </c>
      <c r="BT80" s="66">
        <f t="shared" si="117"/>
        <v>2.4854106201425936</v>
      </c>
      <c r="BU80" s="66">
        <f t="shared" si="117"/>
        <v>2.523131103092275</v>
      </c>
      <c r="BV80" s="66">
        <f t="shared" si="117"/>
        <v>2.5602944909040799</v>
      </c>
      <c r="BW80" s="66">
        <f t="shared" si="117"/>
        <v>2.5970147353287198</v>
      </c>
      <c r="BX80" s="66">
        <f t="shared" si="117"/>
        <v>2.6318285401907131</v>
      </c>
      <c r="BY80" s="66">
        <f t="shared" si="117"/>
        <v>2.6664736416718728</v>
      </c>
      <c r="BZ80" s="66">
        <f t="shared" si="117"/>
        <v>2.678580647792546</v>
      </c>
      <c r="CA80" s="66">
        <f t="shared" si="117"/>
        <v>2.6898277809552518</v>
      </c>
      <c r="CB80" s="66">
        <f t="shared" si="117"/>
        <v>2.699971385697522</v>
      </c>
      <c r="CC80" s="66">
        <f t="shared" si="117"/>
        <v>2.7150857800439638</v>
      </c>
      <c r="CD80" s="66">
        <f t="shared" si="117"/>
        <v>2.7292432331252421</v>
      </c>
      <c r="CE80" s="66">
        <f t="shared" si="117"/>
        <v>2.7425191725726763</v>
      </c>
      <c r="CF80" s="66">
        <f t="shared" si="117"/>
        <v>2.7549793930130217</v>
      </c>
      <c r="CG80" s="66">
        <f t="shared" si="117"/>
        <v>2.7666436037450666</v>
      </c>
      <c r="CH80" s="66">
        <f t="shared" si="117"/>
        <v>2.7760576095999716</v>
      </c>
      <c r="CI80" s="66">
        <f t="shared" si="117"/>
        <v>2.784720699590451</v>
      </c>
      <c r="CJ80" s="66">
        <f t="shared" si="117"/>
        <v>2.7925954300540967</v>
      </c>
      <c r="CK80" s="66">
        <f t="shared" si="117"/>
        <v>2.799643714472587</v>
      </c>
      <c r="CL80" s="66">
        <f t="shared" si="117"/>
        <v>2.8022534567834327</v>
      </c>
      <c r="CM80" s="66">
        <f t="shared" si="117"/>
        <v>2.7992030846446556</v>
      </c>
      <c r="CN80" s="66">
        <f t="shared" si="117"/>
        <v>2.7920573072454529</v>
      </c>
      <c r="CO80" s="66">
        <f t="shared" si="117"/>
        <v>2.7808221128910509</v>
      </c>
      <c r="CP80" s="66">
        <f t="shared" si="117"/>
        <v>2.765562168453163</v>
      </c>
      <c r="CQ80" s="66">
        <f t="shared" si="117"/>
        <v>2.7463441193250362</v>
      </c>
      <c r="CR80" s="66">
        <f t="shared" si="117"/>
        <v>2.7221058134707179</v>
      </c>
      <c r="CS80" s="66">
        <f t="shared" si="117"/>
        <v>2.6942100858419638</v>
      </c>
      <c r="CT80" s="66">
        <f t="shared" si="117"/>
        <v>2.6626150484042324</v>
      </c>
      <c r="CU80" s="66">
        <f t="shared" si="117"/>
        <v>2.6272662713599853</v>
      </c>
      <c r="CV80" s="66">
        <f t="shared" si="117"/>
        <v>2.5916459966590581</v>
      </c>
      <c r="CW80" s="66">
        <f t="shared" ref="CW80:DP80" si="118">CW$49*CW37</f>
        <v>2.5428047089031427</v>
      </c>
      <c r="CX80" s="66">
        <f t="shared" si="118"/>
        <v>2.4944092166955487</v>
      </c>
      <c r="CY80" s="66">
        <f t="shared" si="118"/>
        <v>2.4464561618894498</v>
      </c>
      <c r="CZ80" s="66">
        <f t="shared" si="118"/>
        <v>2.3989422094367963</v>
      </c>
      <c r="DA80" s="66">
        <f t="shared" si="118"/>
        <v>2.3518640472376644</v>
      </c>
      <c r="DB80" s="66">
        <f t="shared" si="118"/>
        <v>2.3052183859905577</v>
      </c>
      <c r="DC80" s="66">
        <f t="shared" si="118"/>
        <v>2.2590019590436499</v>
      </c>
      <c r="DD80" s="66">
        <f t="shared" si="118"/>
        <v>2.2132115222469637</v>
      </c>
      <c r="DE80" s="66">
        <f t="shared" si="118"/>
        <v>2.1678438538054841</v>
      </c>
      <c r="DF80" s="66">
        <f t="shared" si="118"/>
        <v>2.1228957541331943</v>
      </c>
      <c r="DG80" s="66">
        <f t="shared" si="118"/>
        <v>2.078364045708033</v>
      </c>
      <c r="DH80" s="66">
        <f t="shared" si="118"/>
        <v>2.0342455729277655</v>
      </c>
      <c r="DI80" s="66">
        <f t="shared" si="118"/>
        <v>1.990537201966764</v>
      </c>
      <c r="DJ80" s="66">
        <f t="shared" si="118"/>
        <v>1.9472358206336904</v>
      </c>
      <c r="DK80" s="66">
        <f t="shared" si="118"/>
        <v>1.9043383382300771</v>
      </c>
      <c r="DL80" s="66">
        <f t="shared" si="118"/>
        <v>1.8618416854097983</v>
      </c>
      <c r="DM80" s="66">
        <f t="shared" si="118"/>
        <v>1.8197428140394314</v>
      </c>
      <c r="DN80" s="66">
        <f t="shared" si="118"/>
        <v>1.7780386970594955</v>
      </c>
      <c r="DO80" s="66">
        <f t="shared" si="118"/>
        <v>1.7367263283465673</v>
      </c>
      <c r="DP80" s="66">
        <f t="shared" si="118"/>
        <v>1.695802722576268</v>
      </c>
    </row>
    <row r="81" spans="1:120" x14ac:dyDescent="0.25">
      <c r="A81" s="65" t="str">
        <f t="shared" si="69"/>
        <v>01_AUS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01_AUS</v>
      </c>
      <c r="BL81" s="65" t="str">
        <f t="shared" si="72"/>
        <v>d_ind_cem_16_1_biogas</v>
      </c>
      <c r="BM81" s="65"/>
      <c r="BN81" s="65"/>
      <c r="BO81" s="66">
        <f t="shared" ref="BO81:CV81" si="119">BO$49*BO38</f>
        <v>0.24245758800000011</v>
      </c>
      <c r="BP81" s="66">
        <f t="shared" si="119"/>
        <v>0.19698894</v>
      </c>
      <c r="BQ81" s="66">
        <f t="shared" si="119"/>
        <v>0.19885886453577115</v>
      </c>
      <c r="BR81" s="66">
        <f t="shared" si="119"/>
        <v>0.18892468885655386</v>
      </c>
      <c r="BS81" s="66">
        <f t="shared" si="119"/>
        <v>0.19203645352149246</v>
      </c>
      <c r="BT81" s="66">
        <f t="shared" si="119"/>
        <v>0.19506016626807171</v>
      </c>
      <c r="BU81" s="66">
        <f t="shared" si="119"/>
        <v>0.19802054779064471</v>
      </c>
      <c r="BV81" s="66">
        <f t="shared" si="119"/>
        <v>0.20093720733450696</v>
      </c>
      <c r="BW81" s="66">
        <f t="shared" si="119"/>
        <v>0.20381908806875099</v>
      </c>
      <c r="BX81" s="66">
        <f t="shared" si="119"/>
        <v>0.20655134748285739</v>
      </c>
      <c r="BY81" s="66">
        <f t="shared" si="119"/>
        <v>0.20927036670669152</v>
      </c>
      <c r="BZ81" s="66">
        <f t="shared" si="119"/>
        <v>0.21022054958905631</v>
      </c>
      <c r="CA81" s="66">
        <f t="shared" si="119"/>
        <v>0.21110324786312687</v>
      </c>
      <c r="CB81" s="66">
        <f t="shared" si="119"/>
        <v>0.21189933894423416</v>
      </c>
      <c r="CC81" s="66">
        <f t="shared" si="119"/>
        <v>0.21308554787500991</v>
      </c>
      <c r="CD81" s="66">
        <f t="shared" si="119"/>
        <v>0.21419665407596764</v>
      </c>
      <c r="CE81" s="66">
        <f t="shared" si="119"/>
        <v>0.21523857726362697</v>
      </c>
      <c r="CF81" s="66">
        <f t="shared" si="119"/>
        <v>0.21621648113638467</v>
      </c>
      <c r="CG81" s="66">
        <f t="shared" si="119"/>
        <v>0.21713191252077618</v>
      </c>
      <c r="CH81" s="66">
        <f t="shared" si="119"/>
        <v>0.21787074317210775</v>
      </c>
      <c r="CI81" s="66">
        <f t="shared" si="119"/>
        <v>0.21855064039321212</v>
      </c>
      <c r="CJ81" s="66">
        <f t="shared" si="119"/>
        <v>0.21916866552801534</v>
      </c>
      <c r="CK81" s="66">
        <f t="shared" si="119"/>
        <v>0.21972182946778171</v>
      </c>
      <c r="CL81" s="66">
        <f t="shared" si="119"/>
        <v>0.21992664744230264</v>
      </c>
      <c r="CM81" s="66">
        <f t="shared" si="119"/>
        <v>0.21968724792749122</v>
      </c>
      <c r="CN81" s="66">
        <f t="shared" si="119"/>
        <v>0.21912643253694492</v>
      </c>
      <c r="CO81" s="66">
        <f t="shared" si="119"/>
        <v>0.21824467124524413</v>
      </c>
      <c r="CP81" s="66">
        <f t="shared" si="119"/>
        <v>0.21704703924223728</v>
      </c>
      <c r="CQ81" s="66">
        <f t="shared" si="119"/>
        <v>0.21553876699623503</v>
      </c>
      <c r="CR81" s="66">
        <f t="shared" si="119"/>
        <v>0.21363649461851075</v>
      </c>
      <c r="CS81" s="66">
        <f t="shared" si="119"/>
        <v>0.21144718021495298</v>
      </c>
      <c r="CT81" s="66">
        <f t="shared" si="119"/>
        <v>0.20896753632597009</v>
      </c>
      <c r="CU81" s="66">
        <f t="shared" si="119"/>
        <v>0.20619329118846916</v>
      </c>
      <c r="CV81" s="66">
        <f t="shared" si="119"/>
        <v>0.20339773835330882</v>
      </c>
      <c r="CW81" s="66">
        <f t="shared" ref="CW81:DP81" si="120">CW$49*CW38</f>
        <v>0.19956457306737749</v>
      </c>
      <c r="CX81" s="66">
        <f t="shared" si="120"/>
        <v>0.19576639473815766</v>
      </c>
      <c r="CY81" s="66">
        <f t="shared" si="120"/>
        <v>0.19200293981134037</v>
      </c>
      <c r="CZ81" s="66">
        <f t="shared" si="120"/>
        <v>0.18827394654545657</v>
      </c>
      <c r="DA81" s="66">
        <f t="shared" si="120"/>
        <v>0.18457915500005345</v>
      </c>
      <c r="DB81" s="66">
        <f t="shared" si="120"/>
        <v>0.1809183070239461</v>
      </c>
      <c r="DC81" s="66">
        <f t="shared" si="120"/>
        <v>0.17729114624354239</v>
      </c>
      <c r="DD81" s="66">
        <f t="shared" si="120"/>
        <v>0.17369741805124203</v>
      </c>
      <c r="DE81" s="66">
        <f t="shared" si="120"/>
        <v>0.1701368695939082</v>
      </c>
      <c r="DF81" s="66">
        <f t="shared" si="120"/>
        <v>0.16660924976141245</v>
      </c>
      <c r="DG81" s="66">
        <f t="shared" si="120"/>
        <v>0.16311430917525088</v>
      </c>
      <c r="DH81" s="66">
        <f t="shared" si="120"/>
        <v>0.15965180017723327</v>
      </c>
      <c r="DI81" s="66">
        <f t="shared" si="120"/>
        <v>0.15622147681824225</v>
      </c>
      <c r="DJ81" s="66">
        <f t="shared" si="120"/>
        <v>0.15282309484706444</v>
      </c>
      <c r="DK81" s="66">
        <f t="shared" si="120"/>
        <v>0.14945641169929125</v>
      </c>
      <c r="DL81" s="66">
        <f t="shared" si="120"/>
        <v>0.14612118648629022</v>
      </c>
      <c r="DM81" s="66">
        <f t="shared" si="120"/>
        <v>0.14281717998424556</v>
      </c>
      <c r="DN81" s="66">
        <f t="shared" si="120"/>
        <v>0.13954415462326814</v>
      </c>
      <c r="DO81" s="66">
        <f t="shared" si="120"/>
        <v>0.13630187447657377</v>
      </c>
      <c r="DP81" s="66">
        <f t="shared" si="120"/>
        <v>0.13309010524973039</v>
      </c>
    </row>
    <row r="82" spans="1:120" x14ac:dyDescent="0.25">
      <c r="A82" s="65" t="str">
        <f t="shared" si="69"/>
        <v>01_AUS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01_AUS</v>
      </c>
      <c r="BL82" s="65" t="str">
        <f t="shared" si="72"/>
        <v>d_ind_cem_16_2_industrial_waste</v>
      </c>
      <c r="BM82" s="65"/>
      <c r="BN82" s="65"/>
      <c r="BO82" s="66">
        <f t="shared" ref="BO82:CV82" si="121">BO$49*BO39</f>
        <v>0</v>
      </c>
      <c r="BP82" s="66">
        <f t="shared" si="121"/>
        <v>0</v>
      </c>
      <c r="BQ82" s="66">
        <f t="shared" si="121"/>
        <v>0</v>
      </c>
      <c r="BR82" s="66">
        <f t="shared" si="121"/>
        <v>0</v>
      </c>
      <c r="BS82" s="66">
        <f t="shared" si="121"/>
        <v>0</v>
      </c>
      <c r="BT82" s="66">
        <f t="shared" si="121"/>
        <v>0</v>
      </c>
      <c r="BU82" s="66">
        <f t="shared" si="121"/>
        <v>0</v>
      </c>
      <c r="BV82" s="66">
        <f t="shared" si="121"/>
        <v>0</v>
      </c>
      <c r="BW82" s="66">
        <f t="shared" si="121"/>
        <v>0</v>
      </c>
      <c r="BX82" s="66">
        <f t="shared" si="121"/>
        <v>0</v>
      </c>
      <c r="BY82" s="66">
        <f t="shared" si="121"/>
        <v>0</v>
      </c>
      <c r="BZ82" s="66">
        <f t="shared" si="121"/>
        <v>0</v>
      </c>
      <c r="CA82" s="66">
        <f t="shared" si="121"/>
        <v>0</v>
      </c>
      <c r="CB82" s="66">
        <f t="shared" si="121"/>
        <v>0</v>
      </c>
      <c r="CC82" s="66">
        <f t="shared" si="121"/>
        <v>0</v>
      </c>
      <c r="CD82" s="66">
        <f t="shared" si="121"/>
        <v>0</v>
      </c>
      <c r="CE82" s="66">
        <f t="shared" si="121"/>
        <v>0</v>
      </c>
      <c r="CF82" s="66">
        <f t="shared" si="121"/>
        <v>0</v>
      </c>
      <c r="CG82" s="66">
        <f t="shared" si="121"/>
        <v>0</v>
      </c>
      <c r="CH82" s="66">
        <f t="shared" si="121"/>
        <v>0</v>
      </c>
      <c r="CI82" s="66">
        <f t="shared" si="121"/>
        <v>0</v>
      </c>
      <c r="CJ82" s="66">
        <f t="shared" si="121"/>
        <v>0</v>
      </c>
      <c r="CK82" s="66">
        <f t="shared" si="121"/>
        <v>0</v>
      </c>
      <c r="CL82" s="66">
        <f t="shared" si="121"/>
        <v>0</v>
      </c>
      <c r="CM82" s="66">
        <f t="shared" si="121"/>
        <v>0</v>
      </c>
      <c r="CN82" s="66">
        <f t="shared" si="121"/>
        <v>0</v>
      </c>
      <c r="CO82" s="66">
        <f t="shared" si="121"/>
        <v>0</v>
      </c>
      <c r="CP82" s="66">
        <f t="shared" si="121"/>
        <v>0</v>
      </c>
      <c r="CQ82" s="66">
        <f t="shared" si="121"/>
        <v>0</v>
      </c>
      <c r="CR82" s="66">
        <f t="shared" si="121"/>
        <v>0</v>
      </c>
      <c r="CS82" s="66">
        <f t="shared" si="121"/>
        <v>0</v>
      </c>
      <c r="CT82" s="66">
        <f t="shared" si="121"/>
        <v>0</v>
      </c>
      <c r="CU82" s="66">
        <f t="shared" si="121"/>
        <v>0</v>
      </c>
      <c r="CV82" s="66">
        <f t="shared" si="121"/>
        <v>0</v>
      </c>
      <c r="CW82" s="66">
        <f t="shared" ref="CW82:DP82" si="122">CW$49*CW39</f>
        <v>0</v>
      </c>
      <c r="CX82" s="66">
        <f t="shared" si="122"/>
        <v>0</v>
      </c>
      <c r="CY82" s="66">
        <f t="shared" si="122"/>
        <v>0</v>
      </c>
      <c r="CZ82" s="66">
        <f t="shared" si="122"/>
        <v>0</v>
      </c>
      <c r="DA82" s="66">
        <f t="shared" si="122"/>
        <v>0</v>
      </c>
      <c r="DB82" s="66">
        <f t="shared" si="122"/>
        <v>0</v>
      </c>
      <c r="DC82" s="66">
        <f t="shared" si="122"/>
        <v>0</v>
      </c>
      <c r="DD82" s="66">
        <f t="shared" si="122"/>
        <v>0</v>
      </c>
      <c r="DE82" s="66">
        <f t="shared" si="122"/>
        <v>0</v>
      </c>
      <c r="DF82" s="66">
        <f t="shared" si="122"/>
        <v>0</v>
      </c>
      <c r="DG82" s="66">
        <f t="shared" si="122"/>
        <v>0</v>
      </c>
      <c r="DH82" s="66">
        <f t="shared" si="122"/>
        <v>0</v>
      </c>
      <c r="DI82" s="66">
        <f t="shared" si="122"/>
        <v>0</v>
      </c>
      <c r="DJ82" s="66">
        <f t="shared" si="122"/>
        <v>0</v>
      </c>
      <c r="DK82" s="66">
        <f t="shared" si="122"/>
        <v>0</v>
      </c>
      <c r="DL82" s="66">
        <f t="shared" si="122"/>
        <v>0</v>
      </c>
      <c r="DM82" s="66">
        <f t="shared" si="122"/>
        <v>0</v>
      </c>
      <c r="DN82" s="66">
        <f t="shared" si="122"/>
        <v>0</v>
      </c>
      <c r="DO82" s="66">
        <f t="shared" si="122"/>
        <v>0</v>
      </c>
      <c r="DP82" s="66">
        <f t="shared" si="122"/>
        <v>0</v>
      </c>
    </row>
    <row r="83" spans="1:120" x14ac:dyDescent="0.25">
      <c r="A83" s="65" t="str">
        <f t="shared" si="69"/>
        <v>01_AUS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01_AUS</v>
      </c>
      <c r="BL83" s="65" t="str">
        <f t="shared" si="72"/>
        <v>d_ind_cem_16_3_msw_ren</v>
      </c>
      <c r="BM83" s="65"/>
      <c r="BN83" s="65"/>
      <c r="BO83" s="66">
        <f t="shared" ref="BO83:CV83" si="123">BO$49*BO40</f>
        <v>0</v>
      </c>
      <c r="BP83" s="66">
        <f t="shared" si="123"/>
        <v>0</v>
      </c>
      <c r="BQ83" s="66">
        <f t="shared" si="123"/>
        <v>0</v>
      </c>
      <c r="BR83" s="66">
        <f t="shared" si="123"/>
        <v>0</v>
      </c>
      <c r="BS83" s="66">
        <f t="shared" si="123"/>
        <v>0</v>
      </c>
      <c r="BT83" s="66">
        <f t="shared" si="123"/>
        <v>0</v>
      </c>
      <c r="BU83" s="66">
        <f t="shared" si="123"/>
        <v>0</v>
      </c>
      <c r="BV83" s="66">
        <f t="shared" si="123"/>
        <v>0</v>
      </c>
      <c r="BW83" s="66">
        <f t="shared" si="123"/>
        <v>0</v>
      </c>
      <c r="BX83" s="66">
        <f t="shared" si="123"/>
        <v>0</v>
      </c>
      <c r="BY83" s="66">
        <f t="shared" si="123"/>
        <v>0</v>
      </c>
      <c r="BZ83" s="66">
        <f t="shared" si="123"/>
        <v>0</v>
      </c>
      <c r="CA83" s="66">
        <f t="shared" si="123"/>
        <v>0</v>
      </c>
      <c r="CB83" s="66">
        <f t="shared" si="123"/>
        <v>0</v>
      </c>
      <c r="CC83" s="66">
        <f t="shared" si="123"/>
        <v>0</v>
      </c>
      <c r="CD83" s="66">
        <f t="shared" si="123"/>
        <v>0</v>
      </c>
      <c r="CE83" s="66">
        <f t="shared" si="123"/>
        <v>0</v>
      </c>
      <c r="CF83" s="66">
        <f t="shared" si="123"/>
        <v>0</v>
      </c>
      <c r="CG83" s="66">
        <f t="shared" si="123"/>
        <v>0</v>
      </c>
      <c r="CH83" s="66">
        <f t="shared" si="123"/>
        <v>0</v>
      </c>
      <c r="CI83" s="66">
        <f t="shared" si="123"/>
        <v>0</v>
      </c>
      <c r="CJ83" s="66">
        <f t="shared" si="123"/>
        <v>0</v>
      </c>
      <c r="CK83" s="66">
        <f t="shared" si="123"/>
        <v>0</v>
      </c>
      <c r="CL83" s="66">
        <f t="shared" si="123"/>
        <v>0</v>
      </c>
      <c r="CM83" s="66">
        <f t="shared" si="123"/>
        <v>0</v>
      </c>
      <c r="CN83" s="66">
        <f t="shared" si="123"/>
        <v>0</v>
      </c>
      <c r="CO83" s="66">
        <f t="shared" si="123"/>
        <v>0</v>
      </c>
      <c r="CP83" s="66">
        <f t="shared" si="123"/>
        <v>0</v>
      </c>
      <c r="CQ83" s="66">
        <f t="shared" si="123"/>
        <v>0</v>
      </c>
      <c r="CR83" s="66">
        <f t="shared" si="123"/>
        <v>0</v>
      </c>
      <c r="CS83" s="66">
        <f t="shared" si="123"/>
        <v>0</v>
      </c>
      <c r="CT83" s="66">
        <f t="shared" si="123"/>
        <v>0</v>
      </c>
      <c r="CU83" s="66">
        <f t="shared" si="123"/>
        <v>0</v>
      </c>
      <c r="CV83" s="66">
        <f t="shared" si="123"/>
        <v>0</v>
      </c>
      <c r="CW83" s="66">
        <f t="shared" ref="CW83:DP83" si="124">CW$49*CW40</f>
        <v>0</v>
      </c>
      <c r="CX83" s="66">
        <f t="shared" si="124"/>
        <v>0</v>
      </c>
      <c r="CY83" s="66">
        <f t="shared" si="124"/>
        <v>0</v>
      </c>
      <c r="CZ83" s="66">
        <f t="shared" si="124"/>
        <v>0</v>
      </c>
      <c r="DA83" s="66">
        <f t="shared" si="124"/>
        <v>0</v>
      </c>
      <c r="DB83" s="66">
        <f t="shared" si="124"/>
        <v>0</v>
      </c>
      <c r="DC83" s="66">
        <f t="shared" si="124"/>
        <v>0</v>
      </c>
      <c r="DD83" s="66">
        <f t="shared" si="124"/>
        <v>0</v>
      </c>
      <c r="DE83" s="66">
        <f t="shared" si="124"/>
        <v>0</v>
      </c>
      <c r="DF83" s="66">
        <f t="shared" si="124"/>
        <v>0</v>
      </c>
      <c r="DG83" s="66">
        <f t="shared" si="124"/>
        <v>0</v>
      </c>
      <c r="DH83" s="66">
        <f t="shared" si="124"/>
        <v>0</v>
      </c>
      <c r="DI83" s="66">
        <f t="shared" si="124"/>
        <v>0</v>
      </c>
      <c r="DJ83" s="66">
        <f t="shared" si="124"/>
        <v>0</v>
      </c>
      <c r="DK83" s="66">
        <f t="shared" si="124"/>
        <v>0</v>
      </c>
      <c r="DL83" s="66">
        <f t="shared" si="124"/>
        <v>0</v>
      </c>
      <c r="DM83" s="66">
        <f t="shared" si="124"/>
        <v>0</v>
      </c>
      <c r="DN83" s="66">
        <f t="shared" si="124"/>
        <v>0</v>
      </c>
      <c r="DO83" s="66">
        <f t="shared" si="124"/>
        <v>0</v>
      </c>
      <c r="DP83" s="66">
        <f t="shared" si="124"/>
        <v>0</v>
      </c>
    </row>
    <row r="84" spans="1:120" x14ac:dyDescent="0.25">
      <c r="A84" s="65" t="str">
        <f t="shared" si="69"/>
        <v>01_AUS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01_AUS</v>
      </c>
      <c r="BL84" s="65" t="str">
        <f t="shared" si="72"/>
        <v>d_ind_cem_16_4_msw_nonr</v>
      </c>
      <c r="BM84" s="65"/>
      <c r="BN84" s="65"/>
      <c r="BO84" s="66">
        <f t="shared" ref="BO84:CV84" si="125">BO$49*BO41</f>
        <v>0</v>
      </c>
      <c r="BP84" s="66">
        <f t="shared" si="125"/>
        <v>0</v>
      </c>
      <c r="BQ84" s="66">
        <f t="shared" si="125"/>
        <v>0</v>
      </c>
      <c r="BR84" s="66">
        <f t="shared" si="125"/>
        <v>0</v>
      </c>
      <c r="BS84" s="66">
        <f t="shared" si="125"/>
        <v>0</v>
      </c>
      <c r="BT84" s="66">
        <f t="shared" si="125"/>
        <v>0</v>
      </c>
      <c r="BU84" s="66">
        <f t="shared" si="125"/>
        <v>0</v>
      </c>
      <c r="BV84" s="66">
        <f t="shared" si="125"/>
        <v>0</v>
      </c>
      <c r="BW84" s="66">
        <f t="shared" si="125"/>
        <v>0</v>
      </c>
      <c r="BX84" s="66">
        <f t="shared" si="125"/>
        <v>0</v>
      </c>
      <c r="BY84" s="66">
        <f t="shared" si="125"/>
        <v>0</v>
      </c>
      <c r="BZ84" s="66">
        <f t="shared" si="125"/>
        <v>0</v>
      </c>
      <c r="CA84" s="66">
        <f t="shared" si="125"/>
        <v>0</v>
      </c>
      <c r="CB84" s="66">
        <f t="shared" si="125"/>
        <v>0</v>
      </c>
      <c r="CC84" s="66">
        <f t="shared" si="125"/>
        <v>0</v>
      </c>
      <c r="CD84" s="66">
        <f t="shared" si="125"/>
        <v>0</v>
      </c>
      <c r="CE84" s="66">
        <f t="shared" si="125"/>
        <v>0</v>
      </c>
      <c r="CF84" s="66">
        <f t="shared" si="125"/>
        <v>0</v>
      </c>
      <c r="CG84" s="66">
        <f t="shared" si="125"/>
        <v>0</v>
      </c>
      <c r="CH84" s="66">
        <f t="shared" si="125"/>
        <v>0</v>
      </c>
      <c r="CI84" s="66">
        <f t="shared" si="125"/>
        <v>0</v>
      </c>
      <c r="CJ84" s="66">
        <f t="shared" si="125"/>
        <v>0</v>
      </c>
      <c r="CK84" s="66">
        <f t="shared" si="125"/>
        <v>0</v>
      </c>
      <c r="CL84" s="66">
        <f t="shared" si="125"/>
        <v>0</v>
      </c>
      <c r="CM84" s="66">
        <f t="shared" si="125"/>
        <v>0</v>
      </c>
      <c r="CN84" s="66">
        <f t="shared" si="125"/>
        <v>0</v>
      </c>
      <c r="CO84" s="66">
        <f t="shared" si="125"/>
        <v>0</v>
      </c>
      <c r="CP84" s="66">
        <f t="shared" si="125"/>
        <v>0</v>
      </c>
      <c r="CQ84" s="66">
        <f t="shared" si="125"/>
        <v>0</v>
      </c>
      <c r="CR84" s="66">
        <f t="shared" si="125"/>
        <v>0</v>
      </c>
      <c r="CS84" s="66">
        <f t="shared" si="125"/>
        <v>0</v>
      </c>
      <c r="CT84" s="66">
        <f t="shared" si="125"/>
        <v>0</v>
      </c>
      <c r="CU84" s="66">
        <f t="shared" si="125"/>
        <v>0</v>
      </c>
      <c r="CV84" s="66">
        <f t="shared" si="125"/>
        <v>0</v>
      </c>
      <c r="CW84" s="66">
        <f t="shared" ref="CW84:DP84" si="126">CW$49*CW41</f>
        <v>0</v>
      </c>
      <c r="CX84" s="66">
        <f t="shared" si="126"/>
        <v>0</v>
      </c>
      <c r="CY84" s="66">
        <f t="shared" si="126"/>
        <v>0</v>
      </c>
      <c r="CZ84" s="66">
        <f t="shared" si="126"/>
        <v>0</v>
      </c>
      <c r="DA84" s="66">
        <f t="shared" si="126"/>
        <v>0</v>
      </c>
      <c r="DB84" s="66">
        <f t="shared" si="126"/>
        <v>0</v>
      </c>
      <c r="DC84" s="66">
        <f t="shared" si="126"/>
        <v>0</v>
      </c>
      <c r="DD84" s="66">
        <f t="shared" si="126"/>
        <v>0</v>
      </c>
      <c r="DE84" s="66">
        <f t="shared" si="126"/>
        <v>0</v>
      </c>
      <c r="DF84" s="66">
        <f t="shared" si="126"/>
        <v>0</v>
      </c>
      <c r="DG84" s="66">
        <f t="shared" si="126"/>
        <v>0</v>
      </c>
      <c r="DH84" s="66">
        <f t="shared" si="126"/>
        <v>0</v>
      </c>
      <c r="DI84" s="66">
        <f t="shared" si="126"/>
        <v>0</v>
      </c>
      <c r="DJ84" s="66">
        <f t="shared" si="126"/>
        <v>0</v>
      </c>
      <c r="DK84" s="66">
        <f t="shared" si="126"/>
        <v>0</v>
      </c>
      <c r="DL84" s="66">
        <f t="shared" si="126"/>
        <v>0</v>
      </c>
      <c r="DM84" s="66">
        <f t="shared" si="126"/>
        <v>0</v>
      </c>
      <c r="DN84" s="66">
        <f t="shared" si="126"/>
        <v>0</v>
      </c>
      <c r="DO84" s="66">
        <f t="shared" si="126"/>
        <v>0</v>
      </c>
      <c r="DP84" s="66">
        <f t="shared" si="126"/>
        <v>0</v>
      </c>
    </row>
    <row r="85" spans="1:120" x14ac:dyDescent="0.25">
      <c r="A85" s="65" t="str">
        <f t="shared" si="69"/>
        <v>01_AUS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01_AUS</v>
      </c>
      <c r="BL85" s="65" t="str">
        <f t="shared" si="72"/>
        <v>d_ind_cem_16_5_biogasoline</v>
      </c>
      <c r="BM85" s="65"/>
      <c r="BN85" s="65"/>
      <c r="BO85" s="66">
        <f t="shared" ref="BO85:CV85" si="127">BO$49*BO42</f>
        <v>0</v>
      </c>
      <c r="BP85" s="66">
        <f t="shared" si="127"/>
        <v>0</v>
      </c>
      <c r="BQ85" s="66">
        <f t="shared" si="127"/>
        <v>0</v>
      </c>
      <c r="BR85" s="66">
        <f t="shared" si="127"/>
        <v>0</v>
      </c>
      <c r="BS85" s="66">
        <f t="shared" si="127"/>
        <v>0</v>
      </c>
      <c r="BT85" s="66">
        <f t="shared" si="127"/>
        <v>0</v>
      </c>
      <c r="BU85" s="66">
        <f t="shared" si="127"/>
        <v>0</v>
      </c>
      <c r="BV85" s="66">
        <f t="shared" si="127"/>
        <v>0</v>
      </c>
      <c r="BW85" s="66">
        <f t="shared" si="127"/>
        <v>0</v>
      </c>
      <c r="BX85" s="66">
        <f t="shared" si="127"/>
        <v>0</v>
      </c>
      <c r="BY85" s="66">
        <f t="shared" si="127"/>
        <v>0</v>
      </c>
      <c r="BZ85" s="66">
        <f t="shared" si="127"/>
        <v>0</v>
      </c>
      <c r="CA85" s="66">
        <f t="shared" si="127"/>
        <v>0</v>
      </c>
      <c r="CB85" s="66">
        <f t="shared" si="127"/>
        <v>0</v>
      </c>
      <c r="CC85" s="66">
        <f t="shared" si="127"/>
        <v>0</v>
      </c>
      <c r="CD85" s="66">
        <f t="shared" si="127"/>
        <v>0</v>
      </c>
      <c r="CE85" s="66">
        <f t="shared" si="127"/>
        <v>0</v>
      </c>
      <c r="CF85" s="66">
        <f t="shared" si="127"/>
        <v>0</v>
      </c>
      <c r="CG85" s="66">
        <f t="shared" si="127"/>
        <v>0</v>
      </c>
      <c r="CH85" s="66">
        <f t="shared" si="127"/>
        <v>0</v>
      </c>
      <c r="CI85" s="66">
        <f t="shared" si="127"/>
        <v>0</v>
      </c>
      <c r="CJ85" s="66">
        <f t="shared" si="127"/>
        <v>0</v>
      </c>
      <c r="CK85" s="66">
        <f t="shared" si="127"/>
        <v>0</v>
      </c>
      <c r="CL85" s="66">
        <f t="shared" si="127"/>
        <v>0</v>
      </c>
      <c r="CM85" s="66">
        <f t="shared" si="127"/>
        <v>0</v>
      </c>
      <c r="CN85" s="66">
        <f t="shared" si="127"/>
        <v>0</v>
      </c>
      <c r="CO85" s="66">
        <f t="shared" si="127"/>
        <v>0</v>
      </c>
      <c r="CP85" s="66">
        <f t="shared" si="127"/>
        <v>0</v>
      </c>
      <c r="CQ85" s="66">
        <f t="shared" si="127"/>
        <v>0</v>
      </c>
      <c r="CR85" s="66">
        <f t="shared" si="127"/>
        <v>0</v>
      </c>
      <c r="CS85" s="66">
        <f t="shared" si="127"/>
        <v>0</v>
      </c>
      <c r="CT85" s="66">
        <f t="shared" si="127"/>
        <v>0</v>
      </c>
      <c r="CU85" s="66">
        <f t="shared" si="127"/>
        <v>0</v>
      </c>
      <c r="CV85" s="66">
        <f t="shared" si="127"/>
        <v>0</v>
      </c>
      <c r="CW85" s="66">
        <f t="shared" ref="CW85:DP85" si="128">CW$49*CW42</f>
        <v>0</v>
      </c>
      <c r="CX85" s="66">
        <f t="shared" si="128"/>
        <v>0</v>
      </c>
      <c r="CY85" s="66">
        <f t="shared" si="128"/>
        <v>0</v>
      </c>
      <c r="CZ85" s="66">
        <f t="shared" si="128"/>
        <v>0</v>
      </c>
      <c r="DA85" s="66">
        <f t="shared" si="128"/>
        <v>0</v>
      </c>
      <c r="DB85" s="66">
        <f t="shared" si="128"/>
        <v>0</v>
      </c>
      <c r="DC85" s="66">
        <f t="shared" si="128"/>
        <v>0</v>
      </c>
      <c r="DD85" s="66">
        <f t="shared" si="128"/>
        <v>0</v>
      </c>
      <c r="DE85" s="66">
        <f t="shared" si="128"/>
        <v>0</v>
      </c>
      <c r="DF85" s="66">
        <f t="shared" si="128"/>
        <v>0</v>
      </c>
      <c r="DG85" s="66">
        <f t="shared" si="128"/>
        <v>0</v>
      </c>
      <c r="DH85" s="66">
        <f t="shared" si="128"/>
        <v>0</v>
      </c>
      <c r="DI85" s="66">
        <f t="shared" si="128"/>
        <v>0</v>
      </c>
      <c r="DJ85" s="66">
        <f t="shared" si="128"/>
        <v>0</v>
      </c>
      <c r="DK85" s="66">
        <f t="shared" si="128"/>
        <v>0</v>
      </c>
      <c r="DL85" s="66">
        <f t="shared" si="128"/>
        <v>0</v>
      </c>
      <c r="DM85" s="66">
        <f t="shared" si="128"/>
        <v>0</v>
      </c>
      <c r="DN85" s="66">
        <f t="shared" si="128"/>
        <v>0</v>
      </c>
      <c r="DO85" s="66">
        <f t="shared" si="128"/>
        <v>0</v>
      </c>
      <c r="DP85" s="66">
        <f t="shared" si="128"/>
        <v>0</v>
      </c>
    </row>
    <row r="86" spans="1:120" x14ac:dyDescent="0.25">
      <c r="A86" s="65" t="str">
        <f t="shared" si="69"/>
        <v>01_AUS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01_AUS</v>
      </c>
      <c r="BL86" s="65" t="str">
        <f t="shared" si="72"/>
        <v>d_ind_cem_16_6_biodiesel</v>
      </c>
      <c r="BM86" s="65"/>
      <c r="BN86" s="65"/>
      <c r="BO86" s="66">
        <f t="shared" ref="BO86:CV86" si="129">BO$49*BO43</f>
        <v>0</v>
      </c>
      <c r="BP86" s="66">
        <f t="shared" si="129"/>
        <v>0</v>
      </c>
      <c r="BQ86" s="66">
        <f t="shared" si="129"/>
        <v>0</v>
      </c>
      <c r="BR86" s="66">
        <f t="shared" si="129"/>
        <v>0</v>
      </c>
      <c r="BS86" s="66">
        <f t="shared" si="129"/>
        <v>0</v>
      </c>
      <c r="BT86" s="66">
        <f t="shared" si="129"/>
        <v>0</v>
      </c>
      <c r="BU86" s="66">
        <f t="shared" si="129"/>
        <v>0</v>
      </c>
      <c r="BV86" s="66">
        <f t="shared" si="129"/>
        <v>0</v>
      </c>
      <c r="BW86" s="66">
        <f t="shared" si="129"/>
        <v>0</v>
      </c>
      <c r="BX86" s="66">
        <f t="shared" si="129"/>
        <v>0</v>
      </c>
      <c r="BY86" s="66">
        <f t="shared" si="129"/>
        <v>0</v>
      </c>
      <c r="BZ86" s="66">
        <f t="shared" si="129"/>
        <v>0</v>
      </c>
      <c r="CA86" s="66">
        <f t="shared" si="129"/>
        <v>0</v>
      </c>
      <c r="CB86" s="66">
        <f t="shared" si="129"/>
        <v>0</v>
      </c>
      <c r="CC86" s="66">
        <f t="shared" si="129"/>
        <v>0</v>
      </c>
      <c r="CD86" s="66">
        <f t="shared" si="129"/>
        <v>0</v>
      </c>
      <c r="CE86" s="66">
        <f t="shared" si="129"/>
        <v>0</v>
      </c>
      <c r="CF86" s="66">
        <f t="shared" si="129"/>
        <v>0</v>
      </c>
      <c r="CG86" s="66">
        <f t="shared" si="129"/>
        <v>0</v>
      </c>
      <c r="CH86" s="66">
        <f t="shared" si="129"/>
        <v>0</v>
      </c>
      <c r="CI86" s="66">
        <f t="shared" si="129"/>
        <v>0</v>
      </c>
      <c r="CJ86" s="66">
        <f t="shared" si="129"/>
        <v>0</v>
      </c>
      <c r="CK86" s="66">
        <f t="shared" si="129"/>
        <v>0</v>
      </c>
      <c r="CL86" s="66">
        <f t="shared" si="129"/>
        <v>0</v>
      </c>
      <c r="CM86" s="66">
        <f t="shared" si="129"/>
        <v>0</v>
      </c>
      <c r="CN86" s="66">
        <f t="shared" si="129"/>
        <v>0</v>
      </c>
      <c r="CO86" s="66">
        <f t="shared" si="129"/>
        <v>0</v>
      </c>
      <c r="CP86" s="66">
        <f t="shared" si="129"/>
        <v>0</v>
      </c>
      <c r="CQ86" s="66">
        <f t="shared" si="129"/>
        <v>0</v>
      </c>
      <c r="CR86" s="66">
        <f t="shared" si="129"/>
        <v>0</v>
      </c>
      <c r="CS86" s="66">
        <f t="shared" si="129"/>
        <v>0</v>
      </c>
      <c r="CT86" s="66">
        <f t="shared" si="129"/>
        <v>0</v>
      </c>
      <c r="CU86" s="66">
        <f t="shared" si="129"/>
        <v>0</v>
      </c>
      <c r="CV86" s="66">
        <f t="shared" si="129"/>
        <v>0</v>
      </c>
      <c r="CW86" s="66">
        <f t="shared" ref="CW86:DP86" si="130">CW$49*CW43</f>
        <v>0</v>
      </c>
      <c r="CX86" s="66">
        <f t="shared" si="130"/>
        <v>0</v>
      </c>
      <c r="CY86" s="66">
        <f t="shared" si="130"/>
        <v>0</v>
      </c>
      <c r="CZ86" s="66">
        <f t="shared" si="130"/>
        <v>0</v>
      </c>
      <c r="DA86" s="66">
        <f t="shared" si="130"/>
        <v>0</v>
      </c>
      <c r="DB86" s="66">
        <f t="shared" si="130"/>
        <v>0</v>
      </c>
      <c r="DC86" s="66">
        <f t="shared" si="130"/>
        <v>0</v>
      </c>
      <c r="DD86" s="66">
        <f t="shared" si="130"/>
        <v>0</v>
      </c>
      <c r="DE86" s="66">
        <f t="shared" si="130"/>
        <v>0</v>
      </c>
      <c r="DF86" s="66">
        <f t="shared" si="130"/>
        <v>0</v>
      </c>
      <c r="DG86" s="66">
        <f t="shared" si="130"/>
        <v>0</v>
      </c>
      <c r="DH86" s="66">
        <f t="shared" si="130"/>
        <v>0</v>
      </c>
      <c r="DI86" s="66">
        <f t="shared" si="130"/>
        <v>0</v>
      </c>
      <c r="DJ86" s="66">
        <f t="shared" si="130"/>
        <v>0</v>
      </c>
      <c r="DK86" s="66">
        <f t="shared" si="130"/>
        <v>0</v>
      </c>
      <c r="DL86" s="66">
        <f t="shared" si="130"/>
        <v>0</v>
      </c>
      <c r="DM86" s="66">
        <f t="shared" si="130"/>
        <v>0</v>
      </c>
      <c r="DN86" s="66">
        <f t="shared" si="130"/>
        <v>0</v>
      </c>
      <c r="DO86" s="66">
        <f t="shared" si="130"/>
        <v>0</v>
      </c>
      <c r="DP86" s="66">
        <f t="shared" si="130"/>
        <v>0</v>
      </c>
    </row>
    <row r="87" spans="1:120" x14ac:dyDescent="0.25">
      <c r="A87" s="65" t="str">
        <f t="shared" si="69"/>
        <v>01_AUS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01_AUS</v>
      </c>
      <c r="BL87" s="65" t="str">
        <f t="shared" si="72"/>
        <v>d_ind_cem_16_8_oth_liquid_biofuel</v>
      </c>
      <c r="BM87" s="65"/>
      <c r="BN87" s="65"/>
      <c r="BO87" s="66">
        <f t="shared" ref="BO87:CV87" si="131">BO$49*BO44</f>
        <v>0</v>
      </c>
      <c r="BP87" s="66">
        <f t="shared" si="131"/>
        <v>0</v>
      </c>
      <c r="BQ87" s="66">
        <f t="shared" si="131"/>
        <v>0</v>
      </c>
      <c r="BR87" s="66">
        <f t="shared" si="131"/>
        <v>0</v>
      </c>
      <c r="BS87" s="66">
        <f t="shared" si="131"/>
        <v>0</v>
      </c>
      <c r="BT87" s="66">
        <f t="shared" si="131"/>
        <v>0</v>
      </c>
      <c r="BU87" s="66">
        <f t="shared" si="131"/>
        <v>0</v>
      </c>
      <c r="BV87" s="66">
        <f t="shared" si="131"/>
        <v>0</v>
      </c>
      <c r="BW87" s="66">
        <f t="shared" si="131"/>
        <v>0</v>
      </c>
      <c r="BX87" s="66">
        <f t="shared" si="131"/>
        <v>0</v>
      </c>
      <c r="BY87" s="66">
        <f t="shared" si="131"/>
        <v>0</v>
      </c>
      <c r="BZ87" s="66">
        <f t="shared" si="131"/>
        <v>0</v>
      </c>
      <c r="CA87" s="66">
        <f t="shared" si="131"/>
        <v>0</v>
      </c>
      <c r="CB87" s="66">
        <f t="shared" si="131"/>
        <v>0</v>
      </c>
      <c r="CC87" s="66">
        <f t="shared" si="131"/>
        <v>0</v>
      </c>
      <c r="CD87" s="66">
        <f t="shared" si="131"/>
        <v>0</v>
      </c>
      <c r="CE87" s="66">
        <f t="shared" si="131"/>
        <v>0</v>
      </c>
      <c r="CF87" s="66">
        <f t="shared" si="131"/>
        <v>0</v>
      </c>
      <c r="CG87" s="66">
        <f t="shared" si="131"/>
        <v>0</v>
      </c>
      <c r="CH87" s="66">
        <f t="shared" si="131"/>
        <v>0</v>
      </c>
      <c r="CI87" s="66">
        <f t="shared" si="131"/>
        <v>0</v>
      </c>
      <c r="CJ87" s="66">
        <f t="shared" si="131"/>
        <v>0</v>
      </c>
      <c r="CK87" s="66">
        <f t="shared" si="131"/>
        <v>0</v>
      </c>
      <c r="CL87" s="66">
        <f t="shared" si="131"/>
        <v>0</v>
      </c>
      <c r="CM87" s="66">
        <f t="shared" si="131"/>
        <v>0</v>
      </c>
      <c r="CN87" s="66">
        <f t="shared" si="131"/>
        <v>0</v>
      </c>
      <c r="CO87" s="66">
        <f t="shared" si="131"/>
        <v>0</v>
      </c>
      <c r="CP87" s="66">
        <f t="shared" si="131"/>
        <v>0</v>
      </c>
      <c r="CQ87" s="66">
        <f t="shared" si="131"/>
        <v>0</v>
      </c>
      <c r="CR87" s="66">
        <f t="shared" si="131"/>
        <v>0</v>
      </c>
      <c r="CS87" s="66">
        <f t="shared" si="131"/>
        <v>0</v>
      </c>
      <c r="CT87" s="66">
        <f t="shared" si="131"/>
        <v>0</v>
      </c>
      <c r="CU87" s="66">
        <f t="shared" si="131"/>
        <v>0</v>
      </c>
      <c r="CV87" s="66">
        <f t="shared" si="131"/>
        <v>0</v>
      </c>
      <c r="CW87" s="66">
        <f t="shared" ref="CW87:DP87" si="132">CW$49*CW44</f>
        <v>0</v>
      </c>
      <c r="CX87" s="66">
        <f t="shared" si="132"/>
        <v>0</v>
      </c>
      <c r="CY87" s="66">
        <f t="shared" si="132"/>
        <v>0</v>
      </c>
      <c r="CZ87" s="66">
        <f t="shared" si="132"/>
        <v>0</v>
      </c>
      <c r="DA87" s="66">
        <f t="shared" si="132"/>
        <v>0</v>
      </c>
      <c r="DB87" s="66">
        <f t="shared" si="132"/>
        <v>0</v>
      </c>
      <c r="DC87" s="66">
        <f t="shared" si="132"/>
        <v>0</v>
      </c>
      <c r="DD87" s="66">
        <f t="shared" si="132"/>
        <v>0</v>
      </c>
      <c r="DE87" s="66">
        <f t="shared" si="132"/>
        <v>0</v>
      </c>
      <c r="DF87" s="66">
        <f t="shared" si="132"/>
        <v>0</v>
      </c>
      <c r="DG87" s="66">
        <f t="shared" si="132"/>
        <v>0</v>
      </c>
      <c r="DH87" s="66">
        <f t="shared" si="132"/>
        <v>0</v>
      </c>
      <c r="DI87" s="66">
        <f t="shared" si="132"/>
        <v>0</v>
      </c>
      <c r="DJ87" s="66">
        <f t="shared" si="132"/>
        <v>0</v>
      </c>
      <c r="DK87" s="66">
        <f t="shared" si="132"/>
        <v>0</v>
      </c>
      <c r="DL87" s="66">
        <f t="shared" si="132"/>
        <v>0</v>
      </c>
      <c r="DM87" s="66">
        <f t="shared" si="132"/>
        <v>0</v>
      </c>
      <c r="DN87" s="66">
        <f t="shared" si="132"/>
        <v>0</v>
      </c>
      <c r="DO87" s="66">
        <f t="shared" si="132"/>
        <v>0</v>
      </c>
      <c r="DP87" s="66">
        <f t="shared" si="132"/>
        <v>0</v>
      </c>
    </row>
    <row r="88" spans="1:120" x14ac:dyDescent="0.25">
      <c r="A88" s="65" t="str">
        <f t="shared" si="69"/>
        <v>01_AUS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01_AUS</v>
      </c>
      <c r="BL88" s="65" t="str">
        <f t="shared" si="72"/>
        <v>d_ind_cem_17_electricity</v>
      </c>
      <c r="BM88" s="65"/>
      <c r="BN88" s="65"/>
      <c r="BO88" s="66">
        <f t="shared" ref="BO88:CV88" si="133">BO$49*BO45</f>
        <v>16.383618288000001</v>
      </c>
      <c r="BP88" s="66">
        <f t="shared" si="133"/>
        <v>16.502397804000001</v>
      </c>
      <c r="BQ88" s="66">
        <f t="shared" si="133"/>
        <v>16.659047403478812</v>
      </c>
      <c r="BR88" s="66">
        <f t="shared" si="133"/>
        <v>15.826829518996236</v>
      </c>
      <c r="BS88" s="66">
        <f t="shared" si="133"/>
        <v>16.087512064794225</v>
      </c>
      <c r="BT88" s="66">
        <f t="shared" si="133"/>
        <v>16.340818217865948</v>
      </c>
      <c r="BU88" s="66">
        <f t="shared" si="133"/>
        <v>16.588818910377469</v>
      </c>
      <c r="BV88" s="66">
        <f t="shared" si="133"/>
        <v>16.83315687194855</v>
      </c>
      <c r="BW88" s="66">
        <f t="shared" si="133"/>
        <v>17.074581300650884</v>
      </c>
      <c r="BX88" s="66">
        <f t="shared" si="133"/>
        <v>17.303471469587823</v>
      </c>
      <c r="BY88" s="66">
        <f t="shared" si="133"/>
        <v>17.531252465152516</v>
      </c>
      <c r="BZ88" s="66">
        <f t="shared" si="133"/>
        <v>17.610852344776898</v>
      </c>
      <c r="CA88" s="66">
        <f t="shared" si="133"/>
        <v>17.684798821465471</v>
      </c>
      <c r="CB88" s="66">
        <f t="shared" si="133"/>
        <v>17.751489934726191</v>
      </c>
      <c r="CC88" s="66">
        <f t="shared" si="133"/>
        <v>17.850862476424822</v>
      </c>
      <c r="CD88" s="66">
        <f t="shared" si="133"/>
        <v>17.943943420617401</v>
      </c>
      <c r="CE88" s="66">
        <f t="shared" si="133"/>
        <v>18.031228681018145</v>
      </c>
      <c r="CF88" s="66">
        <f t="shared" si="133"/>
        <v>18.113150837268744</v>
      </c>
      <c r="CG88" s="66">
        <f t="shared" si="133"/>
        <v>18.189839472008824</v>
      </c>
      <c r="CH88" s="66">
        <f t="shared" si="133"/>
        <v>18.251733694689865</v>
      </c>
      <c r="CI88" s="66">
        <f t="shared" si="133"/>
        <v>18.308690874156376</v>
      </c>
      <c r="CJ88" s="66">
        <f t="shared" si="133"/>
        <v>18.360464829726642</v>
      </c>
      <c r="CK88" s="66">
        <f t="shared" si="133"/>
        <v>18.406805154137</v>
      </c>
      <c r="CL88" s="66">
        <f t="shared" si="133"/>
        <v>18.423963415372143</v>
      </c>
      <c r="CM88" s="66">
        <f t="shared" si="133"/>
        <v>18.40390814715504</v>
      </c>
      <c r="CN88" s="66">
        <f t="shared" si="133"/>
        <v>18.356926836075338</v>
      </c>
      <c r="CO88" s="66">
        <f t="shared" si="133"/>
        <v>18.283058853416946</v>
      </c>
      <c r="CP88" s="66">
        <f t="shared" si="133"/>
        <v>18.182729364175465</v>
      </c>
      <c r="CQ88" s="66">
        <f t="shared" si="133"/>
        <v>18.056376541523282</v>
      </c>
      <c r="CR88" s="66">
        <f t="shared" si="133"/>
        <v>17.897017059164696</v>
      </c>
      <c r="CS88" s="66">
        <f t="shared" si="133"/>
        <v>17.713611142032811</v>
      </c>
      <c r="CT88" s="66">
        <f t="shared" si="133"/>
        <v>17.505883389052098</v>
      </c>
      <c r="CU88" s="66">
        <f t="shared" si="133"/>
        <v>17.273475940873261</v>
      </c>
      <c r="CV88" s="66">
        <f t="shared" si="133"/>
        <v>17.039283478251168</v>
      </c>
      <c r="CW88" s="66">
        <f t="shared" ref="CW88:DP88" si="134">CW$49*CW45</f>
        <v>16.718166879537954</v>
      </c>
      <c r="CX88" s="66">
        <f t="shared" si="134"/>
        <v>16.399981250845713</v>
      </c>
      <c r="CY88" s="66">
        <f t="shared" si="134"/>
        <v>16.084704513381354</v>
      </c>
      <c r="CZ88" s="66">
        <f t="shared" si="134"/>
        <v>15.772314740219208</v>
      </c>
      <c r="DA88" s="66">
        <f t="shared" si="134"/>
        <v>15.462790155310543</v>
      </c>
      <c r="DB88" s="66">
        <f t="shared" si="134"/>
        <v>15.156109132499354</v>
      </c>
      <c r="DC88" s="66">
        <f t="shared" si="134"/>
        <v>14.852250194544313</v>
      </c>
      <c r="DD88" s="66">
        <f t="shared" si="134"/>
        <v>14.551192012146911</v>
      </c>
      <c r="DE88" s="66">
        <f t="shared" si="134"/>
        <v>14.252913402985701</v>
      </c>
      <c r="DF88" s="66">
        <f t="shared" si="134"/>
        <v>13.957393330756647</v>
      </c>
      <c r="DG88" s="66">
        <f t="shared" si="134"/>
        <v>13.664610904219488</v>
      </c>
      <c r="DH88" s="66">
        <f t="shared" si="134"/>
        <v>13.374545376250168</v>
      </c>
      <c r="DI88" s="66">
        <f t="shared" si="134"/>
        <v>13.087176142899182</v>
      </c>
      <c r="DJ88" s="66">
        <f t="shared" si="134"/>
        <v>12.802482742455897</v>
      </c>
      <c r="DK88" s="66">
        <f t="shared" si="134"/>
        <v>12.520444854518759</v>
      </c>
      <c r="DL88" s="66">
        <f t="shared" si="134"/>
        <v>12.241042299071363</v>
      </c>
      <c r="DM88" s="66">
        <f t="shared" si="134"/>
        <v>11.964255035564369</v>
      </c>
      <c r="DN88" s="66">
        <f t="shared" si="134"/>
        <v>11.690063162003192</v>
      </c>
      <c r="DO88" s="66">
        <f t="shared" si="134"/>
        <v>11.418446914041446</v>
      </c>
      <c r="DP88" s="66">
        <f t="shared" si="134"/>
        <v>11.149386664080129</v>
      </c>
    </row>
    <row r="89" spans="1:120" x14ac:dyDescent="0.25">
      <c r="A89" s="65" t="str">
        <f t="shared" si="69"/>
        <v>01_AUS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01_AUS</v>
      </c>
      <c r="BL89" s="65" t="str">
        <f t="shared" si="72"/>
        <v>d_ind_cem_18_heat</v>
      </c>
      <c r="BM89" s="65"/>
      <c r="BN89" s="65"/>
      <c r="BO89" s="66">
        <f t="shared" ref="BO89:CV89" si="136">BO$49*BO46</f>
        <v>0</v>
      </c>
      <c r="BP89" s="66">
        <f t="shared" si="136"/>
        <v>0</v>
      </c>
      <c r="BQ89" s="66">
        <f t="shared" si="136"/>
        <v>0</v>
      </c>
      <c r="BR89" s="66">
        <f t="shared" si="136"/>
        <v>0</v>
      </c>
      <c r="BS89" s="66">
        <f t="shared" si="136"/>
        <v>0</v>
      </c>
      <c r="BT89" s="66">
        <f t="shared" si="136"/>
        <v>0</v>
      </c>
      <c r="BU89" s="66">
        <f t="shared" si="136"/>
        <v>0</v>
      </c>
      <c r="BV89" s="66">
        <f t="shared" si="136"/>
        <v>0</v>
      </c>
      <c r="BW89" s="66">
        <f t="shared" si="136"/>
        <v>0</v>
      </c>
      <c r="BX89" s="66">
        <f t="shared" si="136"/>
        <v>0</v>
      </c>
      <c r="BY89" s="66">
        <f t="shared" si="136"/>
        <v>0</v>
      </c>
      <c r="BZ89" s="66">
        <f t="shared" si="136"/>
        <v>0</v>
      </c>
      <c r="CA89" s="66">
        <f t="shared" si="136"/>
        <v>0</v>
      </c>
      <c r="CB89" s="66">
        <f t="shared" si="136"/>
        <v>0</v>
      </c>
      <c r="CC89" s="66">
        <f t="shared" si="136"/>
        <v>0</v>
      </c>
      <c r="CD89" s="66">
        <f t="shared" si="136"/>
        <v>0</v>
      </c>
      <c r="CE89" s="66">
        <f t="shared" si="136"/>
        <v>0</v>
      </c>
      <c r="CF89" s="66">
        <f t="shared" si="136"/>
        <v>0</v>
      </c>
      <c r="CG89" s="66">
        <f t="shared" si="136"/>
        <v>0</v>
      </c>
      <c r="CH89" s="66">
        <f t="shared" si="136"/>
        <v>0</v>
      </c>
      <c r="CI89" s="66">
        <f t="shared" si="136"/>
        <v>0</v>
      </c>
      <c r="CJ89" s="66">
        <f t="shared" si="136"/>
        <v>0</v>
      </c>
      <c r="CK89" s="66">
        <f t="shared" si="136"/>
        <v>0</v>
      </c>
      <c r="CL89" s="66">
        <f t="shared" si="136"/>
        <v>0</v>
      </c>
      <c r="CM89" s="66">
        <f t="shared" si="136"/>
        <v>0</v>
      </c>
      <c r="CN89" s="66">
        <f t="shared" si="136"/>
        <v>0</v>
      </c>
      <c r="CO89" s="66">
        <f t="shared" si="136"/>
        <v>0</v>
      </c>
      <c r="CP89" s="66">
        <f t="shared" si="136"/>
        <v>0</v>
      </c>
      <c r="CQ89" s="66">
        <f t="shared" si="136"/>
        <v>0</v>
      </c>
      <c r="CR89" s="66">
        <f t="shared" si="136"/>
        <v>0</v>
      </c>
      <c r="CS89" s="66">
        <f t="shared" si="136"/>
        <v>0</v>
      </c>
      <c r="CT89" s="66">
        <f t="shared" si="136"/>
        <v>0</v>
      </c>
      <c r="CU89" s="66">
        <f t="shared" si="136"/>
        <v>0</v>
      </c>
      <c r="CV89" s="66">
        <f t="shared" si="136"/>
        <v>0</v>
      </c>
      <c r="CW89" s="66">
        <f t="shared" ref="CW89:DP89" si="137">CW$49*CW46</f>
        <v>0</v>
      </c>
      <c r="CX89" s="66">
        <f t="shared" si="137"/>
        <v>0</v>
      </c>
      <c r="CY89" s="66">
        <f t="shared" si="137"/>
        <v>0</v>
      </c>
      <c r="CZ89" s="66">
        <f t="shared" si="137"/>
        <v>0</v>
      </c>
      <c r="DA89" s="66">
        <f t="shared" si="137"/>
        <v>0</v>
      </c>
      <c r="DB89" s="66">
        <f t="shared" si="137"/>
        <v>0</v>
      </c>
      <c r="DC89" s="66">
        <f t="shared" si="137"/>
        <v>0</v>
      </c>
      <c r="DD89" s="66">
        <f t="shared" si="137"/>
        <v>0</v>
      </c>
      <c r="DE89" s="66">
        <f t="shared" si="137"/>
        <v>0</v>
      </c>
      <c r="DF89" s="66">
        <f t="shared" si="137"/>
        <v>0</v>
      </c>
      <c r="DG89" s="66">
        <f t="shared" si="137"/>
        <v>0</v>
      </c>
      <c r="DH89" s="66">
        <f t="shared" si="137"/>
        <v>0</v>
      </c>
      <c r="DI89" s="66">
        <f t="shared" si="137"/>
        <v>0</v>
      </c>
      <c r="DJ89" s="66">
        <f t="shared" si="137"/>
        <v>0</v>
      </c>
      <c r="DK89" s="66">
        <f t="shared" si="137"/>
        <v>0</v>
      </c>
      <c r="DL89" s="66">
        <f t="shared" si="137"/>
        <v>0</v>
      </c>
      <c r="DM89" s="66">
        <f t="shared" si="137"/>
        <v>0</v>
      </c>
      <c r="DN89" s="66">
        <f t="shared" si="137"/>
        <v>0</v>
      </c>
      <c r="DO89" s="66">
        <f t="shared" si="137"/>
        <v>0</v>
      </c>
      <c r="DP89" s="66">
        <f t="shared" si="137"/>
        <v>0</v>
      </c>
    </row>
    <row r="90" spans="1:120" x14ac:dyDescent="0.25">
      <c r="A90" s="52" t="str">
        <f t="shared" ref="A90:C121" si="138">A58</f>
        <v>01_AUS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01_AUS</v>
      </c>
      <c r="BL90" s="52" t="str">
        <f t="shared" ref="BL90:BL121" si="140">"d_ind_cem_ccs_"&amp;C90</f>
        <v>d_ind_cem_ccs_1_x_coal_thermal</v>
      </c>
      <c r="BM90" s="52"/>
      <c r="BN90" s="52"/>
      <c r="BO90" s="53">
        <f t="shared" ref="BO90:CU90" si="141">BO$50*BO15</f>
        <v>0</v>
      </c>
      <c r="BP90" s="53">
        <f t="shared" si="141"/>
        <v>0</v>
      </c>
      <c r="BQ90" s="53">
        <f t="shared" si="141"/>
        <v>0</v>
      </c>
      <c r="BR90" s="53">
        <f t="shared" si="141"/>
        <v>0</v>
      </c>
      <c r="BS90" s="53">
        <f t="shared" si="141"/>
        <v>0</v>
      </c>
      <c r="BT90" s="53">
        <f t="shared" si="141"/>
        <v>0</v>
      </c>
      <c r="BU90" s="53">
        <f t="shared" si="141"/>
        <v>0</v>
      </c>
      <c r="BV90" s="53">
        <f t="shared" si="141"/>
        <v>0</v>
      </c>
      <c r="BW90" s="53">
        <f t="shared" si="141"/>
        <v>0</v>
      </c>
      <c r="BX90" s="53">
        <f t="shared" si="141"/>
        <v>0</v>
      </c>
      <c r="BY90" s="53">
        <f t="shared" si="141"/>
        <v>0</v>
      </c>
      <c r="BZ90" s="53">
        <f t="shared" si="141"/>
        <v>0</v>
      </c>
      <c r="CA90" s="53">
        <f t="shared" si="141"/>
        <v>0</v>
      </c>
      <c r="CB90" s="53">
        <f t="shared" si="141"/>
        <v>0</v>
      </c>
      <c r="CC90" s="53">
        <f t="shared" si="141"/>
        <v>0</v>
      </c>
      <c r="CD90" s="53">
        <f t="shared" si="141"/>
        <v>0</v>
      </c>
      <c r="CE90" s="53">
        <f t="shared" si="141"/>
        <v>0</v>
      </c>
      <c r="CF90" s="53">
        <f t="shared" si="141"/>
        <v>0</v>
      </c>
      <c r="CG90" s="53">
        <f t="shared" si="141"/>
        <v>0</v>
      </c>
      <c r="CH90" s="53">
        <f t="shared" si="141"/>
        <v>0</v>
      </c>
      <c r="CI90" s="53">
        <f t="shared" si="141"/>
        <v>0</v>
      </c>
      <c r="CJ90" s="53">
        <f t="shared" si="141"/>
        <v>0</v>
      </c>
      <c r="CK90" s="53">
        <f t="shared" si="141"/>
        <v>0</v>
      </c>
      <c r="CL90" s="53">
        <f t="shared" si="141"/>
        <v>2.8106923845327977E-2</v>
      </c>
      <c r="CM90" s="53">
        <f t="shared" si="141"/>
        <v>8.4440349868884809E-2</v>
      </c>
      <c r="CN90" s="53">
        <f t="shared" si="141"/>
        <v>0.16908604217178383</v>
      </c>
      <c r="CO90" s="53">
        <f t="shared" si="141"/>
        <v>0.2820972156931863</v>
      </c>
      <c r="CP90" s="53">
        <f t="shared" si="141"/>
        <v>0.42350418923353633</v>
      </c>
      <c r="CQ90" s="53">
        <f t="shared" si="141"/>
        <v>0.59332066328569588</v>
      </c>
      <c r="CR90" s="53">
        <f t="shared" si="141"/>
        <v>0.79122211371213347</v>
      </c>
      <c r="CS90" s="53">
        <f t="shared" si="141"/>
        <v>1.0174036292416047</v>
      </c>
      <c r="CT90" s="53">
        <f t="shared" si="141"/>
        <v>1.271822860695643</v>
      </c>
      <c r="CU90" s="53">
        <f t="shared" si="141"/>
        <v>1.5544014398263717</v>
      </c>
      <c r="CV90" s="53">
        <f t="shared" ref="CV90:DP90" si="142">CV$50*CV15</f>
        <v>1.8367683169588351</v>
      </c>
      <c r="CW90" s="53">
        <f t="shared" si="142"/>
        <v>2.1080890214711436</v>
      </c>
      <c r="CX90" s="53">
        <f t="shared" si="142"/>
        <v>2.3764751050171884</v>
      </c>
      <c r="CY90" s="53">
        <f t="shared" si="142"/>
        <v>2.6419500905537592</v>
      </c>
      <c r="CZ90" s="53">
        <f t="shared" si="142"/>
        <v>2.9045373339290284</v>
      </c>
      <c r="DA90" s="53">
        <f t="shared" si="142"/>
        <v>3.1642600249942001</v>
      </c>
      <c r="DB90" s="53">
        <f t="shared" si="142"/>
        <v>3.4211411887080634</v>
      </c>
      <c r="DC90" s="53">
        <f t="shared" si="142"/>
        <v>3.6752036862344961</v>
      </c>
      <c r="DD90" s="53">
        <f t="shared" si="142"/>
        <v>3.9264702160329583</v>
      </c>
      <c r="DE90" s="53">
        <f t="shared" si="142"/>
        <v>4.1749633149420271</v>
      </c>
      <c r="DF90" s="53">
        <f t="shared" si="142"/>
        <v>4.4207053592560035</v>
      </c>
      <c r="DG90" s="53">
        <f t="shared" si="142"/>
        <v>4.6637185657946505</v>
      </c>
      <c r="DH90" s="53">
        <f t="shared" si="142"/>
        <v>4.9040249929660868</v>
      </c>
      <c r="DI90" s="53">
        <f t="shared" si="142"/>
        <v>5.1416465418228974</v>
      </c>
      <c r="DJ90" s="53">
        <f t="shared" si="142"/>
        <v>5.3766049571114864</v>
      </c>
      <c r="DK90" s="53">
        <f t="shared" si="142"/>
        <v>5.6089218283147266</v>
      </c>
      <c r="DL90" s="53">
        <f t="shared" si="142"/>
        <v>5.8386185906879335</v>
      </c>
      <c r="DM90" s="53">
        <f t="shared" si="142"/>
        <v>6.0657165262882335</v>
      </c>
      <c r="DN90" s="53">
        <f t="shared" si="142"/>
        <v>6.290236764997319</v>
      </c>
      <c r="DO90" s="53">
        <f t="shared" si="142"/>
        <v>6.5122002855376913</v>
      </c>
      <c r="DP90" s="53">
        <f t="shared" si="142"/>
        <v>6.7316279164823696</v>
      </c>
    </row>
    <row r="91" spans="1:120" x14ac:dyDescent="0.25">
      <c r="A91" s="52" t="str">
        <f t="shared" si="138"/>
        <v>01_AUS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01_AUS</v>
      </c>
      <c r="BL91" s="52" t="str">
        <f t="shared" si="140"/>
        <v>d_ind_cem_ccs_1_1_coking_coal</v>
      </c>
      <c r="BM91" s="52"/>
      <c r="BN91" s="52"/>
      <c r="BO91" s="53">
        <f t="shared" ref="BO91:CV91" si="143">BO$50*BO16</f>
        <v>0</v>
      </c>
      <c r="BP91" s="53">
        <f t="shared" si="143"/>
        <v>0</v>
      </c>
      <c r="BQ91" s="53">
        <f t="shared" si="143"/>
        <v>0</v>
      </c>
      <c r="BR91" s="53">
        <f t="shared" si="143"/>
        <v>0</v>
      </c>
      <c r="BS91" s="53">
        <f t="shared" si="143"/>
        <v>0</v>
      </c>
      <c r="BT91" s="53">
        <f t="shared" si="143"/>
        <v>0</v>
      </c>
      <c r="BU91" s="53">
        <f t="shared" si="143"/>
        <v>0</v>
      </c>
      <c r="BV91" s="53">
        <f t="shared" si="143"/>
        <v>0</v>
      </c>
      <c r="BW91" s="53">
        <f t="shared" si="143"/>
        <v>0</v>
      </c>
      <c r="BX91" s="53">
        <f t="shared" si="143"/>
        <v>0</v>
      </c>
      <c r="BY91" s="53">
        <f t="shared" si="143"/>
        <v>0</v>
      </c>
      <c r="BZ91" s="53">
        <f t="shared" si="143"/>
        <v>0</v>
      </c>
      <c r="CA91" s="53">
        <f t="shared" si="143"/>
        <v>0</v>
      </c>
      <c r="CB91" s="53">
        <f t="shared" si="143"/>
        <v>0</v>
      </c>
      <c r="CC91" s="53">
        <f t="shared" si="143"/>
        <v>0</v>
      </c>
      <c r="CD91" s="53">
        <f t="shared" si="143"/>
        <v>0</v>
      </c>
      <c r="CE91" s="53">
        <f t="shared" si="143"/>
        <v>0</v>
      </c>
      <c r="CF91" s="53">
        <f t="shared" si="143"/>
        <v>0</v>
      </c>
      <c r="CG91" s="53">
        <f t="shared" si="143"/>
        <v>0</v>
      </c>
      <c r="CH91" s="53">
        <f t="shared" si="143"/>
        <v>0</v>
      </c>
      <c r="CI91" s="53">
        <f t="shared" si="143"/>
        <v>0</v>
      </c>
      <c r="CJ91" s="53">
        <f t="shared" si="143"/>
        <v>0</v>
      </c>
      <c r="CK91" s="53">
        <f t="shared" si="143"/>
        <v>0</v>
      </c>
      <c r="CL91" s="53">
        <f t="shared" si="143"/>
        <v>0</v>
      </c>
      <c r="CM91" s="53">
        <f t="shared" si="143"/>
        <v>0</v>
      </c>
      <c r="CN91" s="53">
        <f t="shared" si="143"/>
        <v>0</v>
      </c>
      <c r="CO91" s="53">
        <f t="shared" si="143"/>
        <v>0</v>
      </c>
      <c r="CP91" s="53">
        <f t="shared" si="143"/>
        <v>0</v>
      </c>
      <c r="CQ91" s="53">
        <f t="shared" si="143"/>
        <v>0</v>
      </c>
      <c r="CR91" s="53">
        <f t="shared" si="143"/>
        <v>0</v>
      </c>
      <c r="CS91" s="53">
        <f t="shared" si="143"/>
        <v>0</v>
      </c>
      <c r="CT91" s="53">
        <f t="shared" si="143"/>
        <v>0</v>
      </c>
      <c r="CU91" s="53">
        <f t="shared" si="143"/>
        <v>0</v>
      </c>
      <c r="CV91" s="53">
        <f t="shared" si="143"/>
        <v>0</v>
      </c>
      <c r="CW91" s="53">
        <f t="shared" ref="CW91:DP91" si="144">CW$50*CW16</f>
        <v>0</v>
      </c>
      <c r="CX91" s="53">
        <f t="shared" si="144"/>
        <v>0</v>
      </c>
      <c r="CY91" s="53">
        <f t="shared" si="144"/>
        <v>0</v>
      </c>
      <c r="CZ91" s="53">
        <f t="shared" si="144"/>
        <v>0</v>
      </c>
      <c r="DA91" s="53">
        <f t="shared" si="144"/>
        <v>0</v>
      </c>
      <c r="DB91" s="53">
        <f t="shared" si="144"/>
        <v>0</v>
      </c>
      <c r="DC91" s="53">
        <f t="shared" si="144"/>
        <v>0</v>
      </c>
      <c r="DD91" s="53">
        <f t="shared" si="144"/>
        <v>0</v>
      </c>
      <c r="DE91" s="53">
        <f t="shared" si="144"/>
        <v>0</v>
      </c>
      <c r="DF91" s="53">
        <f t="shared" si="144"/>
        <v>0</v>
      </c>
      <c r="DG91" s="53">
        <f t="shared" si="144"/>
        <v>0</v>
      </c>
      <c r="DH91" s="53">
        <f t="shared" si="144"/>
        <v>0</v>
      </c>
      <c r="DI91" s="53">
        <f t="shared" si="144"/>
        <v>0</v>
      </c>
      <c r="DJ91" s="53">
        <f t="shared" si="144"/>
        <v>0</v>
      </c>
      <c r="DK91" s="53">
        <f t="shared" si="144"/>
        <v>0</v>
      </c>
      <c r="DL91" s="53">
        <f t="shared" si="144"/>
        <v>0</v>
      </c>
      <c r="DM91" s="53">
        <f t="shared" si="144"/>
        <v>0</v>
      </c>
      <c r="DN91" s="53">
        <f t="shared" si="144"/>
        <v>0</v>
      </c>
      <c r="DO91" s="53">
        <f t="shared" si="144"/>
        <v>0</v>
      </c>
      <c r="DP91" s="53">
        <f t="shared" si="144"/>
        <v>0</v>
      </c>
    </row>
    <row r="92" spans="1:120" x14ac:dyDescent="0.25">
      <c r="A92" s="52" t="str">
        <f t="shared" si="138"/>
        <v>01_AUS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01_AUS</v>
      </c>
      <c r="BL92" s="52" t="str">
        <f t="shared" si="140"/>
        <v>d_ind_cem_ccs_1_5_lignite</v>
      </c>
      <c r="BM92" s="52"/>
      <c r="BN92" s="52"/>
      <c r="BO92" s="53">
        <f t="shared" ref="BO92:CV92" si="145">BO$50*BO17</f>
        <v>0</v>
      </c>
      <c r="BP92" s="53">
        <f t="shared" si="145"/>
        <v>0</v>
      </c>
      <c r="BQ92" s="53">
        <f t="shared" si="145"/>
        <v>0</v>
      </c>
      <c r="BR92" s="53">
        <f t="shared" si="145"/>
        <v>0</v>
      </c>
      <c r="BS92" s="53">
        <f t="shared" si="145"/>
        <v>0</v>
      </c>
      <c r="BT92" s="53">
        <f t="shared" si="145"/>
        <v>0</v>
      </c>
      <c r="BU92" s="53">
        <f t="shared" si="145"/>
        <v>0</v>
      </c>
      <c r="BV92" s="53">
        <f t="shared" si="145"/>
        <v>0</v>
      </c>
      <c r="BW92" s="53">
        <f t="shared" si="145"/>
        <v>0</v>
      </c>
      <c r="BX92" s="53">
        <f t="shared" si="145"/>
        <v>0</v>
      </c>
      <c r="BY92" s="53">
        <f t="shared" si="145"/>
        <v>0</v>
      </c>
      <c r="BZ92" s="53">
        <f t="shared" si="145"/>
        <v>0</v>
      </c>
      <c r="CA92" s="53">
        <f t="shared" si="145"/>
        <v>0</v>
      </c>
      <c r="CB92" s="53">
        <f t="shared" si="145"/>
        <v>0</v>
      </c>
      <c r="CC92" s="53">
        <f t="shared" si="145"/>
        <v>0</v>
      </c>
      <c r="CD92" s="53">
        <f t="shared" si="145"/>
        <v>0</v>
      </c>
      <c r="CE92" s="53">
        <f t="shared" si="145"/>
        <v>0</v>
      </c>
      <c r="CF92" s="53">
        <f t="shared" si="145"/>
        <v>0</v>
      </c>
      <c r="CG92" s="53">
        <f t="shared" si="145"/>
        <v>0</v>
      </c>
      <c r="CH92" s="53">
        <f t="shared" si="145"/>
        <v>0</v>
      </c>
      <c r="CI92" s="53">
        <f t="shared" si="145"/>
        <v>0</v>
      </c>
      <c r="CJ92" s="53">
        <f t="shared" si="145"/>
        <v>0</v>
      </c>
      <c r="CK92" s="53">
        <f t="shared" si="145"/>
        <v>0</v>
      </c>
      <c r="CL92" s="53">
        <f t="shared" si="145"/>
        <v>0</v>
      </c>
      <c r="CM92" s="53">
        <f t="shared" si="145"/>
        <v>0</v>
      </c>
      <c r="CN92" s="53">
        <f t="shared" si="145"/>
        <v>0</v>
      </c>
      <c r="CO92" s="53">
        <f t="shared" si="145"/>
        <v>0</v>
      </c>
      <c r="CP92" s="53">
        <f t="shared" si="145"/>
        <v>0</v>
      </c>
      <c r="CQ92" s="53">
        <f t="shared" si="145"/>
        <v>0</v>
      </c>
      <c r="CR92" s="53">
        <f t="shared" si="145"/>
        <v>0</v>
      </c>
      <c r="CS92" s="53">
        <f t="shared" si="145"/>
        <v>0</v>
      </c>
      <c r="CT92" s="53">
        <f t="shared" si="145"/>
        <v>0</v>
      </c>
      <c r="CU92" s="53">
        <f t="shared" si="145"/>
        <v>0</v>
      </c>
      <c r="CV92" s="53">
        <f t="shared" si="145"/>
        <v>0</v>
      </c>
      <c r="CW92" s="53">
        <f t="shared" ref="CW92:DP92" si="146">CW$50*CW17</f>
        <v>0</v>
      </c>
      <c r="CX92" s="53">
        <f t="shared" si="146"/>
        <v>0</v>
      </c>
      <c r="CY92" s="53">
        <f t="shared" si="146"/>
        <v>0</v>
      </c>
      <c r="CZ92" s="53">
        <f t="shared" si="146"/>
        <v>0</v>
      </c>
      <c r="DA92" s="53">
        <f t="shared" si="146"/>
        <v>0</v>
      </c>
      <c r="DB92" s="53">
        <f t="shared" si="146"/>
        <v>0</v>
      </c>
      <c r="DC92" s="53">
        <f t="shared" si="146"/>
        <v>0</v>
      </c>
      <c r="DD92" s="53">
        <f t="shared" si="146"/>
        <v>0</v>
      </c>
      <c r="DE92" s="53">
        <f t="shared" si="146"/>
        <v>0</v>
      </c>
      <c r="DF92" s="53">
        <f t="shared" si="146"/>
        <v>0</v>
      </c>
      <c r="DG92" s="53">
        <f t="shared" si="146"/>
        <v>0</v>
      </c>
      <c r="DH92" s="53">
        <f t="shared" si="146"/>
        <v>0</v>
      </c>
      <c r="DI92" s="53">
        <f t="shared" si="146"/>
        <v>0</v>
      </c>
      <c r="DJ92" s="53">
        <f t="shared" si="146"/>
        <v>0</v>
      </c>
      <c r="DK92" s="53">
        <f t="shared" si="146"/>
        <v>0</v>
      </c>
      <c r="DL92" s="53">
        <f t="shared" si="146"/>
        <v>0</v>
      </c>
      <c r="DM92" s="53">
        <f t="shared" si="146"/>
        <v>0</v>
      </c>
      <c r="DN92" s="53">
        <f t="shared" si="146"/>
        <v>0</v>
      </c>
      <c r="DO92" s="53">
        <f t="shared" si="146"/>
        <v>0</v>
      </c>
      <c r="DP92" s="53">
        <f t="shared" si="146"/>
        <v>0</v>
      </c>
    </row>
    <row r="93" spans="1:120" x14ac:dyDescent="0.25">
      <c r="A93" s="52" t="str">
        <f t="shared" si="138"/>
        <v>01_AUS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01_AUS</v>
      </c>
      <c r="BL93" s="52" t="str">
        <f t="shared" si="140"/>
        <v>d_ind_cem_ccs_2_coal_products</v>
      </c>
      <c r="BM93" s="52"/>
      <c r="BN93" s="52"/>
      <c r="BO93" s="53">
        <f t="shared" ref="BO93:CV93" si="147">BO$50*BO18</f>
        <v>0</v>
      </c>
      <c r="BP93" s="53">
        <f t="shared" si="147"/>
        <v>0</v>
      </c>
      <c r="BQ93" s="53">
        <f t="shared" si="147"/>
        <v>0</v>
      </c>
      <c r="BR93" s="53">
        <f t="shared" si="147"/>
        <v>0</v>
      </c>
      <c r="BS93" s="53">
        <f t="shared" si="147"/>
        <v>0</v>
      </c>
      <c r="BT93" s="53">
        <f t="shared" si="147"/>
        <v>0</v>
      </c>
      <c r="BU93" s="53">
        <f t="shared" si="147"/>
        <v>0</v>
      </c>
      <c r="BV93" s="53">
        <f t="shared" si="147"/>
        <v>0</v>
      </c>
      <c r="BW93" s="53">
        <f t="shared" si="147"/>
        <v>0</v>
      </c>
      <c r="BX93" s="53">
        <f t="shared" si="147"/>
        <v>0</v>
      </c>
      <c r="BY93" s="53">
        <f t="shared" si="147"/>
        <v>0</v>
      </c>
      <c r="BZ93" s="53">
        <f t="shared" si="147"/>
        <v>0</v>
      </c>
      <c r="CA93" s="53">
        <f t="shared" si="147"/>
        <v>0</v>
      </c>
      <c r="CB93" s="53">
        <f t="shared" si="147"/>
        <v>0</v>
      </c>
      <c r="CC93" s="53">
        <f t="shared" si="147"/>
        <v>0</v>
      </c>
      <c r="CD93" s="53">
        <f t="shared" si="147"/>
        <v>0</v>
      </c>
      <c r="CE93" s="53">
        <f t="shared" si="147"/>
        <v>0</v>
      </c>
      <c r="CF93" s="53">
        <f t="shared" si="147"/>
        <v>0</v>
      </c>
      <c r="CG93" s="53">
        <f t="shared" si="147"/>
        <v>0</v>
      </c>
      <c r="CH93" s="53">
        <f t="shared" si="147"/>
        <v>0</v>
      </c>
      <c r="CI93" s="53">
        <f t="shared" si="147"/>
        <v>0</v>
      </c>
      <c r="CJ93" s="53">
        <f t="shared" si="147"/>
        <v>0</v>
      </c>
      <c r="CK93" s="53">
        <f t="shared" si="147"/>
        <v>0</v>
      </c>
      <c r="CL93" s="53">
        <f t="shared" si="147"/>
        <v>1.5087691275989209E-4</v>
      </c>
      <c r="CM93" s="53">
        <f t="shared" si="147"/>
        <v>4.5327263028466198E-4</v>
      </c>
      <c r="CN93" s="53">
        <f t="shared" si="147"/>
        <v>9.0764753105161342E-4</v>
      </c>
      <c r="CO93" s="53">
        <f t="shared" si="147"/>
        <v>1.5142872708577856E-3</v>
      </c>
      <c r="CP93" s="53">
        <f t="shared" si="147"/>
        <v>2.273354599886541E-3</v>
      </c>
      <c r="CQ93" s="53">
        <f t="shared" si="147"/>
        <v>3.1849230618695842E-3</v>
      </c>
      <c r="CR93" s="53">
        <f t="shared" si="147"/>
        <v>4.2472506234112915E-3</v>
      </c>
      <c r="CS93" s="53">
        <f t="shared" si="147"/>
        <v>5.4613845134887954E-3</v>
      </c>
      <c r="CT93" s="53">
        <f t="shared" si="147"/>
        <v>6.827097403300831E-3</v>
      </c>
      <c r="CU93" s="53">
        <f t="shared" si="147"/>
        <v>8.3439686150328148E-3</v>
      </c>
      <c r="CV93" s="53">
        <f t="shared" si="147"/>
        <v>9.8597034183801908E-3</v>
      </c>
      <c r="CW93" s="53">
        <f t="shared" ref="CW93:DP93" si="148">CW$50*CW18</f>
        <v>1.1316142781503898E-2</v>
      </c>
      <c r="CX93" s="53">
        <f t="shared" si="148"/>
        <v>1.2756829209374113E-2</v>
      </c>
      <c r="CY93" s="53">
        <f t="shared" si="148"/>
        <v>1.4181888972340408E-2</v>
      </c>
      <c r="CZ93" s="53">
        <f t="shared" si="148"/>
        <v>1.5591447443719569E-2</v>
      </c>
      <c r="DA93" s="53">
        <f t="shared" si="148"/>
        <v>1.6985629105762887E-2</v>
      </c>
      <c r="DB93" s="53">
        <f t="shared" si="148"/>
        <v>1.8364557555585349E-2</v>
      </c>
      <c r="DC93" s="53">
        <f t="shared" si="148"/>
        <v>1.9728355511057005E-2</v>
      </c>
      <c r="DD93" s="53">
        <f t="shared" si="148"/>
        <v>2.1077144816656703E-2</v>
      </c>
      <c r="DE93" s="53">
        <f t="shared" si="148"/>
        <v>2.2411046449288437E-2</v>
      </c>
      <c r="DF93" s="53">
        <f t="shared" si="148"/>
        <v>2.3730180524060566E-2</v>
      </c>
      <c r="DG93" s="53">
        <f t="shared" si="148"/>
        <v>2.5034666300028097E-2</v>
      </c>
      <c r="DH93" s="53">
        <f t="shared" si="148"/>
        <v>2.6324622185898296E-2</v>
      </c>
      <c r="DI93" s="53">
        <f t="shared" si="148"/>
        <v>2.7600165745699803E-2</v>
      </c>
      <c r="DJ93" s="53">
        <f t="shared" si="148"/>
        <v>2.8861413704415549E-2</v>
      </c>
      <c r="DK93" s="53">
        <f t="shared" si="148"/>
        <v>3.0108481953579663E-2</v>
      </c>
      <c r="DL93" s="53">
        <f t="shared" si="148"/>
        <v>3.1341485556838536E-2</v>
      </c>
      <c r="DM93" s="53">
        <f t="shared" si="148"/>
        <v>3.2560538755476397E-2</v>
      </c>
      <c r="DN93" s="53">
        <f t="shared" si="148"/>
        <v>3.37657549739055E-2</v>
      </c>
      <c r="DO93" s="53">
        <f t="shared" si="148"/>
        <v>3.4957246825121184E-2</v>
      </c>
      <c r="DP93" s="53">
        <f t="shared" si="148"/>
        <v>3.6135126116122046E-2</v>
      </c>
    </row>
    <row r="94" spans="1:120" x14ac:dyDescent="0.25">
      <c r="A94" s="52" t="str">
        <f t="shared" si="138"/>
        <v>01_AUS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01_AUS</v>
      </c>
      <c r="BL94" s="52" t="str">
        <f t="shared" si="140"/>
        <v>d_ind_cem_ccs_6_1_crude_oil</v>
      </c>
      <c r="BM94" s="52"/>
      <c r="BN94" s="52"/>
      <c r="BO94" s="53">
        <f t="shared" ref="BO94:CV94" si="149">BO$50*BO19</f>
        <v>0</v>
      </c>
      <c r="BP94" s="53">
        <f t="shared" si="149"/>
        <v>0</v>
      </c>
      <c r="BQ94" s="53">
        <f t="shared" si="149"/>
        <v>0</v>
      </c>
      <c r="BR94" s="53">
        <f t="shared" si="149"/>
        <v>0</v>
      </c>
      <c r="BS94" s="53">
        <f t="shared" si="149"/>
        <v>0</v>
      </c>
      <c r="BT94" s="53">
        <f t="shared" si="149"/>
        <v>0</v>
      </c>
      <c r="BU94" s="53">
        <f t="shared" si="149"/>
        <v>0</v>
      </c>
      <c r="BV94" s="53">
        <f t="shared" si="149"/>
        <v>0</v>
      </c>
      <c r="BW94" s="53">
        <f t="shared" si="149"/>
        <v>0</v>
      </c>
      <c r="BX94" s="53">
        <f t="shared" si="149"/>
        <v>0</v>
      </c>
      <c r="BY94" s="53">
        <f t="shared" si="149"/>
        <v>0</v>
      </c>
      <c r="BZ94" s="53">
        <f t="shared" si="149"/>
        <v>0</v>
      </c>
      <c r="CA94" s="53">
        <f t="shared" si="149"/>
        <v>0</v>
      </c>
      <c r="CB94" s="53">
        <f t="shared" si="149"/>
        <v>0</v>
      </c>
      <c r="CC94" s="53">
        <f t="shared" si="149"/>
        <v>0</v>
      </c>
      <c r="CD94" s="53">
        <f t="shared" si="149"/>
        <v>0</v>
      </c>
      <c r="CE94" s="53">
        <f t="shared" si="149"/>
        <v>0</v>
      </c>
      <c r="CF94" s="53">
        <f t="shared" si="149"/>
        <v>0</v>
      </c>
      <c r="CG94" s="53">
        <f t="shared" si="149"/>
        <v>0</v>
      </c>
      <c r="CH94" s="53">
        <f t="shared" si="149"/>
        <v>0</v>
      </c>
      <c r="CI94" s="53">
        <f t="shared" si="149"/>
        <v>0</v>
      </c>
      <c r="CJ94" s="53">
        <f t="shared" si="149"/>
        <v>0</v>
      </c>
      <c r="CK94" s="53">
        <f t="shared" si="149"/>
        <v>0</v>
      </c>
      <c r="CL94" s="53">
        <f t="shared" si="149"/>
        <v>0</v>
      </c>
      <c r="CM94" s="53">
        <f t="shared" si="149"/>
        <v>0</v>
      </c>
      <c r="CN94" s="53">
        <f t="shared" si="149"/>
        <v>0</v>
      </c>
      <c r="CO94" s="53">
        <f t="shared" si="149"/>
        <v>0</v>
      </c>
      <c r="CP94" s="53">
        <f t="shared" si="149"/>
        <v>0</v>
      </c>
      <c r="CQ94" s="53">
        <f t="shared" si="149"/>
        <v>0</v>
      </c>
      <c r="CR94" s="53">
        <f t="shared" si="149"/>
        <v>0</v>
      </c>
      <c r="CS94" s="53">
        <f t="shared" si="149"/>
        <v>0</v>
      </c>
      <c r="CT94" s="53">
        <f t="shared" si="149"/>
        <v>0</v>
      </c>
      <c r="CU94" s="53">
        <f t="shared" si="149"/>
        <v>0</v>
      </c>
      <c r="CV94" s="53">
        <f t="shared" si="149"/>
        <v>0</v>
      </c>
      <c r="CW94" s="53">
        <f t="shared" ref="CW94:DP94" si="150">CW$50*CW19</f>
        <v>0</v>
      </c>
      <c r="CX94" s="53">
        <f t="shared" si="150"/>
        <v>0</v>
      </c>
      <c r="CY94" s="53">
        <f t="shared" si="150"/>
        <v>0</v>
      </c>
      <c r="CZ94" s="53">
        <f t="shared" si="150"/>
        <v>0</v>
      </c>
      <c r="DA94" s="53">
        <f t="shared" si="150"/>
        <v>0</v>
      </c>
      <c r="DB94" s="53">
        <f t="shared" si="150"/>
        <v>0</v>
      </c>
      <c r="DC94" s="53">
        <f t="shared" si="150"/>
        <v>0</v>
      </c>
      <c r="DD94" s="53">
        <f t="shared" si="150"/>
        <v>0</v>
      </c>
      <c r="DE94" s="53">
        <f t="shared" si="150"/>
        <v>0</v>
      </c>
      <c r="DF94" s="53">
        <f t="shared" si="150"/>
        <v>0</v>
      </c>
      <c r="DG94" s="53">
        <f t="shared" si="150"/>
        <v>0</v>
      </c>
      <c r="DH94" s="53">
        <f t="shared" si="150"/>
        <v>0</v>
      </c>
      <c r="DI94" s="53">
        <f t="shared" si="150"/>
        <v>0</v>
      </c>
      <c r="DJ94" s="53">
        <f t="shared" si="150"/>
        <v>0</v>
      </c>
      <c r="DK94" s="53">
        <f t="shared" si="150"/>
        <v>0</v>
      </c>
      <c r="DL94" s="53">
        <f t="shared" si="150"/>
        <v>0</v>
      </c>
      <c r="DM94" s="53">
        <f t="shared" si="150"/>
        <v>0</v>
      </c>
      <c r="DN94" s="53">
        <f t="shared" si="150"/>
        <v>0</v>
      </c>
      <c r="DO94" s="53">
        <f t="shared" si="150"/>
        <v>0</v>
      </c>
      <c r="DP94" s="53">
        <f t="shared" si="150"/>
        <v>0</v>
      </c>
    </row>
    <row r="95" spans="1:120" x14ac:dyDescent="0.25">
      <c r="A95" s="52" t="str">
        <f t="shared" si="138"/>
        <v>01_AUS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01_AUS</v>
      </c>
      <c r="BL95" s="52" t="str">
        <f t="shared" si="140"/>
        <v>d_ind_cem_ccs_6_x_ngls</v>
      </c>
      <c r="BM95" s="52"/>
      <c r="BN95" s="52"/>
      <c r="BO95" s="53">
        <f t="shared" ref="BO95:CV95" si="151">BO$50*BO20</f>
        <v>0</v>
      </c>
      <c r="BP95" s="53">
        <f t="shared" si="151"/>
        <v>0</v>
      </c>
      <c r="BQ95" s="53">
        <f t="shared" si="151"/>
        <v>0</v>
      </c>
      <c r="BR95" s="53">
        <f t="shared" si="151"/>
        <v>0</v>
      </c>
      <c r="BS95" s="53">
        <f t="shared" si="151"/>
        <v>0</v>
      </c>
      <c r="BT95" s="53">
        <f t="shared" si="151"/>
        <v>0</v>
      </c>
      <c r="BU95" s="53">
        <f t="shared" si="151"/>
        <v>0</v>
      </c>
      <c r="BV95" s="53">
        <f t="shared" si="151"/>
        <v>0</v>
      </c>
      <c r="BW95" s="53">
        <f t="shared" si="151"/>
        <v>0</v>
      </c>
      <c r="BX95" s="53">
        <f t="shared" si="151"/>
        <v>0</v>
      </c>
      <c r="BY95" s="53">
        <f t="shared" si="151"/>
        <v>0</v>
      </c>
      <c r="BZ95" s="53">
        <f t="shared" si="151"/>
        <v>0</v>
      </c>
      <c r="CA95" s="53">
        <f t="shared" si="151"/>
        <v>0</v>
      </c>
      <c r="CB95" s="53">
        <f t="shared" si="151"/>
        <v>0</v>
      </c>
      <c r="CC95" s="53">
        <f t="shared" si="151"/>
        <v>0</v>
      </c>
      <c r="CD95" s="53">
        <f t="shared" si="151"/>
        <v>0</v>
      </c>
      <c r="CE95" s="53">
        <f t="shared" si="151"/>
        <v>0</v>
      </c>
      <c r="CF95" s="53">
        <f t="shared" si="151"/>
        <v>0</v>
      </c>
      <c r="CG95" s="53">
        <f t="shared" si="151"/>
        <v>0</v>
      </c>
      <c r="CH95" s="53">
        <f t="shared" si="151"/>
        <v>0</v>
      </c>
      <c r="CI95" s="53">
        <f t="shared" si="151"/>
        <v>0</v>
      </c>
      <c r="CJ95" s="53">
        <f t="shared" si="151"/>
        <v>0</v>
      </c>
      <c r="CK95" s="53">
        <f t="shared" si="151"/>
        <v>0</v>
      </c>
      <c r="CL95" s="53">
        <f t="shared" si="151"/>
        <v>0</v>
      </c>
      <c r="CM95" s="53">
        <f t="shared" si="151"/>
        <v>0</v>
      </c>
      <c r="CN95" s="53">
        <f t="shared" si="151"/>
        <v>0</v>
      </c>
      <c r="CO95" s="53">
        <f t="shared" si="151"/>
        <v>0</v>
      </c>
      <c r="CP95" s="53">
        <f t="shared" si="151"/>
        <v>0</v>
      </c>
      <c r="CQ95" s="53">
        <f t="shared" si="151"/>
        <v>0</v>
      </c>
      <c r="CR95" s="53">
        <f t="shared" si="151"/>
        <v>0</v>
      </c>
      <c r="CS95" s="53">
        <f t="shared" si="151"/>
        <v>0</v>
      </c>
      <c r="CT95" s="53">
        <f t="shared" si="151"/>
        <v>0</v>
      </c>
      <c r="CU95" s="53">
        <f t="shared" si="151"/>
        <v>0</v>
      </c>
      <c r="CV95" s="53">
        <f t="shared" si="151"/>
        <v>0</v>
      </c>
      <c r="CW95" s="53">
        <f t="shared" ref="CW95:DP95" si="152">CW$50*CW20</f>
        <v>0</v>
      </c>
      <c r="CX95" s="53">
        <f t="shared" si="152"/>
        <v>0</v>
      </c>
      <c r="CY95" s="53">
        <f t="shared" si="152"/>
        <v>0</v>
      </c>
      <c r="CZ95" s="53">
        <f t="shared" si="152"/>
        <v>0</v>
      </c>
      <c r="DA95" s="53">
        <f t="shared" si="152"/>
        <v>0</v>
      </c>
      <c r="DB95" s="53">
        <f t="shared" si="152"/>
        <v>0</v>
      </c>
      <c r="DC95" s="53">
        <f t="shared" si="152"/>
        <v>0</v>
      </c>
      <c r="DD95" s="53">
        <f t="shared" si="152"/>
        <v>0</v>
      </c>
      <c r="DE95" s="53">
        <f t="shared" si="152"/>
        <v>0</v>
      </c>
      <c r="DF95" s="53">
        <f t="shared" si="152"/>
        <v>0</v>
      </c>
      <c r="DG95" s="53">
        <f t="shared" si="152"/>
        <v>0</v>
      </c>
      <c r="DH95" s="53">
        <f t="shared" si="152"/>
        <v>0</v>
      </c>
      <c r="DI95" s="53">
        <f t="shared" si="152"/>
        <v>0</v>
      </c>
      <c r="DJ95" s="53">
        <f t="shared" si="152"/>
        <v>0</v>
      </c>
      <c r="DK95" s="53">
        <f t="shared" si="152"/>
        <v>0</v>
      </c>
      <c r="DL95" s="53">
        <f t="shared" si="152"/>
        <v>0</v>
      </c>
      <c r="DM95" s="53">
        <f t="shared" si="152"/>
        <v>0</v>
      </c>
      <c r="DN95" s="53">
        <f t="shared" si="152"/>
        <v>0</v>
      </c>
      <c r="DO95" s="53">
        <f t="shared" si="152"/>
        <v>0</v>
      </c>
      <c r="DP95" s="53">
        <f t="shared" si="152"/>
        <v>0</v>
      </c>
    </row>
    <row r="96" spans="1:120" x14ac:dyDescent="0.25">
      <c r="A96" s="52" t="str">
        <f t="shared" si="138"/>
        <v>01_AUS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01_AUS</v>
      </c>
      <c r="BL96" s="52" t="str">
        <f t="shared" si="140"/>
        <v>d_ind_cem_ccs_7_1_mo_gasoline</v>
      </c>
      <c r="BM96" s="52"/>
      <c r="BN96" s="52"/>
      <c r="BO96" s="53">
        <f t="shared" ref="BO96:CV96" si="153">BO$50*BO21</f>
        <v>0</v>
      </c>
      <c r="BP96" s="53">
        <f t="shared" si="153"/>
        <v>0</v>
      </c>
      <c r="BQ96" s="53">
        <f t="shared" si="153"/>
        <v>0</v>
      </c>
      <c r="BR96" s="53">
        <f t="shared" si="153"/>
        <v>0</v>
      </c>
      <c r="BS96" s="53">
        <f t="shared" si="153"/>
        <v>0</v>
      </c>
      <c r="BT96" s="53">
        <f t="shared" si="153"/>
        <v>0</v>
      </c>
      <c r="BU96" s="53">
        <f t="shared" si="153"/>
        <v>0</v>
      </c>
      <c r="BV96" s="53">
        <f t="shared" si="153"/>
        <v>0</v>
      </c>
      <c r="BW96" s="53">
        <f t="shared" si="153"/>
        <v>0</v>
      </c>
      <c r="BX96" s="53">
        <f t="shared" si="153"/>
        <v>0</v>
      </c>
      <c r="BY96" s="53">
        <f t="shared" si="153"/>
        <v>0</v>
      </c>
      <c r="BZ96" s="53">
        <f t="shared" si="153"/>
        <v>0</v>
      </c>
      <c r="CA96" s="53">
        <f t="shared" si="153"/>
        <v>0</v>
      </c>
      <c r="CB96" s="53">
        <f t="shared" si="153"/>
        <v>0</v>
      </c>
      <c r="CC96" s="53">
        <f t="shared" si="153"/>
        <v>0</v>
      </c>
      <c r="CD96" s="53">
        <f t="shared" si="153"/>
        <v>0</v>
      </c>
      <c r="CE96" s="53">
        <f t="shared" si="153"/>
        <v>0</v>
      </c>
      <c r="CF96" s="53">
        <f t="shared" si="153"/>
        <v>0</v>
      </c>
      <c r="CG96" s="53">
        <f t="shared" si="153"/>
        <v>0</v>
      </c>
      <c r="CH96" s="53">
        <f t="shared" si="153"/>
        <v>0</v>
      </c>
      <c r="CI96" s="53">
        <f t="shared" si="153"/>
        <v>0</v>
      </c>
      <c r="CJ96" s="53">
        <f t="shared" si="153"/>
        <v>0</v>
      </c>
      <c r="CK96" s="53">
        <f t="shared" si="153"/>
        <v>0</v>
      </c>
      <c r="CL96" s="53">
        <f t="shared" si="153"/>
        <v>1.75506296347296E-7</v>
      </c>
      <c r="CM96" s="53">
        <f t="shared" si="153"/>
        <v>5.272655645032906E-7</v>
      </c>
      <c r="CN96" s="53">
        <f t="shared" si="153"/>
        <v>1.0558133358491049E-6</v>
      </c>
      <c r="CO96" s="53">
        <f t="shared" si="153"/>
        <v>1.7614818970815664E-6</v>
      </c>
      <c r="CP96" s="53">
        <f t="shared" si="153"/>
        <v>2.6444605659789171E-6</v>
      </c>
      <c r="CQ96" s="53">
        <f t="shared" si="153"/>
        <v>3.7048348916668315E-6</v>
      </c>
      <c r="CR96" s="53">
        <f t="shared" si="153"/>
        <v>4.9405784684892911E-6</v>
      </c>
      <c r="CS96" s="53">
        <f t="shared" si="153"/>
        <v>6.3529094767221386E-6</v>
      </c>
      <c r="CT96" s="53">
        <f t="shared" si="153"/>
        <v>7.9415634780544814E-6</v>
      </c>
      <c r="CU96" s="53">
        <f t="shared" si="153"/>
        <v>9.7060511225662886E-6</v>
      </c>
      <c r="CV96" s="53">
        <f t="shared" si="153"/>
        <v>1.1469216849608602E-5</v>
      </c>
      <c r="CW96" s="53">
        <f t="shared" ref="CW96:DP96" si="154">CW$50*CW21</f>
        <v>1.3163407655878911E-5</v>
      </c>
      <c r="CX96" s="53">
        <f t="shared" si="154"/>
        <v>1.4839273993067995E-5</v>
      </c>
      <c r="CY96" s="53">
        <f t="shared" si="154"/>
        <v>1.6496962744095094E-5</v>
      </c>
      <c r="CZ96" s="53">
        <f t="shared" si="154"/>
        <v>1.8136619748413623E-5</v>
      </c>
      <c r="DA96" s="53">
        <f t="shared" si="154"/>
        <v>1.9758389808952572E-5</v>
      </c>
      <c r="DB96" s="53">
        <f t="shared" si="154"/>
        <v>2.1362416699013602E-5</v>
      </c>
      <c r="DC96" s="53">
        <f t="shared" si="154"/>
        <v>2.2948843169124098E-5</v>
      </c>
      <c r="DD96" s="53">
        <f t="shared" si="154"/>
        <v>2.4517810953846511E-5</v>
      </c>
      <c r="DE96" s="53">
        <f t="shared" si="154"/>
        <v>2.6069460778544146E-5</v>
      </c>
      <c r="DF96" s="53">
        <f t="shared" si="154"/>
        <v>2.7603932366103814E-5</v>
      </c>
      <c r="DG96" s="53">
        <f t="shared" si="154"/>
        <v>2.9121364443615488E-5</v>
      </c>
      <c r="DH96" s="53">
        <f t="shared" si="154"/>
        <v>3.0621894749009276E-5</v>
      </c>
      <c r="DI96" s="53">
        <f t="shared" si="154"/>
        <v>3.2105660037650042E-5</v>
      </c>
      <c r="DJ96" s="53">
        <f t="shared" si="154"/>
        <v>3.3572796088889759E-5</v>
      </c>
      <c r="DK96" s="53">
        <f t="shared" si="154"/>
        <v>3.5023437712578144E-5</v>
      </c>
      <c r="DL96" s="53">
        <f t="shared" si="154"/>
        <v>3.6457718755531465E-5</v>
      </c>
      <c r="DM96" s="53">
        <f t="shared" si="154"/>
        <v>3.7875772107960161E-5</v>
      </c>
      <c r="DN96" s="53">
        <f t="shared" si="154"/>
        <v>3.9277729709855193E-5</v>
      </c>
      <c r="DO96" s="53">
        <f t="shared" si="154"/>
        <v>4.0663722557333702E-5</v>
      </c>
      <c r="DP96" s="53">
        <f t="shared" si="154"/>
        <v>4.2033880708943852E-5</v>
      </c>
    </row>
    <row r="97" spans="1:120" x14ac:dyDescent="0.25">
      <c r="A97" s="52" t="str">
        <f t="shared" si="138"/>
        <v>01_AUS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01_AUS</v>
      </c>
      <c r="BL97" s="52" t="str">
        <f t="shared" si="140"/>
        <v>d_ind_cem_ccs_7_2_avi_gasoline</v>
      </c>
      <c r="BM97" s="52"/>
      <c r="BN97" s="52"/>
      <c r="BO97" s="53">
        <f t="shared" ref="BO97:CV97" si="155">BO$50*BO22</f>
        <v>0</v>
      </c>
      <c r="BP97" s="53">
        <f t="shared" si="155"/>
        <v>0</v>
      </c>
      <c r="BQ97" s="53">
        <f t="shared" si="155"/>
        <v>0</v>
      </c>
      <c r="BR97" s="53">
        <f t="shared" si="155"/>
        <v>0</v>
      </c>
      <c r="BS97" s="53">
        <f t="shared" si="155"/>
        <v>0</v>
      </c>
      <c r="BT97" s="53">
        <f t="shared" si="155"/>
        <v>0</v>
      </c>
      <c r="BU97" s="53">
        <f t="shared" si="155"/>
        <v>0</v>
      </c>
      <c r="BV97" s="53">
        <f t="shared" si="155"/>
        <v>0</v>
      </c>
      <c r="BW97" s="53">
        <f t="shared" si="155"/>
        <v>0</v>
      </c>
      <c r="BX97" s="53">
        <f t="shared" si="155"/>
        <v>0</v>
      </c>
      <c r="BY97" s="53">
        <f t="shared" si="155"/>
        <v>0</v>
      </c>
      <c r="BZ97" s="53">
        <f t="shared" si="155"/>
        <v>0</v>
      </c>
      <c r="CA97" s="53">
        <f t="shared" si="155"/>
        <v>0</v>
      </c>
      <c r="CB97" s="53">
        <f t="shared" si="155"/>
        <v>0</v>
      </c>
      <c r="CC97" s="53">
        <f t="shared" si="155"/>
        <v>0</v>
      </c>
      <c r="CD97" s="53">
        <f t="shared" si="155"/>
        <v>0</v>
      </c>
      <c r="CE97" s="53">
        <f t="shared" si="155"/>
        <v>0</v>
      </c>
      <c r="CF97" s="53">
        <f t="shared" si="155"/>
        <v>0</v>
      </c>
      <c r="CG97" s="53">
        <f t="shared" si="155"/>
        <v>0</v>
      </c>
      <c r="CH97" s="53">
        <f t="shared" si="155"/>
        <v>0</v>
      </c>
      <c r="CI97" s="53">
        <f t="shared" si="155"/>
        <v>0</v>
      </c>
      <c r="CJ97" s="53">
        <f t="shared" si="155"/>
        <v>0</v>
      </c>
      <c r="CK97" s="53">
        <f t="shared" si="155"/>
        <v>0</v>
      </c>
      <c r="CL97" s="53">
        <f t="shared" si="155"/>
        <v>0</v>
      </c>
      <c r="CM97" s="53">
        <f t="shared" si="155"/>
        <v>0</v>
      </c>
      <c r="CN97" s="53">
        <f t="shared" si="155"/>
        <v>0</v>
      </c>
      <c r="CO97" s="53">
        <f t="shared" si="155"/>
        <v>0</v>
      </c>
      <c r="CP97" s="53">
        <f t="shared" si="155"/>
        <v>0</v>
      </c>
      <c r="CQ97" s="53">
        <f t="shared" si="155"/>
        <v>0</v>
      </c>
      <c r="CR97" s="53">
        <f t="shared" si="155"/>
        <v>0</v>
      </c>
      <c r="CS97" s="53">
        <f t="shared" si="155"/>
        <v>0</v>
      </c>
      <c r="CT97" s="53">
        <f t="shared" si="155"/>
        <v>0</v>
      </c>
      <c r="CU97" s="53">
        <f t="shared" si="155"/>
        <v>0</v>
      </c>
      <c r="CV97" s="53">
        <f t="shared" si="155"/>
        <v>0</v>
      </c>
      <c r="CW97" s="53">
        <f t="shared" ref="CW97:DP97" si="156">CW$50*CW22</f>
        <v>0</v>
      </c>
      <c r="CX97" s="53">
        <f t="shared" si="156"/>
        <v>0</v>
      </c>
      <c r="CY97" s="53">
        <f t="shared" si="156"/>
        <v>0</v>
      </c>
      <c r="CZ97" s="53">
        <f t="shared" si="156"/>
        <v>0</v>
      </c>
      <c r="DA97" s="53">
        <f t="shared" si="156"/>
        <v>0</v>
      </c>
      <c r="DB97" s="53">
        <f t="shared" si="156"/>
        <v>0</v>
      </c>
      <c r="DC97" s="53">
        <f t="shared" si="156"/>
        <v>0</v>
      </c>
      <c r="DD97" s="53">
        <f t="shared" si="156"/>
        <v>0</v>
      </c>
      <c r="DE97" s="53">
        <f t="shared" si="156"/>
        <v>0</v>
      </c>
      <c r="DF97" s="53">
        <f t="shared" si="156"/>
        <v>0</v>
      </c>
      <c r="DG97" s="53">
        <f t="shared" si="156"/>
        <v>0</v>
      </c>
      <c r="DH97" s="53">
        <f t="shared" si="156"/>
        <v>0</v>
      </c>
      <c r="DI97" s="53">
        <f t="shared" si="156"/>
        <v>0</v>
      </c>
      <c r="DJ97" s="53">
        <f t="shared" si="156"/>
        <v>0</v>
      </c>
      <c r="DK97" s="53">
        <f t="shared" si="156"/>
        <v>0</v>
      </c>
      <c r="DL97" s="53">
        <f t="shared" si="156"/>
        <v>0</v>
      </c>
      <c r="DM97" s="53">
        <f t="shared" si="156"/>
        <v>0</v>
      </c>
      <c r="DN97" s="53">
        <f t="shared" si="156"/>
        <v>0</v>
      </c>
      <c r="DO97" s="53">
        <f t="shared" si="156"/>
        <v>0</v>
      </c>
      <c r="DP97" s="53">
        <f t="shared" si="156"/>
        <v>0</v>
      </c>
    </row>
    <row r="98" spans="1:120" x14ac:dyDescent="0.25">
      <c r="A98" s="52" t="str">
        <f t="shared" si="138"/>
        <v>01_AUS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01_AUS</v>
      </c>
      <c r="BL98" s="52" t="str">
        <f t="shared" si="140"/>
        <v>d_ind_cem_ccs_7_3_naphtha</v>
      </c>
      <c r="BM98" s="52"/>
      <c r="BN98" s="52"/>
      <c r="BO98" s="53">
        <f t="shared" ref="BO98:CV98" si="157">BO$50*BO23</f>
        <v>0</v>
      </c>
      <c r="BP98" s="53">
        <f t="shared" si="157"/>
        <v>0</v>
      </c>
      <c r="BQ98" s="53">
        <f t="shared" si="157"/>
        <v>0</v>
      </c>
      <c r="BR98" s="53">
        <f t="shared" si="157"/>
        <v>0</v>
      </c>
      <c r="BS98" s="53">
        <f t="shared" si="157"/>
        <v>0</v>
      </c>
      <c r="BT98" s="53">
        <f t="shared" si="157"/>
        <v>0</v>
      </c>
      <c r="BU98" s="53">
        <f t="shared" si="157"/>
        <v>0</v>
      </c>
      <c r="BV98" s="53">
        <f t="shared" si="157"/>
        <v>0</v>
      </c>
      <c r="BW98" s="53">
        <f t="shared" si="157"/>
        <v>0</v>
      </c>
      <c r="BX98" s="53">
        <f t="shared" si="157"/>
        <v>0</v>
      </c>
      <c r="BY98" s="53">
        <f t="shared" si="157"/>
        <v>0</v>
      </c>
      <c r="BZ98" s="53">
        <f t="shared" si="157"/>
        <v>0</v>
      </c>
      <c r="CA98" s="53">
        <f t="shared" si="157"/>
        <v>0</v>
      </c>
      <c r="CB98" s="53">
        <f t="shared" si="157"/>
        <v>0</v>
      </c>
      <c r="CC98" s="53">
        <f t="shared" si="157"/>
        <v>0</v>
      </c>
      <c r="CD98" s="53">
        <f t="shared" si="157"/>
        <v>0</v>
      </c>
      <c r="CE98" s="53">
        <f t="shared" si="157"/>
        <v>0</v>
      </c>
      <c r="CF98" s="53">
        <f t="shared" si="157"/>
        <v>0</v>
      </c>
      <c r="CG98" s="53">
        <f t="shared" si="157"/>
        <v>0</v>
      </c>
      <c r="CH98" s="53">
        <f t="shared" si="157"/>
        <v>0</v>
      </c>
      <c r="CI98" s="53">
        <f t="shared" si="157"/>
        <v>0</v>
      </c>
      <c r="CJ98" s="53">
        <f t="shared" si="157"/>
        <v>0</v>
      </c>
      <c r="CK98" s="53">
        <f t="shared" si="157"/>
        <v>0</v>
      </c>
      <c r="CL98" s="53">
        <f t="shared" si="157"/>
        <v>0</v>
      </c>
      <c r="CM98" s="53">
        <f t="shared" si="157"/>
        <v>0</v>
      </c>
      <c r="CN98" s="53">
        <f t="shared" si="157"/>
        <v>0</v>
      </c>
      <c r="CO98" s="53">
        <f t="shared" si="157"/>
        <v>0</v>
      </c>
      <c r="CP98" s="53">
        <f t="shared" si="157"/>
        <v>0</v>
      </c>
      <c r="CQ98" s="53">
        <f t="shared" si="157"/>
        <v>0</v>
      </c>
      <c r="CR98" s="53">
        <f t="shared" si="157"/>
        <v>0</v>
      </c>
      <c r="CS98" s="53">
        <f t="shared" si="157"/>
        <v>0</v>
      </c>
      <c r="CT98" s="53">
        <f t="shared" si="157"/>
        <v>0</v>
      </c>
      <c r="CU98" s="53">
        <f t="shared" si="157"/>
        <v>0</v>
      </c>
      <c r="CV98" s="53">
        <f t="shared" si="157"/>
        <v>0</v>
      </c>
      <c r="CW98" s="53">
        <f t="shared" ref="CW98:DP98" si="158">CW$50*CW23</f>
        <v>0</v>
      </c>
      <c r="CX98" s="53">
        <f t="shared" si="158"/>
        <v>0</v>
      </c>
      <c r="CY98" s="53">
        <f t="shared" si="158"/>
        <v>0</v>
      </c>
      <c r="CZ98" s="53">
        <f t="shared" si="158"/>
        <v>0</v>
      </c>
      <c r="DA98" s="53">
        <f t="shared" si="158"/>
        <v>0</v>
      </c>
      <c r="DB98" s="53">
        <f t="shared" si="158"/>
        <v>0</v>
      </c>
      <c r="DC98" s="53">
        <f t="shared" si="158"/>
        <v>0</v>
      </c>
      <c r="DD98" s="53">
        <f t="shared" si="158"/>
        <v>0</v>
      </c>
      <c r="DE98" s="53">
        <f t="shared" si="158"/>
        <v>0</v>
      </c>
      <c r="DF98" s="53">
        <f t="shared" si="158"/>
        <v>0</v>
      </c>
      <c r="DG98" s="53">
        <f t="shared" si="158"/>
        <v>0</v>
      </c>
      <c r="DH98" s="53">
        <f t="shared" si="158"/>
        <v>0</v>
      </c>
      <c r="DI98" s="53">
        <f t="shared" si="158"/>
        <v>0</v>
      </c>
      <c r="DJ98" s="53">
        <f t="shared" si="158"/>
        <v>0</v>
      </c>
      <c r="DK98" s="53">
        <f t="shared" si="158"/>
        <v>0</v>
      </c>
      <c r="DL98" s="53">
        <f t="shared" si="158"/>
        <v>0</v>
      </c>
      <c r="DM98" s="53">
        <f t="shared" si="158"/>
        <v>0</v>
      </c>
      <c r="DN98" s="53">
        <f t="shared" si="158"/>
        <v>0</v>
      </c>
      <c r="DO98" s="53">
        <f t="shared" si="158"/>
        <v>0</v>
      </c>
      <c r="DP98" s="53">
        <f t="shared" si="158"/>
        <v>0</v>
      </c>
    </row>
    <row r="99" spans="1:120" x14ac:dyDescent="0.25">
      <c r="A99" s="52" t="str">
        <f t="shared" si="138"/>
        <v>01_AUS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01_AUS</v>
      </c>
      <c r="BL99" s="52" t="str">
        <f t="shared" si="140"/>
        <v>d_ind_cem_ccs_7_x_jet_fuel</v>
      </c>
      <c r="BM99" s="52"/>
      <c r="BN99" s="52"/>
      <c r="BO99" s="53">
        <f t="shared" ref="BO99:CV99" si="159">BO$50*BO24</f>
        <v>0</v>
      </c>
      <c r="BP99" s="53">
        <f t="shared" si="159"/>
        <v>0</v>
      </c>
      <c r="BQ99" s="53">
        <f t="shared" si="159"/>
        <v>0</v>
      </c>
      <c r="BR99" s="53">
        <f t="shared" si="159"/>
        <v>0</v>
      </c>
      <c r="BS99" s="53">
        <f t="shared" si="159"/>
        <v>0</v>
      </c>
      <c r="BT99" s="53">
        <f t="shared" si="159"/>
        <v>0</v>
      </c>
      <c r="BU99" s="53">
        <f t="shared" si="159"/>
        <v>0</v>
      </c>
      <c r="BV99" s="53">
        <f t="shared" si="159"/>
        <v>0</v>
      </c>
      <c r="BW99" s="53">
        <f t="shared" si="159"/>
        <v>0</v>
      </c>
      <c r="BX99" s="53">
        <f t="shared" si="159"/>
        <v>0</v>
      </c>
      <c r="BY99" s="53">
        <f t="shared" si="159"/>
        <v>0</v>
      </c>
      <c r="BZ99" s="53">
        <f t="shared" si="159"/>
        <v>0</v>
      </c>
      <c r="CA99" s="53">
        <f t="shared" si="159"/>
        <v>0</v>
      </c>
      <c r="CB99" s="53">
        <f t="shared" si="159"/>
        <v>0</v>
      </c>
      <c r="CC99" s="53">
        <f t="shared" si="159"/>
        <v>0</v>
      </c>
      <c r="CD99" s="53">
        <f t="shared" si="159"/>
        <v>0</v>
      </c>
      <c r="CE99" s="53">
        <f t="shared" si="159"/>
        <v>0</v>
      </c>
      <c r="CF99" s="53">
        <f t="shared" si="159"/>
        <v>0</v>
      </c>
      <c r="CG99" s="53">
        <f t="shared" si="159"/>
        <v>0</v>
      </c>
      <c r="CH99" s="53">
        <f t="shared" si="159"/>
        <v>0</v>
      </c>
      <c r="CI99" s="53">
        <f t="shared" si="159"/>
        <v>0</v>
      </c>
      <c r="CJ99" s="53">
        <f t="shared" si="159"/>
        <v>0</v>
      </c>
      <c r="CK99" s="53">
        <f t="shared" si="159"/>
        <v>0</v>
      </c>
      <c r="CL99" s="53">
        <f t="shared" si="159"/>
        <v>0</v>
      </c>
      <c r="CM99" s="53">
        <f t="shared" si="159"/>
        <v>0</v>
      </c>
      <c r="CN99" s="53">
        <f t="shared" si="159"/>
        <v>0</v>
      </c>
      <c r="CO99" s="53">
        <f t="shared" si="159"/>
        <v>0</v>
      </c>
      <c r="CP99" s="53">
        <f t="shared" si="159"/>
        <v>0</v>
      </c>
      <c r="CQ99" s="53">
        <f t="shared" si="159"/>
        <v>0</v>
      </c>
      <c r="CR99" s="53">
        <f t="shared" si="159"/>
        <v>0</v>
      </c>
      <c r="CS99" s="53">
        <f t="shared" si="159"/>
        <v>0</v>
      </c>
      <c r="CT99" s="53">
        <f t="shared" si="159"/>
        <v>0</v>
      </c>
      <c r="CU99" s="53">
        <f t="shared" si="159"/>
        <v>0</v>
      </c>
      <c r="CV99" s="53">
        <f t="shared" si="159"/>
        <v>0</v>
      </c>
      <c r="CW99" s="53">
        <f t="shared" ref="CW99:DP99" si="160">CW$50*CW24</f>
        <v>0</v>
      </c>
      <c r="CX99" s="53">
        <f t="shared" si="160"/>
        <v>0</v>
      </c>
      <c r="CY99" s="53">
        <f t="shared" si="160"/>
        <v>0</v>
      </c>
      <c r="CZ99" s="53">
        <f t="shared" si="160"/>
        <v>0</v>
      </c>
      <c r="DA99" s="53">
        <f t="shared" si="160"/>
        <v>0</v>
      </c>
      <c r="DB99" s="53">
        <f t="shared" si="160"/>
        <v>0</v>
      </c>
      <c r="DC99" s="53">
        <f t="shared" si="160"/>
        <v>0</v>
      </c>
      <c r="DD99" s="53">
        <f t="shared" si="160"/>
        <v>0</v>
      </c>
      <c r="DE99" s="53">
        <f t="shared" si="160"/>
        <v>0</v>
      </c>
      <c r="DF99" s="53">
        <f t="shared" si="160"/>
        <v>0</v>
      </c>
      <c r="DG99" s="53">
        <f t="shared" si="160"/>
        <v>0</v>
      </c>
      <c r="DH99" s="53">
        <f t="shared" si="160"/>
        <v>0</v>
      </c>
      <c r="DI99" s="53">
        <f t="shared" si="160"/>
        <v>0</v>
      </c>
      <c r="DJ99" s="53">
        <f t="shared" si="160"/>
        <v>0</v>
      </c>
      <c r="DK99" s="53">
        <f t="shared" si="160"/>
        <v>0</v>
      </c>
      <c r="DL99" s="53">
        <f t="shared" si="160"/>
        <v>0</v>
      </c>
      <c r="DM99" s="53">
        <f t="shared" si="160"/>
        <v>0</v>
      </c>
      <c r="DN99" s="53">
        <f t="shared" si="160"/>
        <v>0</v>
      </c>
      <c r="DO99" s="53">
        <f t="shared" si="160"/>
        <v>0</v>
      </c>
      <c r="DP99" s="53">
        <f t="shared" si="160"/>
        <v>0</v>
      </c>
    </row>
    <row r="100" spans="1:120" x14ac:dyDescent="0.25">
      <c r="A100" s="52" t="str">
        <f t="shared" si="138"/>
        <v>01_AUS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01_AUS</v>
      </c>
      <c r="BL100" s="52" t="str">
        <f t="shared" si="140"/>
        <v>d_ind_cem_ccs_7_6_kerosene</v>
      </c>
      <c r="BM100" s="52"/>
      <c r="BN100" s="52"/>
      <c r="BO100" s="53">
        <f t="shared" ref="BO100:CV100" si="161">BO$50*BO25</f>
        <v>0</v>
      </c>
      <c r="BP100" s="53">
        <f t="shared" si="161"/>
        <v>0</v>
      </c>
      <c r="BQ100" s="53">
        <f t="shared" si="161"/>
        <v>0</v>
      </c>
      <c r="BR100" s="53">
        <f t="shared" si="161"/>
        <v>0</v>
      </c>
      <c r="BS100" s="53">
        <f t="shared" si="161"/>
        <v>0</v>
      </c>
      <c r="BT100" s="53">
        <f t="shared" si="161"/>
        <v>0</v>
      </c>
      <c r="BU100" s="53">
        <f t="shared" si="161"/>
        <v>0</v>
      </c>
      <c r="BV100" s="53">
        <f t="shared" si="161"/>
        <v>0</v>
      </c>
      <c r="BW100" s="53">
        <f t="shared" si="161"/>
        <v>0</v>
      </c>
      <c r="BX100" s="53">
        <f t="shared" si="161"/>
        <v>0</v>
      </c>
      <c r="BY100" s="53">
        <f t="shared" si="161"/>
        <v>0</v>
      </c>
      <c r="BZ100" s="53">
        <f t="shared" si="161"/>
        <v>0</v>
      </c>
      <c r="CA100" s="53">
        <f t="shared" si="161"/>
        <v>0</v>
      </c>
      <c r="CB100" s="53">
        <f t="shared" si="161"/>
        <v>0</v>
      </c>
      <c r="CC100" s="53">
        <f t="shared" si="161"/>
        <v>0</v>
      </c>
      <c r="CD100" s="53">
        <f t="shared" si="161"/>
        <v>0</v>
      </c>
      <c r="CE100" s="53">
        <f t="shared" si="161"/>
        <v>0</v>
      </c>
      <c r="CF100" s="53">
        <f t="shared" si="161"/>
        <v>0</v>
      </c>
      <c r="CG100" s="53">
        <f t="shared" si="161"/>
        <v>0</v>
      </c>
      <c r="CH100" s="53">
        <f t="shared" si="161"/>
        <v>0</v>
      </c>
      <c r="CI100" s="53">
        <f t="shared" si="161"/>
        <v>0</v>
      </c>
      <c r="CJ100" s="53">
        <f t="shared" si="161"/>
        <v>0</v>
      </c>
      <c r="CK100" s="53">
        <f t="shared" si="161"/>
        <v>0</v>
      </c>
      <c r="CL100" s="53">
        <f t="shared" si="161"/>
        <v>0</v>
      </c>
      <c r="CM100" s="53">
        <f t="shared" si="161"/>
        <v>0</v>
      </c>
      <c r="CN100" s="53">
        <f t="shared" si="161"/>
        <v>0</v>
      </c>
      <c r="CO100" s="53">
        <f t="shared" si="161"/>
        <v>0</v>
      </c>
      <c r="CP100" s="53">
        <f t="shared" si="161"/>
        <v>0</v>
      </c>
      <c r="CQ100" s="53">
        <f t="shared" si="161"/>
        <v>0</v>
      </c>
      <c r="CR100" s="53">
        <f t="shared" si="161"/>
        <v>0</v>
      </c>
      <c r="CS100" s="53">
        <f t="shared" si="161"/>
        <v>0</v>
      </c>
      <c r="CT100" s="53">
        <f t="shared" si="161"/>
        <v>0</v>
      </c>
      <c r="CU100" s="53">
        <f t="shared" si="161"/>
        <v>0</v>
      </c>
      <c r="CV100" s="53">
        <f t="shared" si="161"/>
        <v>0</v>
      </c>
      <c r="CW100" s="53">
        <f t="shared" ref="CW100:DP100" si="162">CW$50*CW25</f>
        <v>0</v>
      </c>
      <c r="CX100" s="53">
        <f t="shared" si="162"/>
        <v>0</v>
      </c>
      <c r="CY100" s="53">
        <f t="shared" si="162"/>
        <v>0</v>
      </c>
      <c r="CZ100" s="53">
        <f t="shared" si="162"/>
        <v>0</v>
      </c>
      <c r="DA100" s="53">
        <f t="shared" si="162"/>
        <v>0</v>
      </c>
      <c r="DB100" s="53">
        <f t="shared" si="162"/>
        <v>0</v>
      </c>
      <c r="DC100" s="53">
        <f t="shared" si="162"/>
        <v>0</v>
      </c>
      <c r="DD100" s="53">
        <f t="shared" si="162"/>
        <v>0</v>
      </c>
      <c r="DE100" s="53">
        <f t="shared" si="162"/>
        <v>0</v>
      </c>
      <c r="DF100" s="53">
        <f t="shared" si="162"/>
        <v>0</v>
      </c>
      <c r="DG100" s="53">
        <f t="shared" si="162"/>
        <v>0</v>
      </c>
      <c r="DH100" s="53">
        <f t="shared" si="162"/>
        <v>0</v>
      </c>
      <c r="DI100" s="53">
        <f t="shared" si="162"/>
        <v>0</v>
      </c>
      <c r="DJ100" s="53">
        <f t="shared" si="162"/>
        <v>0</v>
      </c>
      <c r="DK100" s="53">
        <f t="shared" si="162"/>
        <v>0</v>
      </c>
      <c r="DL100" s="53">
        <f t="shared" si="162"/>
        <v>0</v>
      </c>
      <c r="DM100" s="53">
        <f t="shared" si="162"/>
        <v>0</v>
      </c>
      <c r="DN100" s="53">
        <f t="shared" si="162"/>
        <v>0</v>
      </c>
      <c r="DO100" s="53">
        <f t="shared" si="162"/>
        <v>0</v>
      </c>
      <c r="DP100" s="53">
        <f t="shared" si="162"/>
        <v>0</v>
      </c>
    </row>
    <row r="101" spans="1:120" x14ac:dyDescent="0.25">
      <c r="A101" s="52" t="str">
        <f t="shared" si="138"/>
        <v>01_AUS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01_AUS</v>
      </c>
      <c r="BL101" s="52" t="str">
        <f t="shared" si="140"/>
        <v>d_ind_cem_ccs_7_7_gas_diesel_oil</v>
      </c>
      <c r="BM101" s="52"/>
      <c r="BN101" s="52"/>
      <c r="BO101" s="53">
        <f t="shared" ref="BO101:CV101" si="163">BO$50*BO26</f>
        <v>0</v>
      </c>
      <c r="BP101" s="53">
        <f t="shared" si="163"/>
        <v>0</v>
      </c>
      <c r="BQ101" s="53">
        <f t="shared" si="163"/>
        <v>0</v>
      </c>
      <c r="BR101" s="53">
        <f t="shared" si="163"/>
        <v>0</v>
      </c>
      <c r="BS101" s="53">
        <f t="shared" si="163"/>
        <v>0</v>
      </c>
      <c r="BT101" s="53">
        <f t="shared" si="163"/>
        <v>0</v>
      </c>
      <c r="BU101" s="53">
        <f t="shared" si="163"/>
        <v>0</v>
      </c>
      <c r="BV101" s="53">
        <f t="shared" si="163"/>
        <v>0</v>
      </c>
      <c r="BW101" s="53">
        <f t="shared" si="163"/>
        <v>0</v>
      </c>
      <c r="BX101" s="53">
        <f t="shared" si="163"/>
        <v>0</v>
      </c>
      <c r="BY101" s="53">
        <f t="shared" si="163"/>
        <v>0</v>
      </c>
      <c r="BZ101" s="53">
        <f t="shared" si="163"/>
        <v>0</v>
      </c>
      <c r="CA101" s="53">
        <f t="shared" si="163"/>
        <v>0</v>
      </c>
      <c r="CB101" s="53">
        <f t="shared" si="163"/>
        <v>0</v>
      </c>
      <c r="CC101" s="53">
        <f t="shared" si="163"/>
        <v>0</v>
      </c>
      <c r="CD101" s="53">
        <f t="shared" si="163"/>
        <v>0</v>
      </c>
      <c r="CE101" s="53">
        <f t="shared" si="163"/>
        <v>0</v>
      </c>
      <c r="CF101" s="53">
        <f t="shared" si="163"/>
        <v>0</v>
      </c>
      <c r="CG101" s="53">
        <f t="shared" si="163"/>
        <v>0</v>
      </c>
      <c r="CH101" s="53">
        <f t="shared" si="163"/>
        <v>0</v>
      </c>
      <c r="CI101" s="53">
        <f t="shared" si="163"/>
        <v>0</v>
      </c>
      <c r="CJ101" s="53">
        <f t="shared" si="163"/>
        <v>0</v>
      </c>
      <c r="CK101" s="53">
        <f t="shared" si="163"/>
        <v>0</v>
      </c>
      <c r="CL101" s="53">
        <f t="shared" si="163"/>
        <v>1.4460548777041539E-3</v>
      </c>
      <c r="CM101" s="53">
        <f t="shared" si="163"/>
        <v>4.3443167411307783E-3</v>
      </c>
      <c r="CN101" s="53">
        <f t="shared" si="163"/>
        <v>8.6991980118393888E-3</v>
      </c>
      <c r="CO101" s="53">
        <f t="shared" si="163"/>
        <v>1.4513436510687377E-2</v>
      </c>
      <c r="CP101" s="53">
        <f t="shared" si="163"/>
        <v>2.1788592089955615E-2</v>
      </c>
      <c r="CQ101" s="53">
        <f t="shared" si="163"/>
        <v>3.05253696174069E-2</v>
      </c>
      <c r="CR101" s="53">
        <f t="shared" si="163"/>
        <v>4.0707072861372741E-2</v>
      </c>
      <c r="CS101" s="53">
        <f t="shared" si="163"/>
        <v>5.2343738815205917E-2</v>
      </c>
      <c r="CT101" s="53">
        <f t="shared" si="163"/>
        <v>6.5433188683516844E-2</v>
      </c>
      <c r="CU101" s="53">
        <f t="shared" si="163"/>
        <v>7.9971390549197816E-2</v>
      </c>
      <c r="CV101" s="53">
        <f t="shared" si="163"/>
        <v>9.4498700696208443E-2</v>
      </c>
      <c r="CW101" s="53">
        <f t="shared" ref="CW101:DP101" si="164">CW$50*CW26</f>
        <v>0.10845770347933827</v>
      </c>
      <c r="CX101" s="53">
        <f t="shared" si="164"/>
        <v>0.12226572485355151</v>
      </c>
      <c r="CY101" s="53">
        <f t="shared" si="164"/>
        <v>0.13592397503618078</v>
      </c>
      <c r="CZ101" s="53">
        <f t="shared" si="164"/>
        <v>0.1494336556470959</v>
      </c>
      <c r="DA101" s="53">
        <f t="shared" si="164"/>
        <v>0.16279595976589648</v>
      </c>
      <c r="DB101" s="53">
        <f t="shared" si="164"/>
        <v>0.1760120719887393</v>
      </c>
      <c r="DC101" s="53">
        <f t="shared" si="164"/>
        <v>0.18908316848480305</v>
      </c>
      <c r="DD101" s="53">
        <f t="shared" si="164"/>
        <v>0.20201041705239253</v>
      </c>
      <c r="DE101" s="53">
        <f t="shared" si="164"/>
        <v>0.2147949771746846</v>
      </c>
      <c r="DF101" s="53">
        <f t="shared" si="164"/>
        <v>0.22743800007511791</v>
      </c>
      <c r="DG101" s="53">
        <f t="shared" si="164"/>
        <v>0.23994062877242905</v>
      </c>
      <c r="DH101" s="53">
        <f t="shared" si="164"/>
        <v>0.25230399813533699</v>
      </c>
      <c r="DI101" s="53">
        <f t="shared" si="164"/>
        <v>0.26452923493687769</v>
      </c>
      <c r="DJ101" s="53">
        <f t="shared" si="164"/>
        <v>0.27661745790839221</v>
      </c>
      <c r="DK101" s="53">
        <f t="shared" si="164"/>
        <v>0.28856977779316872</v>
      </c>
      <c r="DL101" s="53">
        <f t="shared" si="164"/>
        <v>0.30038729739974213</v>
      </c>
      <c r="DM101" s="53">
        <f t="shared" si="164"/>
        <v>0.31207111165485291</v>
      </c>
      <c r="DN101" s="53">
        <f t="shared" si="164"/>
        <v>0.32362230765606675</v>
      </c>
      <c r="DO101" s="53">
        <f t="shared" si="164"/>
        <v>0.33504196472405795</v>
      </c>
      <c r="DP101" s="53">
        <f t="shared" si="164"/>
        <v>0.34633115445455787</v>
      </c>
    </row>
    <row r="102" spans="1:120" x14ac:dyDescent="0.25">
      <c r="A102" s="52" t="str">
        <f t="shared" si="138"/>
        <v>01_AUS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01_AUS</v>
      </c>
      <c r="BL102" s="52" t="str">
        <f t="shared" si="140"/>
        <v>d_ind_cem_ccs_7_8_fuel_oil</v>
      </c>
      <c r="BM102" s="52"/>
      <c r="BN102" s="52"/>
      <c r="BO102" s="53">
        <f t="shared" ref="BO102:CV102" si="165">BO$50*BO27</f>
        <v>0</v>
      </c>
      <c r="BP102" s="53">
        <f t="shared" si="165"/>
        <v>0</v>
      </c>
      <c r="BQ102" s="53">
        <f t="shared" si="165"/>
        <v>0</v>
      </c>
      <c r="BR102" s="53">
        <f t="shared" si="165"/>
        <v>0</v>
      </c>
      <c r="BS102" s="53">
        <f t="shared" si="165"/>
        <v>0</v>
      </c>
      <c r="BT102" s="53">
        <f t="shared" si="165"/>
        <v>0</v>
      </c>
      <c r="BU102" s="53">
        <f t="shared" si="165"/>
        <v>0</v>
      </c>
      <c r="BV102" s="53">
        <f t="shared" si="165"/>
        <v>0</v>
      </c>
      <c r="BW102" s="53">
        <f t="shared" si="165"/>
        <v>0</v>
      </c>
      <c r="BX102" s="53">
        <f t="shared" si="165"/>
        <v>0</v>
      </c>
      <c r="BY102" s="53">
        <f t="shared" si="165"/>
        <v>0</v>
      </c>
      <c r="BZ102" s="53">
        <f t="shared" si="165"/>
        <v>0</v>
      </c>
      <c r="CA102" s="53">
        <f t="shared" si="165"/>
        <v>0</v>
      </c>
      <c r="CB102" s="53">
        <f t="shared" si="165"/>
        <v>0</v>
      </c>
      <c r="CC102" s="53">
        <f t="shared" si="165"/>
        <v>0</v>
      </c>
      <c r="CD102" s="53">
        <f t="shared" si="165"/>
        <v>0</v>
      </c>
      <c r="CE102" s="53">
        <f t="shared" si="165"/>
        <v>0</v>
      </c>
      <c r="CF102" s="53">
        <f t="shared" si="165"/>
        <v>0</v>
      </c>
      <c r="CG102" s="53">
        <f t="shared" si="165"/>
        <v>0</v>
      </c>
      <c r="CH102" s="53">
        <f t="shared" si="165"/>
        <v>0</v>
      </c>
      <c r="CI102" s="53">
        <f t="shared" si="165"/>
        <v>0</v>
      </c>
      <c r="CJ102" s="53">
        <f t="shared" si="165"/>
        <v>0</v>
      </c>
      <c r="CK102" s="53">
        <f t="shared" si="165"/>
        <v>0</v>
      </c>
      <c r="CL102" s="53">
        <f t="shared" si="165"/>
        <v>4.8147227297941548E-4</v>
      </c>
      <c r="CM102" s="53">
        <f t="shared" si="165"/>
        <v>1.4464651986206942E-3</v>
      </c>
      <c r="CN102" s="53">
        <f t="shared" si="165"/>
        <v>2.8964479180127118E-3</v>
      </c>
      <c r="CO102" s="53">
        <f t="shared" si="165"/>
        <v>4.8323320043270968E-3</v>
      </c>
      <c r="CP102" s="53">
        <f t="shared" si="165"/>
        <v>7.2546368193354954E-3</v>
      </c>
      <c r="CQ102" s="53">
        <f t="shared" si="165"/>
        <v>1.0163597052806006E-2</v>
      </c>
      <c r="CR102" s="53">
        <f t="shared" si="165"/>
        <v>1.3553653598555619E-2</v>
      </c>
      <c r="CS102" s="53">
        <f t="shared" si="165"/>
        <v>1.7428148331141067E-2</v>
      </c>
      <c r="CT102" s="53">
        <f t="shared" si="165"/>
        <v>2.1786355808129459E-2</v>
      </c>
      <c r="CU102" s="53">
        <f t="shared" si="165"/>
        <v>2.662693357957352E-2</v>
      </c>
      <c r="CV102" s="53">
        <f t="shared" si="165"/>
        <v>3.1463884890759602E-2</v>
      </c>
      <c r="CW102" s="53">
        <f t="shared" ref="CW102:DP102" si="166">CW$50*CW27</f>
        <v>3.6111615002627814E-2</v>
      </c>
      <c r="CX102" s="53">
        <f t="shared" si="166"/>
        <v>4.0709074987649863E-2</v>
      </c>
      <c r="CY102" s="53">
        <f t="shared" si="166"/>
        <v>4.5256667794634206E-2</v>
      </c>
      <c r="CZ102" s="53">
        <f t="shared" si="166"/>
        <v>4.9754793509814703E-2</v>
      </c>
      <c r="DA102" s="53">
        <f t="shared" si="166"/>
        <v>5.4203849375893225E-2</v>
      </c>
      <c r="DB102" s="53">
        <f t="shared" si="166"/>
        <v>5.8604229810960647E-2</v>
      </c>
      <c r="DC102" s="53">
        <f t="shared" si="166"/>
        <v>6.2956326427297107E-2</v>
      </c>
      <c r="DD102" s="53">
        <f t="shared" si="166"/>
        <v>6.7260528050052254E-2</v>
      </c>
      <c r="DE102" s="53">
        <f t="shared" si="166"/>
        <v>7.1517220735806103E-2</v>
      </c>
      <c r="DF102" s="53">
        <f t="shared" si="166"/>
        <v>7.5726787791011455E-2</v>
      </c>
      <c r="DG102" s="53">
        <f t="shared" si="166"/>
        <v>7.9889609790318478E-2</v>
      </c>
      <c r="DH102" s="53">
        <f t="shared" si="166"/>
        <v>8.4006064594782118E-2</v>
      </c>
      <c r="DI102" s="53">
        <f t="shared" si="166"/>
        <v>8.8076527369953278E-2</v>
      </c>
      <c r="DJ102" s="53">
        <f t="shared" si="166"/>
        <v>9.2101370603854246E-2</v>
      </c>
      <c r="DK102" s="53">
        <f t="shared" si="166"/>
        <v>9.608096412483938E-2</v>
      </c>
      <c r="DL102" s="53">
        <f t="shared" si="166"/>
        <v>0.10001567511934134</v>
      </c>
      <c r="DM102" s="53">
        <f t="shared" si="166"/>
        <v>0.10390586814950405</v>
      </c>
      <c r="DN102" s="53">
        <f t="shared" si="166"/>
        <v>0.10775190517070275</v>
      </c>
      <c r="DO102" s="53">
        <f t="shared" si="166"/>
        <v>0.11155414554895211</v>
      </c>
      <c r="DP102" s="53">
        <f t="shared" si="166"/>
        <v>0.11531294607820264</v>
      </c>
    </row>
    <row r="103" spans="1:120" x14ac:dyDescent="0.25">
      <c r="A103" s="52" t="str">
        <f t="shared" si="138"/>
        <v>01_AUS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01_AUS</v>
      </c>
      <c r="BL103" s="52" t="str">
        <f t="shared" si="140"/>
        <v>d_ind_cem_ccs_7_9_lpg</v>
      </c>
      <c r="BM103" s="52"/>
      <c r="BN103" s="52"/>
      <c r="BO103" s="53">
        <f t="shared" ref="BO103:CV103" si="167">BO$50*BO28</f>
        <v>0</v>
      </c>
      <c r="BP103" s="53">
        <f t="shared" si="167"/>
        <v>0</v>
      </c>
      <c r="BQ103" s="53">
        <f t="shared" si="167"/>
        <v>0</v>
      </c>
      <c r="BR103" s="53">
        <f t="shared" si="167"/>
        <v>0</v>
      </c>
      <c r="BS103" s="53">
        <f t="shared" si="167"/>
        <v>0</v>
      </c>
      <c r="BT103" s="53">
        <f t="shared" si="167"/>
        <v>0</v>
      </c>
      <c r="BU103" s="53">
        <f t="shared" si="167"/>
        <v>0</v>
      </c>
      <c r="BV103" s="53">
        <f t="shared" si="167"/>
        <v>0</v>
      </c>
      <c r="BW103" s="53">
        <f t="shared" si="167"/>
        <v>0</v>
      </c>
      <c r="BX103" s="53">
        <f t="shared" si="167"/>
        <v>0</v>
      </c>
      <c r="BY103" s="53">
        <f t="shared" si="167"/>
        <v>0</v>
      </c>
      <c r="BZ103" s="53">
        <f t="shared" si="167"/>
        <v>0</v>
      </c>
      <c r="CA103" s="53">
        <f t="shared" si="167"/>
        <v>0</v>
      </c>
      <c r="CB103" s="53">
        <f t="shared" si="167"/>
        <v>0</v>
      </c>
      <c r="CC103" s="53">
        <f t="shared" si="167"/>
        <v>0</v>
      </c>
      <c r="CD103" s="53">
        <f t="shared" si="167"/>
        <v>0</v>
      </c>
      <c r="CE103" s="53">
        <f t="shared" si="167"/>
        <v>0</v>
      </c>
      <c r="CF103" s="53">
        <f t="shared" si="167"/>
        <v>0</v>
      </c>
      <c r="CG103" s="53">
        <f t="shared" si="167"/>
        <v>0</v>
      </c>
      <c r="CH103" s="53">
        <f t="shared" si="167"/>
        <v>0</v>
      </c>
      <c r="CI103" s="53">
        <f t="shared" si="167"/>
        <v>0</v>
      </c>
      <c r="CJ103" s="53">
        <f t="shared" si="167"/>
        <v>0</v>
      </c>
      <c r="CK103" s="53">
        <f t="shared" si="167"/>
        <v>0</v>
      </c>
      <c r="CL103" s="53">
        <f t="shared" si="167"/>
        <v>5.7719925721710884E-3</v>
      </c>
      <c r="CM103" s="53">
        <f t="shared" si="167"/>
        <v>1.7340534130196053E-2</v>
      </c>
      <c r="CN103" s="53">
        <f t="shared" si="167"/>
        <v>3.4723237051626742E-2</v>
      </c>
      <c r="CO103" s="53">
        <f t="shared" si="167"/>
        <v>5.7931029470586183E-2</v>
      </c>
      <c r="CP103" s="53">
        <f t="shared" si="167"/>
        <v>8.6970137607059295E-2</v>
      </c>
      <c r="CQ103" s="53">
        <f t="shared" si="167"/>
        <v>0.12184337497217483</v>
      </c>
      <c r="CR103" s="53">
        <f t="shared" si="167"/>
        <v>0.16248409781218626</v>
      </c>
      <c r="CS103" s="53">
        <f t="shared" si="167"/>
        <v>0.20893236923394537</v>
      </c>
      <c r="CT103" s="53">
        <f t="shared" si="167"/>
        <v>0.2611794924784297</v>
      </c>
      <c r="CU103" s="53">
        <f t="shared" si="167"/>
        <v>0.31920937396858584</v>
      </c>
      <c r="CV103" s="53">
        <f t="shared" si="167"/>
        <v>0.37719578067764453</v>
      </c>
      <c r="CW103" s="53">
        <f t="shared" ref="CW103:DP103" si="168">CW$50*CW28</f>
        <v>0.43291376318399361</v>
      </c>
      <c r="CX103" s="53">
        <f t="shared" si="168"/>
        <v>0.48802909665935584</v>
      </c>
      <c r="CY103" s="53">
        <f t="shared" si="168"/>
        <v>0.54254661174021801</v>
      </c>
      <c r="CZ103" s="53">
        <f t="shared" si="168"/>
        <v>0.59647110474591103</v>
      </c>
      <c r="DA103" s="53">
        <f t="shared" si="168"/>
        <v>0.64980733790689582</v>
      </c>
      <c r="DB103" s="53">
        <f t="shared" si="168"/>
        <v>0.70256003959159286</v>
      </c>
      <c r="DC103" s="53">
        <f t="shared" si="168"/>
        <v>0.75473390453176359</v>
      </c>
      <c r="DD103" s="53">
        <f t="shared" si="168"/>
        <v>0.80633359404645244</v>
      </c>
      <c r="DE103" s="53">
        <f t="shared" si="168"/>
        <v>0.85736373626450002</v>
      </c>
      <c r="DF103" s="53">
        <f t="shared" si="168"/>
        <v>0.90782892634563328</v>
      </c>
      <c r="DG103" s="53">
        <f t="shared" si="168"/>
        <v>0.95773372670014456</v>
      </c>
      <c r="DH103" s="53">
        <f t="shared" si="168"/>
        <v>1.0070826672071673</v>
      </c>
      <c r="DI103" s="53">
        <f t="shared" si="168"/>
        <v>1.055880245431555</v>
      </c>
      <c r="DJ103" s="53">
        <f t="shared" si="168"/>
        <v>1.1041309268393766</v>
      </c>
      <c r="DK103" s="53">
        <f t="shared" si="168"/>
        <v>1.1518391450120322</v>
      </c>
      <c r="DL103" s="53">
        <f t="shared" si="168"/>
        <v>1.1990093018590002</v>
      </c>
      <c r="DM103" s="53">
        <f t="shared" si="168"/>
        <v>1.2456457678292241</v>
      </c>
      <c r="DN103" s="53">
        <f t="shared" si="168"/>
        <v>1.2917528821211475</v>
      </c>
      <c r="DO103" s="53">
        <f t="shared" si="168"/>
        <v>1.3373349528914045</v>
      </c>
      <c r="DP103" s="53">
        <f t="shared" si="168"/>
        <v>1.3823962574621753</v>
      </c>
    </row>
    <row r="104" spans="1:120" x14ac:dyDescent="0.25">
      <c r="A104" s="52" t="str">
        <f t="shared" si="138"/>
        <v>01_AUS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01_AUS</v>
      </c>
      <c r="BL104" s="52" t="str">
        <f t="shared" si="140"/>
        <v>d_ind_cem_ccs_7_10_refi_gas_notliq</v>
      </c>
      <c r="BM104" s="52"/>
      <c r="BN104" s="52"/>
      <c r="BO104" s="53">
        <f t="shared" ref="BO104:CV104" si="169">BO$50*BO29</f>
        <v>0</v>
      </c>
      <c r="BP104" s="53">
        <f t="shared" si="169"/>
        <v>0</v>
      </c>
      <c r="BQ104" s="53">
        <f t="shared" si="169"/>
        <v>0</v>
      </c>
      <c r="BR104" s="53">
        <f t="shared" si="169"/>
        <v>0</v>
      </c>
      <c r="BS104" s="53">
        <f t="shared" si="169"/>
        <v>0</v>
      </c>
      <c r="BT104" s="53">
        <f t="shared" si="169"/>
        <v>0</v>
      </c>
      <c r="BU104" s="53">
        <f t="shared" si="169"/>
        <v>0</v>
      </c>
      <c r="BV104" s="53">
        <f t="shared" si="169"/>
        <v>0</v>
      </c>
      <c r="BW104" s="53">
        <f t="shared" si="169"/>
        <v>0</v>
      </c>
      <c r="BX104" s="53">
        <f t="shared" si="169"/>
        <v>0</v>
      </c>
      <c r="BY104" s="53">
        <f t="shared" si="169"/>
        <v>0</v>
      </c>
      <c r="BZ104" s="53">
        <f t="shared" si="169"/>
        <v>0</v>
      </c>
      <c r="CA104" s="53">
        <f t="shared" si="169"/>
        <v>0</v>
      </c>
      <c r="CB104" s="53">
        <f t="shared" si="169"/>
        <v>0</v>
      </c>
      <c r="CC104" s="53">
        <f t="shared" si="169"/>
        <v>0</v>
      </c>
      <c r="CD104" s="53">
        <f t="shared" si="169"/>
        <v>0</v>
      </c>
      <c r="CE104" s="53">
        <f t="shared" si="169"/>
        <v>0</v>
      </c>
      <c r="CF104" s="53">
        <f t="shared" si="169"/>
        <v>0</v>
      </c>
      <c r="CG104" s="53">
        <f t="shared" si="169"/>
        <v>0</v>
      </c>
      <c r="CH104" s="53">
        <f t="shared" si="169"/>
        <v>0</v>
      </c>
      <c r="CI104" s="53">
        <f t="shared" si="169"/>
        <v>0</v>
      </c>
      <c r="CJ104" s="53">
        <f t="shared" si="169"/>
        <v>0</v>
      </c>
      <c r="CK104" s="53">
        <f t="shared" si="169"/>
        <v>0</v>
      </c>
      <c r="CL104" s="53">
        <f t="shared" si="169"/>
        <v>0</v>
      </c>
      <c r="CM104" s="53">
        <f t="shared" si="169"/>
        <v>0</v>
      </c>
      <c r="CN104" s="53">
        <f t="shared" si="169"/>
        <v>0</v>
      </c>
      <c r="CO104" s="53">
        <f t="shared" si="169"/>
        <v>0</v>
      </c>
      <c r="CP104" s="53">
        <f t="shared" si="169"/>
        <v>0</v>
      </c>
      <c r="CQ104" s="53">
        <f t="shared" si="169"/>
        <v>0</v>
      </c>
      <c r="CR104" s="53">
        <f t="shared" si="169"/>
        <v>0</v>
      </c>
      <c r="CS104" s="53">
        <f t="shared" si="169"/>
        <v>0</v>
      </c>
      <c r="CT104" s="53">
        <f t="shared" si="169"/>
        <v>0</v>
      </c>
      <c r="CU104" s="53">
        <f t="shared" si="169"/>
        <v>0</v>
      </c>
      <c r="CV104" s="53">
        <f t="shared" si="169"/>
        <v>0</v>
      </c>
      <c r="CW104" s="53">
        <f t="shared" ref="CW104:DP104" si="170">CW$50*CW29</f>
        <v>0</v>
      </c>
      <c r="CX104" s="53">
        <f t="shared" si="170"/>
        <v>0</v>
      </c>
      <c r="CY104" s="53">
        <f t="shared" si="170"/>
        <v>0</v>
      </c>
      <c r="CZ104" s="53">
        <f t="shared" si="170"/>
        <v>0</v>
      </c>
      <c r="DA104" s="53">
        <f t="shared" si="170"/>
        <v>0</v>
      </c>
      <c r="DB104" s="53">
        <f t="shared" si="170"/>
        <v>0</v>
      </c>
      <c r="DC104" s="53">
        <f t="shared" si="170"/>
        <v>0</v>
      </c>
      <c r="DD104" s="53">
        <f t="shared" si="170"/>
        <v>0</v>
      </c>
      <c r="DE104" s="53">
        <f t="shared" si="170"/>
        <v>0</v>
      </c>
      <c r="DF104" s="53">
        <f t="shared" si="170"/>
        <v>0</v>
      </c>
      <c r="DG104" s="53">
        <f t="shared" si="170"/>
        <v>0</v>
      </c>
      <c r="DH104" s="53">
        <f t="shared" si="170"/>
        <v>0</v>
      </c>
      <c r="DI104" s="53">
        <f t="shared" si="170"/>
        <v>0</v>
      </c>
      <c r="DJ104" s="53">
        <f t="shared" si="170"/>
        <v>0</v>
      </c>
      <c r="DK104" s="53">
        <f t="shared" si="170"/>
        <v>0</v>
      </c>
      <c r="DL104" s="53">
        <f t="shared" si="170"/>
        <v>0</v>
      </c>
      <c r="DM104" s="53">
        <f t="shared" si="170"/>
        <v>0</v>
      </c>
      <c r="DN104" s="53">
        <f t="shared" si="170"/>
        <v>0</v>
      </c>
      <c r="DO104" s="53">
        <f t="shared" si="170"/>
        <v>0</v>
      </c>
      <c r="DP104" s="53">
        <f t="shared" si="170"/>
        <v>0</v>
      </c>
    </row>
    <row r="105" spans="1:120" x14ac:dyDescent="0.25">
      <c r="A105" s="52" t="str">
        <f t="shared" si="138"/>
        <v>01_AUS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01_AUS</v>
      </c>
      <c r="BL105" s="52" t="str">
        <f t="shared" si="140"/>
        <v>d_ind_cem_ccs_7_11_ethane</v>
      </c>
      <c r="BM105" s="52"/>
      <c r="BN105" s="52"/>
      <c r="BO105" s="53">
        <f t="shared" ref="BO105:CV105" si="171">BO$50*BO30</f>
        <v>0</v>
      </c>
      <c r="BP105" s="53">
        <f t="shared" si="171"/>
        <v>0</v>
      </c>
      <c r="BQ105" s="53">
        <f t="shared" si="171"/>
        <v>0</v>
      </c>
      <c r="BR105" s="53">
        <f t="shared" si="171"/>
        <v>0</v>
      </c>
      <c r="BS105" s="53">
        <f t="shared" si="171"/>
        <v>0</v>
      </c>
      <c r="BT105" s="53">
        <f t="shared" si="171"/>
        <v>0</v>
      </c>
      <c r="BU105" s="53">
        <f t="shared" si="171"/>
        <v>0</v>
      </c>
      <c r="BV105" s="53">
        <f t="shared" si="171"/>
        <v>0</v>
      </c>
      <c r="BW105" s="53">
        <f t="shared" si="171"/>
        <v>0</v>
      </c>
      <c r="BX105" s="53">
        <f t="shared" si="171"/>
        <v>0</v>
      </c>
      <c r="BY105" s="53">
        <f t="shared" si="171"/>
        <v>0</v>
      </c>
      <c r="BZ105" s="53">
        <f t="shared" si="171"/>
        <v>0</v>
      </c>
      <c r="CA105" s="53">
        <f t="shared" si="171"/>
        <v>0</v>
      </c>
      <c r="CB105" s="53">
        <f t="shared" si="171"/>
        <v>0</v>
      </c>
      <c r="CC105" s="53">
        <f t="shared" si="171"/>
        <v>0</v>
      </c>
      <c r="CD105" s="53">
        <f t="shared" si="171"/>
        <v>0</v>
      </c>
      <c r="CE105" s="53">
        <f t="shared" si="171"/>
        <v>0</v>
      </c>
      <c r="CF105" s="53">
        <f t="shared" si="171"/>
        <v>0</v>
      </c>
      <c r="CG105" s="53">
        <f t="shared" si="171"/>
        <v>0</v>
      </c>
      <c r="CH105" s="53">
        <f t="shared" si="171"/>
        <v>0</v>
      </c>
      <c r="CI105" s="53">
        <f t="shared" si="171"/>
        <v>0</v>
      </c>
      <c r="CJ105" s="53">
        <f t="shared" si="171"/>
        <v>0</v>
      </c>
      <c r="CK105" s="53">
        <f t="shared" si="171"/>
        <v>0</v>
      </c>
      <c r="CL105" s="53">
        <f t="shared" si="171"/>
        <v>0</v>
      </c>
      <c r="CM105" s="53">
        <f t="shared" si="171"/>
        <v>0</v>
      </c>
      <c r="CN105" s="53">
        <f t="shared" si="171"/>
        <v>0</v>
      </c>
      <c r="CO105" s="53">
        <f t="shared" si="171"/>
        <v>0</v>
      </c>
      <c r="CP105" s="53">
        <f t="shared" si="171"/>
        <v>0</v>
      </c>
      <c r="CQ105" s="53">
        <f t="shared" si="171"/>
        <v>0</v>
      </c>
      <c r="CR105" s="53">
        <f t="shared" si="171"/>
        <v>0</v>
      </c>
      <c r="CS105" s="53">
        <f t="shared" si="171"/>
        <v>0</v>
      </c>
      <c r="CT105" s="53">
        <f t="shared" si="171"/>
        <v>0</v>
      </c>
      <c r="CU105" s="53">
        <f t="shared" si="171"/>
        <v>0</v>
      </c>
      <c r="CV105" s="53">
        <f t="shared" si="171"/>
        <v>0</v>
      </c>
      <c r="CW105" s="53">
        <f t="shared" ref="CW105:DP105" si="172">CW$50*CW30</f>
        <v>0</v>
      </c>
      <c r="CX105" s="53">
        <f t="shared" si="172"/>
        <v>0</v>
      </c>
      <c r="CY105" s="53">
        <f t="shared" si="172"/>
        <v>0</v>
      </c>
      <c r="CZ105" s="53">
        <f t="shared" si="172"/>
        <v>0</v>
      </c>
      <c r="DA105" s="53">
        <f t="shared" si="172"/>
        <v>0</v>
      </c>
      <c r="DB105" s="53">
        <f t="shared" si="172"/>
        <v>0</v>
      </c>
      <c r="DC105" s="53">
        <f t="shared" si="172"/>
        <v>0</v>
      </c>
      <c r="DD105" s="53">
        <f t="shared" si="172"/>
        <v>0</v>
      </c>
      <c r="DE105" s="53">
        <f t="shared" si="172"/>
        <v>0</v>
      </c>
      <c r="DF105" s="53">
        <f t="shared" si="172"/>
        <v>0</v>
      </c>
      <c r="DG105" s="53">
        <f t="shared" si="172"/>
        <v>0</v>
      </c>
      <c r="DH105" s="53">
        <f t="shared" si="172"/>
        <v>0</v>
      </c>
      <c r="DI105" s="53">
        <f t="shared" si="172"/>
        <v>0</v>
      </c>
      <c r="DJ105" s="53">
        <f t="shared" si="172"/>
        <v>0</v>
      </c>
      <c r="DK105" s="53">
        <f t="shared" si="172"/>
        <v>0</v>
      </c>
      <c r="DL105" s="53">
        <f t="shared" si="172"/>
        <v>0</v>
      </c>
      <c r="DM105" s="53">
        <f t="shared" si="172"/>
        <v>0</v>
      </c>
      <c r="DN105" s="53">
        <f t="shared" si="172"/>
        <v>0</v>
      </c>
      <c r="DO105" s="53">
        <f t="shared" si="172"/>
        <v>0</v>
      </c>
      <c r="DP105" s="53">
        <f t="shared" si="172"/>
        <v>0</v>
      </c>
    </row>
    <row r="106" spans="1:120" x14ac:dyDescent="0.25">
      <c r="A106" s="52" t="str">
        <f t="shared" si="138"/>
        <v>01_AUS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01_AUS</v>
      </c>
      <c r="BL106" s="52" t="str">
        <f t="shared" si="140"/>
        <v>d_ind_cem_ccs_7_x_other_petrol_prod</v>
      </c>
      <c r="BM106" s="52"/>
      <c r="BN106" s="52"/>
      <c r="BO106" s="53">
        <f t="shared" ref="BO106:CV106" si="173">BO$50*BO31</f>
        <v>0</v>
      </c>
      <c r="BP106" s="53">
        <f t="shared" si="173"/>
        <v>0</v>
      </c>
      <c r="BQ106" s="53">
        <f t="shared" si="173"/>
        <v>0</v>
      </c>
      <c r="BR106" s="53">
        <f t="shared" si="173"/>
        <v>0</v>
      </c>
      <c r="BS106" s="53">
        <f t="shared" si="173"/>
        <v>0</v>
      </c>
      <c r="BT106" s="53">
        <f t="shared" si="173"/>
        <v>0</v>
      </c>
      <c r="BU106" s="53">
        <f t="shared" si="173"/>
        <v>0</v>
      </c>
      <c r="BV106" s="53">
        <f t="shared" si="173"/>
        <v>0</v>
      </c>
      <c r="BW106" s="53">
        <f t="shared" si="173"/>
        <v>0</v>
      </c>
      <c r="BX106" s="53">
        <f t="shared" si="173"/>
        <v>0</v>
      </c>
      <c r="BY106" s="53">
        <f t="shared" si="173"/>
        <v>0</v>
      </c>
      <c r="BZ106" s="53">
        <f t="shared" si="173"/>
        <v>0</v>
      </c>
      <c r="CA106" s="53">
        <f t="shared" si="173"/>
        <v>0</v>
      </c>
      <c r="CB106" s="53">
        <f t="shared" si="173"/>
        <v>0</v>
      </c>
      <c r="CC106" s="53">
        <f t="shared" si="173"/>
        <v>0</v>
      </c>
      <c r="CD106" s="53">
        <f t="shared" si="173"/>
        <v>0</v>
      </c>
      <c r="CE106" s="53">
        <f t="shared" si="173"/>
        <v>0</v>
      </c>
      <c r="CF106" s="53">
        <f t="shared" si="173"/>
        <v>0</v>
      </c>
      <c r="CG106" s="53">
        <f t="shared" si="173"/>
        <v>0</v>
      </c>
      <c r="CH106" s="53">
        <f t="shared" si="173"/>
        <v>0</v>
      </c>
      <c r="CI106" s="53">
        <f t="shared" si="173"/>
        <v>0</v>
      </c>
      <c r="CJ106" s="53">
        <f t="shared" si="173"/>
        <v>0</v>
      </c>
      <c r="CK106" s="53">
        <f t="shared" si="173"/>
        <v>0</v>
      </c>
      <c r="CL106" s="53">
        <f t="shared" si="173"/>
        <v>1.7450591045811642E-3</v>
      </c>
      <c r="CM106" s="53">
        <f t="shared" si="173"/>
        <v>5.2426015078562184E-3</v>
      </c>
      <c r="CN106" s="53">
        <f t="shared" si="173"/>
        <v>1.0497951998347649E-2</v>
      </c>
      <c r="CO106" s="53">
        <f t="shared" si="173"/>
        <v>1.751441450268201E-2</v>
      </c>
      <c r="CP106" s="53">
        <f t="shared" si="173"/>
        <v>2.6293871407528376E-2</v>
      </c>
      <c r="CQ106" s="53">
        <f t="shared" si="173"/>
        <v>3.6837173327843302E-2</v>
      </c>
      <c r="CR106" s="53">
        <f t="shared" si="173"/>
        <v>4.9124171712189017E-2</v>
      </c>
      <c r="CS106" s="53">
        <f t="shared" si="173"/>
        <v>6.3166978927048228E-2</v>
      </c>
      <c r="CT106" s="53">
        <f t="shared" si="173"/>
        <v>7.89629656622957E-2</v>
      </c>
      <c r="CU106" s="53">
        <f t="shared" si="173"/>
        <v>9.6507266311676609E-2</v>
      </c>
      <c r="CV106" s="53">
        <f t="shared" si="173"/>
        <v>0.11403842313565835</v>
      </c>
      <c r="CW106" s="53">
        <f t="shared" ref="CW106:DP106" si="174">CW$50*CW31</f>
        <v>0.13088376232240401</v>
      </c>
      <c r="CX106" s="53">
        <f t="shared" si="174"/>
        <v>0.14754690131307507</v>
      </c>
      <c r="CY106" s="53">
        <f t="shared" si="174"/>
        <v>0.16402930056453752</v>
      </c>
      <c r="CZ106" s="53">
        <f t="shared" si="174"/>
        <v>0.18033241015847667</v>
      </c>
      <c r="DA106" s="53">
        <f t="shared" si="174"/>
        <v>0.19645766987041546</v>
      </c>
      <c r="DB106" s="53">
        <f t="shared" si="174"/>
        <v>0.2124065092382923</v>
      </c>
      <c r="DC106" s="53">
        <f t="shared" si="174"/>
        <v>0.22818034763060097</v>
      </c>
      <c r="DD106" s="53">
        <f t="shared" si="174"/>
        <v>0.24378059431409585</v>
      </c>
      <c r="DE106" s="53">
        <f t="shared" si="174"/>
        <v>0.2592086485210644</v>
      </c>
      <c r="DF106" s="53">
        <f t="shared" si="174"/>
        <v>0.27446589951617023</v>
      </c>
      <c r="DG106" s="53">
        <f t="shared" si="174"/>
        <v>0.28955372666286877</v>
      </c>
      <c r="DH106" s="53">
        <f t="shared" si="174"/>
        <v>0.30447349948939928</v>
      </c>
      <c r="DI106" s="53">
        <f t="shared" si="174"/>
        <v>0.31922657775435437</v>
      </c>
      <c r="DJ106" s="53">
        <f t="shared" si="174"/>
        <v>0.33381431151183089</v>
      </c>
      <c r="DK106" s="53">
        <f t="shared" si="174"/>
        <v>0.34823804117616453</v>
      </c>
      <c r="DL106" s="53">
        <f t="shared" si="174"/>
        <v>0.36249909758624943</v>
      </c>
      <c r="DM106" s="53">
        <f t="shared" si="174"/>
        <v>0.37659880206944796</v>
      </c>
      <c r="DN106" s="53">
        <f t="shared" si="174"/>
        <v>0.39053846650509033</v>
      </c>
      <c r="DO106" s="53">
        <f t="shared" si="174"/>
        <v>0.40431939338756906</v>
      </c>
      <c r="DP106" s="53">
        <f t="shared" si="174"/>
        <v>0.41794287588902884</v>
      </c>
    </row>
    <row r="107" spans="1:120" x14ac:dyDescent="0.25">
      <c r="A107" s="52" t="str">
        <f t="shared" si="138"/>
        <v>01_AUS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01_AUS</v>
      </c>
      <c r="BL107" s="52" t="str">
        <f t="shared" si="140"/>
        <v>d_ind_cem_ccs_8_1_natural_gas</v>
      </c>
      <c r="BM107" s="52"/>
      <c r="BN107" s="52"/>
      <c r="BO107" s="53">
        <f t="shared" ref="BO107:CV107" si="175">BO$50*BO32</f>
        <v>0</v>
      </c>
      <c r="BP107" s="53">
        <f t="shared" si="175"/>
        <v>0</v>
      </c>
      <c r="BQ107" s="53">
        <f t="shared" si="175"/>
        <v>0</v>
      </c>
      <c r="BR107" s="53">
        <f t="shared" si="175"/>
        <v>0</v>
      </c>
      <c r="BS107" s="53">
        <f t="shared" si="175"/>
        <v>0</v>
      </c>
      <c r="BT107" s="53">
        <f t="shared" si="175"/>
        <v>0</v>
      </c>
      <c r="BU107" s="53">
        <f t="shared" si="175"/>
        <v>0</v>
      </c>
      <c r="BV107" s="53">
        <f t="shared" si="175"/>
        <v>0</v>
      </c>
      <c r="BW107" s="53">
        <f t="shared" si="175"/>
        <v>0</v>
      </c>
      <c r="BX107" s="53">
        <f t="shared" si="175"/>
        <v>0</v>
      </c>
      <c r="BY107" s="53">
        <f t="shared" si="175"/>
        <v>0</v>
      </c>
      <c r="BZ107" s="53">
        <f t="shared" si="175"/>
        <v>0</v>
      </c>
      <c r="CA107" s="53">
        <f t="shared" si="175"/>
        <v>0</v>
      </c>
      <c r="CB107" s="53">
        <f t="shared" si="175"/>
        <v>0</v>
      </c>
      <c r="CC107" s="53">
        <f t="shared" si="175"/>
        <v>0</v>
      </c>
      <c r="CD107" s="53">
        <f t="shared" si="175"/>
        <v>0</v>
      </c>
      <c r="CE107" s="53">
        <f t="shared" si="175"/>
        <v>0</v>
      </c>
      <c r="CF107" s="53">
        <f t="shared" si="175"/>
        <v>0</v>
      </c>
      <c r="CG107" s="53">
        <f t="shared" si="175"/>
        <v>0</v>
      </c>
      <c r="CH107" s="53">
        <f t="shared" si="175"/>
        <v>0</v>
      </c>
      <c r="CI107" s="53">
        <f t="shared" si="175"/>
        <v>0</v>
      </c>
      <c r="CJ107" s="53">
        <f t="shared" si="175"/>
        <v>0</v>
      </c>
      <c r="CK107" s="53">
        <f t="shared" si="175"/>
        <v>0</v>
      </c>
      <c r="CL107" s="53">
        <f t="shared" si="175"/>
        <v>6.4391271058464275E-2</v>
      </c>
      <c r="CM107" s="53">
        <f t="shared" si="175"/>
        <v>0.19344775993985958</v>
      </c>
      <c r="CN107" s="53">
        <f t="shared" si="175"/>
        <v>0.38736594703856353</v>
      </c>
      <c r="CO107" s="53">
        <f t="shared" si="175"/>
        <v>0.64626774457772618</v>
      </c>
      <c r="CP107" s="53">
        <f t="shared" si="175"/>
        <v>0.9702226111045833</v>
      </c>
      <c r="CQ107" s="53">
        <f t="shared" si="175"/>
        <v>1.3592619336237877</v>
      </c>
      <c r="CR107" s="53">
        <f t="shared" si="175"/>
        <v>1.8126422468660774</v>
      </c>
      <c r="CS107" s="53">
        <f t="shared" si="175"/>
        <v>2.3308104873686157</v>
      </c>
      <c r="CT107" s="53">
        <f t="shared" si="175"/>
        <v>2.9136696357121035</v>
      </c>
      <c r="CU107" s="53">
        <f t="shared" si="175"/>
        <v>3.5610401549568484</v>
      </c>
      <c r="CV107" s="53">
        <f t="shared" si="175"/>
        <v>4.2079256776637672</v>
      </c>
      <c r="CW107" s="53">
        <f t="shared" ref="CW107:DP107" si="176">CW$50*CW32</f>
        <v>4.8295050836552047</v>
      </c>
      <c r="CX107" s="53">
        <f t="shared" si="176"/>
        <v>5.444361449618059</v>
      </c>
      <c r="CY107" s="53">
        <f t="shared" si="176"/>
        <v>6.0525486652307228</v>
      </c>
      <c r="CZ107" s="53">
        <f t="shared" si="176"/>
        <v>6.6541202373358104</v>
      </c>
      <c r="DA107" s="53">
        <f t="shared" si="176"/>
        <v>7.2491292924868649</v>
      </c>
      <c r="DB107" s="53">
        <f t="shared" si="176"/>
        <v>7.8376285794788352</v>
      </c>
      <c r="DC107" s="53">
        <f t="shared" si="176"/>
        <v>8.419670471862382</v>
      </c>
      <c r="DD107" s="53">
        <f t="shared" si="176"/>
        <v>8.9953069704421402</v>
      </c>
      <c r="DE107" s="53">
        <f t="shared" si="176"/>
        <v>9.5645897057590226</v>
      </c>
      <c r="DF107" s="53">
        <f t="shared" si="176"/>
        <v>10.127569940556674</v>
      </c>
      <c r="DG107" s="53">
        <f t="shared" si="176"/>
        <v>10.68429857223216</v>
      </c>
      <c r="DH107" s="53">
        <f t="shared" si="176"/>
        <v>11.234826135271014</v>
      </c>
      <c r="DI107" s="53">
        <f t="shared" si="176"/>
        <v>11.779202803666704</v>
      </c>
      <c r="DJ107" s="53">
        <f t="shared" si="176"/>
        <v>12.317478393324645</v>
      </c>
      <c r="DK107" s="53">
        <f t="shared" si="176"/>
        <v>12.849702364450843</v>
      </c>
      <c r="DL107" s="53">
        <f t="shared" si="176"/>
        <v>13.375923823925266</v>
      </c>
      <c r="DM107" s="53">
        <f t="shared" si="176"/>
        <v>13.896191527660024</v>
      </c>
      <c r="DN107" s="53">
        <f t="shared" si="176"/>
        <v>14.410553882942493</v>
      </c>
      <c r="DO107" s="53">
        <f t="shared" si="176"/>
        <v>14.919058950763414</v>
      </c>
      <c r="DP107" s="53">
        <f t="shared" si="176"/>
        <v>15.421754448130132</v>
      </c>
    </row>
    <row r="108" spans="1:120" x14ac:dyDescent="0.25">
      <c r="A108" s="52" t="str">
        <f t="shared" si="138"/>
        <v>01_AUS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01_AUS</v>
      </c>
      <c r="BL108" s="52" t="str">
        <f t="shared" si="140"/>
        <v>d_ind_cem_ccs_15_1_fwood_wwaste</v>
      </c>
      <c r="BM108" s="52"/>
      <c r="BN108" s="52"/>
      <c r="BO108" s="53">
        <f t="shared" ref="BO108:CV108" si="177">BO$50*BO33</f>
        <v>0</v>
      </c>
      <c r="BP108" s="53">
        <f t="shared" si="177"/>
        <v>0</v>
      </c>
      <c r="BQ108" s="53">
        <f t="shared" si="177"/>
        <v>0</v>
      </c>
      <c r="BR108" s="53">
        <f t="shared" si="177"/>
        <v>0</v>
      </c>
      <c r="BS108" s="53">
        <f t="shared" si="177"/>
        <v>0</v>
      </c>
      <c r="BT108" s="53">
        <f t="shared" si="177"/>
        <v>0</v>
      </c>
      <c r="BU108" s="53">
        <f t="shared" si="177"/>
        <v>0</v>
      </c>
      <c r="BV108" s="53">
        <f t="shared" si="177"/>
        <v>0</v>
      </c>
      <c r="BW108" s="53">
        <f t="shared" si="177"/>
        <v>0</v>
      </c>
      <c r="BX108" s="53">
        <f t="shared" si="177"/>
        <v>0</v>
      </c>
      <c r="BY108" s="53">
        <f t="shared" si="177"/>
        <v>0</v>
      </c>
      <c r="BZ108" s="53">
        <f t="shared" si="177"/>
        <v>0</v>
      </c>
      <c r="CA108" s="53">
        <f t="shared" si="177"/>
        <v>0</v>
      </c>
      <c r="CB108" s="53">
        <f t="shared" si="177"/>
        <v>0</v>
      </c>
      <c r="CC108" s="53">
        <f t="shared" si="177"/>
        <v>0</v>
      </c>
      <c r="CD108" s="53">
        <f t="shared" si="177"/>
        <v>0</v>
      </c>
      <c r="CE108" s="53">
        <f t="shared" si="177"/>
        <v>0</v>
      </c>
      <c r="CF108" s="53">
        <f t="shared" si="177"/>
        <v>0</v>
      </c>
      <c r="CG108" s="53">
        <f t="shared" si="177"/>
        <v>0</v>
      </c>
      <c r="CH108" s="53">
        <f t="shared" si="177"/>
        <v>0</v>
      </c>
      <c r="CI108" s="53">
        <f t="shared" si="177"/>
        <v>0</v>
      </c>
      <c r="CJ108" s="53">
        <f t="shared" si="177"/>
        <v>0</v>
      </c>
      <c r="CK108" s="53">
        <f t="shared" si="177"/>
        <v>0</v>
      </c>
      <c r="CL108" s="53">
        <f t="shared" si="177"/>
        <v>0</v>
      </c>
      <c r="CM108" s="53">
        <f t="shared" si="177"/>
        <v>0</v>
      </c>
      <c r="CN108" s="53">
        <f t="shared" si="177"/>
        <v>0</v>
      </c>
      <c r="CO108" s="53">
        <f t="shared" si="177"/>
        <v>0</v>
      </c>
      <c r="CP108" s="53">
        <f t="shared" si="177"/>
        <v>0</v>
      </c>
      <c r="CQ108" s="53">
        <f t="shared" si="177"/>
        <v>0</v>
      </c>
      <c r="CR108" s="53">
        <f t="shared" si="177"/>
        <v>0</v>
      </c>
      <c r="CS108" s="53">
        <f t="shared" si="177"/>
        <v>0</v>
      </c>
      <c r="CT108" s="53">
        <f t="shared" si="177"/>
        <v>0</v>
      </c>
      <c r="CU108" s="53">
        <f t="shared" si="177"/>
        <v>0</v>
      </c>
      <c r="CV108" s="53">
        <f t="shared" si="177"/>
        <v>0</v>
      </c>
      <c r="CW108" s="53">
        <f t="shared" ref="CW108:DP108" si="178">CW$50*CW33</f>
        <v>0</v>
      </c>
      <c r="CX108" s="53">
        <f t="shared" si="178"/>
        <v>0</v>
      </c>
      <c r="CY108" s="53">
        <f t="shared" si="178"/>
        <v>0</v>
      </c>
      <c r="CZ108" s="53">
        <f t="shared" si="178"/>
        <v>0</v>
      </c>
      <c r="DA108" s="53">
        <f t="shared" si="178"/>
        <v>0</v>
      </c>
      <c r="DB108" s="53">
        <f t="shared" si="178"/>
        <v>0</v>
      </c>
      <c r="DC108" s="53">
        <f t="shared" si="178"/>
        <v>0</v>
      </c>
      <c r="DD108" s="53">
        <f t="shared" si="178"/>
        <v>0</v>
      </c>
      <c r="DE108" s="53">
        <f t="shared" si="178"/>
        <v>0</v>
      </c>
      <c r="DF108" s="53">
        <f t="shared" si="178"/>
        <v>0</v>
      </c>
      <c r="DG108" s="53">
        <f t="shared" si="178"/>
        <v>0</v>
      </c>
      <c r="DH108" s="53">
        <f t="shared" si="178"/>
        <v>0</v>
      </c>
      <c r="DI108" s="53">
        <f t="shared" si="178"/>
        <v>0</v>
      </c>
      <c r="DJ108" s="53">
        <f t="shared" si="178"/>
        <v>0</v>
      </c>
      <c r="DK108" s="53">
        <f t="shared" si="178"/>
        <v>0</v>
      </c>
      <c r="DL108" s="53">
        <f t="shared" si="178"/>
        <v>0</v>
      </c>
      <c r="DM108" s="53">
        <f t="shared" si="178"/>
        <v>0</v>
      </c>
      <c r="DN108" s="53">
        <f t="shared" si="178"/>
        <v>0</v>
      </c>
      <c r="DO108" s="53">
        <f t="shared" si="178"/>
        <v>0</v>
      </c>
      <c r="DP108" s="53">
        <f t="shared" si="178"/>
        <v>0</v>
      </c>
    </row>
    <row r="109" spans="1:120" x14ac:dyDescent="0.25">
      <c r="A109" s="52" t="str">
        <f t="shared" si="138"/>
        <v>01_AUS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01_AUS</v>
      </c>
      <c r="BL109" s="52" t="str">
        <f t="shared" si="140"/>
        <v>d_ind_cem_ccs_15_2_bagasse</v>
      </c>
      <c r="BM109" s="52"/>
      <c r="BN109" s="52"/>
      <c r="BO109" s="53">
        <f t="shared" ref="BO109:CV109" si="179">BO$50*BO34</f>
        <v>0</v>
      </c>
      <c r="BP109" s="53">
        <f t="shared" si="179"/>
        <v>0</v>
      </c>
      <c r="BQ109" s="53">
        <f t="shared" si="179"/>
        <v>0</v>
      </c>
      <c r="BR109" s="53">
        <f t="shared" si="179"/>
        <v>0</v>
      </c>
      <c r="BS109" s="53">
        <f t="shared" si="179"/>
        <v>0</v>
      </c>
      <c r="BT109" s="53">
        <f t="shared" si="179"/>
        <v>0</v>
      </c>
      <c r="BU109" s="53">
        <f t="shared" si="179"/>
        <v>0</v>
      </c>
      <c r="BV109" s="53">
        <f t="shared" si="179"/>
        <v>0</v>
      </c>
      <c r="BW109" s="53">
        <f t="shared" si="179"/>
        <v>0</v>
      </c>
      <c r="BX109" s="53">
        <f t="shared" si="179"/>
        <v>0</v>
      </c>
      <c r="BY109" s="53">
        <f t="shared" si="179"/>
        <v>0</v>
      </c>
      <c r="BZ109" s="53">
        <f t="shared" si="179"/>
        <v>0</v>
      </c>
      <c r="CA109" s="53">
        <f t="shared" si="179"/>
        <v>0</v>
      </c>
      <c r="CB109" s="53">
        <f t="shared" si="179"/>
        <v>0</v>
      </c>
      <c r="CC109" s="53">
        <f t="shared" si="179"/>
        <v>0</v>
      </c>
      <c r="CD109" s="53">
        <f t="shared" si="179"/>
        <v>0</v>
      </c>
      <c r="CE109" s="53">
        <f t="shared" si="179"/>
        <v>0</v>
      </c>
      <c r="CF109" s="53">
        <f t="shared" si="179"/>
        <v>0</v>
      </c>
      <c r="CG109" s="53">
        <f t="shared" si="179"/>
        <v>0</v>
      </c>
      <c r="CH109" s="53">
        <f t="shared" si="179"/>
        <v>0</v>
      </c>
      <c r="CI109" s="53">
        <f t="shared" si="179"/>
        <v>0</v>
      </c>
      <c r="CJ109" s="53">
        <f t="shared" si="179"/>
        <v>0</v>
      </c>
      <c r="CK109" s="53">
        <f t="shared" si="179"/>
        <v>0</v>
      </c>
      <c r="CL109" s="53">
        <f t="shared" si="179"/>
        <v>0</v>
      </c>
      <c r="CM109" s="53">
        <f t="shared" si="179"/>
        <v>0</v>
      </c>
      <c r="CN109" s="53">
        <f t="shared" si="179"/>
        <v>0</v>
      </c>
      <c r="CO109" s="53">
        <f t="shared" si="179"/>
        <v>0</v>
      </c>
      <c r="CP109" s="53">
        <f t="shared" si="179"/>
        <v>0</v>
      </c>
      <c r="CQ109" s="53">
        <f t="shared" si="179"/>
        <v>0</v>
      </c>
      <c r="CR109" s="53">
        <f t="shared" si="179"/>
        <v>0</v>
      </c>
      <c r="CS109" s="53">
        <f t="shared" si="179"/>
        <v>0</v>
      </c>
      <c r="CT109" s="53">
        <f t="shared" si="179"/>
        <v>0</v>
      </c>
      <c r="CU109" s="53">
        <f t="shared" si="179"/>
        <v>0</v>
      </c>
      <c r="CV109" s="53">
        <f t="shared" si="179"/>
        <v>0</v>
      </c>
      <c r="CW109" s="53">
        <f t="shared" ref="CW109:DP109" si="180">CW$50*CW34</f>
        <v>0</v>
      </c>
      <c r="CX109" s="53">
        <f t="shared" si="180"/>
        <v>0</v>
      </c>
      <c r="CY109" s="53">
        <f t="shared" si="180"/>
        <v>0</v>
      </c>
      <c r="CZ109" s="53">
        <f t="shared" si="180"/>
        <v>0</v>
      </c>
      <c r="DA109" s="53">
        <f t="shared" si="180"/>
        <v>0</v>
      </c>
      <c r="DB109" s="53">
        <f t="shared" si="180"/>
        <v>0</v>
      </c>
      <c r="DC109" s="53">
        <f t="shared" si="180"/>
        <v>0</v>
      </c>
      <c r="DD109" s="53">
        <f t="shared" si="180"/>
        <v>0</v>
      </c>
      <c r="DE109" s="53">
        <f t="shared" si="180"/>
        <v>0</v>
      </c>
      <c r="DF109" s="53">
        <f t="shared" si="180"/>
        <v>0</v>
      </c>
      <c r="DG109" s="53">
        <f t="shared" si="180"/>
        <v>0</v>
      </c>
      <c r="DH109" s="53">
        <f t="shared" si="180"/>
        <v>0</v>
      </c>
      <c r="DI109" s="53">
        <f t="shared" si="180"/>
        <v>0</v>
      </c>
      <c r="DJ109" s="53">
        <f t="shared" si="180"/>
        <v>0</v>
      </c>
      <c r="DK109" s="53">
        <f t="shared" si="180"/>
        <v>0</v>
      </c>
      <c r="DL109" s="53">
        <f t="shared" si="180"/>
        <v>0</v>
      </c>
      <c r="DM109" s="53">
        <f t="shared" si="180"/>
        <v>0</v>
      </c>
      <c r="DN109" s="53">
        <f t="shared" si="180"/>
        <v>0</v>
      </c>
      <c r="DO109" s="53">
        <f t="shared" si="180"/>
        <v>0</v>
      </c>
      <c r="DP109" s="53">
        <f t="shared" si="180"/>
        <v>0</v>
      </c>
    </row>
    <row r="110" spans="1:120" x14ac:dyDescent="0.25">
      <c r="A110" s="52" t="str">
        <f t="shared" si="138"/>
        <v>01_AUS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01_AUS</v>
      </c>
      <c r="BL110" s="52" t="str">
        <f t="shared" si="140"/>
        <v>d_ind_cem_ccs_15_3_charcoal</v>
      </c>
      <c r="BM110" s="52"/>
      <c r="BN110" s="52"/>
      <c r="BO110" s="53">
        <f t="shared" ref="BO110:CV110" si="181">BO$50*BO35</f>
        <v>0</v>
      </c>
      <c r="BP110" s="53">
        <f t="shared" si="181"/>
        <v>0</v>
      </c>
      <c r="BQ110" s="53">
        <f t="shared" si="181"/>
        <v>0</v>
      </c>
      <c r="BR110" s="53">
        <f t="shared" si="181"/>
        <v>0</v>
      </c>
      <c r="BS110" s="53">
        <f t="shared" si="181"/>
        <v>0</v>
      </c>
      <c r="BT110" s="53">
        <f t="shared" si="181"/>
        <v>0</v>
      </c>
      <c r="BU110" s="53">
        <f t="shared" si="181"/>
        <v>0</v>
      </c>
      <c r="BV110" s="53">
        <f t="shared" si="181"/>
        <v>0</v>
      </c>
      <c r="BW110" s="53">
        <f t="shared" si="181"/>
        <v>0</v>
      </c>
      <c r="BX110" s="53">
        <f t="shared" si="181"/>
        <v>0</v>
      </c>
      <c r="BY110" s="53">
        <f t="shared" si="181"/>
        <v>0</v>
      </c>
      <c r="BZ110" s="53">
        <f t="shared" si="181"/>
        <v>0</v>
      </c>
      <c r="CA110" s="53">
        <f t="shared" si="181"/>
        <v>0</v>
      </c>
      <c r="CB110" s="53">
        <f t="shared" si="181"/>
        <v>0</v>
      </c>
      <c r="CC110" s="53">
        <f t="shared" si="181"/>
        <v>0</v>
      </c>
      <c r="CD110" s="53">
        <f t="shared" si="181"/>
        <v>0</v>
      </c>
      <c r="CE110" s="53">
        <f t="shared" si="181"/>
        <v>0</v>
      </c>
      <c r="CF110" s="53">
        <f t="shared" si="181"/>
        <v>0</v>
      </c>
      <c r="CG110" s="53">
        <f t="shared" si="181"/>
        <v>0</v>
      </c>
      <c r="CH110" s="53">
        <f t="shared" si="181"/>
        <v>0</v>
      </c>
      <c r="CI110" s="53">
        <f t="shared" si="181"/>
        <v>0</v>
      </c>
      <c r="CJ110" s="53">
        <f t="shared" si="181"/>
        <v>0</v>
      </c>
      <c r="CK110" s="53">
        <f t="shared" si="181"/>
        <v>0</v>
      </c>
      <c r="CL110" s="53">
        <f t="shared" si="181"/>
        <v>0</v>
      </c>
      <c r="CM110" s="53">
        <f t="shared" si="181"/>
        <v>0</v>
      </c>
      <c r="CN110" s="53">
        <f t="shared" si="181"/>
        <v>0</v>
      </c>
      <c r="CO110" s="53">
        <f t="shared" si="181"/>
        <v>0</v>
      </c>
      <c r="CP110" s="53">
        <f t="shared" si="181"/>
        <v>0</v>
      </c>
      <c r="CQ110" s="53">
        <f t="shared" si="181"/>
        <v>0</v>
      </c>
      <c r="CR110" s="53">
        <f t="shared" si="181"/>
        <v>0</v>
      </c>
      <c r="CS110" s="53">
        <f t="shared" si="181"/>
        <v>0</v>
      </c>
      <c r="CT110" s="53">
        <f t="shared" si="181"/>
        <v>0</v>
      </c>
      <c r="CU110" s="53">
        <f t="shared" si="181"/>
        <v>0</v>
      </c>
      <c r="CV110" s="53">
        <f t="shared" si="181"/>
        <v>0</v>
      </c>
      <c r="CW110" s="53">
        <f t="shared" ref="CW110:DP110" si="182">CW$50*CW35</f>
        <v>0</v>
      </c>
      <c r="CX110" s="53">
        <f t="shared" si="182"/>
        <v>0</v>
      </c>
      <c r="CY110" s="53">
        <f t="shared" si="182"/>
        <v>0</v>
      </c>
      <c r="CZ110" s="53">
        <f t="shared" si="182"/>
        <v>0</v>
      </c>
      <c r="DA110" s="53">
        <f t="shared" si="182"/>
        <v>0</v>
      </c>
      <c r="DB110" s="53">
        <f t="shared" si="182"/>
        <v>0</v>
      </c>
      <c r="DC110" s="53">
        <f t="shared" si="182"/>
        <v>0</v>
      </c>
      <c r="DD110" s="53">
        <f t="shared" si="182"/>
        <v>0</v>
      </c>
      <c r="DE110" s="53">
        <f t="shared" si="182"/>
        <v>0</v>
      </c>
      <c r="DF110" s="53">
        <f t="shared" si="182"/>
        <v>0</v>
      </c>
      <c r="DG110" s="53">
        <f t="shared" si="182"/>
        <v>0</v>
      </c>
      <c r="DH110" s="53">
        <f t="shared" si="182"/>
        <v>0</v>
      </c>
      <c r="DI110" s="53">
        <f t="shared" si="182"/>
        <v>0</v>
      </c>
      <c r="DJ110" s="53">
        <f t="shared" si="182"/>
        <v>0</v>
      </c>
      <c r="DK110" s="53">
        <f t="shared" si="182"/>
        <v>0</v>
      </c>
      <c r="DL110" s="53">
        <f t="shared" si="182"/>
        <v>0</v>
      </c>
      <c r="DM110" s="53">
        <f t="shared" si="182"/>
        <v>0</v>
      </c>
      <c r="DN110" s="53">
        <f t="shared" si="182"/>
        <v>0</v>
      </c>
      <c r="DO110" s="53">
        <f t="shared" si="182"/>
        <v>0</v>
      </c>
      <c r="DP110" s="53">
        <f t="shared" si="182"/>
        <v>0</v>
      </c>
    </row>
    <row r="111" spans="1:120" x14ac:dyDescent="0.25">
      <c r="A111" s="52" t="str">
        <f t="shared" si="138"/>
        <v>01_AUS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01_AUS</v>
      </c>
      <c r="BL111" s="52" t="str">
        <f t="shared" si="140"/>
        <v>d_ind_cem_ccs_15_4_black_liquor</v>
      </c>
      <c r="BM111" s="52"/>
      <c r="BN111" s="52"/>
      <c r="BO111" s="53">
        <f t="shared" ref="BO111:CV111" si="183">BO$50*BO36</f>
        <v>0</v>
      </c>
      <c r="BP111" s="53">
        <f t="shared" si="183"/>
        <v>0</v>
      </c>
      <c r="BQ111" s="53">
        <f t="shared" si="183"/>
        <v>0</v>
      </c>
      <c r="BR111" s="53">
        <f t="shared" si="183"/>
        <v>0</v>
      </c>
      <c r="BS111" s="53">
        <f t="shared" si="183"/>
        <v>0</v>
      </c>
      <c r="BT111" s="53">
        <f t="shared" si="183"/>
        <v>0</v>
      </c>
      <c r="BU111" s="53">
        <f t="shared" si="183"/>
        <v>0</v>
      </c>
      <c r="BV111" s="53">
        <f t="shared" si="183"/>
        <v>0</v>
      </c>
      <c r="BW111" s="53">
        <f t="shared" si="183"/>
        <v>0</v>
      </c>
      <c r="BX111" s="53">
        <f t="shared" si="183"/>
        <v>0</v>
      </c>
      <c r="BY111" s="53">
        <f t="shared" si="183"/>
        <v>0</v>
      </c>
      <c r="BZ111" s="53">
        <f t="shared" si="183"/>
        <v>0</v>
      </c>
      <c r="CA111" s="53">
        <f t="shared" si="183"/>
        <v>0</v>
      </c>
      <c r="CB111" s="53">
        <f t="shared" si="183"/>
        <v>0</v>
      </c>
      <c r="CC111" s="53">
        <f t="shared" si="183"/>
        <v>0</v>
      </c>
      <c r="CD111" s="53">
        <f t="shared" si="183"/>
        <v>0</v>
      </c>
      <c r="CE111" s="53">
        <f t="shared" si="183"/>
        <v>0</v>
      </c>
      <c r="CF111" s="53">
        <f t="shared" si="183"/>
        <v>0</v>
      </c>
      <c r="CG111" s="53">
        <f t="shared" si="183"/>
        <v>0</v>
      </c>
      <c r="CH111" s="53">
        <f t="shared" si="183"/>
        <v>0</v>
      </c>
      <c r="CI111" s="53">
        <f t="shared" si="183"/>
        <v>0</v>
      </c>
      <c r="CJ111" s="53">
        <f t="shared" si="183"/>
        <v>0</v>
      </c>
      <c r="CK111" s="53">
        <f t="shared" si="183"/>
        <v>0</v>
      </c>
      <c r="CL111" s="53">
        <f t="shared" si="183"/>
        <v>0</v>
      </c>
      <c r="CM111" s="53">
        <f t="shared" si="183"/>
        <v>0</v>
      </c>
      <c r="CN111" s="53">
        <f t="shared" si="183"/>
        <v>0</v>
      </c>
      <c r="CO111" s="53">
        <f t="shared" si="183"/>
        <v>0</v>
      </c>
      <c r="CP111" s="53">
        <f t="shared" si="183"/>
        <v>0</v>
      </c>
      <c r="CQ111" s="53">
        <f t="shared" si="183"/>
        <v>0</v>
      </c>
      <c r="CR111" s="53">
        <f t="shared" si="183"/>
        <v>0</v>
      </c>
      <c r="CS111" s="53">
        <f t="shared" si="183"/>
        <v>0</v>
      </c>
      <c r="CT111" s="53">
        <f t="shared" si="183"/>
        <v>0</v>
      </c>
      <c r="CU111" s="53">
        <f t="shared" si="183"/>
        <v>0</v>
      </c>
      <c r="CV111" s="53">
        <f t="shared" si="183"/>
        <v>0</v>
      </c>
      <c r="CW111" s="53">
        <f t="shared" ref="CW111:DP111" si="184">CW$50*CW36</f>
        <v>0</v>
      </c>
      <c r="CX111" s="53">
        <f t="shared" si="184"/>
        <v>0</v>
      </c>
      <c r="CY111" s="53">
        <f t="shared" si="184"/>
        <v>0</v>
      </c>
      <c r="CZ111" s="53">
        <f t="shared" si="184"/>
        <v>0</v>
      </c>
      <c r="DA111" s="53">
        <f t="shared" si="184"/>
        <v>0</v>
      </c>
      <c r="DB111" s="53">
        <f t="shared" si="184"/>
        <v>0</v>
      </c>
      <c r="DC111" s="53">
        <f t="shared" si="184"/>
        <v>0</v>
      </c>
      <c r="DD111" s="53">
        <f t="shared" si="184"/>
        <v>0</v>
      </c>
      <c r="DE111" s="53">
        <f t="shared" si="184"/>
        <v>0</v>
      </c>
      <c r="DF111" s="53">
        <f t="shared" si="184"/>
        <v>0</v>
      </c>
      <c r="DG111" s="53">
        <f t="shared" si="184"/>
        <v>0</v>
      </c>
      <c r="DH111" s="53">
        <f t="shared" si="184"/>
        <v>0</v>
      </c>
      <c r="DI111" s="53">
        <f t="shared" si="184"/>
        <v>0</v>
      </c>
      <c r="DJ111" s="53">
        <f t="shared" si="184"/>
        <v>0</v>
      </c>
      <c r="DK111" s="53">
        <f t="shared" si="184"/>
        <v>0</v>
      </c>
      <c r="DL111" s="53">
        <f t="shared" si="184"/>
        <v>0</v>
      </c>
      <c r="DM111" s="53">
        <f t="shared" si="184"/>
        <v>0</v>
      </c>
      <c r="DN111" s="53">
        <f t="shared" si="184"/>
        <v>0</v>
      </c>
      <c r="DO111" s="53">
        <f t="shared" si="184"/>
        <v>0</v>
      </c>
      <c r="DP111" s="53">
        <f t="shared" si="184"/>
        <v>0</v>
      </c>
    </row>
    <row r="112" spans="1:120" x14ac:dyDescent="0.25">
      <c r="A112" s="52" t="str">
        <f t="shared" si="138"/>
        <v>01_AUS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01_AUS</v>
      </c>
      <c r="BL112" s="52" t="str">
        <f t="shared" si="140"/>
        <v>d_ind_cem_ccs_15_5_other_biomass</v>
      </c>
      <c r="BM112" s="52"/>
      <c r="BN112" s="52"/>
      <c r="BO112" s="53">
        <f t="shared" ref="BO112:CV112" si="185">BO$50*BO37</f>
        <v>0</v>
      </c>
      <c r="BP112" s="53">
        <f t="shared" si="185"/>
        <v>0</v>
      </c>
      <c r="BQ112" s="53">
        <f t="shared" si="185"/>
        <v>0</v>
      </c>
      <c r="BR112" s="53">
        <f t="shared" si="185"/>
        <v>0</v>
      </c>
      <c r="BS112" s="53">
        <f t="shared" si="185"/>
        <v>0</v>
      </c>
      <c r="BT112" s="53">
        <f t="shared" si="185"/>
        <v>0</v>
      </c>
      <c r="BU112" s="53">
        <f t="shared" si="185"/>
        <v>0</v>
      </c>
      <c r="BV112" s="53">
        <f t="shared" si="185"/>
        <v>0</v>
      </c>
      <c r="BW112" s="53">
        <f t="shared" si="185"/>
        <v>0</v>
      </c>
      <c r="BX112" s="53">
        <f t="shared" si="185"/>
        <v>0</v>
      </c>
      <c r="BY112" s="53">
        <f t="shared" si="185"/>
        <v>0</v>
      </c>
      <c r="BZ112" s="53">
        <f t="shared" si="185"/>
        <v>0</v>
      </c>
      <c r="CA112" s="53">
        <f t="shared" si="185"/>
        <v>0</v>
      </c>
      <c r="CB112" s="53">
        <f t="shared" si="185"/>
        <v>0</v>
      </c>
      <c r="CC112" s="53">
        <f t="shared" si="185"/>
        <v>0</v>
      </c>
      <c r="CD112" s="53">
        <f t="shared" si="185"/>
        <v>0</v>
      </c>
      <c r="CE112" s="53">
        <f t="shared" si="185"/>
        <v>0</v>
      </c>
      <c r="CF112" s="53">
        <f t="shared" si="185"/>
        <v>0</v>
      </c>
      <c r="CG112" s="53">
        <f t="shared" si="185"/>
        <v>0</v>
      </c>
      <c r="CH112" s="53">
        <f t="shared" si="185"/>
        <v>0</v>
      </c>
      <c r="CI112" s="53">
        <f t="shared" si="185"/>
        <v>0</v>
      </c>
      <c r="CJ112" s="53">
        <f t="shared" si="185"/>
        <v>0</v>
      </c>
      <c r="CK112" s="53">
        <f t="shared" si="185"/>
        <v>0</v>
      </c>
      <c r="CL112" s="53">
        <f t="shared" si="185"/>
        <v>3.5072008220067997E-3</v>
      </c>
      <c r="CM112" s="53">
        <f t="shared" si="185"/>
        <v>1.0536523530657427E-2</v>
      </c>
      <c r="CN112" s="53">
        <f t="shared" si="185"/>
        <v>2.1098669828051284E-2</v>
      </c>
      <c r="CO112" s="53">
        <f t="shared" si="185"/>
        <v>3.5200279910013309E-2</v>
      </c>
      <c r="CP112" s="53">
        <f t="shared" si="185"/>
        <v>5.2845136976812042E-2</v>
      </c>
      <c r="CQ112" s="53">
        <f t="shared" si="185"/>
        <v>7.4034950585142187E-2</v>
      </c>
      <c r="CR112" s="53">
        <f t="shared" si="185"/>
        <v>9.8729226395311023E-2</v>
      </c>
      <c r="CS112" s="53">
        <f t="shared" si="185"/>
        <v>0.12695230770983076</v>
      </c>
      <c r="CT112" s="53">
        <f t="shared" si="185"/>
        <v>0.15869891016978871</v>
      </c>
      <c r="CU112" s="53">
        <f t="shared" si="185"/>
        <v>0.19395925493261637</v>
      </c>
      <c r="CV112" s="53">
        <f t="shared" si="185"/>
        <v>0.22919318337801195</v>
      </c>
      <c r="CW112" s="53">
        <f t="shared" ref="CW112:DP112" si="186">CW$50*CW37</f>
        <v>0.26304876298998031</v>
      </c>
      <c r="CX112" s="53">
        <f t="shared" si="186"/>
        <v>0.29653815862814215</v>
      </c>
      <c r="CY112" s="53">
        <f t="shared" si="186"/>
        <v>0.32966430550283365</v>
      </c>
      <c r="CZ112" s="53">
        <f t="shared" si="186"/>
        <v>0.3624301179724656</v>
      </c>
      <c r="DA112" s="53">
        <f t="shared" si="186"/>
        <v>0.39483848968223567</v>
      </c>
      <c r="DB112" s="53">
        <f t="shared" si="186"/>
        <v>0.42689229370195525</v>
      </c>
      <c r="DC112" s="53">
        <f t="shared" si="186"/>
        <v>0.45859438266299668</v>
      </c>
      <c r="DD112" s="53">
        <f t="shared" si="186"/>
        <v>0.48994758889436618</v>
      </c>
      <c r="DE112" s="53">
        <f t="shared" si="186"/>
        <v>0.52095472455790726</v>
      </c>
      <c r="DF112" s="53">
        <f t="shared" si="186"/>
        <v>0.55161858178264123</v>
      </c>
      <c r="DG112" s="53">
        <f t="shared" si="186"/>
        <v>0.58194193279824946</v>
      </c>
      <c r="DH112" s="53">
        <f t="shared" si="186"/>
        <v>0.61192753006770217</v>
      </c>
      <c r="DI112" s="53">
        <f t="shared" si="186"/>
        <v>0.64157810641904001</v>
      </c>
      <c r="DJ112" s="53">
        <f t="shared" si="186"/>
        <v>0.67089637517631384</v>
      </c>
      <c r="DK112" s="53">
        <f t="shared" si="186"/>
        <v>0.69988503028968674</v>
      </c>
      <c r="DL112" s="53">
        <f t="shared" si="186"/>
        <v>0.72854674646470408</v>
      </c>
      <c r="DM112" s="53">
        <f t="shared" si="186"/>
        <v>0.75688417929073737</v>
      </c>
      <c r="DN112" s="53">
        <f t="shared" si="186"/>
        <v>0.78489996536860662</v>
      </c>
      <c r="DO112" s="53">
        <f t="shared" si="186"/>
        <v>0.81259672243738523</v>
      </c>
      <c r="DP112" s="53">
        <f t="shared" si="186"/>
        <v>0.83997704950039498</v>
      </c>
    </row>
    <row r="113" spans="1:120" x14ac:dyDescent="0.25">
      <c r="A113" s="52" t="str">
        <f t="shared" si="138"/>
        <v>01_AUS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01_AUS</v>
      </c>
      <c r="BL113" s="52" t="str">
        <f t="shared" si="140"/>
        <v>d_ind_cem_ccs_16_1_biogas</v>
      </c>
      <c r="BM113" s="52"/>
      <c r="BN113" s="52"/>
      <c r="BO113" s="53">
        <f t="shared" ref="BO113:CV113" si="187">BO$50*BO38</f>
        <v>0</v>
      </c>
      <c r="BP113" s="53">
        <f t="shared" si="187"/>
        <v>0</v>
      </c>
      <c r="BQ113" s="53">
        <f t="shared" si="187"/>
        <v>0</v>
      </c>
      <c r="BR113" s="53">
        <f t="shared" si="187"/>
        <v>0</v>
      </c>
      <c r="BS113" s="53">
        <f t="shared" si="187"/>
        <v>0</v>
      </c>
      <c r="BT113" s="53">
        <f t="shared" si="187"/>
        <v>0</v>
      </c>
      <c r="BU113" s="53">
        <f t="shared" si="187"/>
        <v>0</v>
      </c>
      <c r="BV113" s="53">
        <f t="shared" si="187"/>
        <v>0</v>
      </c>
      <c r="BW113" s="53">
        <f t="shared" si="187"/>
        <v>0</v>
      </c>
      <c r="BX113" s="53">
        <f t="shared" si="187"/>
        <v>0</v>
      </c>
      <c r="BY113" s="53">
        <f t="shared" si="187"/>
        <v>0</v>
      </c>
      <c r="BZ113" s="53">
        <f t="shared" si="187"/>
        <v>0</v>
      </c>
      <c r="CA113" s="53">
        <f t="shared" si="187"/>
        <v>0</v>
      </c>
      <c r="CB113" s="53">
        <f t="shared" si="187"/>
        <v>0</v>
      </c>
      <c r="CC113" s="53">
        <f t="shared" si="187"/>
        <v>0</v>
      </c>
      <c r="CD113" s="53">
        <f t="shared" si="187"/>
        <v>0</v>
      </c>
      <c r="CE113" s="53">
        <f t="shared" si="187"/>
        <v>0</v>
      </c>
      <c r="CF113" s="53">
        <f t="shared" si="187"/>
        <v>0</v>
      </c>
      <c r="CG113" s="53">
        <f t="shared" si="187"/>
        <v>0</v>
      </c>
      <c r="CH113" s="53">
        <f t="shared" si="187"/>
        <v>0</v>
      </c>
      <c r="CI113" s="53">
        <f t="shared" si="187"/>
        <v>0</v>
      </c>
      <c r="CJ113" s="53">
        <f t="shared" si="187"/>
        <v>0</v>
      </c>
      <c r="CK113" s="53">
        <f t="shared" si="187"/>
        <v>0</v>
      </c>
      <c r="CL113" s="53">
        <f t="shared" si="187"/>
        <v>2.7525237477134251E-4</v>
      </c>
      <c r="CM113" s="53">
        <f t="shared" si="187"/>
        <v>8.2692816032932728E-4</v>
      </c>
      <c r="CN113" s="53">
        <f t="shared" si="187"/>
        <v>1.6558672483900122E-3</v>
      </c>
      <c r="CO113" s="53">
        <f t="shared" si="187"/>
        <v>2.7625907752562556E-3</v>
      </c>
      <c r="CP113" s="53">
        <f t="shared" si="187"/>
        <v>4.1473956543102673E-3</v>
      </c>
      <c r="CQ113" s="53">
        <f t="shared" si="187"/>
        <v>5.8104160550974783E-3</v>
      </c>
      <c r="CR113" s="53">
        <f t="shared" si="187"/>
        <v>7.7484738980807015E-3</v>
      </c>
      <c r="CS113" s="53">
        <f t="shared" si="187"/>
        <v>9.9634796959925508E-3</v>
      </c>
      <c r="CT113" s="53">
        <f t="shared" si="187"/>
        <v>1.2455018721415438E-2</v>
      </c>
      <c r="CU113" s="53">
        <f t="shared" si="187"/>
        <v>1.5222323510558126E-2</v>
      </c>
      <c r="CV113" s="53">
        <f t="shared" si="187"/>
        <v>1.7987555092469489E-2</v>
      </c>
      <c r="CW113" s="53">
        <f t="shared" ref="CW113:DP113" si="188">CW$50*CW38</f>
        <v>2.0644611006970084E-2</v>
      </c>
      <c r="CX113" s="53">
        <f t="shared" si="188"/>
        <v>2.3272928045794963E-2</v>
      </c>
      <c r="CY113" s="53">
        <f t="shared" si="188"/>
        <v>2.587273657032246E-2</v>
      </c>
      <c r="CZ113" s="53">
        <f t="shared" si="188"/>
        <v>2.8444265305428689E-2</v>
      </c>
      <c r="DA113" s="53">
        <f t="shared" si="188"/>
        <v>3.0987741350373941E-2</v>
      </c>
      <c r="DB113" s="53">
        <f t="shared" si="188"/>
        <v>3.3503390189619654E-2</v>
      </c>
      <c r="DC113" s="53">
        <f t="shared" si="188"/>
        <v>3.599143570357629E-2</v>
      </c>
      <c r="DD113" s="53">
        <f t="shared" si="188"/>
        <v>3.8452100179282599E-2</v>
      </c>
      <c r="DE113" s="53">
        <f t="shared" si="188"/>
        <v>4.0885604321016719E-2</v>
      </c>
      <c r="DF113" s="53">
        <f t="shared" si="188"/>
        <v>4.3292167260839468E-2</v>
      </c>
      <c r="DG113" s="53">
        <f t="shared" si="188"/>
        <v>4.5672006569070271E-2</v>
      </c>
      <c r="DH113" s="53">
        <f t="shared" si="188"/>
        <v>4.802533826469621E-2</v>
      </c>
      <c r="DI113" s="53">
        <f t="shared" si="188"/>
        <v>5.0352376825714473E-2</v>
      </c>
      <c r="DJ113" s="53">
        <f t="shared" si="188"/>
        <v>5.2653335199408777E-2</v>
      </c>
      <c r="DK113" s="53">
        <f t="shared" si="188"/>
        <v>5.4928424812560057E-2</v>
      </c>
      <c r="DL113" s="53">
        <f t="shared" si="188"/>
        <v>5.7177855581591858E-2</v>
      </c>
      <c r="DM113" s="53">
        <f t="shared" si="188"/>
        <v>5.9401835922650852E-2</v>
      </c>
      <c r="DN113" s="53">
        <f t="shared" si="188"/>
        <v>6.1600572761622903E-2</v>
      </c>
      <c r="DO113" s="53">
        <f t="shared" si="188"/>
        <v>6.3774271544085007E-2</v>
      </c>
      <c r="DP113" s="53">
        <f t="shared" si="188"/>
        <v>6.5923136245193609E-2</v>
      </c>
    </row>
    <row r="114" spans="1:120" x14ac:dyDescent="0.25">
      <c r="A114" s="52" t="str">
        <f t="shared" si="138"/>
        <v>01_AUS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01_AUS</v>
      </c>
      <c r="BL114" s="52" t="str">
        <f t="shared" si="140"/>
        <v>d_ind_cem_ccs_16_2_industrial_waste</v>
      </c>
      <c r="BM114" s="52"/>
      <c r="BN114" s="52"/>
      <c r="BO114" s="53">
        <f t="shared" ref="BO114:CV114" si="189">BO$50*BO39</f>
        <v>0</v>
      </c>
      <c r="BP114" s="53">
        <f t="shared" si="189"/>
        <v>0</v>
      </c>
      <c r="BQ114" s="53">
        <f t="shared" si="189"/>
        <v>0</v>
      </c>
      <c r="BR114" s="53">
        <f t="shared" si="189"/>
        <v>0</v>
      </c>
      <c r="BS114" s="53">
        <f t="shared" si="189"/>
        <v>0</v>
      </c>
      <c r="BT114" s="53">
        <f t="shared" si="189"/>
        <v>0</v>
      </c>
      <c r="BU114" s="53">
        <f t="shared" si="189"/>
        <v>0</v>
      </c>
      <c r="BV114" s="53">
        <f t="shared" si="189"/>
        <v>0</v>
      </c>
      <c r="BW114" s="53">
        <f t="shared" si="189"/>
        <v>0</v>
      </c>
      <c r="BX114" s="53">
        <f t="shared" si="189"/>
        <v>0</v>
      </c>
      <c r="BY114" s="53">
        <f t="shared" si="189"/>
        <v>0</v>
      </c>
      <c r="BZ114" s="53">
        <f t="shared" si="189"/>
        <v>0</v>
      </c>
      <c r="CA114" s="53">
        <f t="shared" si="189"/>
        <v>0</v>
      </c>
      <c r="CB114" s="53">
        <f t="shared" si="189"/>
        <v>0</v>
      </c>
      <c r="CC114" s="53">
        <f t="shared" si="189"/>
        <v>0</v>
      </c>
      <c r="CD114" s="53">
        <f t="shared" si="189"/>
        <v>0</v>
      </c>
      <c r="CE114" s="53">
        <f t="shared" si="189"/>
        <v>0</v>
      </c>
      <c r="CF114" s="53">
        <f t="shared" si="189"/>
        <v>0</v>
      </c>
      <c r="CG114" s="53">
        <f t="shared" si="189"/>
        <v>0</v>
      </c>
      <c r="CH114" s="53">
        <f t="shared" si="189"/>
        <v>0</v>
      </c>
      <c r="CI114" s="53">
        <f t="shared" si="189"/>
        <v>0</v>
      </c>
      <c r="CJ114" s="53">
        <f t="shared" si="189"/>
        <v>0</v>
      </c>
      <c r="CK114" s="53">
        <f t="shared" si="189"/>
        <v>0</v>
      </c>
      <c r="CL114" s="53">
        <f t="shared" si="189"/>
        <v>0</v>
      </c>
      <c r="CM114" s="53">
        <f t="shared" si="189"/>
        <v>0</v>
      </c>
      <c r="CN114" s="53">
        <f t="shared" si="189"/>
        <v>0</v>
      </c>
      <c r="CO114" s="53">
        <f t="shared" si="189"/>
        <v>0</v>
      </c>
      <c r="CP114" s="53">
        <f t="shared" si="189"/>
        <v>0</v>
      </c>
      <c r="CQ114" s="53">
        <f t="shared" si="189"/>
        <v>0</v>
      </c>
      <c r="CR114" s="53">
        <f t="shared" si="189"/>
        <v>0</v>
      </c>
      <c r="CS114" s="53">
        <f t="shared" si="189"/>
        <v>0</v>
      </c>
      <c r="CT114" s="53">
        <f t="shared" si="189"/>
        <v>0</v>
      </c>
      <c r="CU114" s="53">
        <f t="shared" si="189"/>
        <v>0</v>
      </c>
      <c r="CV114" s="53">
        <f t="shared" si="189"/>
        <v>0</v>
      </c>
      <c r="CW114" s="53">
        <f t="shared" ref="CW114:DP114" si="190">CW$50*CW39</f>
        <v>0</v>
      </c>
      <c r="CX114" s="53">
        <f t="shared" si="190"/>
        <v>0</v>
      </c>
      <c r="CY114" s="53">
        <f t="shared" si="190"/>
        <v>0</v>
      </c>
      <c r="CZ114" s="53">
        <f t="shared" si="190"/>
        <v>0</v>
      </c>
      <c r="DA114" s="53">
        <f t="shared" si="190"/>
        <v>0</v>
      </c>
      <c r="DB114" s="53">
        <f t="shared" si="190"/>
        <v>0</v>
      </c>
      <c r="DC114" s="53">
        <f t="shared" si="190"/>
        <v>0</v>
      </c>
      <c r="DD114" s="53">
        <f t="shared" si="190"/>
        <v>0</v>
      </c>
      <c r="DE114" s="53">
        <f t="shared" si="190"/>
        <v>0</v>
      </c>
      <c r="DF114" s="53">
        <f t="shared" si="190"/>
        <v>0</v>
      </c>
      <c r="DG114" s="53">
        <f t="shared" si="190"/>
        <v>0</v>
      </c>
      <c r="DH114" s="53">
        <f t="shared" si="190"/>
        <v>0</v>
      </c>
      <c r="DI114" s="53">
        <f t="shared" si="190"/>
        <v>0</v>
      </c>
      <c r="DJ114" s="53">
        <f t="shared" si="190"/>
        <v>0</v>
      </c>
      <c r="DK114" s="53">
        <f t="shared" si="190"/>
        <v>0</v>
      </c>
      <c r="DL114" s="53">
        <f t="shared" si="190"/>
        <v>0</v>
      </c>
      <c r="DM114" s="53">
        <f t="shared" si="190"/>
        <v>0</v>
      </c>
      <c r="DN114" s="53">
        <f t="shared" si="190"/>
        <v>0</v>
      </c>
      <c r="DO114" s="53">
        <f t="shared" si="190"/>
        <v>0</v>
      </c>
      <c r="DP114" s="53">
        <f t="shared" si="190"/>
        <v>0</v>
      </c>
    </row>
    <row r="115" spans="1:120" x14ac:dyDescent="0.25">
      <c r="A115" s="52" t="str">
        <f t="shared" si="138"/>
        <v>01_AUS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01_AUS</v>
      </c>
      <c r="BL115" s="52" t="str">
        <f t="shared" si="140"/>
        <v>d_ind_cem_ccs_16_3_msw_ren</v>
      </c>
      <c r="BM115" s="52"/>
      <c r="BN115" s="52"/>
      <c r="BO115" s="53">
        <f t="shared" ref="BO115:CV115" si="191">BO$50*BO40</f>
        <v>0</v>
      </c>
      <c r="BP115" s="53">
        <f t="shared" si="191"/>
        <v>0</v>
      </c>
      <c r="BQ115" s="53">
        <f t="shared" si="191"/>
        <v>0</v>
      </c>
      <c r="BR115" s="53">
        <f t="shared" si="191"/>
        <v>0</v>
      </c>
      <c r="BS115" s="53">
        <f t="shared" si="191"/>
        <v>0</v>
      </c>
      <c r="BT115" s="53">
        <f t="shared" si="191"/>
        <v>0</v>
      </c>
      <c r="BU115" s="53">
        <f t="shared" si="191"/>
        <v>0</v>
      </c>
      <c r="BV115" s="53">
        <f t="shared" si="191"/>
        <v>0</v>
      </c>
      <c r="BW115" s="53">
        <f t="shared" si="191"/>
        <v>0</v>
      </c>
      <c r="BX115" s="53">
        <f t="shared" si="191"/>
        <v>0</v>
      </c>
      <c r="BY115" s="53">
        <f t="shared" si="191"/>
        <v>0</v>
      </c>
      <c r="BZ115" s="53">
        <f t="shared" si="191"/>
        <v>0</v>
      </c>
      <c r="CA115" s="53">
        <f t="shared" si="191"/>
        <v>0</v>
      </c>
      <c r="CB115" s="53">
        <f t="shared" si="191"/>
        <v>0</v>
      </c>
      <c r="CC115" s="53">
        <f t="shared" si="191"/>
        <v>0</v>
      </c>
      <c r="CD115" s="53">
        <f t="shared" si="191"/>
        <v>0</v>
      </c>
      <c r="CE115" s="53">
        <f t="shared" si="191"/>
        <v>0</v>
      </c>
      <c r="CF115" s="53">
        <f t="shared" si="191"/>
        <v>0</v>
      </c>
      <c r="CG115" s="53">
        <f t="shared" si="191"/>
        <v>0</v>
      </c>
      <c r="CH115" s="53">
        <f t="shared" si="191"/>
        <v>0</v>
      </c>
      <c r="CI115" s="53">
        <f t="shared" si="191"/>
        <v>0</v>
      </c>
      <c r="CJ115" s="53">
        <f t="shared" si="191"/>
        <v>0</v>
      </c>
      <c r="CK115" s="53">
        <f t="shared" si="191"/>
        <v>0</v>
      </c>
      <c r="CL115" s="53">
        <f t="shared" si="191"/>
        <v>0</v>
      </c>
      <c r="CM115" s="53">
        <f t="shared" si="191"/>
        <v>0</v>
      </c>
      <c r="CN115" s="53">
        <f t="shared" si="191"/>
        <v>0</v>
      </c>
      <c r="CO115" s="53">
        <f t="shared" si="191"/>
        <v>0</v>
      </c>
      <c r="CP115" s="53">
        <f t="shared" si="191"/>
        <v>0</v>
      </c>
      <c r="CQ115" s="53">
        <f t="shared" si="191"/>
        <v>0</v>
      </c>
      <c r="CR115" s="53">
        <f t="shared" si="191"/>
        <v>0</v>
      </c>
      <c r="CS115" s="53">
        <f t="shared" si="191"/>
        <v>0</v>
      </c>
      <c r="CT115" s="53">
        <f t="shared" si="191"/>
        <v>0</v>
      </c>
      <c r="CU115" s="53">
        <f t="shared" si="191"/>
        <v>0</v>
      </c>
      <c r="CV115" s="53">
        <f t="shared" si="191"/>
        <v>0</v>
      </c>
      <c r="CW115" s="53">
        <f t="shared" ref="CW115:DP115" si="192">CW$50*CW40</f>
        <v>0</v>
      </c>
      <c r="CX115" s="53">
        <f t="shared" si="192"/>
        <v>0</v>
      </c>
      <c r="CY115" s="53">
        <f t="shared" si="192"/>
        <v>0</v>
      </c>
      <c r="CZ115" s="53">
        <f t="shared" si="192"/>
        <v>0</v>
      </c>
      <c r="DA115" s="53">
        <f t="shared" si="192"/>
        <v>0</v>
      </c>
      <c r="DB115" s="53">
        <f t="shared" si="192"/>
        <v>0</v>
      </c>
      <c r="DC115" s="53">
        <f t="shared" si="192"/>
        <v>0</v>
      </c>
      <c r="DD115" s="53">
        <f t="shared" si="192"/>
        <v>0</v>
      </c>
      <c r="DE115" s="53">
        <f t="shared" si="192"/>
        <v>0</v>
      </c>
      <c r="DF115" s="53">
        <f t="shared" si="192"/>
        <v>0</v>
      </c>
      <c r="DG115" s="53">
        <f t="shared" si="192"/>
        <v>0</v>
      </c>
      <c r="DH115" s="53">
        <f t="shared" si="192"/>
        <v>0</v>
      </c>
      <c r="DI115" s="53">
        <f t="shared" si="192"/>
        <v>0</v>
      </c>
      <c r="DJ115" s="53">
        <f t="shared" si="192"/>
        <v>0</v>
      </c>
      <c r="DK115" s="53">
        <f t="shared" si="192"/>
        <v>0</v>
      </c>
      <c r="DL115" s="53">
        <f t="shared" si="192"/>
        <v>0</v>
      </c>
      <c r="DM115" s="53">
        <f t="shared" si="192"/>
        <v>0</v>
      </c>
      <c r="DN115" s="53">
        <f t="shared" si="192"/>
        <v>0</v>
      </c>
      <c r="DO115" s="53">
        <f t="shared" si="192"/>
        <v>0</v>
      </c>
      <c r="DP115" s="53">
        <f t="shared" si="192"/>
        <v>0</v>
      </c>
    </row>
    <row r="116" spans="1:120" x14ac:dyDescent="0.25">
      <c r="A116" s="52" t="str">
        <f t="shared" si="138"/>
        <v>01_AUS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01_AUS</v>
      </c>
      <c r="BL116" s="52" t="str">
        <f t="shared" si="140"/>
        <v>d_ind_cem_ccs_16_4_msw_nonr</v>
      </c>
      <c r="BM116" s="52"/>
      <c r="BN116" s="52"/>
      <c r="BO116" s="53">
        <f t="shared" ref="BO116:CV116" si="193">BO$50*BO41</f>
        <v>0</v>
      </c>
      <c r="BP116" s="53">
        <f t="shared" si="193"/>
        <v>0</v>
      </c>
      <c r="BQ116" s="53">
        <f t="shared" si="193"/>
        <v>0</v>
      </c>
      <c r="BR116" s="53">
        <f t="shared" si="193"/>
        <v>0</v>
      </c>
      <c r="BS116" s="53">
        <f t="shared" si="193"/>
        <v>0</v>
      </c>
      <c r="BT116" s="53">
        <f t="shared" si="193"/>
        <v>0</v>
      </c>
      <c r="BU116" s="53">
        <f t="shared" si="193"/>
        <v>0</v>
      </c>
      <c r="BV116" s="53">
        <f t="shared" si="193"/>
        <v>0</v>
      </c>
      <c r="BW116" s="53">
        <f t="shared" si="193"/>
        <v>0</v>
      </c>
      <c r="BX116" s="53">
        <f t="shared" si="193"/>
        <v>0</v>
      </c>
      <c r="BY116" s="53">
        <f t="shared" si="193"/>
        <v>0</v>
      </c>
      <c r="BZ116" s="53">
        <f t="shared" si="193"/>
        <v>0</v>
      </c>
      <c r="CA116" s="53">
        <f t="shared" si="193"/>
        <v>0</v>
      </c>
      <c r="CB116" s="53">
        <f t="shared" si="193"/>
        <v>0</v>
      </c>
      <c r="CC116" s="53">
        <f t="shared" si="193"/>
        <v>0</v>
      </c>
      <c r="CD116" s="53">
        <f t="shared" si="193"/>
        <v>0</v>
      </c>
      <c r="CE116" s="53">
        <f t="shared" si="193"/>
        <v>0</v>
      </c>
      <c r="CF116" s="53">
        <f t="shared" si="193"/>
        <v>0</v>
      </c>
      <c r="CG116" s="53">
        <f t="shared" si="193"/>
        <v>0</v>
      </c>
      <c r="CH116" s="53">
        <f t="shared" si="193"/>
        <v>0</v>
      </c>
      <c r="CI116" s="53">
        <f t="shared" si="193"/>
        <v>0</v>
      </c>
      <c r="CJ116" s="53">
        <f t="shared" si="193"/>
        <v>0</v>
      </c>
      <c r="CK116" s="53">
        <f t="shared" si="193"/>
        <v>0</v>
      </c>
      <c r="CL116" s="53">
        <f t="shared" si="193"/>
        <v>0</v>
      </c>
      <c r="CM116" s="53">
        <f t="shared" si="193"/>
        <v>0</v>
      </c>
      <c r="CN116" s="53">
        <f t="shared" si="193"/>
        <v>0</v>
      </c>
      <c r="CO116" s="53">
        <f t="shared" si="193"/>
        <v>0</v>
      </c>
      <c r="CP116" s="53">
        <f t="shared" si="193"/>
        <v>0</v>
      </c>
      <c r="CQ116" s="53">
        <f t="shared" si="193"/>
        <v>0</v>
      </c>
      <c r="CR116" s="53">
        <f t="shared" si="193"/>
        <v>0</v>
      </c>
      <c r="CS116" s="53">
        <f t="shared" si="193"/>
        <v>0</v>
      </c>
      <c r="CT116" s="53">
        <f t="shared" si="193"/>
        <v>0</v>
      </c>
      <c r="CU116" s="53">
        <f t="shared" si="193"/>
        <v>0</v>
      </c>
      <c r="CV116" s="53">
        <f t="shared" si="193"/>
        <v>0</v>
      </c>
      <c r="CW116" s="53">
        <f t="shared" ref="CW116:DP116" si="194">CW$50*CW41</f>
        <v>0</v>
      </c>
      <c r="CX116" s="53">
        <f t="shared" si="194"/>
        <v>0</v>
      </c>
      <c r="CY116" s="53">
        <f t="shared" si="194"/>
        <v>0</v>
      </c>
      <c r="CZ116" s="53">
        <f t="shared" si="194"/>
        <v>0</v>
      </c>
      <c r="DA116" s="53">
        <f t="shared" si="194"/>
        <v>0</v>
      </c>
      <c r="DB116" s="53">
        <f t="shared" si="194"/>
        <v>0</v>
      </c>
      <c r="DC116" s="53">
        <f t="shared" si="194"/>
        <v>0</v>
      </c>
      <c r="DD116" s="53">
        <f t="shared" si="194"/>
        <v>0</v>
      </c>
      <c r="DE116" s="53">
        <f t="shared" si="194"/>
        <v>0</v>
      </c>
      <c r="DF116" s="53">
        <f t="shared" si="194"/>
        <v>0</v>
      </c>
      <c r="DG116" s="53">
        <f t="shared" si="194"/>
        <v>0</v>
      </c>
      <c r="DH116" s="53">
        <f t="shared" si="194"/>
        <v>0</v>
      </c>
      <c r="DI116" s="53">
        <f t="shared" si="194"/>
        <v>0</v>
      </c>
      <c r="DJ116" s="53">
        <f t="shared" si="194"/>
        <v>0</v>
      </c>
      <c r="DK116" s="53">
        <f t="shared" si="194"/>
        <v>0</v>
      </c>
      <c r="DL116" s="53">
        <f t="shared" si="194"/>
        <v>0</v>
      </c>
      <c r="DM116" s="53">
        <f t="shared" si="194"/>
        <v>0</v>
      </c>
      <c r="DN116" s="53">
        <f t="shared" si="194"/>
        <v>0</v>
      </c>
      <c r="DO116" s="53">
        <f t="shared" si="194"/>
        <v>0</v>
      </c>
      <c r="DP116" s="53">
        <f t="shared" si="194"/>
        <v>0</v>
      </c>
    </row>
    <row r="117" spans="1:120" x14ac:dyDescent="0.25">
      <c r="A117" s="52" t="str">
        <f t="shared" si="138"/>
        <v>01_AUS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01_AUS</v>
      </c>
      <c r="BL117" s="52" t="str">
        <f t="shared" si="140"/>
        <v>d_ind_cem_ccs_16_5_biogasoline</v>
      </c>
      <c r="BM117" s="52"/>
      <c r="BN117" s="52"/>
      <c r="BO117" s="53">
        <f t="shared" ref="BO117:CV117" si="195">BO$50*BO42</f>
        <v>0</v>
      </c>
      <c r="BP117" s="53">
        <f t="shared" si="195"/>
        <v>0</v>
      </c>
      <c r="BQ117" s="53">
        <f t="shared" si="195"/>
        <v>0</v>
      </c>
      <c r="BR117" s="53">
        <f t="shared" si="195"/>
        <v>0</v>
      </c>
      <c r="BS117" s="53">
        <f t="shared" si="195"/>
        <v>0</v>
      </c>
      <c r="BT117" s="53">
        <f t="shared" si="195"/>
        <v>0</v>
      </c>
      <c r="BU117" s="53">
        <f t="shared" si="195"/>
        <v>0</v>
      </c>
      <c r="BV117" s="53">
        <f t="shared" si="195"/>
        <v>0</v>
      </c>
      <c r="BW117" s="53">
        <f t="shared" si="195"/>
        <v>0</v>
      </c>
      <c r="BX117" s="53">
        <f t="shared" si="195"/>
        <v>0</v>
      </c>
      <c r="BY117" s="53">
        <f t="shared" si="195"/>
        <v>0</v>
      </c>
      <c r="BZ117" s="53">
        <f t="shared" si="195"/>
        <v>0</v>
      </c>
      <c r="CA117" s="53">
        <f t="shared" si="195"/>
        <v>0</v>
      </c>
      <c r="CB117" s="53">
        <f t="shared" si="195"/>
        <v>0</v>
      </c>
      <c r="CC117" s="53">
        <f t="shared" si="195"/>
        <v>0</v>
      </c>
      <c r="CD117" s="53">
        <f t="shared" si="195"/>
        <v>0</v>
      </c>
      <c r="CE117" s="53">
        <f t="shared" si="195"/>
        <v>0</v>
      </c>
      <c r="CF117" s="53">
        <f t="shared" si="195"/>
        <v>0</v>
      </c>
      <c r="CG117" s="53">
        <f t="shared" si="195"/>
        <v>0</v>
      </c>
      <c r="CH117" s="53">
        <f t="shared" si="195"/>
        <v>0</v>
      </c>
      <c r="CI117" s="53">
        <f t="shared" si="195"/>
        <v>0</v>
      </c>
      <c r="CJ117" s="53">
        <f t="shared" si="195"/>
        <v>0</v>
      </c>
      <c r="CK117" s="53">
        <f t="shared" si="195"/>
        <v>0</v>
      </c>
      <c r="CL117" s="53">
        <f t="shared" si="195"/>
        <v>0</v>
      </c>
      <c r="CM117" s="53">
        <f t="shared" si="195"/>
        <v>0</v>
      </c>
      <c r="CN117" s="53">
        <f t="shared" si="195"/>
        <v>0</v>
      </c>
      <c r="CO117" s="53">
        <f t="shared" si="195"/>
        <v>0</v>
      </c>
      <c r="CP117" s="53">
        <f t="shared" si="195"/>
        <v>0</v>
      </c>
      <c r="CQ117" s="53">
        <f t="shared" si="195"/>
        <v>0</v>
      </c>
      <c r="CR117" s="53">
        <f t="shared" si="195"/>
        <v>0</v>
      </c>
      <c r="CS117" s="53">
        <f t="shared" si="195"/>
        <v>0</v>
      </c>
      <c r="CT117" s="53">
        <f t="shared" si="195"/>
        <v>0</v>
      </c>
      <c r="CU117" s="53">
        <f t="shared" si="195"/>
        <v>0</v>
      </c>
      <c r="CV117" s="53">
        <f t="shared" si="195"/>
        <v>0</v>
      </c>
      <c r="CW117" s="53">
        <f t="shared" ref="CW117:DP117" si="196">CW$50*CW42</f>
        <v>0</v>
      </c>
      <c r="CX117" s="53">
        <f t="shared" si="196"/>
        <v>0</v>
      </c>
      <c r="CY117" s="53">
        <f t="shared" si="196"/>
        <v>0</v>
      </c>
      <c r="CZ117" s="53">
        <f t="shared" si="196"/>
        <v>0</v>
      </c>
      <c r="DA117" s="53">
        <f t="shared" si="196"/>
        <v>0</v>
      </c>
      <c r="DB117" s="53">
        <f t="shared" si="196"/>
        <v>0</v>
      </c>
      <c r="DC117" s="53">
        <f t="shared" si="196"/>
        <v>0</v>
      </c>
      <c r="DD117" s="53">
        <f t="shared" si="196"/>
        <v>0</v>
      </c>
      <c r="DE117" s="53">
        <f t="shared" si="196"/>
        <v>0</v>
      </c>
      <c r="DF117" s="53">
        <f t="shared" si="196"/>
        <v>0</v>
      </c>
      <c r="DG117" s="53">
        <f t="shared" si="196"/>
        <v>0</v>
      </c>
      <c r="DH117" s="53">
        <f t="shared" si="196"/>
        <v>0</v>
      </c>
      <c r="DI117" s="53">
        <f t="shared" si="196"/>
        <v>0</v>
      </c>
      <c r="DJ117" s="53">
        <f t="shared" si="196"/>
        <v>0</v>
      </c>
      <c r="DK117" s="53">
        <f t="shared" si="196"/>
        <v>0</v>
      </c>
      <c r="DL117" s="53">
        <f t="shared" si="196"/>
        <v>0</v>
      </c>
      <c r="DM117" s="53">
        <f t="shared" si="196"/>
        <v>0</v>
      </c>
      <c r="DN117" s="53">
        <f t="shared" si="196"/>
        <v>0</v>
      </c>
      <c r="DO117" s="53">
        <f t="shared" si="196"/>
        <v>0</v>
      </c>
      <c r="DP117" s="53">
        <f t="shared" si="196"/>
        <v>0</v>
      </c>
    </row>
    <row r="118" spans="1:120" x14ac:dyDescent="0.25">
      <c r="A118" s="52" t="str">
        <f t="shared" si="138"/>
        <v>01_AUS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01_AUS</v>
      </c>
      <c r="BL118" s="52" t="str">
        <f t="shared" si="140"/>
        <v>d_ind_cem_ccs_16_6_biodiesel</v>
      </c>
      <c r="BM118" s="52"/>
      <c r="BN118" s="52"/>
      <c r="BO118" s="53">
        <f t="shared" ref="BO118:CV118" si="197">BO$50*BO43</f>
        <v>0</v>
      </c>
      <c r="BP118" s="53">
        <f t="shared" si="197"/>
        <v>0</v>
      </c>
      <c r="BQ118" s="53">
        <f t="shared" si="197"/>
        <v>0</v>
      </c>
      <c r="BR118" s="53">
        <f t="shared" si="197"/>
        <v>0</v>
      </c>
      <c r="BS118" s="53">
        <f t="shared" si="197"/>
        <v>0</v>
      </c>
      <c r="BT118" s="53">
        <f t="shared" si="197"/>
        <v>0</v>
      </c>
      <c r="BU118" s="53">
        <f t="shared" si="197"/>
        <v>0</v>
      </c>
      <c r="BV118" s="53">
        <f t="shared" si="197"/>
        <v>0</v>
      </c>
      <c r="BW118" s="53">
        <f t="shared" si="197"/>
        <v>0</v>
      </c>
      <c r="BX118" s="53">
        <f t="shared" si="197"/>
        <v>0</v>
      </c>
      <c r="BY118" s="53">
        <f t="shared" si="197"/>
        <v>0</v>
      </c>
      <c r="BZ118" s="53">
        <f t="shared" si="197"/>
        <v>0</v>
      </c>
      <c r="CA118" s="53">
        <f t="shared" si="197"/>
        <v>0</v>
      </c>
      <c r="CB118" s="53">
        <f t="shared" si="197"/>
        <v>0</v>
      </c>
      <c r="CC118" s="53">
        <f t="shared" si="197"/>
        <v>0</v>
      </c>
      <c r="CD118" s="53">
        <f t="shared" si="197"/>
        <v>0</v>
      </c>
      <c r="CE118" s="53">
        <f t="shared" si="197"/>
        <v>0</v>
      </c>
      <c r="CF118" s="53">
        <f t="shared" si="197"/>
        <v>0</v>
      </c>
      <c r="CG118" s="53">
        <f t="shared" si="197"/>
        <v>0</v>
      </c>
      <c r="CH118" s="53">
        <f t="shared" si="197"/>
        <v>0</v>
      </c>
      <c r="CI118" s="53">
        <f t="shared" si="197"/>
        <v>0</v>
      </c>
      <c r="CJ118" s="53">
        <f t="shared" si="197"/>
        <v>0</v>
      </c>
      <c r="CK118" s="53">
        <f t="shared" si="197"/>
        <v>0</v>
      </c>
      <c r="CL118" s="53">
        <f t="shared" si="197"/>
        <v>0</v>
      </c>
      <c r="CM118" s="53">
        <f t="shared" si="197"/>
        <v>0</v>
      </c>
      <c r="CN118" s="53">
        <f t="shared" si="197"/>
        <v>0</v>
      </c>
      <c r="CO118" s="53">
        <f t="shared" si="197"/>
        <v>0</v>
      </c>
      <c r="CP118" s="53">
        <f t="shared" si="197"/>
        <v>0</v>
      </c>
      <c r="CQ118" s="53">
        <f t="shared" si="197"/>
        <v>0</v>
      </c>
      <c r="CR118" s="53">
        <f t="shared" si="197"/>
        <v>0</v>
      </c>
      <c r="CS118" s="53">
        <f t="shared" si="197"/>
        <v>0</v>
      </c>
      <c r="CT118" s="53">
        <f t="shared" si="197"/>
        <v>0</v>
      </c>
      <c r="CU118" s="53">
        <f t="shared" si="197"/>
        <v>0</v>
      </c>
      <c r="CV118" s="53">
        <f t="shared" si="197"/>
        <v>0</v>
      </c>
      <c r="CW118" s="53">
        <f t="shared" ref="CW118:DP118" si="198">CW$50*CW43</f>
        <v>0</v>
      </c>
      <c r="CX118" s="53">
        <f t="shared" si="198"/>
        <v>0</v>
      </c>
      <c r="CY118" s="53">
        <f t="shared" si="198"/>
        <v>0</v>
      </c>
      <c r="CZ118" s="53">
        <f t="shared" si="198"/>
        <v>0</v>
      </c>
      <c r="DA118" s="53">
        <f t="shared" si="198"/>
        <v>0</v>
      </c>
      <c r="DB118" s="53">
        <f t="shared" si="198"/>
        <v>0</v>
      </c>
      <c r="DC118" s="53">
        <f t="shared" si="198"/>
        <v>0</v>
      </c>
      <c r="DD118" s="53">
        <f t="shared" si="198"/>
        <v>0</v>
      </c>
      <c r="DE118" s="53">
        <f t="shared" si="198"/>
        <v>0</v>
      </c>
      <c r="DF118" s="53">
        <f t="shared" si="198"/>
        <v>0</v>
      </c>
      <c r="DG118" s="53">
        <f t="shared" si="198"/>
        <v>0</v>
      </c>
      <c r="DH118" s="53">
        <f t="shared" si="198"/>
        <v>0</v>
      </c>
      <c r="DI118" s="53">
        <f t="shared" si="198"/>
        <v>0</v>
      </c>
      <c r="DJ118" s="53">
        <f t="shared" si="198"/>
        <v>0</v>
      </c>
      <c r="DK118" s="53">
        <f t="shared" si="198"/>
        <v>0</v>
      </c>
      <c r="DL118" s="53">
        <f t="shared" si="198"/>
        <v>0</v>
      </c>
      <c r="DM118" s="53">
        <f t="shared" si="198"/>
        <v>0</v>
      </c>
      <c r="DN118" s="53">
        <f t="shared" si="198"/>
        <v>0</v>
      </c>
      <c r="DO118" s="53">
        <f t="shared" si="198"/>
        <v>0</v>
      </c>
      <c r="DP118" s="53">
        <f t="shared" si="198"/>
        <v>0</v>
      </c>
    </row>
    <row r="119" spans="1:120" x14ac:dyDescent="0.25">
      <c r="A119" s="52" t="str">
        <f t="shared" si="138"/>
        <v>01_AUS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01_AUS</v>
      </c>
      <c r="BL119" s="52" t="str">
        <f t="shared" si="140"/>
        <v>d_ind_cem_ccs_16_8_oth_liquid_biofuel</v>
      </c>
      <c r="BM119" s="52"/>
      <c r="BN119" s="52"/>
      <c r="BO119" s="53">
        <f t="shared" ref="BO119:CV119" si="199">BO$50*BO44</f>
        <v>0</v>
      </c>
      <c r="BP119" s="53">
        <f t="shared" si="199"/>
        <v>0</v>
      </c>
      <c r="BQ119" s="53">
        <f t="shared" si="199"/>
        <v>0</v>
      </c>
      <c r="BR119" s="53">
        <f t="shared" si="199"/>
        <v>0</v>
      </c>
      <c r="BS119" s="53">
        <f t="shared" si="199"/>
        <v>0</v>
      </c>
      <c r="BT119" s="53">
        <f t="shared" si="199"/>
        <v>0</v>
      </c>
      <c r="BU119" s="53">
        <f t="shared" si="199"/>
        <v>0</v>
      </c>
      <c r="BV119" s="53">
        <f t="shared" si="199"/>
        <v>0</v>
      </c>
      <c r="BW119" s="53">
        <f t="shared" si="199"/>
        <v>0</v>
      </c>
      <c r="BX119" s="53">
        <f t="shared" si="199"/>
        <v>0</v>
      </c>
      <c r="BY119" s="53">
        <f t="shared" si="199"/>
        <v>0</v>
      </c>
      <c r="BZ119" s="53">
        <f t="shared" si="199"/>
        <v>0</v>
      </c>
      <c r="CA119" s="53">
        <f t="shared" si="199"/>
        <v>0</v>
      </c>
      <c r="CB119" s="53">
        <f t="shared" si="199"/>
        <v>0</v>
      </c>
      <c r="CC119" s="53">
        <f t="shared" si="199"/>
        <v>0</v>
      </c>
      <c r="CD119" s="53">
        <f t="shared" si="199"/>
        <v>0</v>
      </c>
      <c r="CE119" s="53">
        <f t="shared" si="199"/>
        <v>0</v>
      </c>
      <c r="CF119" s="53">
        <f t="shared" si="199"/>
        <v>0</v>
      </c>
      <c r="CG119" s="53">
        <f t="shared" si="199"/>
        <v>0</v>
      </c>
      <c r="CH119" s="53">
        <f t="shared" si="199"/>
        <v>0</v>
      </c>
      <c r="CI119" s="53">
        <f t="shared" si="199"/>
        <v>0</v>
      </c>
      <c r="CJ119" s="53">
        <f t="shared" si="199"/>
        <v>0</v>
      </c>
      <c r="CK119" s="53">
        <f t="shared" si="199"/>
        <v>0</v>
      </c>
      <c r="CL119" s="53">
        <f t="shared" si="199"/>
        <v>0</v>
      </c>
      <c r="CM119" s="53">
        <f t="shared" si="199"/>
        <v>0</v>
      </c>
      <c r="CN119" s="53">
        <f t="shared" si="199"/>
        <v>0</v>
      </c>
      <c r="CO119" s="53">
        <f t="shared" si="199"/>
        <v>0</v>
      </c>
      <c r="CP119" s="53">
        <f t="shared" si="199"/>
        <v>0</v>
      </c>
      <c r="CQ119" s="53">
        <f t="shared" si="199"/>
        <v>0</v>
      </c>
      <c r="CR119" s="53">
        <f t="shared" si="199"/>
        <v>0</v>
      </c>
      <c r="CS119" s="53">
        <f t="shared" si="199"/>
        <v>0</v>
      </c>
      <c r="CT119" s="53">
        <f t="shared" si="199"/>
        <v>0</v>
      </c>
      <c r="CU119" s="53">
        <f t="shared" si="199"/>
        <v>0</v>
      </c>
      <c r="CV119" s="53">
        <f t="shared" si="199"/>
        <v>0</v>
      </c>
      <c r="CW119" s="53">
        <f t="shared" ref="CW119:DP119" si="200">CW$50*CW44</f>
        <v>0</v>
      </c>
      <c r="CX119" s="53">
        <f t="shared" si="200"/>
        <v>0</v>
      </c>
      <c r="CY119" s="53">
        <f t="shared" si="200"/>
        <v>0</v>
      </c>
      <c r="CZ119" s="53">
        <f t="shared" si="200"/>
        <v>0</v>
      </c>
      <c r="DA119" s="53">
        <f t="shared" si="200"/>
        <v>0</v>
      </c>
      <c r="DB119" s="53">
        <f t="shared" si="200"/>
        <v>0</v>
      </c>
      <c r="DC119" s="53">
        <f t="shared" si="200"/>
        <v>0</v>
      </c>
      <c r="DD119" s="53">
        <f t="shared" si="200"/>
        <v>0</v>
      </c>
      <c r="DE119" s="53">
        <f t="shared" si="200"/>
        <v>0</v>
      </c>
      <c r="DF119" s="53">
        <f t="shared" si="200"/>
        <v>0</v>
      </c>
      <c r="DG119" s="53">
        <f t="shared" si="200"/>
        <v>0</v>
      </c>
      <c r="DH119" s="53">
        <f t="shared" si="200"/>
        <v>0</v>
      </c>
      <c r="DI119" s="53">
        <f t="shared" si="200"/>
        <v>0</v>
      </c>
      <c r="DJ119" s="53">
        <f t="shared" si="200"/>
        <v>0</v>
      </c>
      <c r="DK119" s="53">
        <f t="shared" si="200"/>
        <v>0</v>
      </c>
      <c r="DL119" s="53">
        <f t="shared" si="200"/>
        <v>0</v>
      </c>
      <c r="DM119" s="53">
        <f t="shared" si="200"/>
        <v>0</v>
      </c>
      <c r="DN119" s="53">
        <f t="shared" si="200"/>
        <v>0</v>
      </c>
      <c r="DO119" s="53">
        <f t="shared" si="200"/>
        <v>0</v>
      </c>
      <c r="DP119" s="53">
        <f t="shared" si="200"/>
        <v>0</v>
      </c>
    </row>
    <row r="120" spans="1:120" x14ac:dyDescent="0.25">
      <c r="A120" s="54" t="str">
        <f t="shared" si="138"/>
        <v>01_AUS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01_AUS</v>
      </c>
      <c r="BL120" s="54" t="str">
        <f t="shared" si="140"/>
        <v>d_ind_cem_ccs_17_electricity</v>
      </c>
      <c r="BM120" s="54"/>
      <c r="BN120" s="54"/>
      <c r="BO120" s="55">
        <f t="shared" ref="BO120:BP120" si="201">BO127</f>
        <v>0</v>
      </c>
      <c r="BP120" s="55">
        <f t="shared" si="201"/>
        <v>0</v>
      </c>
      <c r="BQ120" s="55">
        <f t="shared" ref="BQ120:CU120" si="202">BQ127</f>
        <v>0</v>
      </c>
      <c r="BR120" s="55">
        <f t="shared" si="202"/>
        <v>0</v>
      </c>
      <c r="BS120" s="55">
        <f t="shared" si="202"/>
        <v>0</v>
      </c>
      <c r="BT120" s="55">
        <f t="shared" si="202"/>
        <v>0</v>
      </c>
      <c r="BU120" s="55">
        <f t="shared" si="202"/>
        <v>0</v>
      </c>
      <c r="BV120" s="55">
        <f t="shared" si="202"/>
        <v>0</v>
      </c>
      <c r="BW120" s="55">
        <f t="shared" si="202"/>
        <v>0</v>
      </c>
      <c r="BX120" s="55">
        <f t="shared" si="202"/>
        <v>0</v>
      </c>
      <c r="BY120" s="55">
        <f t="shared" si="202"/>
        <v>0</v>
      </c>
      <c r="BZ120" s="55">
        <f t="shared" si="202"/>
        <v>0</v>
      </c>
      <c r="CA120" s="55">
        <f t="shared" si="202"/>
        <v>0</v>
      </c>
      <c r="CB120" s="55">
        <f t="shared" si="202"/>
        <v>0</v>
      </c>
      <c r="CC120" s="55">
        <f t="shared" si="202"/>
        <v>0</v>
      </c>
      <c r="CD120" s="55">
        <f t="shared" si="202"/>
        <v>0</v>
      </c>
      <c r="CE120" s="55">
        <f t="shared" si="202"/>
        <v>0</v>
      </c>
      <c r="CF120" s="55">
        <f t="shared" si="202"/>
        <v>0</v>
      </c>
      <c r="CG120" s="55">
        <f t="shared" si="202"/>
        <v>0</v>
      </c>
      <c r="CH120" s="55">
        <f t="shared" si="202"/>
        <v>0</v>
      </c>
      <c r="CI120" s="55">
        <f t="shared" si="202"/>
        <v>0</v>
      </c>
      <c r="CJ120" s="55">
        <f t="shared" si="202"/>
        <v>0</v>
      </c>
      <c r="CK120" s="55">
        <f t="shared" si="202"/>
        <v>0</v>
      </c>
      <c r="CL120" s="55">
        <f t="shared" si="202"/>
        <v>3.6427107224943231E-2</v>
      </c>
      <c r="CM120" s="55">
        <f t="shared" si="202"/>
        <v>0.10965079689001964</v>
      </c>
      <c r="CN120" s="55">
        <f t="shared" si="202"/>
        <v>0.22000005757951585</v>
      </c>
      <c r="CO120" s="55">
        <f t="shared" si="202"/>
        <v>0.36776464308756707</v>
      </c>
      <c r="CP120" s="55">
        <f t="shared" si="202"/>
        <v>0.55320729409539693</v>
      </c>
      <c r="CQ120" s="55">
        <f t="shared" si="202"/>
        <v>0.77657168606083826</v>
      </c>
      <c r="CR120" s="55">
        <f t="shared" si="202"/>
        <v>1.0376604621211123</v>
      </c>
      <c r="CS120" s="55">
        <f t="shared" si="202"/>
        <v>1.3369580949820006</v>
      </c>
      <c r="CT120" s="55">
        <f t="shared" si="202"/>
        <v>1.6746408856974138</v>
      </c>
      <c r="CU120" s="55">
        <f t="shared" si="202"/>
        <v>2.0508396125844457</v>
      </c>
      <c r="CV120" s="55">
        <f t="shared" ref="CV120:DP120" si="203">CV127</f>
        <v>2.4282826071714014</v>
      </c>
      <c r="CW120" s="55">
        <f t="shared" si="203"/>
        <v>2.7926276902588638</v>
      </c>
      <c r="CX120" s="55">
        <f t="shared" si="203"/>
        <v>3.1545652251924023</v>
      </c>
      <c r="CY120" s="55">
        <f t="shared" si="203"/>
        <v>3.5141145100864395</v>
      </c>
      <c r="CZ120" s="55">
        <f t="shared" si="203"/>
        <v>3.8712947059603362</v>
      </c>
      <c r="DA120" s="55">
        <f t="shared" si="203"/>
        <v>4.2261248376503815</v>
      </c>
      <c r="DB120" s="55">
        <f t="shared" si="203"/>
        <v>4.5786237947159654</v>
      </c>
      <c r="DC120" s="55">
        <f t="shared" si="203"/>
        <v>4.9288103323399621</v>
      </c>
      <c r="DD120" s="55">
        <f t="shared" si="203"/>
        <v>5.2767030722233681</v>
      </c>
      <c r="DE120" s="55">
        <f t="shared" si="203"/>
        <v>5.6223205034742261</v>
      </c>
      <c r="DF120" s="55">
        <f t="shared" si="203"/>
        <v>5.9656809834908717</v>
      </c>
      <c r="DG120" s="55">
        <f t="shared" si="203"/>
        <v>6.3068027388395329</v>
      </c>
      <c r="DH120" s="55">
        <f t="shared" si="203"/>
        <v>6.6457038661263352</v>
      </c>
      <c r="DI120" s="55">
        <f t="shared" si="203"/>
        <v>6.9824023328637184</v>
      </c>
      <c r="DJ120" s="55">
        <f t="shared" si="203"/>
        <v>7.3169159783313242</v>
      </c>
      <c r="DK120" s="55">
        <f t="shared" si="203"/>
        <v>7.6492625144313822</v>
      </c>
      <c r="DL120" s="55">
        <f t="shared" si="203"/>
        <v>7.9794595265386192</v>
      </c>
      <c r="DM120" s="55">
        <f t="shared" si="203"/>
        <v>8.3075244743447367</v>
      </c>
      <c r="DN120" s="55">
        <f t="shared" si="203"/>
        <v>8.6334746926974901</v>
      </c>
      <c r="DO120" s="55">
        <f t="shared" si="203"/>
        <v>8.957327392434399</v>
      </c>
      <c r="DP120" s="55">
        <f t="shared" si="203"/>
        <v>9.2790996612111076</v>
      </c>
    </row>
    <row r="121" spans="1:120" x14ac:dyDescent="0.25">
      <c r="A121" s="52" t="str">
        <f t="shared" si="138"/>
        <v>01_AUS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01_AUS</v>
      </c>
      <c r="BL121" s="52" t="str">
        <f t="shared" si="140"/>
        <v>d_ind_cem_ccs_18_heat</v>
      </c>
      <c r="BM121" s="52"/>
      <c r="BN121" s="52"/>
      <c r="BO121" s="53">
        <f t="shared" ref="BO121:CU121" si="204">BO$50*BO46</f>
        <v>0</v>
      </c>
      <c r="BP121" s="53">
        <f t="shared" si="204"/>
        <v>0</v>
      </c>
      <c r="BQ121" s="53">
        <f t="shared" si="204"/>
        <v>0</v>
      </c>
      <c r="BR121" s="53">
        <f t="shared" si="204"/>
        <v>0</v>
      </c>
      <c r="BS121" s="53">
        <f t="shared" si="204"/>
        <v>0</v>
      </c>
      <c r="BT121" s="53">
        <f t="shared" si="204"/>
        <v>0</v>
      </c>
      <c r="BU121" s="53">
        <f t="shared" si="204"/>
        <v>0</v>
      </c>
      <c r="BV121" s="53">
        <f t="shared" si="204"/>
        <v>0</v>
      </c>
      <c r="BW121" s="53">
        <f t="shared" si="204"/>
        <v>0</v>
      </c>
      <c r="BX121" s="53">
        <f t="shared" si="204"/>
        <v>0</v>
      </c>
      <c r="BY121" s="53">
        <f t="shared" si="204"/>
        <v>0</v>
      </c>
      <c r="BZ121" s="53">
        <f t="shared" si="204"/>
        <v>0</v>
      </c>
      <c r="CA121" s="53">
        <f t="shared" si="204"/>
        <v>0</v>
      </c>
      <c r="CB121" s="53">
        <f t="shared" si="204"/>
        <v>0</v>
      </c>
      <c r="CC121" s="53">
        <f t="shared" si="204"/>
        <v>0</v>
      </c>
      <c r="CD121" s="53">
        <f t="shared" si="204"/>
        <v>0</v>
      </c>
      <c r="CE121" s="53">
        <f t="shared" si="204"/>
        <v>0</v>
      </c>
      <c r="CF121" s="53">
        <f t="shared" si="204"/>
        <v>0</v>
      </c>
      <c r="CG121" s="53">
        <f t="shared" si="204"/>
        <v>0</v>
      </c>
      <c r="CH121" s="53">
        <f t="shared" si="204"/>
        <v>0</v>
      </c>
      <c r="CI121" s="53">
        <f t="shared" si="204"/>
        <v>0</v>
      </c>
      <c r="CJ121" s="53">
        <f t="shared" si="204"/>
        <v>0</v>
      </c>
      <c r="CK121" s="53">
        <f t="shared" si="204"/>
        <v>0</v>
      </c>
      <c r="CL121" s="53">
        <f t="shared" si="204"/>
        <v>0</v>
      </c>
      <c r="CM121" s="53">
        <f t="shared" si="204"/>
        <v>0</v>
      </c>
      <c r="CN121" s="53">
        <f t="shared" si="204"/>
        <v>0</v>
      </c>
      <c r="CO121" s="53">
        <f t="shared" si="204"/>
        <v>0</v>
      </c>
      <c r="CP121" s="53">
        <f t="shared" si="204"/>
        <v>0</v>
      </c>
      <c r="CQ121" s="53">
        <f t="shared" si="204"/>
        <v>0</v>
      </c>
      <c r="CR121" s="53">
        <f t="shared" si="204"/>
        <v>0</v>
      </c>
      <c r="CS121" s="53">
        <f t="shared" si="204"/>
        <v>0</v>
      </c>
      <c r="CT121" s="53">
        <f t="shared" si="204"/>
        <v>0</v>
      </c>
      <c r="CU121" s="53">
        <f t="shared" si="204"/>
        <v>0</v>
      </c>
      <c r="CV121" s="53">
        <f t="shared" ref="CV121:DP121" si="205">CV$50*CV46</f>
        <v>0</v>
      </c>
      <c r="CW121" s="53">
        <f t="shared" si="205"/>
        <v>0</v>
      </c>
      <c r="CX121" s="53">
        <f t="shared" si="205"/>
        <v>0</v>
      </c>
      <c r="CY121" s="53">
        <f t="shared" si="205"/>
        <v>0</v>
      </c>
      <c r="CZ121" s="53">
        <f t="shared" si="205"/>
        <v>0</v>
      </c>
      <c r="DA121" s="53">
        <f t="shared" si="205"/>
        <v>0</v>
      </c>
      <c r="DB121" s="53">
        <f t="shared" si="205"/>
        <v>0</v>
      </c>
      <c r="DC121" s="53">
        <f t="shared" si="205"/>
        <v>0</v>
      </c>
      <c r="DD121" s="53">
        <f t="shared" si="205"/>
        <v>0</v>
      </c>
      <c r="DE121" s="53">
        <f t="shared" si="205"/>
        <v>0</v>
      </c>
      <c r="DF121" s="53">
        <f t="shared" si="205"/>
        <v>0</v>
      </c>
      <c r="DG121" s="53">
        <f t="shared" si="205"/>
        <v>0</v>
      </c>
      <c r="DH121" s="53">
        <f t="shared" si="205"/>
        <v>0</v>
      </c>
      <c r="DI121" s="53">
        <f t="shared" si="205"/>
        <v>0</v>
      </c>
      <c r="DJ121" s="53">
        <f t="shared" si="205"/>
        <v>0</v>
      </c>
      <c r="DK121" s="53">
        <f t="shared" si="205"/>
        <v>0</v>
      </c>
      <c r="DL121" s="53">
        <f t="shared" si="205"/>
        <v>0</v>
      </c>
      <c r="DM121" s="53">
        <f t="shared" si="205"/>
        <v>0</v>
      </c>
      <c r="DN121" s="53">
        <f t="shared" si="205"/>
        <v>0</v>
      </c>
      <c r="DO121" s="53">
        <f t="shared" si="205"/>
        <v>0</v>
      </c>
      <c r="DP121" s="53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2.3058777741391919E-2</v>
      </c>
      <c r="CM124" s="58">
        <f t="shared" si="207"/>
        <v>6.92744346818885E-2</v>
      </c>
      <c r="CN124" s="58">
        <f t="shared" si="207"/>
        <v>0.1387173312549774</v>
      </c>
      <c r="CO124" s="58">
        <f t="shared" si="207"/>
        <v>0.23143112472679683</v>
      </c>
      <c r="CP124" s="58">
        <f t="shared" si="207"/>
        <v>0.34744068848742937</v>
      </c>
      <c r="CQ124" s="58">
        <f t="shared" si="207"/>
        <v>0.48675726235171884</v>
      </c>
      <c r="CR124" s="58">
        <f t="shared" si="207"/>
        <v>0.64911460836348644</v>
      </c>
      <c r="CS124" s="58">
        <f t="shared" si="207"/>
        <v>0.83467277632615355</v>
      </c>
      <c r="CT124" s="58">
        <f t="shared" si="207"/>
        <v>1.0433970231885359</v>
      </c>
      <c r="CU124" s="58">
        <f t="shared" si="207"/>
        <v>1.2752230560376232</v>
      </c>
      <c r="CV124" s="58">
        <f t="shared" ref="CV124:DP124" si="208">CV50*CV45</f>
        <v>1.5068754096412598</v>
      </c>
      <c r="CW124" s="58">
        <f t="shared" si="208"/>
        <v>1.7294655392625469</v>
      </c>
      <c r="CX124" s="58">
        <f t="shared" si="208"/>
        <v>1.9496481207299097</v>
      </c>
      <c r="CY124" s="58">
        <f t="shared" si="208"/>
        <v>2.1674424521577711</v>
      </c>
      <c r="CZ124" s="58">
        <f t="shared" si="208"/>
        <v>2.3828676945654919</v>
      </c>
      <c r="DA124" s="58">
        <f t="shared" si="208"/>
        <v>2.5959428727893616</v>
      </c>
      <c r="DB124" s="58">
        <f t="shared" si="208"/>
        <v>2.8066868763887696</v>
      </c>
      <c r="DC124" s="58">
        <f t="shared" si="208"/>
        <v>3.0151184605465908</v>
      </c>
      <c r="DD124" s="58">
        <f t="shared" si="208"/>
        <v>3.2212562469638208</v>
      </c>
      <c r="DE124" s="58">
        <f t="shared" si="208"/>
        <v>3.4251187247485033</v>
      </c>
      <c r="DF124" s="58">
        <f t="shared" si="208"/>
        <v>3.6267242512989726</v>
      </c>
      <c r="DG124" s="58">
        <f t="shared" si="208"/>
        <v>3.8260910531814587</v>
      </c>
      <c r="DH124" s="58">
        <f t="shared" si="208"/>
        <v>4.0232372270020855</v>
      </c>
      <c r="DI124" s="58">
        <f t="shared" si="208"/>
        <v>4.2181807402732927</v>
      </c>
      <c r="DJ124" s="58">
        <f t="shared" si="208"/>
        <v>4.4109394322747226</v>
      </c>
      <c r="DK124" s="58">
        <f t="shared" si="208"/>
        <v>4.6015310149086055</v>
      </c>
      <c r="DL124" s="58">
        <f t="shared" si="208"/>
        <v>4.7899730735496666</v>
      </c>
      <c r="DM124" s="58">
        <f t="shared" si="208"/>
        <v>4.9762830678896082</v>
      </c>
      <c r="DN124" s="58">
        <f t="shared" si="208"/>
        <v>5.1604783327761865</v>
      </c>
      <c r="DO124" s="58">
        <f t="shared" si="208"/>
        <v>5.3425760790469186</v>
      </c>
      <c r="DP124" s="58">
        <f t="shared" si="208"/>
        <v>5.5225933943574512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58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1.3368329483551315E-2</v>
      </c>
      <c r="CM126" s="58">
        <f t="shared" si="209"/>
        <v>4.0376362208131129E-2</v>
      </c>
      <c r="CN126" s="58">
        <f t="shared" si="209"/>
        <v>8.1282726324538451E-2</v>
      </c>
      <c r="CO126" s="58">
        <f t="shared" si="209"/>
        <v>0.13633351836077026</v>
      </c>
      <c r="CP126" s="58">
        <f t="shared" si="209"/>
        <v>0.20576660560796758</v>
      </c>
      <c r="CQ126" s="58">
        <f t="shared" si="209"/>
        <v>0.28981442370911942</v>
      </c>
      <c r="CR126" s="58">
        <f t="shared" si="209"/>
        <v>0.38854585375762596</v>
      </c>
      <c r="CS126" s="58">
        <f t="shared" si="209"/>
        <v>0.50228531865584691</v>
      </c>
      <c r="CT126" s="58">
        <f t="shared" si="209"/>
        <v>0.63124386250887798</v>
      </c>
      <c r="CU126" s="58">
        <f t="shared" si="209"/>
        <v>0.77561655654682249</v>
      </c>
      <c r="CV126" s="58">
        <f t="shared" ref="CV126:DP126" si="210">CV125*1000*$I$9*$I$10</f>
        <v>0.92140719753014166</v>
      </c>
      <c r="CW126" s="58">
        <f t="shared" si="210"/>
        <v>1.0631621509963172</v>
      </c>
      <c r="CX126" s="58">
        <f t="shared" si="210"/>
        <v>1.2049171044624927</v>
      </c>
      <c r="CY126" s="58">
        <f t="shared" si="210"/>
        <v>1.3466720579286684</v>
      </c>
      <c r="CZ126" s="58">
        <f t="shared" si="210"/>
        <v>1.4884270113948443</v>
      </c>
      <c r="DA126" s="58">
        <f t="shared" si="210"/>
        <v>1.6301819648610198</v>
      </c>
      <c r="DB126" s="58">
        <f t="shared" si="210"/>
        <v>1.7719369183271956</v>
      </c>
      <c r="DC126" s="58">
        <f t="shared" si="210"/>
        <v>1.9136918717933713</v>
      </c>
      <c r="DD126" s="58">
        <f t="shared" si="210"/>
        <v>2.0554468252595472</v>
      </c>
      <c r="DE126" s="58">
        <f t="shared" si="210"/>
        <v>2.1972017787257232</v>
      </c>
      <c r="DF126" s="58">
        <f t="shared" si="210"/>
        <v>2.3389567321918987</v>
      </c>
      <c r="DG126" s="58">
        <f t="shared" si="210"/>
        <v>2.4807116856580747</v>
      </c>
      <c r="DH126" s="58">
        <f t="shared" si="210"/>
        <v>2.6224666391242497</v>
      </c>
      <c r="DI126" s="58">
        <f t="shared" si="210"/>
        <v>2.7642215925904257</v>
      </c>
      <c r="DJ126" s="58">
        <f t="shared" si="210"/>
        <v>2.9059765460566016</v>
      </c>
      <c r="DK126" s="58">
        <f t="shared" si="210"/>
        <v>3.0477314995227767</v>
      </c>
      <c r="DL126" s="58">
        <f t="shared" si="210"/>
        <v>3.1894864529889531</v>
      </c>
      <c r="DM126" s="58">
        <f t="shared" si="210"/>
        <v>3.331241406455129</v>
      </c>
      <c r="DN126" s="58">
        <f t="shared" si="210"/>
        <v>3.4729963599213041</v>
      </c>
      <c r="DO126" s="58">
        <f t="shared" si="210"/>
        <v>3.6147513133874805</v>
      </c>
      <c r="DP126" s="58">
        <f t="shared" si="210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3.6427107224943231E-2</v>
      </c>
      <c r="CM127" s="59">
        <f t="shared" si="211"/>
        <v>0.10965079689001964</v>
      </c>
      <c r="CN127" s="59">
        <f t="shared" si="211"/>
        <v>0.22000005757951585</v>
      </c>
      <c r="CO127" s="59">
        <f t="shared" si="211"/>
        <v>0.36776464308756707</v>
      </c>
      <c r="CP127" s="59">
        <f t="shared" si="211"/>
        <v>0.55320729409539693</v>
      </c>
      <c r="CQ127" s="59">
        <f t="shared" si="211"/>
        <v>0.77657168606083826</v>
      </c>
      <c r="CR127" s="59">
        <f t="shared" si="211"/>
        <v>1.0376604621211123</v>
      </c>
      <c r="CS127" s="59">
        <f t="shared" si="211"/>
        <v>1.3369580949820006</v>
      </c>
      <c r="CT127" s="59">
        <f t="shared" si="211"/>
        <v>1.6746408856974138</v>
      </c>
      <c r="CU127" s="59">
        <f t="shared" si="211"/>
        <v>2.0508396125844457</v>
      </c>
      <c r="CV127" s="59">
        <f t="shared" ref="CV127:DP127" si="212">CV124+CV126</f>
        <v>2.4282826071714014</v>
      </c>
      <c r="CW127" s="59">
        <f t="shared" si="212"/>
        <v>2.7926276902588638</v>
      </c>
      <c r="CX127" s="59">
        <f t="shared" si="212"/>
        <v>3.1545652251924023</v>
      </c>
      <c r="CY127" s="59">
        <f t="shared" si="212"/>
        <v>3.5141145100864395</v>
      </c>
      <c r="CZ127" s="59">
        <f t="shared" si="212"/>
        <v>3.8712947059603362</v>
      </c>
      <c r="DA127" s="59">
        <f t="shared" si="212"/>
        <v>4.2261248376503815</v>
      </c>
      <c r="DB127" s="59">
        <f t="shared" si="212"/>
        <v>4.5786237947159654</v>
      </c>
      <c r="DC127" s="59">
        <f t="shared" si="212"/>
        <v>4.9288103323399621</v>
      </c>
      <c r="DD127" s="59">
        <f t="shared" si="212"/>
        <v>5.2767030722233681</v>
      </c>
      <c r="DE127" s="59">
        <f t="shared" si="212"/>
        <v>5.6223205034742261</v>
      </c>
      <c r="DF127" s="59">
        <f t="shared" si="212"/>
        <v>5.9656809834908717</v>
      </c>
      <c r="DG127" s="59">
        <f t="shared" si="212"/>
        <v>6.3068027388395329</v>
      </c>
      <c r="DH127" s="59">
        <f t="shared" si="212"/>
        <v>6.6457038661263352</v>
      </c>
      <c r="DI127" s="59">
        <f t="shared" si="212"/>
        <v>6.9824023328637184</v>
      </c>
      <c r="DJ127" s="59">
        <f t="shared" si="212"/>
        <v>7.3169159783313242</v>
      </c>
      <c r="DK127" s="59">
        <f t="shared" si="212"/>
        <v>7.6492625144313822</v>
      </c>
      <c r="DL127" s="59">
        <f t="shared" si="212"/>
        <v>7.9794595265386192</v>
      </c>
      <c r="DM127" s="59">
        <f t="shared" si="212"/>
        <v>8.3075244743447367</v>
      </c>
      <c r="DN127" s="59">
        <f t="shared" si="212"/>
        <v>8.6334746926974901</v>
      </c>
      <c r="DO127" s="59">
        <f t="shared" si="212"/>
        <v>8.957327392434399</v>
      </c>
      <c r="DP127" s="59">
        <f t="shared" si="212"/>
        <v>9.2790996612111076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02_BD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02_BD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02_BD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02_BD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02_BD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02_BD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02_BD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02_BD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02_BD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02_BD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02_BD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02_BD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02_BD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02_BD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02_BD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02_BD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02_BD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02_BD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02_BD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02_BD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02_BD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02_BD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02_BD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02_BD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02_BD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02_BD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02_BD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02_BD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02_BD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02_BD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02_BD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02_BD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02_BD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02_BD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02_BD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02_BD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02_BD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02_BD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02_BD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02_BD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02_BD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02_BD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02_BD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02_BD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02_BD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02_BD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02_BD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02_BD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02_BD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02_BD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02_BD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02_BD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02_BD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02_BD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02_BD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02_BD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02_BD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02_BD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02_BD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02_BD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02_BD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02_BD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02_BD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02_BD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02_BD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02_BD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02_BD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02_BD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02_BD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02_BD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02_BD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02_BD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02_BD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02_BD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02_BD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02_BD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02_BD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02_BD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02_BD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02_BD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02_BD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02_BD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02_BD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02_BD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02_BD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02_BD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02_BD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02_BD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02_BD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02_BD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02_BD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02_BD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02_BD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02_BD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02_BD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02_BD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02_BD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02_BD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02_BD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02_BD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02_BD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02_BD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02_BD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02_BD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02_BD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02_BD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02_BD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02_BD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02_BD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02_BD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02_BD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02_BD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02_BD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02_BD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02_BD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02_BD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02_BD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02_BD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02_BD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02_BD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02_BD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02_BD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02_BD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02_BD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02_BD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02_BD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02_BD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02_BD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02_BD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02_BD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02_BD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02_BD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02_BD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02_BD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02_BD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02_BD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02_BD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02_BD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02_BD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02_BD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02_BD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02_BD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02_BD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02_BD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02_BD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02_BD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02_BD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02_BD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02_BD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02_BD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02_BD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02_BD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02_BD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02_BD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02_BD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02_BD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02_BD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02_BD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02_BD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02_BD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K15" sqref="K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AO15" si="1">J15*(1-$F$4)</f>
        <v>9.1565045000814897E-4</v>
      </c>
      <c r="L15" s="42">
        <f t="shared" si="1"/>
        <v>9.1167014415740536E-4</v>
      </c>
      <c r="M15" s="42">
        <f t="shared" si="1"/>
        <v>9.0770714058032451E-4</v>
      </c>
      <c r="N15" s="42">
        <f t="shared" si="1"/>
        <v>9.037613640644265E-4</v>
      </c>
      <c r="O15" s="42">
        <f t="shared" si="1"/>
        <v>8.9983273972417789E-4</v>
      </c>
      <c r="P15" s="42">
        <f t="shared" si="1"/>
        <v>8.9592119299957036E-4</v>
      </c>
      <c r="Q15" s="42">
        <f t="shared" si="1"/>
        <v>8.9202664965470598E-4</v>
      </c>
      <c r="R15" s="42">
        <f t="shared" si="1"/>
        <v>8.881490357763879E-4</v>
      </c>
      <c r="S15" s="42">
        <f t="shared" si="1"/>
        <v>8.8428827777271791E-4</v>
      </c>
      <c r="T15" s="42">
        <f t="shared" si="1"/>
        <v>8.8044430237169959E-4</v>
      </c>
      <c r="U15" s="42">
        <f t="shared" si="1"/>
        <v>8.7661703661984778E-4</v>
      </c>
      <c r="V15" s="42">
        <f t="shared" si="1"/>
        <v>8.7280640788080395E-4</v>
      </c>
      <c r="W15" s="42">
        <f t="shared" si="1"/>
        <v>8.6901234383395779E-4</v>
      </c>
      <c r="X15" s="42">
        <f t="shared" si="1"/>
        <v>8.6523477247307454E-4</v>
      </c>
      <c r="Y15" s="42">
        <f t="shared" si="1"/>
        <v>8.6147362210492841E-4</v>
      </c>
      <c r="Z15" s="42">
        <f t="shared" si="1"/>
        <v>8.5772882134794201E-4</v>
      </c>
      <c r="AA15" s="42">
        <f t="shared" si="1"/>
        <v>8.5400029913083148E-4</v>
      </c>
      <c r="AB15" s="42">
        <f t="shared" si="1"/>
        <v>8.5028798469125803E-4</v>
      </c>
      <c r="AC15" s="42">
        <f t="shared" si="1"/>
        <v>8.4659180757448444E-4</v>
      </c>
      <c r="AD15" s="42">
        <f t="shared" si="1"/>
        <v>8.429116976320383E-4</v>
      </c>
      <c r="AE15" s="42">
        <f t="shared" si="1"/>
        <v>8.3924758502038055E-4</v>
      </c>
      <c r="AF15" s="42">
        <f t="shared" si="1"/>
        <v>8.3559940019957988E-4</v>
      </c>
      <c r="AG15" s="42">
        <f t="shared" si="1"/>
        <v>8.319670739319932E-4</v>
      </c>
      <c r="AH15" s="42">
        <f t="shared" si="1"/>
        <v>8.2835053728095122E-4</v>
      </c>
      <c r="AI15" s="42">
        <f t="shared" si="1"/>
        <v>8.2474972160945063E-4</v>
      </c>
      <c r="AJ15" s="42">
        <f t="shared" si="1"/>
        <v>8.2116455857885091E-4</v>
      </c>
      <c r="AK15" s="42">
        <f t="shared" si="1"/>
        <v>8.1759498014757773E-4</v>
      </c>
      <c r="AL15" s="42">
        <f t="shared" si="1"/>
        <v>8.1404091856983156E-4</v>
      </c>
      <c r="AM15" s="42">
        <f t="shared" si="1"/>
        <v>8.105023063943018E-4</v>
      </c>
      <c r="AN15" s="42">
        <f t="shared" si="1"/>
        <v>8.0697907646288668E-4</v>
      </c>
      <c r="AO15" s="42">
        <f t="shared" si="1"/>
        <v>8.0347116190941897E-4</v>
      </c>
      <c r="AP15" s="42">
        <f t="shared" ref="AP15:BJ15" si="2">AO15*(1-$F$4)</f>
        <v>7.999784961583965E-4</v>
      </c>
      <c r="AQ15" s="42">
        <f t="shared" si="2"/>
        <v>7.9650101292371898E-4</v>
      </c>
      <c r="AR15" s="42">
        <f t="shared" si="2"/>
        <v>7.9303864620742972E-4</v>
      </c>
      <c r="AS15" s="42">
        <f t="shared" si="2"/>
        <v>7.8959133029846346E-4</v>
      </c>
      <c r="AT15" s="42">
        <f t="shared" si="2"/>
        <v>7.8615899977139893E-4</v>
      </c>
      <c r="AU15" s="42">
        <f t="shared" si="2"/>
        <v>7.8274158948521714E-4</v>
      </c>
      <c r="AV15" s="42">
        <f t="shared" si="2"/>
        <v>7.7933903458206539E-4</v>
      </c>
      <c r="AW15" s="42">
        <f t="shared" si="2"/>
        <v>7.7595127048602603E-4</v>
      </c>
      <c r="AX15" s="42">
        <f t="shared" si="2"/>
        <v>7.7257823290189124E-4</v>
      </c>
      <c r="AY15" s="42">
        <f t="shared" si="2"/>
        <v>7.6921985781394241E-4</v>
      </c>
      <c r="AZ15" s="42">
        <f t="shared" si="2"/>
        <v>7.6587608148473538E-4</v>
      </c>
      <c r="BA15" s="42">
        <f t="shared" si="2"/>
        <v>7.6254684045389096E-4</v>
      </c>
      <c r="BB15" s="42">
        <f t="shared" si="2"/>
        <v>7.5923207153689033E-4</v>
      </c>
      <c r="BC15" s="42">
        <f t="shared" si="2"/>
        <v>7.5593171182387594E-4</v>
      </c>
      <c r="BD15" s="42">
        <f t="shared" si="2"/>
        <v>7.5264569867845735E-4</v>
      </c>
      <c r="BE15" s="42">
        <f t="shared" si="2"/>
        <v>7.4937396973652308E-4</v>
      </c>
      <c r="BF15" s="42">
        <f t="shared" si="2"/>
        <v>7.4611646290505631E-4</v>
      </c>
      <c r="BG15" s="42">
        <f t="shared" si="2"/>
        <v>7.428731163609568E-4</v>
      </c>
      <c r="BH15" s="42">
        <f t="shared" si="2"/>
        <v>7.3964386854986767E-4</v>
      </c>
      <c r="BI15" s="42">
        <f t="shared" si="2"/>
        <v>7.3642865818500684E-4</v>
      </c>
      <c r="BJ15" s="42">
        <f t="shared" si="2"/>
        <v>7.3322742424600435E-4</v>
      </c>
      <c r="BK15" t="str">
        <f t="shared" ref="BK15:BK46" si="3">A15</f>
        <v>03_CDA</v>
      </c>
      <c r="BL15" t="str">
        <f t="shared" ref="BL15:BL46" si="4">"d_ind_cem_"&amp;C15</f>
        <v>d_ind_cem_1_x_coal_thermal</v>
      </c>
      <c r="BO15" s="8">
        <f t="shared" ref="BO15:BO46" si="5">E15</f>
        <v>14.123499912</v>
      </c>
      <c r="BP15" s="8">
        <f t="shared" ref="BP15:BP46" si="6">F15</f>
        <v>11.21811192</v>
      </c>
      <c r="BQ15" s="8" cm="1">
        <f t="array" ref="BQ15">K15*INDEX(prod_est,$G15+$H15-1,MATCH(BQ$14,$BP$14:$DP$14,0))</f>
        <v>11.261050482077243</v>
      </c>
      <c r="BR15" s="8" cm="1">
        <f t="array" ref="BR15">L15*INDEX(prod_est,$G15+$H15-1,MATCH(BR$14,$BP$14:$DP$14,0))</f>
        <v>10.774998377410034</v>
      </c>
      <c r="BS15" s="8" cm="1">
        <f t="array" ref="BS15">M15*INDEX(prod_est,$G15+$H15-1,MATCH(BS$14,$BP$14:$DP$14,0))</f>
        <v>10.820501536433612</v>
      </c>
      <c r="BT15" s="8" cm="1">
        <f t="array" ref="BT15">N15*INDEX(prod_est,$G15+$H15-1,MATCH(BT$14,$BP$14:$DP$14,0))</f>
        <v>10.874208054555803</v>
      </c>
      <c r="BU15" s="8" cm="1">
        <f t="array" ref="BU15">O15*INDEX(prod_est,$G15+$H15-1,MATCH(BU$14,$BP$14:$DP$14,0))</f>
        <v>10.93662459024573</v>
      </c>
      <c r="BV15" s="8" cm="1">
        <f t="array" ref="BV15">P15*INDEX(prod_est,$G15+$H15-1,MATCH(BV$14,$BP$14:$DP$14,0))</f>
        <v>11.001567813343513</v>
      </c>
      <c r="BW15" s="8" cm="1">
        <f t="array" ref="BW15">Q15*INDEX(prod_est,$G15+$H15-1,MATCH(BW$14,$BP$14:$DP$14,0))</f>
        <v>11.068148425864457</v>
      </c>
      <c r="BX15" s="8" cm="1">
        <f t="array" ref="BX15">R15*INDEX(prod_est,$G15+$H15-1,MATCH(BX$14,$BP$14:$DP$14,0))</f>
        <v>11.135773345930383</v>
      </c>
      <c r="BY15" s="8" cm="1">
        <f t="array" ref="BY15">S15*INDEX(prod_est,$G15+$H15-1,MATCH(BY$14,$BP$14:$DP$14,0))</f>
        <v>11.204569746688129</v>
      </c>
      <c r="BZ15" s="8" cm="1">
        <f t="array" ref="BZ15">T15*INDEX(prod_est,$G15+$H15-1,MATCH(BZ$14,$BP$14:$DP$14,0))</f>
        <v>11.198514203838235</v>
      </c>
      <c r="CA15" s="8" cm="1">
        <f t="array" ref="CA15">U15*INDEX(prod_est,$G15+$H15-1,MATCH(CA$14,$BP$14:$DP$14,0))</f>
        <v>11.194038615662896</v>
      </c>
      <c r="CB15" s="8" cm="1">
        <f t="array" ref="CB15">V15*INDEX(prod_est,$G15+$H15-1,MATCH(CB$14,$BP$14:$DP$14,0))</f>
        <v>11.190332389718822</v>
      </c>
      <c r="CC15" s="8" cm="1">
        <f t="array" ref="CC15">W15*INDEX(prod_est,$G15+$H15-1,MATCH(CC$14,$BP$14:$DP$14,0))</f>
        <v>11.187200088931943</v>
      </c>
      <c r="CD15" s="8" cm="1">
        <f t="array" ref="CD15">X15*INDEX(prod_est,$G15+$H15-1,MATCH(CD$14,$BP$14:$DP$14,0))</f>
        <v>11.184308335269549</v>
      </c>
      <c r="CE15" s="8" cm="1">
        <f t="array" ref="CE15">Y15*INDEX(prod_est,$G15+$H15-1,MATCH(CE$14,$BP$14:$DP$14,0))</f>
        <v>11.181826516467183</v>
      </c>
      <c r="CF15" s="8" cm="1">
        <f t="array" ref="CF15">Z15*INDEX(prod_est,$G15+$H15-1,MATCH(CF$14,$BP$14:$DP$14,0))</f>
        <v>11.180214548793634</v>
      </c>
      <c r="CG15" s="8" cm="1">
        <f t="array" ref="CG15">AA15*INDEX(prod_est,$G15+$H15-1,MATCH(CG$14,$BP$14:$DP$14,0))</f>
        <v>11.178282153527707</v>
      </c>
      <c r="CH15" s="8" cm="1">
        <f t="array" ref="CH15">AB15*INDEX(prod_est,$G15+$H15-1,MATCH(CH$14,$BP$14:$DP$14,0))</f>
        <v>11.176423708068947</v>
      </c>
      <c r="CI15" s="8" cm="1">
        <f t="array" ref="CI15">AC15*INDEX(prod_est,$G15+$H15-1,MATCH(CI$14,$BP$14:$DP$14,0))</f>
        <v>11.175144850775483</v>
      </c>
      <c r="CJ15" s="8" cm="1">
        <f t="array" ref="CJ15">AD15*INDEX(prod_est,$G15+$H15-1,MATCH(CJ$14,$BP$14:$DP$14,0))</f>
        <v>11.173905110904876</v>
      </c>
      <c r="CK15" s="8" cm="1">
        <f t="array" ref="CK15">AE15*INDEX(prod_est,$G15+$H15-1,MATCH(CK$14,$BP$14:$DP$14,0))</f>
        <v>11.172719035200107</v>
      </c>
      <c r="CL15" s="8" cm="1">
        <f t="array" ref="CL15">AF15*INDEX(prod_est,$G15+$H15-1,MATCH(CL$14,$BP$14:$DP$14,0))</f>
        <v>11.171586320549379</v>
      </c>
      <c r="CM15" s="8" cm="1">
        <f t="array" ref="CM15">AG15*INDEX(prod_est,$G15+$H15-1,MATCH(CM$14,$BP$14:$DP$14,0))</f>
        <v>11.134789492473434</v>
      </c>
      <c r="CN15" s="8" cm="1">
        <f t="array" ref="CN15">AH15*INDEX(prod_est,$G15+$H15-1,MATCH(CN$14,$BP$14:$DP$14,0))</f>
        <v>11.09849371908261</v>
      </c>
      <c r="CO15" s="8" cm="1">
        <f t="array" ref="CO15">AI15*INDEX(prod_est,$G15+$H15-1,MATCH(CO$14,$BP$14:$DP$14,0))</f>
        <v>11.062478985601404</v>
      </c>
      <c r="CP15" s="8" cm="1">
        <f t="array" ref="CP15">AJ15*INDEX(prod_est,$G15+$H15-1,MATCH(CP$14,$BP$14:$DP$14,0))</f>
        <v>11.027834923981761</v>
      </c>
      <c r="CQ15" s="8" cm="1">
        <f t="array" ref="CQ15">AK15*INDEX(prod_est,$G15+$H15-1,MATCH(CQ$14,$BP$14:$DP$14,0))</f>
        <v>10.993601137352186</v>
      </c>
      <c r="CR15" s="8" cm="1">
        <f t="array" ref="CR15">AL15*INDEX(prod_est,$G15+$H15-1,MATCH(CR$14,$BP$14:$DP$14,0))</f>
        <v>10.981408824236052</v>
      </c>
      <c r="CS15" s="8" cm="1">
        <f t="array" ref="CS15">AM15*INDEX(prod_est,$G15+$H15-1,MATCH(CS$14,$BP$14:$DP$14,0))</f>
        <v>10.969824945727092</v>
      </c>
      <c r="CT15" s="8" cm="1">
        <f t="array" ref="CT15">AN15*INDEX(prod_est,$G15+$H15-1,MATCH(CT$14,$BP$14:$DP$14,0))</f>
        <v>10.959095591632153</v>
      </c>
      <c r="CU15" s="8" cm="1">
        <f t="array" ref="CU15">AO15*INDEX(prod_est,$G15+$H15-1,MATCH(CU$14,$BP$14:$DP$14,0))</f>
        <v>10.949021268646831</v>
      </c>
      <c r="CV15" s="8" cm="1">
        <f t="array" ref="CV15">AP15*INDEX(prod_est,$G15+$H15-1,MATCH(CV$14,$BP$14:$DP$14,0))</f>
        <v>10.939600544519664</v>
      </c>
      <c r="CW15" cm="1">
        <f t="array" ref="CW15">AQ15*INDEX(prod_est,$G15+$H15-1,MATCH(CW$14,$BP$14:$DP$14,0))</f>
        <v>10.892046419414649</v>
      </c>
      <c r="CX15" cm="1">
        <f t="array" ref="CX15">AR15*INDEX(prod_est,$G15+$H15-1,MATCH(CX$14,$BP$14:$DP$14,0))</f>
        <v>10.844699010707123</v>
      </c>
      <c r="CY15" cm="1">
        <f t="array" ref="CY15">AS15*INDEX(prod_est,$G15+$H15-1,MATCH(CY$14,$BP$14:$DP$14,0))</f>
        <v>10.797557419806919</v>
      </c>
      <c r="CZ15" cm="1">
        <f t="array" ref="CZ15">AT15*INDEX(prod_est,$G15+$H15-1,MATCH(CZ$14,$BP$14:$DP$14,0))</f>
        <v>10.750620752030025</v>
      </c>
      <c r="DA15" cm="1">
        <f t="array" ref="DA15">AU15*INDEX(prod_est,$G15+$H15-1,MATCH(DA$14,$BP$14:$DP$14,0))</f>
        <v>10.703888116581586</v>
      </c>
      <c r="DB15" cm="1">
        <f t="array" ref="DB15">AV15*INDEX(prod_est,$G15+$H15-1,MATCH(DB$14,$BP$14:$DP$14,0))</f>
        <v>10.657358626539009</v>
      </c>
      <c r="DC15" cm="1">
        <f t="array" ref="DC15">AW15*INDEX(prod_est,$G15+$H15-1,MATCH(DC$14,$BP$14:$DP$14,0))</f>
        <v>10.611031398835131</v>
      </c>
      <c r="DD15" cm="1">
        <f t="array" ref="DD15">AX15*INDEX(prod_est,$G15+$H15-1,MATCH(DD$14,$BP$14:$DP$14,0))</f>
        <v>10.564905554241454</v>
      </c>
      <c r="DE15" cm="1">
        <f t="array" ref="DE15">AY15*INDEX(prod_est,$G15+$H15-1,MATCH(DE$14,$BP$14:$DP$14,0))</f>
        <v>10.518980217351459</v>
      </c>
      <c r="DF15" cm="1">
        <f t="array" ref="DF15">AZ15*INDEX(prod_est,$G15+$H15-1,MATCH(DF$14,$BP$14:$DP$14,0))</f>
        <v>10.473254516563992</v>
      </c>
      <c r="DG15" cm="1">
        <f t="array" ref="DG15">BA15*INDEX(prod_est,$G15+$H15-1,MATCH(DG$14,$BP$14:$DP$14,0))</f>
        <v>10.427727584066732</v>
      </c>
      <c r="DH15" cm="1">
        <f t="array" ref="DH15">BB15*INDEX(prod_est,$G15+$H15-1,MATCH(DH$14,$BP$14:$DP$14,0))</f>
        <v>10.382398555819707</v>
      </c>
      <c r="DI15" cm="1">
        <f t="array" ref="DI15">BC15*INDEX(prod_est,$G15+$H15-1,MATCH(DI$14,$BP$14:$DP$14,0))</f>
        <v>10.337266571538901</v>
      </c>
      <c r="DJ15" cm="1">
        <f t="array" ref="DJ15">BD15*INDEX(prod_est,$G15+$H15-1,MATCH(DJ$14,$BP$14:$DP$14,0))</f>
        <v>10.292330774679929</v>
      </c>
      <c r="DK15" cm="1">
        <f t="array" ref="DK15">BE15*INDEX(prod_est,$G15+$H15-1,MATCH(DK$14,$BP$14:$DP$14,0))</f>
        <v>10.247590312421782</v>
      </c>
      <c r="DL15" cm="1">
        <f t="array" ref="DL15">BF15*INDEX(prod_est,$G15+$H15-1,MATCH(DL$14,$BP$14:$DP$14,0))</f>
        <v>10.203044335650633</v>
      </c>
      <c r="DM15" cm="1">
        <f t="array" ref="DM15">BG15*INDEX(prod_est,$G15+$H15-1,MATCH(DM$14,$BP$14:$DP$14,0))</f>
        <v>10.158691998943732</v>
      </c>
      <c r="DN15" cm="1">
        <f t="array" ref="DN15">BH15*INDEX(prod_est,$G15+$H15-1,MATCH(DN$14,$BP$14:$DP$14,0))</f>
        <v>10.11453246055336</v>
      </c>
      <c r="DO15" cm="1">
        <f t="array" ref="DO15">BI15*INDEX(prod_est,$G15+$H15-1,MATCH(DO$14,$BP$14:$DP$14,0))</f>
        <v>10.070564882390842</v>
      </c>
      <c r="DP15" cm="1">
        <f t="array" ref="DP15">BJ15*INDEX(prod_est,$G15+$H15-1,MATCH(DP$14,$BP$14:$DP$14,0))</f>
        <v>10.026788430010662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03_CDA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03_CDA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ref="K18:AP18" si="11">J18*(1-$F$4)</f>
        <v>1.6136143520372015E-4</v>
      </c>
      <c r="L18" s="42">
        <f t="shared" si="11"/>
        <v>1.6066000174227204E-4</v>
      </c>
      <c r="M18" s="42">
        <f t="shared" si="11"/>
        <v>1.5996161739166144E-4</v>
      </c>
      <c r="N18" s="42">
        <f t="shared" si="11"/>
        <v>1.5926626889749233E-4</v>
      </c>
      <c r="O18" s="42">
        <f t="shared" si="11"/>
        <v>1.5857394306298511E-4</v>
      </c>
      <c r="P18" s="42">
        <f t="shared" si="11"/>
        <v>1.5788462674872625E-4</v>
      </c>
      <c r="Q18" s="42">
        <f t="shared" si="11"/>
        <v>1.5719830687241883E-4</v>
      </c>
      <c r="R18" s="42">
        <f t="shared" si="11"/>
        <v>1.5651497040863432E-4</v>
      </c>
      <c r="S18" s="42">
        <f t="shared" si="11"/>
        <v>1.558346043885653E-4</v>
      </c>
      <c r="T18" s="42">
        <f t="shared" si="11"/>
        <v>1.5515719589977945E-4</v>
      </c>
      <c r="U18" s="42">
        <f t="shared" si="11"/>
        <v>1.5448273208597434E-4</v>
      </c>
      <c r="V18" s="42">
        <f t="shared" si="11"/>
        <v>1.5381120014673356E-4</v>
      </c>
      <c r="W18" s="42">
        <f t="shared" si="11"/>
        <v>1.5314258733728375E-4</v>
      </c>
      <c r="X18" s="42">
        <f t="shared" si="11"/>
        <v>1.5247688096825266E-4</v>
      </c>
      <c r="Y18" s="42">
        <f t="shared" si="11"/>
        <v>1.5181406840542844E-4</v>
      </c>
      <c r="Z18" s="42">
        <f t="shared" si="11"/>
        <v>1.5115413706951971E-4</v>
      </c>
      <c r="AA18" s="42">
        <f t="shared" si="11"/>
        <v>1.5049707443591696E-4</v>
      </c>
      <c r="AB18" s="42">
        <f t="shared" si="11"/>
        <v>1.4984286803445477E-4</v>
      </c>
      <c r="AC18" s="42">
        <f t="shared" si="11"/>
        <v>1.4919150544917518E-4</v>
      </c>
      <c r="AD18" s="42">
        <f t="shared" si="11"/>
        <v>1.4854297431809201E-4</v>
      </c>
      <c r="AE18" s="42">
        <f t="shared" si="11"/>
        <v>1.4789726233295633E-4</v>
      </c>
      <c r="AF18" s="42">
        <f t="shared" si="11"/>
        <v>1.4725435723902274E-4</v>
      </c>
      <c r="AG18" s="42">
        <f t="shared" si="11"/>
        <v>1.4661424683481693E-4</v>
      </c>
      <c r="AH18" s="42">
        <f t="shared" si="11"/>
        <v>1.4597691897190397E-4</v>
      </c>
      <c r="AI18" s="42">
        <f t="shared" si="11"/>
        <v>1.453423615546579E-4</v>
      </c>
      <c r="AJ18" s="42">
        <f t="shared" si="11"/>
        <v>1.4471056254003201E-4</v>
      </c>
      <c r="AK18" s="42">
        <f t="shared" si="11"/>
        <v>1.4408150993733046E-4</v>
      </c>
      <c r="AL18" s="42">
        <f t="shared" si="11"/>
        <v>1.4345519180798054E-4</v>
      </c>
      <c r="AM18" s="42">
        <f t="shared" si="11"/>
        <v>1.4283159626530617E-4</v>
      </c>
      <c r="AN18" s="42">
        <f t="shared" si="11"/>
        <v>1.4221071147430239E-4</v>
      </c>
      <c r="AO18" s="42">
        <f t="shared" si="11"/>
        <v>1.4159252565141054E-4</v>
      </c>
      <c r="AP18" s="42">
        <f t="shared" si="11"/>
        <v>1.4097702706429485E-4</v>
      </c>
      <c r="AQ18" s="42">
        <f t="shared" ref="AQ18:BJ18" si="12">AP18*(1-$F$4)</f>
        <v>1.4036420403161959E-4</v>
      </c>
      <c r="AR18" s="42">
        <f t="shared" si="12"/>
        <v>1.3975404492282752E-4</v>
      </c>
      <c r="AS18" s="42">
        <f t="shared" si="12"/>
        <v>1.3914653815791906E-4</v>
      </c>
      <c r="AT18" s="42">
        <f t="shared" si="12"/>
        <v>1.3854167220723259E-4</v>
      </c>
      <c r="AU18" s="42">
        <f t="shared" si="12"/>
        <v>1.3793943559122553E-4</v>
      </c>
      <c r="AV18" s="42">
        <f t="shared" si="12"/>
        <v>1.373398168802566E-4</v>
      </c>
      <c r="AW18" s="42">
        <f t="shared" si="12"/>
        <v>1.3674280469436878E-4</v>
      </c>
      <c r="AX18" s="42">
        <f t="shared" si="12"/>
        <v>1.3614838770307342E-4</v>
      </c>
      <c r="AY18" s="42">
        <f t="shared" si="12"/>
        <v>1.3555655462513518E-4</v>
      </c>
      <c r="AZ18" s="42">
        <f t="shared" si="12"/>
        <v>1.3496729422835793E-4</v>
      </c>
      <c r="BA18" s="42">
        <f t="shared" si="12"/>
        <v>1.3438059532937155E-4</v>
      </c>
      <c r="BB18" s="42">
        <f t="shared" si="12"/>
        <v>1.3379644679341972E-4</v>
      </c>
      <c r="BC18" s="42">
        <f t="shared" si="12"/>
        <v>1.3321483753414855E-4</v>
      </c>
      <c r="BD18" s="42">
        <f t="shared" si="12"/>
        <v>1.3263575651339626E-4</v>
      </c>
      <c r="BE18" s="42">
        <f t="shared" si="12"/>
        <v>1.3205919274098356E-4</v>
      </c>
      <c r="BF18" s="42">
        <f t="shared" si="12"/>
        <v>1.3148513527450525E-4</v>
      </c>
      <c r="BG18" s="42">
        <f t="shared" si="12"/>
        <v>1.3091357321912237E-4</v>
      </c>
      <c r="BH18" s="42">
        <f t="shared" si="12"/>
        <v>1.3034449572735552E-4</v>
      </c>
      <c r="BI18" s="42">
        <f t="shared" si="12"/>
        <v>1.29777891998879E-4</v>
      </c>
      <c r="BJ18" s="42">
        <f t="shared" si="12"/>
        <v>1.292137512803158E-4</v>
      </c>
      <c r="BK18" t="str">
        <f t="shared" si="3"/>
        <v>03_CDA</v>
      </c>
      <c r="BL18" t="str">
        <f t="shared" si="4"/>
        <v>d_ind_cem_2_coal_products</v>
      </c>
      <c r="BO18" s="8">
        <f t="shared" si="5"/>
        <v>1.9769232240000001</v>
      </c>
      <c r="BP18" s="8">
        <f t="shared" si="6"/>
        <v>1.9769232240000001</v>
      </c>
      <c r="BQ18" s="8" cm="1">
        <f t="array" ref="BQ18">K18*INDEX(prod_est,$G18+$H18-1,MATCH(BQ$14,$BP$14:$DP$14,0))</f>
        <v>1.9844901159316388</v>
      </c>
      <c r="BR18" s="8" cm="1">
        <f t="array" ref="BR18">L18*INDEX(prod_est,$G18+$H18-1,MATCH(BR$14,$BP$14:$DP$14,0))</f>
        <v>1.8988350876485298</v>
      </c>
      <c r="BS18" s="8" cm="1">
        <f t="array" ref="BS18">M18*INDEX(prod_est,$G18+$H18-1,MATCH(BS$14,$BP$14:$DP$14,0))</f>
        <v>1.9068539282948509</v>
      </c>
      <c r="BT18" s="8" cm="1">
        <f t="array" ref="BT18">N18*INDEX(prod_est,$G18+$H18-1,MATCH(BT$14,$BP$14:$DP$14,0))</f>
        <v>1.9163184142719116</v>
      </c>
      <c r="BU18" s="8" cm="1">
        <f t="array" ref="BU18">O18*INDEX(prod_est,$G18+$H18-1,MATCH(BU$14,$BP$14:$DP$14,0))</f>
        <v>1.9273178319856046</v>
      </c>
      <c r="BV18" s="8" cm="1">
        <f t="array" ref="BV18">P18*INDEX(prod_est,$G18+$H18-1,MATCH(BV$14,$BP$14:$DP$14,0))</f>
        <v>1.9387625177668655</v>
      </c>
      <c r="BW18" s="8" cm="1">
        <f t="array" ref="BW18">Q18*INDEX(prod_est,$G18+$H18-1,MATCH(BW$14,$BP$14:$DP$14,0))</f>
        <v>1.9504957541705898</v>
      </c>
      <c r="BX18" s="8" cm="1">
        <f t="array" ref="BX18">R18*INDEX(prod_est,$G18+$H18-1,MATCH(BX$14,$BP$14:$DP$14,0))</f>
        <v>1.962413024737407</v>
      </c>
      <c r="BY18" s="8" cm="1">
        <f t="array" ref="BY18">S18*INDEX(prod_est,$G18+$H18-1,MATCH(BY$14,$BP$14:$DP$14,0))</f>
        <v>1.9745367406849292</v>
      </c>
      <c r="BZ18" s="8" cm="1">
        <f t="array" ref="BZ18">T18*INDEX(prod_est,$G18+$H18-1,MATCH(BZ$14,$BP$14:$DP$14,0))</f>
        <v>1.973469596465006</v>
      </c>
      <c r="CA18" s="8" cm="1">
        <f t="array" ref="CA18">U18*INDEX(prod_est,$G18+$H18-1,MATCH(CA$14,$BP$14:$DP$14,0))</f>
        <v>1.972680881370346</v>
      </c>
      <c r="CB18" s="8" cm="1">
        <f t="array" ref="CB18">V18*INDEX(prod_est,$G18+$H18-1,MATCH(CB$14,$BP$14:$DP$14,0))</f>
        <v>1.9720277479202177</v>
      </c>
      <c r="CC18" s="8" cm="1">
        <f t="array" ref="CC18">W18*INDEX(prod_est,$G18+$H18-1,MATCH(CC$14,$BP$14:$DP$14,0))</f>
        <v>1.9714757550167514</v>
      </c>
      <c r="CD18" s="8" cm="1">
        <f t="array" ref="CD18">X18*INDEX(prod_est,$G18+$H18-1,MATCH(CD$14,$BP$14:$DP$14,0))</f>
        <v>1.9709661527758355</v>
      </c>
      <c r="CE18" s="8" cm="1">
        <f t="array" ref="CE18">Y18*INDEX(prod_est,$G18+$H18-1,MATCH(CE$14,$BP$14:$DP$14,0))</f>
        <v>1.9705287917240697</v>
      </c>
      <c r="CF18" s="8" cm="1">
        <f t="array" ref="CF18">Z18*INDEX(prod_est,$G18+$H18-1,MATCH(CF$14,$BP$14:$DP$14,0))</f>
        <v>1.9702447210753811</v>
      </c>
      <c r="CG18" s="8" cm="1">
        <f t="array" ref="CG18">AA18*INDEX(prod_est,$G18+$H18-1,MATCH(CG$14,$BP$14:$DP$14,0))</f>
        <v>1.9699041827471493</v>
      </c>
      <c r="CH18" s="8" cm="1">
        <f t="array" ref="CH18">AB18*INDEX(prod_est,$G18+$H18-1,MATCH(CH$14,$BP$14:$DP$14,0))</f>
        <v>1.9695766762991695</v>
      </c>
      <c r="CI18" s="8" cm="1">
        <f t="array" ref="CI18">AC18*INDEX(prod_est,$G18+$H18-1,MATCH(CI$14,$BP$14:$DP$14,0))</f>
        <v>1.9693513083672338</v>
      </c>
      <c r="CJ18" s="8" cm="1">
        <f t="array" ref="CJ18">AD18*INDEX(prod_est,$G18+$H18-1,MATCH(CJ$14,$BP$14:$DP$14,0))</f>
        <v>1.9691328339430705</v>
      </c>
      <c r="CK18" s="8" cm="1">
        <f t="array" ref="CK18">AE18*INDEX(prod_est,$G18+$H18-1,MATCH(CK$14,$BP$14:$DP$14,0))</f>
        <v>1.9689238165413094</v>
      </c>
      <c r="CL18" s="8" cm="1">
        <f t="array" ref="CL18">AF18*INDEX(prod_est,$G18+$H18-1,MATCH(CL$14,$BP$14:$DP$14,0))</f>
        <v>1.9687242027457659</v>
      </c>
      <c r="CM18" s="8" cm="1">
        <f t="array" ref="CM18">AG18*INDEX(prod_est,$G18+$H18-1,MATCH(CM$14,$BP$14:$DP$14,0))</f>
        <v>1.9622396441576864</v>
      </c>
      <c r="CN18" s="8" cm="1">
        <f t="array" ref="CN18">AH18*INDEX(prod_est,$G18+$H18-1,MATCH(CN$14,$BP$14:$DP$14,0))</f>
        <v>1.9558433844429446</v>
      </c>
      <c r="CO18" s="8" cm="1">
        <f t="array" ref="CO18">AI18*INDEX(prod_est,$G18+$H18-1,MATCH(CO$14,$BP$14:$DP$14,0))</f>
        <v>1.9494966512731471</v>
      </c>
      <c r="CP18" s="8" cm="1">
        <f t="array" ref="CP18">AJ18*INDEX(prod_est,$G18+$H18-1,MATCH(CP$14,$BP$14:$DP$14,0))</f>
        <v>1.9433914661512679</v>
      </c>
      <c r="CQ18" s="8" cm="1">
        <f t="array" ref="CQ18">AK18*INDEX(prod_est,$G18+$H18-1,MATCH(CQ$14,$BP$14:$DP$14,0))</f>
        <v>1.9373585821583024</v>
      </c>
      <c r="CR18" s="8" cm="1">
        <f t="array" ref="CR18">AL18*INDEX(prod_est,$G18+$H18-1,MATCH(CR$14,$BP$14:$DP$14,0))</f>
        <v>1.9352099793340967</v>
      </c>
      <c r="CS18" s="8" cm="1">
        <f t="array" ref="CS18">AM18*INDEX(prod_est,$G18+$H18-1,MATCH(CS$14,$BP$14:$DP$14,0))</f>
        <v>1.9331685985196005</v>
      </c>
      <c r="CT18" s="8" cm="1">
        <f t="array" ref="CT18">AN18*INDEX(prod_est,$G18+$H18-1,MATCH(CT$14,$BP$14:$DP$14,0))</f>
        <v>1.9312778071422219</v>
      </c>
      <c r="CU18" s="8" cm="1">
        <f t="array" ref="CU18">AO18*INDEX(prod_est,$G18+$H18-1,MATCH(CU$14,$BP$14:$DP$14,0))</f>
        <v>1.9295024492907593</v>
      </c>
      <c r="CV18" s="8" cm="1">
        <f t="array" ref="CV18">AP18*INDEX(prod_est,$G18+$H18-1,MATCH(CV$14,$BP$14:$DP$14,0))</f>
        <v>1.9278422725652362</v>
      </c>
      <c r="CW18" cm="1">
        <f t="array" ref="CW18">AQ18*INDEX(prod_est,$G18+$H18-1,MATCH(CW$14,$BP$14:$DP$14,0))</f>
        <v>1.9194619983276884</v>
      </c>
      <c r="CX18" cm="1">
        <f t="array" ref="CX18">AR18*INDEX(prod_est,$G18+$H18-1,MATCH(CX$14,$BP$14:$DP$14,0))</f>
        <v>1.9111181528982935</v>
      </c>
      <c r="CY18" cm="1">
        <f t="array" ref="CY18">AS18*INDEX(prod_est,$G18+$H18-1,MATCH(CY$14,$BP$14:$DP$14,0))</f>
        <v>1.9028105779220832</v>
      </c>
      <c r="CZ18" cm="1">
        <f t="array" ref="CZ18">AT18*INDEX(prod_est,$G18+$H18-1,MATCH(CZ$14,$BP$14:$DP$14,0))</f>
        <v>1.8945391157324531</v>
      </c>
      <c r="DA18" cm="1">
        <f t="array" ref="DA18">AU18*INDEX(prod_est,$G18+$H18-1,MATCH(DA$14,$BP$14:$DP$14,0))</f>
        <v>1.8863036093481718</v>
      </c>
      <c r="DB18" cm="1">
        <f t="array" ref="DB18">AV18*INDEX(prod_est,$G18+$H18-1,MATCH(DB$14,$BP$14:$DP$14,0))</f>
        <v>1.8781039024703994</v>
      </c>
      <c r="DC18" cm="1">
        <f t="array" ref="DC18">AW18*INDEX(prod_est,$G18+$H18-1,MATCH(DC$14,$BP$14:$DP$14,0))</f>
        <v>1.8699398394797235</v>
      </c>
      <c r="DD18" cm="1">
        <f t="array" ref="DD18">AX18*INDEX(prod_est,$G18+$H18-1,MATCH(DD$14,$BP$14:$DP$14,0))</f>
        <v>1.8618112654332046</v>
      </c>
      <c r="DE18" cm="1">
        <f t="array" ref="DE18">AY18*INDEX(prod_est,$G18+$H18-1,MATCH(DE$14,$BP$14:$DP$14,0))</f>
        <v>1.8537180260614352</v>
      </c>
      <c r="DF18" cm="1">
        <f t="array" ref="DF18">AZ18*INDEX(prod_est,$G18+$H18-1,MATCH(DF$14,$BP$14:$DP$14,0))</f>
        <v>1.8456599677656134</v>
      </c>
      <c r="DG18" cm="1">
        <f t="array" ref="DG18">BA18*INDEX(prod_est,$G18+$H18-1,MATCH(DG$14,$BP$14:$DP$14,0))</f>
        <v>1.8376369376146258</v>
      </c>
      <c r="DH18" cm="1">
        <f t="array" ref="DH18">BB18*INDEX(prod_est,$G18+$H18-1,MATCH(DH$14,$BP$14:$DP$14,0))</f>
        <v>1.8296487833421469</v>
      </c>
      <c r="DI18" cm="1">
        <f t="array" ref="DI18">BC18*INDEX(prod_est,$G18+$H18-1,MATCH(DI$14,$BP$14:$DP$14,0))</f>
        <v>1.8216953533437474</v>
      </c>
      <c r="DJ18" cm="1">
        <f t="array" ref="DJ18">BD18*INDEX(prod_est,$G18+$H18-1,MATCH(DJ$14,$BP$14:$DP$14,0))</f>
        <v>1.8137764966740197</v>
      </c>
      <c r="DK18" cm="1">
        <f t="array" ref="DK18">BE18*INDEX(prod_est,$G18+$H18-1,MATCH(DK$14,$BP$14:$DP$14,0))</f>
        <v>1.8058920630437094</v>
      </c>
      <c r="DL18" cm="1">
        <f t="array" ref="DL18">BF18*INDEX(prod_est,$G18+$H18-1,MATCH(DL$14,$BP$14:$DP$14,0))</f>
        <v>1.7980419028168673</v>
      </c>
      <c r="DM18" cm="1">
        <f t="array" ref="DM18">BG18*INDEX(prod_est,$G18+$H18-1,MATCH(DM$14,$BP$14:$DP$14,0))</f>
        <v>1.7902258670080056</v>
      </c>
      <c r="DN18" cm="1">
        <f t="array" ref="DN18">BH18*INDEX(prod_est,$G18+$H18-1,MATCH(DN$14,$BP$14:$DP$14,0))</f>
        <v>1.7824438072792728</v>
      </c>
      <c r="DO18" cm="1">
        <f t="array" ref="DO18">BI18*INDEX(prod_est,$G18+$H18-1,MATCH(DO$14,$BP$14:$DP$14,0))</f>
        <v>1.7746955759376377</v>
      </c>
      <c r="DP18" cm="1">
        <f t="array" ref="DP18">BJ18*INDEX(prod_est,$G18+$H18-1,MATCH(DP$14,$BP$14:$DP$14,0))</f>
        <v>1.7669810259320864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03_CDA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03_CDA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03_CDA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03_CDA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03_CDA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03_CDA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03_CDA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03_CDA</v>
      </c>
      <c r="BL26" t="str">
        <f t="shared" si="4"/>
        <v>d_ind_cem_7_7_gas_diesel_oil</v>
      </c>
      <c r="BO26" s="8">
        <f t="shared" si="5"/>
        <v>0.25560413999999998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ref="K27:AP27" si="29">J27*(1-$F$4)</f>
        <v>6.2343103528770107E-5</v>
      </c>
      <c r="L27" s="42">
        <f t="shared" si="29"/>
        <v>6.2072099872596654E-5</v>
      </c>
      <c r="M27" s="42">
        <f t="shared" si="29"/>
        <v>6.1802274261427414E-5</v>
      </c>
      <c r="N27" s="42">
        <f t="shared" si="29"/>
        <v>6.1533621574335048E-5</v>
      </c>
      <c r="O27" s="42">
        <f t="shared" si="29"/>
        <v>6.1266136712652747E-5</v>
      </c>
      <c r="P27" s="42">
        <f t="shared" si="29"/>
        <v>6.0999814599877444E-5</v>
      </c>
      <c r="Q27" s="42">
        <f t="shared" si="29"/>
        <v>6.0734650181573489E-5</v>
      </c>
      <c r="R27" s="42">
        <f t="shared" si="29"/>
        <v>6.0470638425276717E-5</v>
      </c>
      <c r="S27" s="42">
        <f t="shared" si="29"/>
        <v>6.0207774320398939E-5</v>
      </c>
      <c r="T27" s="42">
        <f t="shared" si="29"/>
        <v>5.994605287813284E-5</v>
      </c>
      <c r="U27" s="42">
        <f t="shared" si="29"/>
        <v>5.9685469131357319E-5</v>
      </c>
      <c r="V27" s="42">
        <f t="shared" si="29"/>
        <v>5.9426018134543194E-5</v>
      </c>
      <c r="W27" s="42">
        <f t="shared" si="29"/>
        <v>5.9167694963659358E-5</v>
      </c>
      <c r="X27" s="42">
        <f t="shared" si="29"/>
        <v>5.8910494716079324E-5</v>
      </c>
      <c r="Y27" s="42">
        <f t="shared" si="29"/>
        <v>5.8654412510488182E-5</v>
      </c>
      <c r="Z27" s="42">
        <f t="shared" si="29"/>
        <v>5.839944348678995E-5</v>
      </c>
      <c r="AA27" s="42">
        <f t="shared" si="29"/>
        <v>5.8145582806015348E-5</v>
      </c>
      <c r="AB27" s="42">
        <f t="shared" si="29"/>
        <v>5.7892825650229955E-5</v>
      </c>
      <c r="AC27" s="42">
        <f t="shared" si="29"/>
        <v>5.7641167222442761E-5</v>
      </c>
      <c r="AD27" s="42">
        <f t="shared" si="29"/>
        <v>5.7390602746515145E-5</v>
      </c>
      <c r="AE27" s="42">
        <f t="shared" si="29"/>
        <v>5.7141127467070218E-5</v>
      </c>
      <c r="AF27" s="42">
        <f t="shared" si="29"/>
        <v>5.689273664940258E-5</v>
      </c>
      <c r="AG27" s="42">
        <f t="shared" si="29"/>
        <v>5.6645425579388452E-5</v>
      </c>
      <c r="AH27" s="42">
        <f t="shared" si="29"/>
        <v>5.6399189563396223E-5</v>
      </c>
      <c r="AI27" s="42">
        <f t="shared" si="29"/>
        <v>5.6154023928197353E-5</v>
      </c>
      <c r="AJ27" s="42">
        <f t="shared" si="29"/>
        <v>5.5909924020877685E-5</v>
      </c>
      <c r="AK27" s="42">
        <f t="shared" si="29"/>
        <v>5.5666885208749162E-5</v>
      </c>
      <c r="AL27" s="42">
        <f t="shared" si="29"/>
        <v>5.5424902879261877E-5</v>
      </c>
      <c r="AM27" s="42">
        <f t="shared" si="29"/>
        <v>5.5183972439916538E-5</v>
      </c>
      <c r="AN27" s="42">
        <f t="shared" si="29"/>
        <v>5.4944089318177326E-5</v>
      </c>
      <c r="AO27" s="42">
        <f t="shared" si="29"/>
        <v>5.4705248961385089E-5</v>
      </c>
      <c r="AP27" s="42">
        <f t="shared" si="29"/>
        <v>5.4467446836670962E-5</v>
      </c>
      <c r="AQ27" s="42">
        <f t="shared" ref="AQ27:BJ27" si="30">AP27*(1-$F$4)</f>
        <v>5.4230678430870321E-5</v>
      </c>
      <c r="AR27" s="42">
        <f t="shared" si="30"/>
        <v>5.399493925043715E-5</v>
      </c>
      <c r="AS27" s="42">
        <f t="shared" si="30"/>
        <v>5.3760224821358735E-5</v>
      </c>
      <c r="AT27" s="42">
        <f t="shared" si="30"/>
        <v>5.3526530689070768E-5</v>
      </c>
      <c r="AU27" s="42">
        <f t="shared" si="30"/>
        <v>5.3293852418372798E-5</v>
      </c>
      <c r="AV27" s="42">
        <f t="shared" si="30"/>
        <v>5.3062185593344073E-5</v>
      </c>
      <c r="AW27" s="42">
        <f t="shared" si="30"/>
        <v>5.2831525817259704E-5</v>
      </c>
      <c r="AX27" s="42">
        <f t="shared" si="30"/>
        <v>5.2601868712507257E-5</v>
      </c>
      <c r="AY27" s="42">
        <f t="shared" si="30"/>
        <v>5.2373209920503636E-5</v>
      </c>
      <c r="AZ27" s="42">
        <f t="shared" si="30"/>
        <v>5.2145545101612384E-5</v>
      </c>
      <c r="BA27" s="42">
        <f t="shared" si="30"/>
        <v>5.1918869935061311E-5</v>
      </c>
      <c r="BB27" s="42">
        <f t="shared" si="30"/>
        <v>5.1693180118860508E-5</v>
      </c>
      <c r="BC27" s="42">
        <f t="shared" si="30"/>
        <v>5.146847136972069E-5</v>
      </c>
      <c r="BD27" s="42">
        <f t="shared" si="30"/>
        <v>5.12447394229719E-5</v>
      </c>
      <c r="BE27" s="42">
        <f t="shared" si="30"/>
        <v>5.1021980032482581E-5</v>
      </c>
      <c r="BF27" s="42">
        <f t="shared" si="30"/>
        <v>5.0800188970578987E-5</v>
      </c>
      <c r="BG27" s="42">
        <f t="shared" si="30"/>
        <v>5.0579362027964944E-5</v>
      </c>
      <c r="BH27" s="42">
        <f t="shared" si="30"/>
        <v>5.0359495013641965E-5</v>
      </c>
      <c r="BI27" s="42">
        <f t="shared" si="30"/>
        <v>5.014058375482971E-5</v>
      </c>
      <c r="BJ27" s="42">
        <f t="shared" si="30"/>
        <v>4.9922624096886801E-5</v>
      </c>
      <c r="BK27" t="str">
        <f t="shared" si="3"/>
        <v>03_CDA</v>
      </c>
      <c r="BL27" t="str">
        <f t="shared" si="4"/>
        <v>d_ind_cem_7_8_fuel_oil</v>
      </c>
      <c r="BO27" s="8">
        <f t="shared" si="5"/>
        <v>0.72360464400000013</v>
      </c>
      <c r="BP27" s="8">
        <f t="shared" si="6"/>
        <v>0.76379792400000002</v>
      </c>
      <c r="BQ27" s="8" cm="1">
        <f t="array" ref="BQ27">K27*INDEX(prod_est,$G27+$H27-1,MATCH(BQ$14,$BP$14:$DP$14,0))</f>
        <v>0.76672144489264449</v>
      </c>
      <c r="BR27" s="8" cm="1">
        <f t="array" ref="BR27">L27*INDEX(prod_est,$G27+$H27-1,MATCH(BR$14,$BP$14:$DP$14,0))</f>
        <v>0.73362803388479236</v>
      </c>
      <c r="BS27" s="8" cm="1">
        <f t="array" ref="BS27">M27*INDEX(prod_est,$G27+$H27-1,MATCH(BS$14,$BP$14:$DP$14,0))</f>
        <v>0.73672616828080317</v>
      </c>
      <c r="BT27" s="8" cm="1">
        <f t="array" ref="BT27">N27*INDEX(prod_est,$G27+$H27-1,MATCH(BT$14,$BP$14:$DP$14,0))</f>
        <v>0.74038283772210767</v>
      </c>
      <c r="BU27" s="8" cm="1">
        <f t="array" ref="BU27">O27*INDEX(prod_est,$G27+$H27-1,MATCH(BU$14,$BP$14:$DP$14,0))</f>
        <v>0.74463253862750189</v>
      </c>
      <c r="BV27" s="8" cm="1">
        <f t="array" ref="BV27">P27*INDEX(prod_est,$G27+$H27-1,MATCH(BV$14,$BP$14:$DP$14,0))</f>
        <v>0.749054271922168</v>
      </c>
      <c r="BW27" s="8" cm="1">
        <f t="array" ref="BW27">Q27*INDEX(prod_est,$G27+$H27-1,MATCH(BW$14,$BP$14:$DP$14,0))</f>
        <v>0.75358748874018544</v>
      </c>
      <c r="BX27" s="8" cm="1">
        <f t="array" ref="BX27">R27*INDEX(prod_est,$G27+$H27-1,MATCH(BX$14,$BP$14:$DP$14,0))</f>
        <v>0.75819180842654321</v>
      </c>
      <c r="BY27" s="8" cm="1">
        <f t="array" ref="BY27">S27*INDEX(prod_est,$G27+$H27-1,MATCH(BY$14,$BP$14:$DP$14,0))</f>
        <v>0.76287588970975406</v>
      </c>
      <c r="BZ27" s="8" cm="1">
        <f t="array" ref="BZ27">T27*INDEX(prod_est,$G27+$H27-1,MATCH(BZ$14,$BP$14:$DP$14,0))</f>
        <v>0.76246359117944651</v>
      </c>
      <c r="CA27" s="8" cm="1">
        <f t="array" ref="CA27">U27*INDEX(prod_est,$G27+$H27-1,MATCH(CA$14,$BP$14:$DP$14,0))</f>
        <v>0.76215886566223101</v>
      </c>
      <c r="CB27" s="8" cm="1">
        <f t="array" ref="CB27">V27*INDEX(prod_est,$G27+$H27-1,MATCH(CB$14,$BP$14:$DP$14,0))</f>
        <v>0.76190652304859452</v>
      </c>
      <c r="CC27" s="8" cm="1">
        <f t="array" ref="CC27">W27*INDEX(prod_est,$G27+$H27-1,MATCH(CC$14,$BP$14:$DP$14,0))</f>
        <v>0.7616932567828073</v>
      </c>
      <c r="CD27" s="8" cm="1">
        <f t="array" ref="CD27">X27*INDEX(prod_est,$G27+$H27-1,MATCH(CD$14,$BP$14:$DP$14,0))</f>
        <v>0.76149636844189861</v>
      </c>
      <c r="CE27" s="8" cm="1">
        <f t="array" ref="CE27">Y27*INDEX(prod_est,$G27+$H27-1,MATCH(CE$14,$BP$14:$DP$14,0))</f>
        <v>0.76132739098272273</v>
      </c>
      <c r="CF27" s="8" cm="1">
        <f t="array" ref="CF27">Z27*INDEX(prod_est,$G27+$H27-1,MATCH(CF$14,$BP$14:$DP$14,0))</f>
        <v>0.76121763832814127</v>
      </c>
      <c r="CG27" s="8" cm="1">
        <f t="array" ref="CG27">AA27*INDEX(prod_est,$G27+$H27-1,MATCH(CG$14,$BP$14:$DP$14,0))</f>
        <v>0.7610860689960659</v>
      </c>
      <c r="CH27" s="8" cm="1">
        <f t="array" ref="CH27">AB27*INDEX(prod_est,$G27+$H27-1,MATCH(CH$14,$BP$14:$DP$14,0))</f>
        <v>0.76095953462081711</v>
      </c>
      <c r="CI27" s="8" cm="1">
        <f t="array" ref="CI27">AC27*INDEX(prod_est,$G27+$H27-1,MATCH(CI$14,$BP$14:$DP$14,0))</f>
        <v>0.76087246216577242</v>
      </c>
      <c r="CJ27" s="8" cm="1">
        <f t="array" ref="CJ27">AD27*INDEX(prod_est,$G27+$H27-1,MATCH(CJ$14,$BP$14:$DP$14,0))</f>
        <v>0.76078805306500552</v>
      </c>
      <c r="CK27" s="8" cm="1">
        <f t="array" ref="CK27">AE27*INDEX(prod_est,$G27+$H27-1,MATCH(CK$14,$BP$14:$DP$14,0))</f>
        <v>0.76070729775007628</v>
      </c>
      <c r="CL27" s="8" cm="1">
        <f t="array" ref="CL27">AF27*INDEX(prod_est,$G27+$H27-1,MATCH(CL$14,$BP$14:$DP$14,0))</f>
        <v>0.76063017558327317</v>
      </c>
      <c r="CM27" s="8" cm="1">
        <f t="array" ref="CM27">AG27*INDEX(prod_est,$G27+$H27-1,MATCH(CM$14,$BP$14:$DP$14,0))</f>
        <v>0.75812482164362438</v>
      </c>
      <c r="CN27" s="8" cm="1">
        <f t="array" ref="CN27">AH27*INDEX(prod_est,$G27+$H27-1,MATCH(CN$14,$BP$14:$DP$14,0))</f>
        <v>0.75565358258275706</v>
      </c>
      <c r="CO27" s="8" cm="1">
        <f t="array" ref="CO27">AI27*INDEX(prod_est,$G27+$H27-1,MATCH(CO$14,$BP$14:$DP$14,0))</f>
        <v>0.75320147844415275</v>
      </c>
      <c r="CP27" s="8" cm="1">
        <f t="array" ref="CP27">AJ27*INDEX(prod_est,$G27+$H27-1,MATCH(CP$14,$BP$14:$DP$14,0))</f>
        <v>0.75084269806001025</v>
      </c>
      <c r="CQ27" s="8" cm="1">
        <f t="array" ref="CQ27">AK27*INDEX(prod_est,$G27+$H27-1,MATCH(CQ$14,$BP$14:$DP$14,0))</f>
        <v>0.74851185171574164</v>
      </c>
      <c r="CR27" s="8" cm="1">
        <f t="array" ref="CR27">AL27*INDEX(prod_est,$G27+$H27-1,MATCH(CR$14,$BP$14:$DP$14,0))</f>
        <v>0.7476817241939917</v>
      </c>
      <c r="CS27" s="8" cm="1">
        <f t="array" ref="CS27">AM27*INDEX(prod_est,$G27+$H27-1,MATCH(CS$14,$BP$14:$DP$14,0))</f>
        <v>0.74689302263528856</v>
      </c>
      <c r="CT27" s="8" cm="1">
        <f t="array" ref="CT27">AN27*INDEX(prod_est,$G27+$H27-1,MATCH(CT$14,$BP$14:$DP$14,0))</f>
        <v>0.74616250234435033</v>
      </c>
      <c r="CU27" s="8" cm="1">
        <f t="array" ref="CU27">AO27*INDEX(prod_est,$G27+$H27-1,MATCH(CU$14,$BP$14:$DP$14,0))</f>
        <v>0.74547658059238642</v>
      </c>
      <c r="CV27" s="8" cm="1">
        <f t="array" ref="CV27">AP27*INDEX(prod_est,$G27+$H27-1,MATCH(CV$14,$BP$14:$DP$14,0))</f>
        <v>0.74483515986292481</v>
      </c>
      <c r="CW27" cm="1">
        <f t="array" ref="CW27">AQ27*INDEX(prod_est,$G27+$H27-1,MATCH(CW$14,$BP$14:$DP$14,0))</f>
        <v>0.74159738310584944</v>
      </c>
      <c r="CX27" cm="1">
        <f t="array" ref="CX27">AR27*INDEX(prod_est,$G27+$H27-1,MATCH(CX$14,$BP$14:$DP$14,0))</f>
        <v>0.73837368087008248</v>
      </c>
      <c r="CY27" cm="1">
        <f t="array" ref="CY27">AS27*INDEX(prod_est,$G27+$H27-1,MATCH(CY$14,$BP$14:$DP$14,0))</f>
        <v>0.73516399197408944</v>
      </c>
      <c r="CZ27" cm="1">
        <f t="array" ref="CZ27">AT27*INDEX(prod_est,$G27+$H27-1,MATCH(CZ$14,$BP$14:$DP$14,0))</f>
        <v>0.73196825550229017</v>
      </c>
      <c r="DA27" cm="1">
        <f t="array" ref="DA27">AU27*INDEX(prod_est,$G27+$H27-1,MATCH(DA$14,$BP$14:$DP$14,0))</f>
        <v>0.72878641080390294</v>
      </c>
      <c r="DB27" cm="1">
        <f t="array" ref="DB27">AV27*INDEX(prod_est,$G27+$H27-1,MATCH(DB$14,$BP$14:$DP$14,0))</f>
        <v>0.72561839749179313</v>
      </c>
      <c r="DC27" cm="1">
        <f t="array" ref="DC27">AW27*INDEX(prod_est,$G27+$H27-1,MATCH(DC$14,$BP$14:$DP$14,0))</f>
        <v>0.72246415544132714</v>
      </c>
      <c r="DD27" cm="1">
        <f t="array" ref="DD27">AX27*INDEX(prod_est,$G27+$H27-1,MATCH(DD$14,$BP$14:$DP$14,0))</f>
        <v>0.71932362478923162</v>
      </c>
      <c r="DE27" cm="1">
        <f t="array" ref="DE27">AY27*INDEX(prod_est,$G27+$H27-1,MATCH(DE$14,$BP$14:$DP$14,0))</f>
        <v>0.71619674593245708</v>
      </c>
      <c r="DF27" cm="1">
        <f t="array" ref="DF27">AZ27*INDEX(prod_est,$G27+$H27-1,MATCH(DF$14,$BP$14:$DP$14,0))</f>
        <v>0.71308345952704655</v>
      </c>
      <c r="DG27" cm="1">
        <f t="array" ref="DG27">BA27*INDEX(prod_est,$G27+$H27-1,MATCH(DG$14,$BP$14:$DP$14,0))</f>
        <v>0.70998370648700948</v>
      </c>
      <c r="DH27" cm="1">
        <f t="array" ref="DH27">BB27*INDEX(prod_est,$G27+$H27-1,MATCH(DH$14,$BP$14:$DP$14,0))</f>
        <v>0.70689742798320088</v>
      </c>
      <c r="DI27" cm="1">
        <f t="array" ref="DI27">BC27*INDEX(prod_est,$G27+$H27-1,MATCH(DI$14,$BP$14:$DP$14,0))</f>
        <v>0.70382456544220384</v>
      </c>
      <c r="DJ27" cm="1">
        <f t="array" ref="DJ27">BD27*INDEX(prod_est,$G27+$H27-1,MATCH(DJ$14,$BP$14:$DP$14,0))</f>
        <v>0.70076506054521859</v>
      </c>
      <c r="DK27" cm="1">
        <f t="array" ref="DK27">BE27*INDEX(prod_est,$G27+$H27-1,MATCH(DK$14,$BP$14:$DP$14,0))</f>
        <v>0.69771885522695543</v>
      </c>
      <c r="DL27" cm="1">
        <f t="array" ref="DL27">BF27*INDEX(prod_est,$G27+$H27-1,MATCH(DL$14,$BP$14:$DP$14,0))</f>
        <v>0.69468589167453298</v>
      </c>
      <c r="DM27" cm="1">
        <f t="array" ref="DM27">BG27*INDEX(prod_est,$G27+$H27-1,MATCH(DM$14,$BP$14:$DP$14,0))</f>
        <v>0.69166611232638053</v>
      </c>
      <c r="DN27" cm="1">
        <f t="array" ref="DN27">BH27*INDEX(prod_est,$G27+$H27-1,MATCH(DN$14,$BP$14:$DP$14,0))</f>
        <v>0.68865945987114585</v>
      </c>
      <c r="DO27" cm="1">
        <f t="array" ref="DO27">BI27*INDEX(prod_est,$G27+$H27-1,MATCH(DO$14,$BP$14:$DP$14,0))</f>
        <v>0.68566587724660766</v>
      </c>
      <c r="DP27" cm="1">
        <f t="array" ref="DP27">BJ27*INDEX(prod_est,$G27+$H27-1,MATCH(DP$14,$BP$14:$DP$14,0))</f>
        <v>0.68268530763859225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03_CDA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03_CDA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03_CDA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ref="K31:AP31" si="37">J31*(1-$F$4)</f>
        <v>1.4156597055970581E-3</v>
      </c>
      <c r="L31" s="42">
        <f t="shared" si="37"/>
        <v>1.4095058740680071E-3</v>
      </c>
      <c r="M31" s="42">
        <f t="shared" si="37"/>
        <v>1.403378793065469E-3</v>
      </c>
      <c r="N31" s="42">
        <f t="shared" si="37"/>
        <v>1.3972783463056841E-3</v>
      </c>
      <c r="O31" s="42">
        <f t="shared" si="37"/>
        <v>1.391204418010374E-3</v>
      </c>
      <c r="P31" s="42">
        <f t="shared" si="37"/>
        <v>1.3851568929045459E-3</v>
      </c>
      <c r="Q31" s="42">
        <f t="shared" si="37"/>
        <v>1.3791356562143039E-3</v>
      </c>
      <c r="R31" s="42">
        <f t="shared" si="37"/>
        <v>1.3731405936646705E-3</v>
      </c>
      <c r="S31" s="42">
        <f t="shared" si="37"/>
        <v>1.3671715914774184E-3</v>
      </c>
      <c r="T31" s="42">
        <f t="shared" si="37"/>
        <v>1.361228536368911E-3</v>
      </c>
      <c r="U31" s="42">
        <f t="shared" si="37"/>
        <v>1.3553113155479525E-3</v>
      </c>
      <c r="V31" s="42">
        <f t="shared" si="37"/>
        <v>1.3494198167136467E-3</v>
      </c>
      <c r="W31" s="42">
        <f t="shared" si="37"/>
        <v>1.3435539280532668E-3</v>
      </c>
      <c r="X31" s="42">
        <f t="shared" si="37"/>
        <v>1.3377135382401319E-3</v>
      </c>
      <c r="Y31" s="42">
        <f t="shared" si="37"/>
        <v>1.3318985364314956E-3</v>
      </c>
      <c r="Z31" s="42">
        <f t="shared" si="37"/>
        <v>1.3261088122664413E-3</v>
      </c>
      <c r="AA31" s="42">
        <f t="shared" si="37"/>
        <v>1.320344255863788E-3</v>
      </c>
      <c r="AB31" s="42">
        <f t="shared" si="37"/>
        <v>1.3146047578200056E-3</v>
      </c>
      <c r="AC31" s="42">
        <f t="shared" si="37"/>
        <v>1.3088902092071373E-3</v>
      </c>
      <c r="AD31" s="42">
        <f t="shared" si="37"/>
        <v>1.3032005015707333E-3</v>
      </c>
      <c r="AE31" s="42">
        <f t="shared" si="37"/>
        <v>1.297535526927792E-3</v>
      </c>
      <c r="AF31" s="42">
        <f t="shared" si="37"/>
        <v>1.2918951777647109E-3</v>
      </c>
      <c r="AG31" s="42">
        <f t="shared" si="37"/>
        <v>1.2862793470352458E-3</v>
      </c>
      <c r="AH31" s="42">
        <f t="shared" si="37"/>
        <v>1.2806879281584795E-3</v>
      </c>
      <c r="AI31" s="42">
        <f t="shared" si="37"/>
        <v>1.2751208150167993E-3</v>
      </c>
      <c r="AJ31" s="42">
        <f t="shared" si="37"/>
        <v>1.2695779019538821E-3</v>
      </c>
      <c r="AK31" s="42">
        <f t="shared" si="37"/>
        <v>1.2640590837726898E-3</v>
      </c>
      <c r="AL31" s="42">
        <f t="shared" si="37"/>
        <v>1.2585642557334732E-3</v>
      </c>
      <c r="AM31" s="42">
        <f t="shared" si="37"/>
        <v>1.2530933135517835E-3</v>
      </c>
      <c r="AN31" s="42">
        <f t="shared" si="37"/>
        <v>1.2476461533964935E-3</v>
      </c>
      <c r="AO31" s="42">
        <f t="shared" si="37"/>
        <v>1.2422226718878265E-3</v>
      </c>
      <c r="AP31" s="42">
        <f t="shared" si="37"/>
        <v>1.2368227660953951E-3</v>
      </c>
      <c r="AQ31" s="42">
        <f t="shared" ref="AQ31:BJ31" si="38">AP31*(1-$F$4)</f>
        <v>1.231446333536247E-3</v>
      </c>
      <c r="AR31" s="42">
        <f t="shared" si="38"/>
        <v>1.2260932721729206E-3</v>
      </c>
      <c r="AS31" s="42">
        <f t="shared" si="38"/>
        <v>1.220763480411508E-3</v>
      </c>
      <c r="AT31" s="42">
        <f t="shared" si="38"/>
        <v>1.2154568570997271E-3</v>
      </c>
      <c r="AU31" s="42">
        <f t="shared" si="38"/>
        <v>1.2101733015250017E-3</v>
      </c>
      <c r="AV31" s="42">
        <f t="shared" si="38"/>
        <v>1.2049127134125504E-3</v>
      </c>
      <c r="AW31" s="42">
        <f t="shared" si="38"/>
        <v>1.1996749929234832E-3</v>
      </c>
      <c r="AX31" s="42">
        <f t="shared" si="38"/>
        <v>1.1944600406529071E-3</v>
      </c>
      <c r="AY31" s="42">
        <f t="shared" si="38"/>
        <v>1.189267757628039E-3</v>
      </c>
      <c r="AZ31" s="42">
        <f t="shared" si="38"/>
        <v>1.1840980453063279E-3</v>
      </c>
      <c r="BA31" s="42">
        <f t="shared" si="38"/>
        <v>1.178950805573584E-3</v>
      </c>
      <c r="BB31" s="42">
        <f t="shared" si="38"/>
        <v>1.1738259407421173E-3</v>
      </c>
      <c r="BC31" s="42">
        <f t="shared" si="38"/>
        <v>1.1687233535488835E-3</v>
      </c>
      <c r="BD31" s="42">
        <f t="shared" si="38"/>
        <v>1.1636429471536375E-3</v>
      </c>
      <c r="BE31" s="42">
        <f t="shared" si="38"/>
        <v>1.1585846251370962E-3</v>
      </c>
      <c r="BF31" s="42">
        <f t="shared" si="38"/>
        <v>1.1535482914991084E-3</v>
      </c>
      <c r="BG31" s="42">
        <f t="shared" si="38"/>
        <v>1.1485338506568325E-3</v>
      </c>
      <c r="BH31" s="42">
        <f t="shared" si="38"/>
        <v>1.143541207442923E-3</v>
      </c>
      <c r="BI31" s="42">
        <f t="shared" si="38"/>
        <v>1.1385702671037237E-3</v>
      </c>
      <c r="BJ31" s="42">
        <f t="shared" si="38"/>
        <v>1.1336209352974702E-3</v>
      </c>
      <c r="BK31" t="str">
        <f t="shared" si="3"/>
        <v>03_CDA</v>
      </c>
      <c r="BL31" t="str">
        <f t="shared" si="4"/>
        <v>d_ind_cem_7_x_other_petrol_prod</v>
      </c>
      <c r="BO31" s="8">
        <f t="shared" si="5"/>
        <v>20.320005779999999</v>
      </c>
      <c r="BP31" s="8">
        <f t="shared" si="6"/>
        <v>17.343986472000001</v>
      </c>
      <c r="BQ31" s="8" cm="1">
        <f t="array" ref="BQ31">K31*INDEX(prod_est,$G31+$H31-1,MATCH(BQ$14,$BP$14:$DP$14,0))</f>
        <v>17.410372495343832</v>
      </c>
      <c r="BR31" s="8" cm="1">
        <f t="array" ref="BR31">L31*INDEX(prod_est,$G31+$H31-1,MATCH(BR$14,$BP$14:$DP$14,0))</f>
        <v>16.658901910262063</v>
      </c>
      <c r="BS31" s="8" cm="1">
        <f t="array" ref="BS31">M31*INDEX(prod_est,$G31+$H31-1,MATCH(BS$14,$BP$14:$DP$14,0))</f>
        <v>16.729252980046912</v>
      </c>
      <c r="BT31" s="8" cm="1">
        <f t="array" ref="BT31">N31*INDEX(prod_est,$G31+$H31-1,MATCH(BT$14,$BP$14:$DP$14,0))</f>
        <v>16.81228701736195</v>
      </c>
      <c r="BU31" s="8" cm="1">
        <f t="array" ref="BU31">O31*INDEX(prod_est,$G31+$H31-1,MATCH(BU$14,$BP$14:$DP$14,0))</f>
        <v>16.908787351674459</v>
      </c>
      <c r="BV31" s="8" cm="1">
        <f t="array" ref="BV31">P31*INDEX(prod_est,$G31+$H31-1,MATCH(BV$14,$BP$14:$DP$14,0))</f>
        <v>17.009194121627242</v>
      </c>
      <c r="BW31" s="8" cm="1">
        <f t="array" ref="BW31">Q31*INDEX(prod_est,$G31+$H31-1,MATCH(BW$14,$BP$14:$DP$14,0))</f>
        <v>17.112132410271162</v>
      </c>
      <c r="BX31" s="8" cm="1">
        <f t="array" ref="BX31">R31*INDEX(prod_est,$G31+$H31-1,MATCH(BX$14,$BP$14:$DP$14,0))</f>
        <v>17.216685271497521</v>
      </c>
      <c r="BY31" s="8" cm="1">
        <f t="array" ref="BY31">S31*INDEX(prod_est,$G31+$H31-1,MATCH(BY$14,$BP$14:$DP$14,0))</f>
        <v>17.323049323895439</v>
      </c>
      <c r="BZ31" s="8" cm="1">
        <f t="array" ref="BZ31">T31*INDEX(prod_est,$G31+$H31-1,MATCH(BZ$14,$BP$14:$DP$14,0))</f>
        <v>17.313687030666582</v>
      </c>
      <c r="CA31" s="8" cm="1">
        <f t="array" ref="CA31">U31*INDEX(prod_est,$G31+$H31-1,MATCH(CA$14,$BP$14:$DP$14,0))</f>
        <v>17.306767457986179</v>
      </c>
      <c r="CB31" s="8" cm="1">
        <f t="array" ref="CB31">V31*INDEX(prod_est,$G31+$H31-1,MATCH(CB$14,$BP$14:$DP$14,0))</f>
        <v>17.301037373182726</v>
      </c>
      <c r="CC31" s="8" cm="1">
        <f t="array" ref="CC31">W31*INDEX(prod_est,$G31+$H31-1,MATCH(CC$14,$BP$14:$DP$14,0))</f>
        <v>17.296194616856059</v>
      </c>
      <c r="CD31" s="8" cm="1">
        <f t="array" ref="CD31">X31*INDEX(prod_est,$G31+$H31-1,MATCH(CD$14,$BP$14:$DP$14,0))</f>
        <v>17.29172376322591</v>
      </c>
      <c r="CE31" s="8" cm="1">
        <f t="array" ref="CE31">Y31*INDEX(prod_est,$G31+$H31-1,MATCH(CE$14,$BP$14:$DP$14,0))</f>
        <v>17.287886697591233</v>
      </c>
      <c r="CF31" s="8" cm="1">
        <f t="array" ref="CF31">Z31*INDEX(prod_est,$G31+$H31-1,MATCH(CF$14,$BP$14:$DP$14,0))</f>
        <v>17.285394482704923</v>
      </c>
      <c r="CG31" s="8" cm="1">
        <f t="array" ref="CG31">AA31*INDEX(prod_est,$G31+$H31-1,MATCH(CG$14,$BP$14:$DP$14,0))</f>
        <v>17.282406864325839</v>
      </c>
      <c r="CH31" s="8" cm="1">
        <f t="array" ref="CH31">AB31*INDEX(prod_est,$G31+$H31-1,MATCH(CH$14,$BP$14:$DP$14,0))</f>
        <v>17.279533577526283</v>
      </c>
      <c r="CI31" s="8" cm="1">
        <f t="array" ref="CI31">AC31*INDEX(prod_est,$G31+$H31-1,MATCH(CI$14,$BP$14:$DP$14,0))</f>
        <v>17.27755637461053</v>
      </c>
      <c r="CJ31" s="8" cm="1">
        <f t="array" ref="CJ31">AD31*INDEX(prod_est,$G31+$H31-1,MATCH(CJ$14,$BP$14:$DP$14,0))</f>
        <v>17.275639649969349</v>
      </c>
      <c r="CK31" s="8" cm="1">
        <f t="array" ref="CK31">AE31*INDEX(prod_est,$G31+$H31-1,MATCH(CK$14,$BP$14:$DP$14,0))</f>
        <v>17.273805893885882</v>
      </c>
      <c r="CL31" s="8" cm="1">
        <f t="array" ref="CL31">AF31*INDEX(prod_est,$G31+$H31-1,MATCH(CL$14,$BP$14:$DP$14,0))</f>
        <v>17.272054637728075</v>
      </c>
      <c r="CM31" s="8" cm="1">
        <f t="array" ref="CM31">AG31*INDEX(prod_est,$G31+$H31-1,MATCH(CM$14,$BP$14:$DP$14,0))</f>
        <v>17.215164165167902</v>
      </c>
      <c r="CN31" s="8" cm="1">
        <f t="array" ref="CN31">AH31*INDEX(prod_est,$G31+$H31-1,MATCH(CN$14,$BP$14:$DP$14,0))</f>
        <v>17.159048358232607</v>
      </c>
      <c r="CO31" s="8" cm="1">
        <f t="array" ref="CO31">AI31*INDEX(prod_est,$G31+$H31-1,MATCH(CO$14,$BP$14:$DP$14,0))</f>
        <v>17.103367058674785</v>
      </c>
      <c r="CP31" s="8" cm="1">
        <f t="array" ref="CP31">AJ31*INDEX(prod_est,$G31+$H31-1,MATCH(CP$14,$BP$14:$DP$14,0))</f>
        <v>17.049804913783454</v>
      </c>
      <c r="CQ31" s="8" cm="1">
        <f t="array" ref="CQ31">AK31*INDEX(prod_est,$G31+$H31-1,MATCH(CQ$14,$BP$14:$DP$14,0))</f>
        <v>16.996877082752448</v>
      </c>
      <c r="CR31" s="8" cm="1">
        <f t="array" ref="CR31">AL31*INDEX(prod_est,$G31+$H31-1,MATCH(CR$14,$BP$14:$DP$14,0))</f>
        <v>16.978026913021864</v>
      </c>
      <c r="CS31" s="8" cm="1">
        <f t="array" ref="CS31">AM31*INDEX(prod_est,$G31+$H31-1,MATCH(CS$14,$BP$14:$DP$14,0))</f>
        <v>16.960117425793939</v>
      </c>
      <c r="CT31" s="8" cm="1">
        <f t="array" ref="CT31">AN31*INDEX(prod_est,$G31+$H31-1,MATCH(CT$14,$BP$14:$DP$14,0))</f>
        <v>16.943529093140192</v>
      </c>
      <c r="CU31" s="8" cm="1">
        <f t="array" ref="CU31">AO31*INDEX(prod_est,$G31+$H31-1,MATCH(CU$14,$BP$14:$DP$14,0))</f>
        <v>16.927953484444359</v>
      </c>
      <c r="CV31" s="8" cm="1">
        <f t="array" ref="CV31">AP31*INDEX(prod_est,$G31+$H31-1,MATCH(CV$14,$BP$14:$DP$14,0))</f>
        <v>16.913388385345396</v>
      </c>
      <c r="CW31" cm="1">
        <f t="array" ref="CW31">AQ31*INDEX(prod_est,$G31+$H31-1,MATCH(CW$14,$BP$14:$DP$14,0))</f>
        <v>16.83986637839887</v>
      </c>
      <c r="CX31" cm="1">
        <f t="array" ref="CX31">AR31*INDEX(prod_est,$G31+$H31-1,MATCH(CX$14,$BP$14:$DP$14,0))</f>
        <v>16.766663969476244</v>
      </c>
      <c r="CY31" cm="1">
        <f t="array" ref="CY31">AS31*INDEX(prod_est,$G31+$H31-1,MATCH(CY$14,$BP$14:$DP$14,0))</f>
        <v>16.693779769294217</v>
      </c>
      <c r="CZ31" cm="1">
        <f t="array" ref="CZ31">AT31*INDEX(prod_est,$G31+$H31-1,MATCH(CZ$14,$BP$14:$DP$14,0))</f>
        <v>16.621212394608655</v>
      </c>
      <c r="DA31" cm="1">
        <f t="array" ref="DA31">AU31*INDEX(prod_est,$G31+$H31-1,MATCH(DA$14,$BP$14:$DP$14,0))</f>
        <v>16.548960468188348</v>
      </c>
      <c r="DB31" cm="1">
        <f t="array" ref="DB31">AV31*INDEX(prod_est,$G31+$H31-1,MATCH(DB$14,$BP$14:$DP$14,0))</f>
        <v>16.477022618788865</v>
      </c>
      <c r="DC31" cm="1">
        <f t="array" ref="DC31">AW31*INDEX(prod_est,$G31+$H31-1,MATCH(DC$14,$BP$14:$DP$14,0))</f>
        <v>16.405397481126546</v>
      </c>
      <c r="DD31" cm="1">
        <f t="array" ref="DD31">AX31*INDEX(prod_est,$G31+$H31-1,MATCH(DD$14,$BP$14:$DP$14,0))</f>
        <v>16.33408369585257</v>
      </c>
      <c r="DE31" cm="1">
        <f t="array" ref="DE31">AY31*INDEX(prod_est,$G31+$H31-1,MATCH(DE$14,$BP$14:$DP$14,0))</f>
        <v>16.263079909527168</v>
      </c>
      <c r="DF31" cm="1">
        <f t="array" ref="DF31">AZ31*INDEX(prod_est,$G31+$H31-1,MATCH(DF$14,$BP$14:$DP$14,0))</f>
        <v>16.192384774593936</v>
      </c>
      <c r="DG31" cm="1">
        <f t="array" ref="DG31">BA31*INDEX(prod_est,$G31+$H31-1,MATCH(DG$14,$BP$14:$DP$14,0))</f>
        <v>16.121996949354255</v>
      </c>
      <c r="DH31" cm="1">
        <f t="array" ref="DH31">BB31*INDEX(prod_est,$G31+$H31-1,MATCH(DH$14,$BP$14:$DP$14,0))</f>
        <v>16.051915097941837</v>
      </c>
      <c r="DI31" cm="1">
        <f t="array" ref="DI31">BC31*INDEX(prod_est,$G31+$H31-1,MATCH(DI$14,$BP$14:$DP$14,0))</f>
        <v>15.982137890297363</v>
      </c>
      <c r="DJ31" cm="1">
        <f t="array" ref="DJ31">BD31*INDEX(prod_est,$G31+$H31-1,MATCH(DJ$14,$BP$14:$DP$14,0))</f>
        <v>15.912664002143238</v>
      </c>
      <c r="DK31" cm="1">
        <f t="array" ref="DK31">BE31*INDEX(prod_est,$G31+$H31-1,MATCH(DK$14,$BP$14:$DP$14,0))</f>
        <v>15.843492114958467</v>
      </c>
      <c r="DL31" cm="1">
        <f t="array" ref="DL31">BF31*INDEX(prod_est,$G31+$H31-1,MATCH(DL$14,$BP$14:$DP$14,0))</f>
        <v>15.774620915953632</v>
      </c>
      <c r="DM31" cm="1">
        <f t="array" ref="DM31">BG31*INDEX(prod_est,$G31+$H31-1,MATCH(DM$14,$BP$14:$DP$14,0))</f>
        <v>15.706049098045964</v>
      </c>
      <c r="DN31" cm="1">
        <f t="array" ref="DN31">BH31*INDEX(prod_est,$G31+$H31-1,MATCH(DN$14,$BP$14:$DP$14,0))</f>
        <v>15.637775359834553</v>
      </c>
      <c r="DO31" cm="1">
        <f t="array" ref="DO31">BI31*INDEX(prod_est,$G31+$H31-1,MATCH(DO$14,$BP$14:$DP$14,0))</f>
        <v>15.569798405575632</v>
      </c>
      <c r="DP31" cm="1">
        <f t="array" ref="DP31">BJ31*INDEX(prod_est,$G31+$H31-1,MATCH(DP$14,$BP$14:$DP$14,0))</f>
        <v>15.502116945158003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ref="K32:AP32" si="39">J32*(1-$F$4)</f>
        <v>2.65617571778004E-3</v>
      </c>
      <c r="L32" s="42">
        <f t="shared" si="39"/>
        <v>2.6446293992586122E-3</v>
      </c>
      <c r="M32" s="42">
        <f t="shared" si="39"/>
        <v>2.6331332722476729E-3</v>
      </c>
      <c r="N32" s="42">
        <f t="shared" si="39"/>
        <v>2.621687118566187E-3</v>
      </c>
      <c r="O32" s="42">
        <f t="shared" si="39"/>
        <v>2.6102907209815461E-3</v>
      </c>
      <c r="P32" s="42">
        <f t="shared" si="39"/>
        <v>2.5989438632054462E-3</v>
      </c>
      <c r="Q32" s="42">
        <f t="shared" si="39"/>
        <v>2.5876463298897812E-3</v>
      </c>
      <c r="R32" s="42">
        <f t="shared" si="39"/>
        <v>2.5763979066225576E-3</v>
      </c>
      <c r="S32" s="42">
        <f t="shared" si="39"/>
        <v>2.5651983799238245E-3</v>
      </c>
      <c r="T32" s="42">
        <f t="shared" si="39"/>
        <v>2.5540475372416221E-3</v>
      </c>
      <c r="U32" s="42">
        <f t="shared" si="39"/>
        <v>2.5429451669479477E-3</v>
      </c>
      <c r="V32" s="42">
        <f t="shared" si="39"/>
        <v>2.5318910583347395E-3</v>
      </c>
      <c r="W32" s="42">
        <f t="shared" si="39"/>
        <v>2.5208850016098776E-3</v>
      </c>
      <c r="X32" s="42">
        <f t="shared" si="39"/>
        <v>2.5099267878932021E-3</v>
      </c>
      <c r="Y32" s="42">
        <f t="shared" si="39"/>
        <v>2.4990162092125489E-3</v>
      </c>
      <c r="Z32" s="42">
        <f t="shared" si="39"/>
        <v>2.4881530584998034E-3</v>
      </c>
      <c r="AA32" s="42">
        <f t="shared" si="39"/>
        <v>2.4773371295869697E-3</v>
      </c>
      <c r="AB32" s="42">
        <f t="shared" si="39"/>
        <v>2.4665682172022585E-3</v>
      </c>
      <c r="AC32" s="42">
        <f t="shared" si="39"/>
        <v>2.4558461169661904E-3</v>
      </c>
      <c r="AD32" s="42">
        <f t="shared" si="39"/>
        <v>2.4451706253877182E-3</v>
      </c>
      <c r="AE32" s="42">
        <f t="shared" si="39"/>
        <v>2.434541539860364E-3</v>
      </c>
      <c r="AF32" s="42">
        <f t="shared" si="39"/>
        <v>2.4239586586583747E-3</v>
      </c>
      <c r="AG32" s="42">
        <f t="shared" si="39"/>
        <v>2.4134217809328928E-3</v>
      </c>
      <c r="AH32" s="42">
        <f t="shared" si="39"/>
        <v>2.4029307067081449E-3</v>
      </c>
      <c r="AI32" s="42">
        <f t="shared" si="39"/>
        <v>2.392485236877647E-3</v>
      </c>
      <c r="AJ32" s="42">
        <f t="shared" si="39"/>
        <v>2.3820851732004249E-3</v>
      </c>
      <c r="AK32" s="42">
        <f t="shared" si="39"/>
        <v>2.3717303182972521E-3</v>
      </c>
      <c r="AL32" s="42">
        <f t="shared" si="39"/>
        <v>2.3614204756469042E-3</v>
      </c>
      <c r="AM32" s="42">
        <f t="shared" si="39"/>
        <v>2.3511554495824279E-3</v>
      </c>
      <c r="AN32" s="42">
        <f t="shared" si="39"/>
        <v>2.3409350452874293E-3</v>
      </c>
      <c r="AO32" s="42">
        <f t="shared" si="39"/>
        <v>2.3307590687923758E-3</v>
      </c>
      <c r="AP32" s="42">
        <f t="shared" si="39"/>
        <v>2.3206273269709139E-3</v>
      </c>
      <c r="AQ32" s="42">
        <f t="shared" ref="AQ32:BJ32" si="40">AP32*(1-$F$4)</f>
        <v>2.3105396275362056E-3</v>
      </c>
      <c r="AR32" s="42">
        <f t="shared" si="40"/>
        <v>2.3004957790372775E-3</v>
      </c>
      <c r="AS32" s="42">
        <f t="shared" si="40"/>
        <v>2.2904955908553885E-3</v>
      </c>
      <c r="AT32" s="42">
        <f t="shared" si="40"/>
        <v>2.2805388732004112E-3</v>
      </c>
      <c r="AU32" s="42">
        <f t="shared" si="40"/>
        <v>2.2706254371072307E-3</v>
      </c>
      <c r="AV32" s="42">
        <f t="shared" si="40"/>
        <v>2.260755094432158E-3</v>
      </c>
      <c r="AW32" s="42">
        <f t="shared" si="40"/>
        <v>2.250927657849359E-3</v>
      </c>
      <c r="AX32" s="42">
        <f t="shared" si="40"/>
        <v>2.2411429408472992E-3</v>
      </c>
      <c r="AY32" s="42">
        <f t="shared" si="40"/>
        <v>2.2314007577252052E-3</v>
      </c>
      <c r="AZ32" s="42">
        <f t="shared" si="40"/>
        <v>2.2217009235895387E-3</v>
      </c>
      <c r="BA32" s="42">
        <f t="shared" si="40"/>
        <v>2.2120432543504889E-3</v>
      </c>
      <c r="BB32" s="42">
        <f t="shared" si="40"/>
        <v>2.2024275667184776E-3</v>
      </c>
      <c r="BC32" s="42">
        <f t="shared" si="40"/>
        <v>2.1928536782006808E-3</v>
      </c>
      <c r="BD32" s="42">
        <f t="shared" si="40"/>
        <v>2.1833214070975659E-3</v>
      </c>
      <c r="BE32" s="42">
        <f t="shared" si="40"/>
        <v>2.1738305724994431E-3</v>
      </c>
      <c r="BF32" s="42">
        <f t="shared" si="40"/>
        <v>2.1643809942830314E-3</v>
      </c>
      <c r="BG32" s="42">
        <f t="shared" si="40"/>
        <v>2.1549724931080403E-3</v>
      </c>
      <c r="BH32" s="42">
        <f t="shared" si="40"/>
        <v>2.1456048904137663E-3</v>
      </c>
      <c r="BI32" s="42">
        <f t="shared" si="40"/>
        <v>2.1362780084157049E-3</v>
      </c>
      <c r="BJ32" s="42">
        <f t="shared" si="40"/>
        <v>2.1269916701021747E-3</v>
      </c>
      <c r="BK32" t="str">
        <f t="shared" si="3"/>
        <v>03_CDA</v>
      </c>
      <c r="BL32" t="str">
        <f t="shared" si="4"/>
        <v>d_ind_cem_8_1_natural_gas</v>
      </c>
      <c r="BO32" s="8">
        <f t="shared" si="5"/>
        <v>31.891483619999999</v>
      </c>
      <c r="BP32" s="8">
        <f t="shared" si="6"/>
        <v>32.542196076000003</v>
      </c>
      <c r="BQ32" s="8" cm="1">
        <f t="array" ref="BQ32">K32*INDEX(prod_est,$G32+$H32-1,MATCH(BQ$14,$BP$14:$DP$14,0))</f>
        <v>32.666754924788805</v>
      </c>
      <c r="BR32" s="8" cm="1">
        <f t="array" ref="BR32">L32*INDEX(prod_est,$G32+$H32-1,MATCH(BR$14,$BP$14:$DP$14,0))</f>
        <v>31.256784779542407</v>
      </c>
      <c r="BS32" s="8" cm="1">
        <f t="array" ref="BS32">M32*INDEX(prod_est,$G32+$H32-1,MATCH(BS$14,$BP$14:$DP$14,0))</f>
        <v>31.388783170500044</v>
      </c>
      <c r="BT32" s="8" cm="1">
        <f t="array" ref="BT32">N32*INDEX(prod_est,$G32+$H32-1,MATCH(BT$14,$BP$14:$DP$14,0))</f>
        <v>31.544578375232824</v>
      </c>
      <c r="BU32" s="8" cm="1">
        <f t="array" ref="BU32">O32*INDEX(prod_est,$G32+$H32-1,MATCH(BU$14,$BP$14:$DP$14,0))</f>
        <v>31.725640140108332</v>
      </c>
      <c r="BV32" s="8" cm="1">
        <f t="array" ref="BV32">P32*INDEX(prod_est,$G32+$H32-1,MATCH(BV$14,$BP$14:$DP$14,0))</f>
        <v>31.91403147680802</v>
      </c>
      <c r="BW32" s="8" cm="1">
        <f t="array" ref="BW32">Q32*INDEX(prod_est,$G32+$H32-1,MATCH(BW$14,$BP$14:$DP$14,0))</f>
        <v>32.107172654482838</v>
      </c>
      <c r="BX32" s="8" cm="1">
        <f t="array" ref="BX32">R32*INDEX(prod_est,$G32+$H32-1,MATCH(BX$14,$BP$14:$DP$14,0))</f>
        <v>32.303343224370437</v>
      </c>
      <c r="BY32" s="8" cm="1">
        <f t="array" ref="BY32">S32*INDEX(prod_est,$G32+$H32-1,MATCH(BY$14,$BP$14:$DP$14,0))</f>
        <v>32.502912098236827</v>
      </c>
      <c r="BZ32" s="8" cm="1">
        <f t="array" ref="BZ32">T32*INDEX(prod_est,$G32+$H32-1,MATCH(BZ$14,$BP$14:$DP$14,0))</f>
        <v>32.485345803286918</v>
      </c>
      <c r="CA32" s="8" cm="1">
        <f t="array" ref="CA32">U32*INDEX(prod_est,$G32+$H32-1,MATCH(CA$14,$BP$14:$DP$14,0))</f>
        <v>32.472362739024767</v>
      </c>
      <c r="CB32" s="8" cm="1">
        <f t="array" ref="CB32">V32*INDEX(prod_est,$G32+$H32-1,MATCH(CB$14,$BP$14:$DP$14,0))</f>
        <v>32.461611488526096</v>
      </c>
      <c r="CC32" s="8" cm="1">
        <f t="array" ref="CC32">W32*INDEX(prod_est,$G32+$H32-1,MATCH(CC$14,$BP$14:$DP$14,0))</f>
        <v>32.452525115783295</v>
      </c>
      <c r="CD32" s="8" cm="1">
        <f t="array" ref="CD32">X32*INDEX(prod_est,$G32+$H32-1,MATCH(CD$14,$BP$14:$DP$14,0))</f>
        <v>32.444136537085186</v>
      </c>
      <c r="CE32" s="8" cm="1">
        <f t="array" ref="CE32">Y32*INDEX(prod_est,$G32+$H32-1,MATCH(CE$14,$BP$14:$DP$14,0))</f>
        <v>32.43693712289965</v>
      </c>
      <c r="CF32" s="8" cm="1">
        <f t="array" ref="CF32">Z32*INDEX(prod_est,$G32+$H32-1,MATCH(CF$14,$BP$14:$DP$14,0))</f>
        <v>32.432261026915327</v>
      </c>
      <c r="CG32" s="8" cm="1">
        <f t="array" ref="CG32">AA32*INDEX(prod_est,$G32+$H32-1,MATCH(CG$14,$BP$14:$DP$14,0))</f>
        <v>32.426655414661809</v>
      </c>
      <c r="CH32" s="8" cm="1">
        <f t="array" ref="CH32">AB32*INDEX(prod_est,$G32+$H32-1,MATCH(CH$14,$BP$14:$DP$14,0))</f>
        <v>32.421264320603669</v>
      </c>
      <c r="CI32" s="8" cm="1">
        <f t="array" ref="CI32">AC32*INDEX(prod_est,$G32+$H32-1,MATCH(CI$14,$BP$14:$DP$14,0))</f>
        <v>32.417554531907143</v>
      </c>
      <c r="CJ32" s="8" cm="1">
        <f t="array" ref="CJ32">AD32*INDEX(prod_est,$G32+$H32-1,MATCH(CJ$14,$BP$14:$DP$14,0))</f>
        <v>32.413958217461342</v>
      </c>
      <c r="CK32" s="8" cm="1">
        <f t="array" ref="CK32">AE32*INDEX(prod_est,$G32+$H32-1,MATCH(CK$14,$BP$14:$DP$14,0))</f>
        <v>32.410517575362128</v>
      </c>
      <c r="CL32" s="8" cm="1">
        <f t="array" ref="CL32">AF32*INDEX(prod_est,$G32+$H32-1,MATCH(CL$14,$BP$14:$DP$14,0))</f>
        <v>32.407231726323992</v>
      </c>
      <c r="CM32" s="8" cm="1">
        <f t="array" ref="CM32">AG32*INDEX(prod_est,$G32+$H32-1,MATCH(CM$14,$BP$14:$DP$14,0))</f>
        <v>32.300489201132436</v>
      </c>
      <c r="CN32" s="8" cm="1">
        <f t="array" ref="CN32">AH32*INDEX(prod_est,$G32+$H32-1,MATCH(CN$14,$BP$14:$DP$14,0))</f>
        <v>32.195200166503668</v>
      </c>
      <c r="CO32" s="8" cm="1">
        <f t="array" ref="CO32">AI32*INDEX(prod_est,$G32+$H32-1,MATCH(CO$14,$BP$14:$DP$14,0))</f>
        <v>32.090726389906656</v>
      </c>
      <c r="CP32" s="8" cm="1">
        <f t="array" ref="CP32">AJ32*INDEX(prod_est,$G32+$H32-1,MATCH(CP$14,$BP$14:$DP$14,0))</f>
        <v>31.990228743410057</v>
      </c>
      <c r="CQ32" s="8" cm="1">
        <f t="array" ref="CQ32">AK32*INDEX(prod_est,$G32+$H32-1,MATCH(CQ$14,$BP$14:$DP$14,0))</f>
        <v>31.890921248096394</v>
      </c>
      <c r="CR32" s="8" cm="1">
        <f t="array" ref="CR32">AL32*INDEX(prod_est,$G32+$H32-1,MATCH(CR$14,$BP$14:$DP$14,0))</f>
        <v>31.855553028660296</v>
      </c>
      <c r="CS32" s="8" cm="1">
        <f t="array" ref="CS32">AM32*INDEX(prod_est,$G32+$H32-1,MATCH(CS$14,$BP$14:$DP$14,0))</f>
        <v>31.821949794136753</v>
      </c>
      <c r="CT32" s="8" cm="1">
        <f t="array" ref="CT32">AN32*INDEX(prod_est,$G32+$H32-1,MATCH(CT$14,$BP$14:$DP$14,0))</f>
        <v>31.790825417127827</v>
      </c>
      <c r="CU32" s="8" cm="1">
        <f t="array" ref="CU32">AO32*INDEX(prod_est,$G32+$H32-1,MATCH(CU$14,$BP$14:$DP$14,0))</f>
        <v>31.761601195060944</v>
      </c>
      <c r="CV32" s="8" cm="1">
        <f t="array" ref="CV32">AP32*INDEX(prod_est,$G32+$H32-1,MATCH(CV$14,$BP$14:$DP$14,0))</f>
        <v>31.734272973172047</v>
      </c>
      <c r="CW32" cm="1">
        <f t="array" ref="CW32">AQ32*INDEX(prod_est,$G32+$H32-1,MATCH(CW$14,$BP$14:$DP$14,0))</f>
        <v>31.596325012372066</v>
      </c>
      <c r="CX32" cm="1">
        <f t="array" ref="CX32">AR32*INDEX(prod_est,$G32+$H32-1,MATCH(CX$14,$BP$14:$DP$14,0))</f>
        <v>31.458976707341886</v>
      </c>
      <c r="CY32" cm="1">
        <f t="array" ref="CY32">AS32*INDEX(prod_est,$G32+$H32-1,MATCH(CY$14,$BP$14:$DP$14,0))</f>
        <v>31.32222545139534</v>
      </c>
      <c r="CZ32" cm="1">
        <f t="array" ref="CZ32">AT32*INDEX(prod_est,$G32+$H32-1,MATCH(CZ$14,$BP$14:$DP$14,0))</f>
        <v>31.186068649177429</v>
      </c>
      <c r="DA32" cm="1">
        <f t="array" ref="DA32">AU32*INDEX(prod_est,$G32+$H32-1,MATCH(DA$14,$BP$14:$DP$14,0))</f>
        <v>31.050503716615111</v>
      </c>
      <c r="DB32" cm="1">
        <f t="array" ref="DB32">AV32*INDEX(prod_est,$G32+$H32-1,MATCH(DB$14,$BP$14:$DP$14,0))</f>
        <v>30.915528080868221</v>
      </c>
      <c r="DC32" cm="1">
        <f t="array" ref="DC32">AW32*INDEX(prod_est,$G32+$H32-1,MATCH(DC$14,$BP$14:$DP$14,0))</f>
        <v>30.781139180280658</v>
      </c>
      <c r="DD32" cm="1">
        <f t="array" ref="DD32">AX32*INDEX(prod_est,$G32+$H32-1,MATCH(DD$14,$BP$14:$DP$14,0))</f>
        <v>30.647334464331752</v>
      </c>
      <c r="DE32" cm="1">
        <f t="array" ref="DE32">AY32*INDEX(prod_est,$G32+$H32-1,MATCH(DE$14,$BP$14:$DP$14,0))</f>
        <v>30.514111393587903</v>
      </c>
      <c r="DF32" cm="1">
        <f t="array" ref="DF32">AZ32*INDEX(prod_est,$G32+$H32-1,MATCH(DF$14,$BP$14:$DP$14,0))</f>
        <v>30.381467439654323</v>
      </c>
      <c r="DG32" cm="1">
        <f t="array" ref="DG32">BA32*INDEX(prod_est,$G32+$H32-1,MATCH(DG$14,$BP$14:$DP$14,0))</f>
        <v>30.24940008512711</v>
      </c>
      <c r="DH32" cm="1">
        <f t="array" ref="DH32">BB32*INDEX(prod_est,$G32+$H32-1,MATCH(DH$14,$BP$14:$DP$14,0))</f>
        <v>30.117906823545418</v>
      </c>
      <c r="DI32" cm="1">
        <f t="array" ref="DI32">BC32*INDEX(prod_est,$G32+$H32-1,MATCH(DI$14,$BP$14:$DP$14,0))</f>
        <v>29.986985159343931</v>
      </c>
      <c r="DJ32" cm="1">
        <f t="array" ref="DJ32">BD32*INDEX(prod_est,$G32+$H32-1,MATCH(DJ$14,$BP$14:$DP$14,0))</f>
        <v>29.856632607805476</v>
      </c>
      <c r="DK32" cm="1">
        <f t="array" ref="DK32">BE32*INDEX(prod_est,$G32+$H32-1,MATCH(DK$14,$BP$14:$DP$14,0))</f>
        <v>29.726846695013872</v>
      </c>
      <c r="DL32" cm="1">
        <f t="array" ref="DL32">BF32*INDEX(prod_est,$G32+$H32-1,MATCH(DL$14,$BP$14:$DP$14,0))</f>
        <v>29.597624957806989</v>
      </c>
      <c r="DM32" cm="1">
        <f t="array" ref="DM32">BG32*INDEX(prod_est,$G32+$H32-1,MATCH(DM$14,$BP$14:$DP$14,0))</f>
        <v>29.468964943729979</v>
      </c>
      <c r="DN32" cm="1">
        <f t="array" ref="DN32">BH32*INDEX(prod_est,$G32+$H32-1,MATCH(DN$14,$BP$14:$DP$14,0))</f>
        <v>29.340864210988741</v>
      </c>
      <c r="DO32" cm="1">
        <f t="array" ref="DO32">BI32*INDEX(prod_est,$G32+$H32-1,MATCH(DO$14,$BP$14:$DP$14,0))</f>
        <v>29.213320328403601</v>
      </c>
      <c r="DP32" cm="1">
        <f t="array" ref="DP32">BJ32*INDEX(prod_est,$G32+$H32-1,MATCH(DP$14,$BP$14:$DP$14,0))</f>
        <v>29.086330875363135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03_CDA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03_CDA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03_CDA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03_CDA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03_CDA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03_CDA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ref="K39:AP39" si="53">J39*(1-$F$4)</f>
        <v>5.1536350456960107E-4</v>
      </c>
      <c r="L39" s="42">
        <f t="shared" si="53"/>
        <v>5.1312323441795118E-4</v>
      </c>
      <c r="M39" s="42">
        <f t="shared" si="53"/>
        <v>5.1089270265543415E-4</v>
      </c>
      <c r="N39" s="42">
        <f t="shared" si="53"/>
        <v>5.0867186694955591E-4</v>
      </c>
      <c r="O39" s="42">
        <f t="shared" si="53"/>
        <v>5.0646068515184045E-4</v>
      </c>
      <c r="P39" s="42">
        <f t="shared" si="53"/>
        <v>5.0425911529703013E-4</v>
      </c>
      <c r="Q39" s="42">
        <f t="shared" si="53"/>
        <v>5.0206711560228884E-4</v>
      </c>
      <c r="R39" s="42">
        <f t="shared" si="53"/>
        <v>4.9988464446640952E-4</v>
      </c>
      <c r="S39" s="42">
        <f t="shared" si="53"/>
        <v>4.9771166046902406E-4</v>
      </c>
      <c r="T39" s="42">
        <f t="shared" si="53"/>
        <v>4.9554812236981757E-4</v>
      </c>
      <c r="U39" s="42">
        <f t="shared" si="53"/>
        <v>4.9339398910774575E-4</v>
      </c>
      <c r="V39" s="42">
        <f t="shared" si="53"/>
        <v>4.9124921980025528E-4</v>
      </c>
      <c r="W39" s="42">
        <f t="shared" si="53"/>
        <v>4.8911377374250833E-4</v>
      </c>
      <c r="X39" s="42">
        <f t="shared" si="53"/>
        <v>4.8698761040660951E-4</v>
      </c>
      <c r="Y39" s="42">
        <f t="shared" si="53"/>
        <v>4.8487068944083725E-4</v>
      </c>
      <c r="Z39" s="42">
        <f t="shared" si="53"/>
        <v>4.8276297066887766E-4</v>
      </c>
      <c r="AA39" s="42">
        <f t="shared" si="53"/>
        <v>4.8066441408906209E-4</v>
      </c>
      <c r="AB39" s="42">
        <f t="shared" si="53"/>
        <v>4.7857497987360804E-4</v>
      </c>
      <c r="AC39" s="42">
        <f t="shared" si="53"/>
        <v>4.7649462836786316E-4</v>
      </c>
      <c r="AD39" s="42">
        <f t="shared" si="53"/>
        <v>4.7442332008955281E-4</v>
      </c>
      <c r="AE39" s="42">
        <f t="shared" si="53"/>
        <v>4.7236101572803056E-4</v>
      </c>
      <c r="AF39" s="42">
        <f t="shared" si="53"/>
        <v>4.7030767614353222E-4</v>
      </c>
      <c r="AG39" s="42">
        <f t="shared" si="53"/>
        <v>4.6826326236643306E-4</v>
      </c>
      <c r="AH39" s="42">
        <f t="shared" si="53"/>
        <v>4.6622773559650812E-4</v>
      </c>
      <c r="AI39" s="42">
        <f t="shared" si="53"/>
        <v>4.6420105720219597E-4</v>
      </c>
      <c r="AJ39" s="42">
        <f t="shared" si="53"/>
        <v>4.6218318871986538E-4</v>
      </c>
      <c r="AK39" s="42">
        <f t="shared" si="53"/>
        <v>4.6017409185308546E-4</v>
      </c>
      <c r="AL39" s="42">
        <f t="shared" si="53"/>
        <v>4.5817372847189872E-4</v>
      </c>
      <c r="AM39" s="42">
        <f t="shared" si="53"/>
        <v>4.5618206061209755E-4</v>
      </c>
      <c r="AN39" s="42">
        <f t="shared" si="53"/>
        <v>4.5419905047450367E-4</v>
      </c>
      <c r="AO39" s="42">
        <f t="shared" si="53"/>
        <v>4.5222466042425059E-4</v>
      </c>
      <c r="AP39" s="42">
        <f t="shared" si="53"/>
        <v>4.5025885299006962E-4</v>
      </c>
      <c r="AQ39" s="42">
        <f t="shared" ref="AQ39:BJ39" si="54">AP39*(1-$F$4)</f>
        <v>4.4830159086357857E-4</v>
      </c>
      <c r="AR39" s="42">
        <f t="shared" si="54"/>
        <v>4.4635283689857362E-4</v>
      </c>
      <c r="AS39" s="42">
        <f t="shared" si="54"/>
        <v>4.4441255411032451E-4</v>
      </c>
      <c r="AT39" s="42">
        <f t="shared" si="54"/>
        <v>4.4248070567487246E-4</v>
      </c>
      <c r="AU39" s="42">
        <f t="shared" si="54"/>
        <v>4.4055725492833138E-4</v>
      </c>
      <c r="AV39" s="42">
        <f t="shared" si="54"/>
        <v>4.3864216536619209E-4</v>
      </c>
      <c r="AW39" s="42">
        <f t="shared" si="54"/>
        <v>4.3673540064262937E-4</v>
      </c>
      <c r="AX39" s="42">
        <f t="shared" si="54"/>
        <v>4.3483692456981228E-4</v>
      </c>
      <c r="AY39" s="42">
        <f t="shared" si="54"/>
        <v>4.3294670111721726E-4</v>
      </c>
      <c r="AZ39" s="42">
        <f t="shared" si="54"/>
        <v>4.3106469441094454E-4</v>
      </c>
      <c r="BA39" s="42">
        <f t="shared" si="54"/>
        <v>4.2919086873303698E-4</v>
      </c>
      <c r="BB39" s="42">
        <f t="shared" si="54"/>
        <v>4.2732518852080248E-4</v>
      </c>
      <c r="BC39" s="42">
        <f t="shared" si="54"/>
        <v>4.2546761836613885E-4</v>
      </c>
      <c r="BD39" s="42">
        <f t="shared" si="54"/>
        <v>4.2361812301486192E-4</v>
      </c>
      <c r="BE39" s="42">
        <f t="shared" si="54"/>
        <v>4.2177666736603647E-4</v>
      </c>
      <c r="BF39" s="42">
        <f t="shared" si="54"/>
        <v>4.1994321647130999E-4</v>
      </c>
      <c r="BG39" s="42">
        <f t="shared" si="54"/>
        <v>4.1811773553424942E-4</v>
      </c>
      <c r="BH39" s="42">
        <f t="shared" si="54"/>
        <v>4.1630018990968079E-4</v>
      </c>
      <c r="BI39" s="42">
        <f t="shared" si="54"/>
        <v>4.1449054510303167E-4</v>
      </c>
      <c r="BJ39" s="42">
        <f t="shared" si="54"/>
        <v>4.1268876676967659E-4</v>
      </c>
      <c r="BK39" t="str">
        <f t="shared" si="3"/>
        <v>03_CDA</v>
      </c>
      <c r="BL39" t="str">
        <f t="shared" si="4"/>
        <v>d_ind_cem_16_2_industrial_waste</v>
      </c>
      <c r="BO39" s="8">
        <f t="shared" si="5"/>
        <v>6.1370114400000011</v>
      </c>
      <c r="BP39" s="8">
        <f t="shared" si="6"/>
        <v>6.3139874759999994</v>
      </c>
      <c r="BQ39" s="8" cm="1">
        <f t="array" ref="BQ39">K39*INDEX(prod_est,$G39+$H39-1,MATCH(BQ$14,$BP$14:$DP$14,0))</f>
        <v>6.3381549602546192</v>
      </c>
      <c r="BR39" s="8" cm="1">
        <f t="array" ref="BR39">L39*INDEX(prod_est,$G39+$H39-1,MATCH(BR$14,$BP$14:$DP$14,0))</f>
        <v>6.0645860278497992</v>
      </c>
      <c r="BS39" s="8" cm="1">
        <f t="array" ref="BS39">M39*INDEX(prod_est,$G39+$H39-1,MATCH(BS$14,$BP$14:$DP$14,0))</f>
        <v>6.0901969665034859</v>
      </c>
      <c r="BT39" s="8" cm="1">
        <f t="array" ref="BT39">N39*INDEX(prod_est,$G39+$H39-1,MATCH(BT$14,$BP$14:$DP$14,0))</f>
        <v>6.1204250730887422</v>
      </c>
      <c r="BU39" s="8" cm="1">
        <f t="array" ref="BU39">O39*INDEX(prod_est,$G39+$H39-1,MATCH(BU$14,$BP$14:$DP$14,0))</f>
        <v>6.1555555145972543</v>
      </c>
      <c r="BV39" s="8" cm="1">
        <f t="array" ref="BV39">P39*INDEX(prod_est,$G39+$H39-1,MATCH(BV$14,$BP$14:$DP$14,0))</f>
        <v>6.192108073549659</v>
      </c>
      <c r="BW39" s="8" cm="1">
        <f t="array" ref="BW39">Q39*INDEX(prod_est,$G39+$H39-1,MATCH(BW$14,$BP$14:$DP$14,0))</f>
        <v>6.229582218628579</v>
      </c>
      <c r="BX39" s="8" cm="1">
        <f t="array" ref="BX39">R39*INDEX(prod_est,$G39+$H39-1,MATCH(BX$14,$BP$14:$DP$14,0))</f>
        <v>6.2676441404035375</v>
      </c>
      <c r="BY39" s="8" cm="1">
        <f t="array" ref="BY39">S39*INDEX(prod_est,$G39+$H39-1,MATCH(BY$14,$BP$14:$DP$14,0))</f>
        <v>6.3063654168425654</v>
      </c>
      <c r="BZ39" s="8" cm="1">
        <f t="array" ref="BZ39">T39*INDEX(prod_est,$G39+$H39-1,MATCH(BZ$14,$BP$14:$DP$14,0))</f>
        <v>6.3029571230060197</v>
      </c>
      <c r="CA39" s="8" cm="1">
        <f t="array" ref="CA39">U39*INDEX(prod_est,$G39+$H39-1,MATCH(CA$14,$BP$14:$DP$14,0))</f>
        <v>6.3004380887970237</v>
      </c>
      <c r="CB39" s="8" cm="1">
        <f t="array" ref="CB39">V39*INDEX(prod_est,$G39+$H39-1,MATCH(CB$14,$BP$14:$DP$14,0))</f>
        <v>6.2983520814224319</v>
      </c>
      <c r="CC39" s="8" cm="1">
        <f t="array" ref="CC39">W39*INDEX(prod_est,$G39+$H39-1,MATCH(CC$14,$BP$14:$DP$14,0))</f>
        <v>6.2965891013344768</v>
      </c>
      <c r="CD39" s="8" cm="1">
        <f t="array" ref="CD39">X39*INDEX(prod_est,$G39+$H39-1,MATCH(CD$14,$BP$14:$DP$14,0))</f>
        <v>6.2949615104762069</v>
      </c>
      <c r="CE39" s="8" cm="1">
        <f t="array" ref="CE39">Y39*INDEX(prod_est,$G39+$H39-1,MATCH(CE$14,$BP$14:$DP$14,0))</f>
        <v>6.2935646468196849</v>
      </c>
      <c r="CF39" s="8" cm="1">
        <f t="array" ref="CF39">Z39*INDEX(prod_est,$G39+$H39-1,MATCH(CF$14,$BP$14:$DP$14,0))</f>
        <v>6.2926573690375509</v>
      </c>
      <c r="CG39" s="8" cm="1">
        <f t="array" ref="CG39">AA39*INDEX(prod_est,$G39+$H39-1,MATCH(CG$14,$BP$14:$DP$14,0))</f>
        <v>6.2915697422074084</v>
      </c>
      <c r="CH39" s="8" cm="1">
        <f t="array" ref="CH39">AB39*INDEX(prod_est,$G39+$H39-1,MATCH(CH$14,$BP$14:$DP$14,0))</f>
        <v>6.2905237371902434</v>
      </c>
      <c r="CI39" s="8" cm="1">
        <f t="array" ref="CI39">AC39*INDEX(prod_est,$G39+$H39-1,MATCH(CI$14,$BP$14:$DP$14,0))</f>
        <v>6.289803946819803</v>
      </c>
      <c r="CJ39" s="8" cm="1">
        <f t="array" ref="CJ39">AD39*INDEX(prod_est,$G39+$H39-1,MATCH(CJ$14,$BP$14:$DP$14,0))</f>
        <v>6.289106173248606</v>
      </c>
      <c r="CK39" s="8" cm="1">
        <f t="array" ref="CK39">AE39*INDEX(prod_est,$G39+$H39-1,MATCH(CK$14,$BP$14:$DP$14,0))</f>
        <v>6.2884386039464886</v>
      </c>
      <c r="CL39" s="8" cm="1">
        <f t="array" ref="CL39">AF39*INDEX(prod_est,$G39+$H39-1,MATCH(CL$14,$BP$14:$DP$14,0))</f>
        <v>6.2878010683104053</v>
      </c>
      <c r="CM39" s="8" cm="1">
        <f t="array" ref="CM39">AG39*INDEX(prod_est,$G39+$H39-1,MATCH(CM$14,$BP$14:$DP$14,0))</f>
        <v>6.2670903896075272</v>
      </c>
      <c r="CN39" s="8" cm="1">
        <f t="array" ref="CN39">AH39*INDEX(prod_est,$G39+$H39-1,MATCH(CN$14,$BP$14:$DP$14,0))</f>
        <v>6.2466617238698614</v>
      </c>
      <c r="CO39" s="8" cm="1">
        <f t="array" ref="CO39">AI39*INDEX(prod_est,$G39+$H39-1,MATCH(CO$14,$BP$14:$DP$14,0))</f>
        <v>6.2263912382682332</v>
      </c>
      <c r="CP39" s="8" cm="1">
        <f t="array" ref="CP39">AJ39*INDEX(prod_est,$G39+$H39-1,MATCH(CP$14,$BP$14:$DP$14,0))</f>
        <v>6.2068922198287559</v>
      </c>
      <c r="CQ39" s="8" cm="1">
        <f t="array" ref="CQ39">AK39*INDEX(prod_est,$G39+$H39-1,MATCH(CQ$14,$BP$14:$DP$14,0))</f>
        <v>6.1876241200293753</v>
      </c>
      <c r="CR39" s="8" cm="1">
        <f t="array" ref="CR39">AL39*INDEX(prod_est,$G39+$H39-1,MATCH(CR$14,$BP$14:$DP$14,0))</f>
        <v>6.1807618144232501</v>
      </c>
      <c r="CS39" s="8" cm="1">
        <f t="array" ref="CS39">AM39*INDEX(prod_est,$G39+$H39-1,MATCH(CS$14,$BP$14:$DP$14,0))</f>
        <v>6.1742419593575617</v>
      </c>
      <c r="CT39" s="8" cm="1">
        <f t="array" ref="CT39">AN39*INDEX(prod_est,$G39+$H39-1,MATCH(CT$14,$BP$14:$DP$14,0))</f>
        <v>6.168203063698102</v>
      </c>
      <c r="CU39" s="8" cm="1">
        <f t="array" ref="CU39">AO39*INDEX(prod_est,$G39+$H39-1,MATCH(CU$14,$BP$14:$DP$14,0))</f>
        <v>6.1625328448937156</v>
      </c>
      <c r="CV39" s="8" cm="1">
        <f t="array" ref="CV39">AP39*INDEX(prod_est,$G39+$H39-1,MATCH(CV$14,$BP$14:$DP$14,0))</f>
        <v>6.1572304968178555</v>
      </c>
      <c r="CW39" cm="1">
        <f t="array" ref="CW39">AQ39*INDEX(prod_est,$G39+$H39-1,MATCH(CW$14,$BP$14:$DP$14,0))</f>
        <v>6.1304651950909328</v>
      </c>
      <c r="CX39" cm="1">
        <f t="array" ref="CX39">AR39*INDEX(prod_est,$G39+$H39-1,MATCH(CX$14,$BP$14:$DP$14,0))</f>
        <v>6.1038162413514536</v>
      </c>
      <c r="CY39" cm="1">
        <f t="array" ref="CY39">AS39*INDEX(prod_est,$G39+$H39-1,MATCH(CY$14,$BP$14:$DP$14,0))</f>
        <v>6.0772831298381043</v>
      </c>
      <c r="CZ39" cm="1">
        <f t="array" ref="CZ39">AT39*INDEX(prod_est,$G39+$H39-1,MATCH(CZ$14,$BP$14:$DP$14,0))</f>
        <v>6.0508653569881004</v>
      </c>
      <c r="DA39" cm="1">
        <f t="array" ref="DA39">AU39*INDEX(prod_est,$G39+$H39-1,MATCH(DA$14,$BP$14:$DP$14,0))</f>
        <v>6.0245624214276283</v>
      </c>
      <c r="DB39" cm="1">
        <f t="array" ref="DB39">AV39*INDEX(prod_est,$G39+$H39-1,MATCH(DB$14,$BP$14:$DP$14,0))</f>
        <v>5.9983738239623348</v>
      </c>
      <c r="DC39" cm="1">
        <f t="array" ref="DC39">AW39*INDEX(prod_est,$G39+$H39-1,MATCH(DC$14,$BP$14:$DP$14,0))</f>
        <v>5.9722990675678487</v>
      </c>
      <c r="DD39" cm="1">
        <f t="array" ref="DD39">AX39*INDEX(prod_est,$G39+$H39-1,MATCH(DD$14,$BP$14:$DP$14,0))</f>
        <v>5.946337657380349</v>
      </c>
      <c r="DE39" cm="1">
        <f t="array" ref="DE39">AY39*INDEX(prod_est,$G39+$H39-1,MATCH(DE$14,$BP$14:$DP$14,0))</f>
        <v>5.9204891006871723</v>
      </c>
      <c r="DF39" cm="1">
        <f t="array" ref="DF39">AZ39*INDEX(prod_est,$G39+$H39-1,MATCH(DF$14,$BP$14:$DP$14,0))</f>
        <v>5.894752906917466</v>
      </c>
      <c r="DG39" cm="1">
        <f t="array" ref="DG39">BA39*INDEX(prod_est,$G39+$H39-1,MATCH(DG$14,$BP$14:$DP$14,0))</f>
        <v>5.869128587632872</v>
      </c>
      <c r="DH39" cm="1">
        <f t="array" ref="DH39">BB39*INDEX(prod_est,$G39+$H39-1,MATCH(DH$14,$BP$14:$DP$14,0))</f>
        <v>5.84361565651826</v>
      </c>
      <c r="DI39" cm="1">
        <f t="array" ref="DI39">BC39*INDEX(prod_est,$G39+$H39-1,MATCH(DI$14,$BP$14:$DP$14,0))</f>
        <v>5.8182136293724973</v>
      </c>
      <c r="DJ39" cm="1">
        <f t="array" ref="DJ39">BD39*INDEX(prod_est,$G39+$H39-1,MATCH(DJ$14,$BP$14:$DP$14,0))</f>
        <v>5.7929220240992612</v>
      </c>
      <c r="DK39" cm="1">
        <f t="array" ref="DK39">BE39*INDEX(prod_est,$G39+$H39-1,MATCH(DK$14,$BP$14:$DP$14,0))</f>
        <v>5.7677403606978848</v>
      </c>
      <c r="DL39" cm="1">
        <f t="array" ref="DL39">BF39*INDEX(prod_est,$G39+$H39-1,MATCH(DL$14,$BP$14:$DP$14,0))</f>
        <v>5.7426681612542527</v>
      </c>
      <c r="DM39" cm="1">
        <f t="array" ref="DM39">BG39*INDEX(prod_est,$G39+$H39-1,MATCH(DM$14,$BP$14:$DP$14,0))</f>
        <v>5.7177049499317274</v>
      </c>
      <c r="DN39" cm="1">
        <f t="array" ref="DN39">BH39*INDEX(prod_est,$G39+$H39-1,MATCH(DN$14,$BP$14:$DP$14,0))</f>
        <v>5.6928502529621188</v>
      </c>
      <c r="DO39" cm="1">
        <f t="array" ref="DO39">BI39*INDEX(prod_est,$G39+$H39-1,MATCH(DO$14,$BP$14:$DP$14,0))</f>
        <v>5.6681035986366926</v>
      </c>
      <c r="DP39" cm="1">
        <f t="array" ref="DP39">BJ39*INDEX(prod_est,$G39+$H39-1,MATCH(DP$14,$BP$14:$DP$14,0))</f>
        <v>5.6434645172972218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03_CDA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03_CDA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03_CDA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03_CDA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03_CDA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ref="K45:AP45" si="62">J45*(1-$F$4)</f>
        <v>6.0825107224024187E-4</v>
      </c>
      <c r="L45" s="42">
        <f t="shared" si="62"/>
        <v>6.0560702253597166E-4</v>
      </c>
      <c r="M45" s="42">
        <f t="shared" si="62"/>
        <v>6.0297446643879518E-4</v>
      </c>
      <c r="N45" s="42">
        <f t="shared" si="62"/>
        <v>6.0035335398633696E-4</v>
      </c>
      <c r="O45" s="42">
        <f t="shared" si="62"/>
        <v>5.977436354334066E-4</v>
      </c>
      <c r="P45" s="42">
        <f t="shared" si="62"/>
        <v>5.9514526125105448E-4</v>
      </c>
      <c r="Q45" s="42">
        <f t="shared" si="62"/>
        <v>5.9255818212563193E-4</v>
      </c>
      <c r="R45" s="42">
        <f t="shared" si="62"/>
        <v>5.899823489578553E-4</v>
      </c>
      <c r="S45" s="42">
        <f t="shared" si="62"/>
        <v>5.8741771286187404E-4</v>
      </c>
      <c r="T45" s="42">
        <f t="shared" si="62"/>
        <v>5.8486422516434305E-4</v>
      </c>
      <c r="U45" s="42">
        <f t="shared" si="62"/>
        <v>5.8232183740349877E-4</v>
      </c>
      <c r="V45" s="42">
        <f t="shared" si="62"/>
        <v>5.7979050132823961E-4</v>
      </c>
      <c r="W45" s="42">
        <f t="shared" si="62"/>
        <v>5.7727016889721008E-4</v>
      </c>
      <c r="X45" s="42">
        <f t="shared" si="62"/>
        <v>5.7476079227788903E-4</v>
      </c>
      <c r="Y45" s="42">
        <f t="shared" si="62"/>
        <v>5.7226232384568186E-4</v>
      </c>
      <c r="Z45" s="42">
        <f t="shared" si="62"/>
        <v>5.6977471618301664E-4</v>
      </c>
      <c r="AA45" s="42">
        <f t="shared" si="62"/>
        <v>5.6729792207844444E-4</v>
      </c>
      <c r="AB45" s="42">
        <f t="shared" si="62"/>
        <v>5.648318945257431E-4</v>
      </c>
      <c r="AC45" s="42">
        <f t="shared" si="62"/>
        <v>5.6237658672302494E-4</v>
      </c>
      <c r="AD45" s="42">
        <f t="shared" si="62"/>
        <v>5.5993195207184893E-4</v>
      </c>
      <c r="AE45" s="42">
        <f t="shared" si="62"/>
        <v>5.5749794417633597E-4</v>
      </c>
      <c r="AF45" s="42">
        <f t="shared" si="62"/>
        <v>5.550745168422885E-4</v>
      </c>
      <c r="AG45" s="42">
        <f t="shared" si="62"/>
        <v>5.5266162407631393E-4</v>
      </c>
      <c r="AH45" s="42">
        <f t="shared" si="62"/>
        <v>5.5025922008495145E-4</v>
      </c>
      <c r="AI45" s="42">
        <f t="shared" si="62"/>
        <v>5.4786725927380322E-4</v>
      </c>
      <c r="AJ45" s="42">
        <f t="shared" si="62"/>
        <v>5.4548569624666889E-4</v>
      </c>
      <c r="AK45" s="42">
        <f t="shared" si="62"/>
        <v>5.4311448580468395E-4</v>
      </c>
      <c r="AL45" s="42">
        <f t="shared" si="62"/>
        <v>5.4075358294546213E-4</v>
      </c>
      <c r="AM45" s="42">
        <f t="shared" si="62"/>
        <v>5.384029428622413E-4</v>
      </c>
      <c r="AN45" s="42">
        <f t="shared" si="62"/>
        <v>5.3606252094303287E-4</v>
      </c>
      <c r="AO45" s="42">
        <f t="shared" si="62"/>
        <v>5.3373227276977539E-4</v>
      </c>
      <c r="AP45" s="42">
        <f t="shared" si="62"/>
        <v>5.3141215411749133E-4</v>
      </c>
      <c r="AQ45" s="42">
        <f t="shared" si="58"/>
        <v>5.2910212095344793E-4</v>
      </c>
      <c r="AR45" s="42">
        <f t="shared" si="58"/>
        <v>5.268021294363214E-4</v>
      </c>
      <c r="AS45" s="42">
        <f t="shared" si="58"/>
        <v>5.2451213591536488E-4</v>
      </c>
      <c r="AT45" s="42">
        <f t="shared" si="58"/>
        <v>5.2223209692958011E-4</v>
      </c>
      <c r="AU45" s="42">
        <f t="shared" si="58"/>
        <v>5.1996196920689247E-4</v>
      </c>
      <c r="AV45" s="42">
        <f t="shared" si="58"/>
        <v>5.1770170966332981E-4</v>
      </c>
      <c r="AW45" s="42">
        <f t="shared" si="58"/>
        <v>5.1545127540220473E-4</v>
      </c>
      <c r="AX45" s="42">
        <f t="shared" si="58"/>
        <v>5.1321062371330057E-4</v>
      </c>
      <c r="AY45" s="42">
        <f t="shared" si="58"/>
        <v>5.1097971207206055E-4</v>
      </c>
      <c r="AZ45" s="42">
        <f t="shared" si="58"/>
        <v>5.0875849813878109E-4</v>
      </c>
      <c r="BA45" s="42">
        <f t="shared" si="58"/>
        <v>5.06546939757808E-4</v>
      </c>
      <c r="BB45" s="42">
        <f t="shared" si="58"/>
        <v>5.0434499495673646E-4</v>
      </c>
      <c r="BC45" s="42">
        <f t="shared" si="58"/>
        <v>5.0215262194561454E-4</v>
      </c>
      <c r="BD45" s="42">
        <f t="shared" si="58"/>
        <v>4.9996977911614992E-4</v>
      </c>
      <c r="BE45" s="42">
        <f t="shared" si="58"/>
        <v>4.9779642504092032E-4</v>
      </c>
      <c r="BF45" s="42">
        <f t="shared" si="58"/>
        <v>4.9563251847258743E-4</v>
      </c>
      <c r="BG45" s="42">
        <f t="shared" si="58"/>
        <v>4.934780183431137E-4</v>
      </c>
      <c r="BH45" s="42">
        <f t="shared" si="58"/>
        <v>4.9133288376298329E-4</v>
      </c>
      <c r="BI45" s="42">
        <f t="shared" si="58"/>
        <v>4.8919707402042588E-4</v>
      </c>
      <c r="BJ45" s="42">
        <f t="shared" si="58"/>
        <v>4.8707054858064389E-4</v>
      </c>
      <c r="BK45" t="str">
        <f t="shared" si="3"/>
        <v>03_CDA</v>
      </c>
      <c r="BL45" t="str">
        <f t="shared" si="4"/>
        <v>d_ind_cem_17_electricity</v>
      </c>
      <c r="BO45" s="8">
        <f t="shared" si="5"/>
        <v>7.4339983439999999</v>
      </c>
      <c r="BP45" s="8">
        <f t="shared" si="6"/>
        <v>7.4520015839999996</v>
      </c>
      <c r="BQ45" s="8" cm="1">
        <f t="array" ref="BQ45">K45*INDEX(prod_est,$G45+$H45-1,MATCH(BQ$14,$BP$14:$DP$14,0))</f>
        <v>7.4805249429124592</v>
      </c>
      <c r="BR45" s="8" cm="1">
        <f t="array" ref="BR45">L45*INDEX(prod_est,$G45+$H45-1,MATCH(BR$14,$BP$14:$DP$14,0))</f>
        <v>7.1576487691216579</v>
      </c>
      <c r="BS45" s="8" cm="1">
        <f t="array" ref="BS45">M45*INDEX(prod_est,$G45+$H45-1,MATCH(BS$14,$BP$14:$DP$14,0))</f>
        <v>7.1878757463116578</v>
      </c>
      <c r="BT45" s="8" cm="1">
        <f t="array" ref="BT45">N45*INDEX(prod_est,$G45+$H45-1,MATCH(BT$14,$BP$14:$DP$14,0))</f>
        <v>7.2235520758911624</v>
      </c>
      <c r="BU45" s="8" cm="1">
        <f t="array" ref="BU45">O45*INDEX(prod_est,$G45+$H45-1,MATCH(BU$14,$BP$14:$DP$14,0))</f>
        <v>7.2650143224925614</v>
      </c>
      <c r="BV45" s="8" cm="1">
        <f t="array" ref="BV45">P45*INDEX(prod_est,$G45+$H45-1,MATCH(BV$14,$BP$14:$DP$14,0))</f>
        <v>7.3081550047077153</v>
      </c>
      <c r="BW45" s="8" cm="1">
        <f t="array" ref="BW45">Q45*INDEX(prod_est,$G45+$H45-1,MATCH(BW$14,$BP$14:$DP$14,0))</f>
        <v>7.3523833769603755</v>
      </c>
      <c r="BX45" s="8" cm="1">
        <f t="array" ref="BX45">R45*INDEX(prod_est,$G45+$H45-1,MATCH(BX$14,$BP$14:$DP$14,0))</f>
        <v>7.3973054650125309</v>
      </c>
      <c r="BY45" s="8" cm="1">
        <f t="array" ref="BY45">S45*INDEX(prod_est,$G45+$H45-1,MATCH(BY$14,$BP$14:$DP$14,0))</f>
        <v>7.4430057478298384</v>
      </c>
      <c r="BZ45" s="8" cm="1">
        <f t="array" ref="BZ45">T45*INDEX(prod_est,$G45+$H45-1,MATCH(BZ$14,$BP$14:$DP$14,0))</f>
        <v>7.4389831533655295</v>
      </c>
      <c r="CA45" s="8" cm="1">
        <f t="array" ref="CA45">U45*INDEX(prod_est,$G45+$H45-1,MATCH(CA$14,$BP$14:$DP$14,0))</f>
        <v>7.436010096008836</v>
      </c>
      <c r="CB45" s="8" cm="1">
        <f t="array" ref="CB45">V45*INDEX(prod_est,$G45+$H45-1,MATCH(CB$14,$BP$14:$DP$14,0))</f>
        <v>7.4335481129404846</v>
      </c>
      <c r="CC45" s="8" cm="1">
        <f t="array" ref="CC45">W45*INDEX(prod_est,$G45+$H45-1,MATCH(CC$14,$BP$14:$DP$14,0))</f>
        <v>7.4314673786251344</v>
      </c>
      <c r="CD45" s="8" cm="1">
        <f t="array" ref="CD45">X45*INDEX(prod_est,$G45+$H45-1,MATCH(CD$14,$BP$14:$DP$14,0))</f>
        <v>7.4295464356869312</v>
      </c>
      <c r="CE45" s="8" cm="1">
        <f t="array" ref="CE45">Y45*INDEX(prod_est,$G45+$H45-1,MATCH(CE$14,$BP$14:$DP$14,0))</f>
        <v>7.4278978055272109</v>
      </c>
      <c r="CF45" s="8" cm="1">
        <f t="array" ref="CF45">Z45*INDEX(prod_est,$G45+$H45-1,MATCH(CF$14,$BP$14:$DP$14,0))</f>
        <v>7.4268270027270322</v>
      </c>
      <c r="CG45" s="8" cm="1">
        <f t="array" ref="CG45">AA45*INDEX(prod_est,$G45+$H45-1,MATCH(CG$14,$BP$14:$DP$14,0))</f>
        <v>7.4255433453089843</v>
      </c>
      <c r="CH45" s="8" cm="1">
        <f t="array" ref="CH45">AB45*INDEX(prod_est,$G45+$H45-1,MATCH(CH$14,$BP$14:$DP$14,0))</f>
        <v>7.4243088114942735</v>
      </c>
      <c r="CI45" s="8" cm="1">
        <f t="array" ref="CI45">AC45*INDEX(prod_est,$G45+$H45-1,MATCH(CI$14,$BP$14:$DP$14,0))</f>
        <v>7.4234592882728458</v>
      </c>
      <c r="CJ45" s="8" cm="1">
        <f t="array" ref="CJ45">AD45*INDEX(prod_est,$G45+$H45-1,MATCH(CJ$14,$BP$14:$DP$14,0))</f>
        <v>7.4226357500923221</v>
      </c>
      <c r="CK45" s="8" cm="1">
        <f t="array" ref="CK45">AE45*INDEX(prod_est,$G45+$H45-1,MATCH(CK$14,$BP$14:$DP$14,0))</f>
        <v>7.421847860107472</v>
      </c>
      <c r="CL45" s="8" cm="1">
        <f t="array" ref="CL45">AF45*INDEX(prod_est,$G45+$H45-1,MATCH(CL$14,$BP$14:$DP$14,0))</f>
        <v>7.4210954169662697</v>
      </c>
      <c r="CM45" s="8" cm="1">
        <f t="array" ref="CM45">AG45*INDEX(prod_est,$G45+$H45-1,MATCH(CM$14,$BP$14:$DP$14,0))</f>
        <v>7.3966519078389226</v>
      </c>
      <c r="CN45" s="8" cm="1">
        <f t="array" ref="CN45">AH45*INDEX(prod_est,$G45+$H45-1,MATCH(CN$14,$BP$14:$DP$14,0))</f>
        <v>7.3725412408452442</v>
      </c>
      <c r="CO45" s="8" cm="1">
        <f t="array" ref="CO45">AI45*INDEX(prod_est,$G45+$H45-1,MATCH(CO$14,$BP$14:$DP$14,0))</f>
        <v>7.3486172638994613</v>
      </c>
      <c r="CP45" s="8" cm="1">
        <f t="array" ref="CP45">AJ45*INDEX(prod_est,$G45+$H45-1,MATCH(CP$14,$BP$14:$DP$14,0))</f>
        <v>7.3256038010362952</v>
      </c>
      <c r="CQ45" s="8" cm="1">
        <f t="array" ref="CQ45">AK45*INDEX(prod_est,$G45+$H45-1,MATCH(CQ$14,$BP$14:$DP$14,0))</f>
        <v>7.3028628768942312</v>
      </c>
      <c r="CR45" s="8" cm="1">
        <f t="array" ref="CR45">AL45*INDEX(prod_est,$G45+$H45-1,MATCH(CR$14,$BP$14:$DP$14,0))</f>
        <v>7.2947637299698647</v>
      </c>
      <c r="CS45" s="8" cm="1">
        <f t="array" ref="CS45">AM45*INDEX(prod_est,$G45+$H45-1,MATCH(CS$14,$BP$14:$DP$14,0))</f>
        <v>7.2870687558411325</v>
      </c>
      <c r="CT45" s="8" cm="1">
        <f t="array" ref="CT45">AN45*INDEX(prod_est,$G45+$H45-1,MATCH(CT$14,$BP$14:$DP$14,0))</f>
        <v>7.279941427795114</v>
      </c>
      <c r="CU45" s="8" cm="1">
        <f t="array" ref="CU45">AO45*INDEX(prod_est,$G45+$H45-1,MATCH(CU$14,$BP$14:$DP$14,0))</f>
        <v>7.2732492258114192</v>
      </c>
      <c r="CV45" s="8" cm="1">
        <f t="array" ref="CV45">AP45*INDEX(prod_est,$G45+$H45-1,MATCH(CV$14,$BP$14:$DP$14,0))</f>
        <v>7.2669911984696762</v>
      </c>
      <c r="CW45" cm="1">
        <f t="array" ref="CW45">AQ45*INDEX(prod_est,$G45+$H45-1,MATCH(CW$14,$BP$14:$DP$14,0))</f>
        <v>7.2354017992788462</v>
      </c>
      <c r="CX45" cm="1">
        <f t="array" ref="CX45">AR45*INDEX(prod_est,$G45+$H45-1,MATCH(CX$14,$BP$14:$DP$14,0))</f>
        <v>7.2039497182867018</v>
      </c>
      <c r="CY45" cm="1">
        <f t="array" ref="CY45">AS45*INDEX(prod_est,$G45+$H45-1,MATCH(CY$14,$BP$14:$DP$14,0))</f>
        <v>7.1726343585750296</v>
      </c>
      <c r="CZ45" cm="1">
        <f t="array" ref="CZ45">AT45*INDEX(prod_est,$G45+$H45-1,MATCH(CZ$14,$BP$14:$DP$14,0))</f>
        <v>7.1414551258204053</v>
      </c>
      <c r="DA45" cm="1">
        <f t="array" ref="DA45">AU45*INDEX(prod_est,$G45+$H45-1,MATCH(DA$14,$BP$14:$DP$14,0))</f>
        <v>7.1104114282829078</v>
      </c>
      <c r="DB45" cm="1">
        <f t="array" ref="DB45">AV45*INDEX(prod_est,$G45+$H45-1,MATCH(DB$14,$BP$14:$DP$14,0))</f>
        <v>7.0795026767948954</v>
      </c>
      <c r="DC45" cm="1">
        <f t="array" ref="DC45">AW45*INDEX(prod_est,$G45+$H45-1,MATCH(DC$14,$BP$14:$DP$14,0))</f>
        <v>7.0487282847498189</v>
      </c>
      <c r="DD45" cm="1">
        <f t="array" ref="DD45">AX45*INDEX(prod_est,$G45+$H45-1,MATCH(DD$14,$BP$14:$DP$14,0))</f>
        <v>7.0180876680910913</v>
      </c>
      <c r="DE45" cm="1">
        <f t="array" ref="DE45">AY45*INDEX(prod_est,$G45+$H45-1,MATCH(DE$14,$BP$14:$DP$14,0))</f>
        <v>6.9875802453010012</v>
      </c>
      <c r="DF45" cm="1">
        <f t="array" ref="DF45">AZ45*INDEX(prod_est,$G45+$H45-1,MATCH(DF$14,$BP$14:$DP$14,0))</f>
        <v>6.9572054373896801</v>
      </c>
      <c r="DG45" cm="1">
        <f t="array" ref="DG45">BA45*INDEX(prod_est,$G45+$H45-1,MATCH(DG$14,$BP$14:$DP$14,0))</f>
        <v>6.9269626678841112</v>
      </c>
      <c r="DH45" cm="1">
        <f t="array" ref="DH45">BB45*INDEX(prod_est,$G45+$H45-1,MATCH(DH$14,$BP$14:$DP$14,0))</f>
        <v>6.8968513628171868</v>
      </c>
      <c r="DI45" cm="1">
        <f t="array" ref="DI45">BC45*INDEX(prod_est,$G45+$H45-1,MATCH(DI$14,$BP$14:$DP$14,0))</f>
        <v>6.8668709507168213</v>
      </c>
      <c r="DJ45" cm="1">
        <f t="array" ref="DJ45">BD45*INDEX(prod_est,$G45+$H45-1,MATCH(DJ$14,$BP$14:$DP$14,0))</f>
        <v>6.8370208625950974</v>
      </c>
      <c r="DK45" cm="1">
        <f t="array" ref="DK45">BE45*INDEX(prod_est,$G45+$H45-1,MATCH(DK$14,$BP$14:$DP$14,0))</f>
        <v>6.8073005319374742</v>
      </c>
      <c r="DL45" cm="1">
        <f t="array" ref="DL45">BF45*INDEX(prod_est,$G45+$H45-1,MATCH(DL$14,$BP$14:$DP$14,0))</f>
        <v>6.7777093946920344</v>
      </c>
      <c r="DM45" cm="1">
        <f t="array" ref="DM45">BG45*INDEX(prod_est,$G45+$H45-1,MATCH(DM$14,$BP$14:$DP$14,0))</f>
        <v>6.7482468892587733</v>
      </c>
      <c r="DN45" cm="1">
        <f t="array" ref="DN45">BH45*INDEX(prod_est,$G45+$H45-1,MATCH(DN$14,$BP$14:$DP$14,0))</f>
        <v>6.7189124564789502</v>
      </c>
      <c r="DO45" cm="1">
        <f t="array" ref="DO45">BI45*INDEX(prod_est,$G45+$H45-1,MATCH(DO$14,$BP$14:$DP$14,0))</f>
        <v>6.6897055396244687</v>
      </c>
      <c r="DP45" cm="1">
        <f t="array" ref="DP45">BJ45*INDEX(prod_est,$G45+$H45-1,MATCH(DP$14,$BP$14:$DP$14,0))</f>
        <v>6.6606255843873123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03_CDA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4">SUM(J15:J46)*1000</f>
        <v>6.3624624278843553</v>
      </c>
      <c r="K47" s="42">
        <f t="shared" si="64"/>
        <v>6.3348049889275799</v>
      </c>
      <c r="L47" s="42">
        <f t="shared" si="64"/>
        <v>6.3072677760528162</v>
      </c>
      <c r="M47" s="42">
        <f t="shared" si="64"/>
        <v>6.2798502666407838</v>
      </c>
      <c r="N47" s="42">
        <f t="shared" si="64"/>
        <v>6.2525519403440182</v>
      </c>
      <c r="O47" s="42">
        <f t="shared" si="64"/>
        <v>6.2253722790769839</v>
      </c>
      <c r="P47" s="42">
        <f t="shared" si="64"/>
        <v>6.1983107670062516</v>
      </c>
      <c r="Q47" s="42">
        <f t="shared" si="64"/>
        <v>6.1713668905407051</v>
      </c>
      <c r="R47" s="42">
        <f t="shared" si="64"/>
        <v>6.1445401383217924</v>
      </c>
      <c r="S47" s="42">
        <f t="shared" si="64"/>
        <v>6.1178300012138225</v>
      </c>
      <c r="T47" s="42">
        <f t="shared" si="64"/>
        <v>6.0912359722943057</v>
      </c>
      <c r="U47" s="42">
        <f t="shared" si="64"/>
        <v>6.0647575468443238</v>
      </c>
      <c r="V47" s="42">
        <f t="shared" si="64"/>
        <v>6.0383942223389617</v>
      </c>
      <c r="W47" s="42">
        <f t="shared" si="64"/>
        <v>6.0121454984377642</v>
      </c>
      <c r="X47" s="42">
        <f t="shared" si="64"/>
        <v>5.9860108769752385</v>
      </c>
      <c r="Y47" s="42">
        <f t="shared" si="64"/>
        <v>5.9599898619514082</v>
      </c>
      <c r="Z47" s="42">
        <f t="shared" si="64"/>
        <v>5.9340819595223921</v>
      </c>
      <c r="AA47" s="42">
        <f t="shared" si="64"/>
        <v>5.9082866779910281</v>
      </c>
      <c r="AB47" s="42">
        <f t="shared" si="64"/>
        <v>5.8826035277975581</v>
      </c>
      <c r="AC47" s="42">
        <f t="shared" si="64"/>
        <v>5.8570320215103173</v>
      </c>
      <c r="AD47" s="42">
        <f t="shared" si="64"/>
        <v>5.831571673816498</v>
      </c>
      <c r="AE47" s="42">
        <f t="shared" si="64"/>
        <v>5.8062220015129293</v>
      </c>
      <c r="AF47" s="42">
        <f t="shared" si="64"/>
        <v>5.7809825234969123</v>
      </c>
      <c r="AG47" s="42">
        <f t="shared" si="64"/>
        <v>5.7558527607570849</v>
      </c>
      <c r="AH47" s="42">
        <f t="shared" si="64"/>
        <v>5.7308322363643356</v>
      </c>
      <c r="AI47" s="42">
        <f t="shared" si="64"/>
        <v>5.7059204754627526</v>
      </c>
      <c r="AJ47" s="42">
        <f t="shared" si="64"/>
        <v>5.6811170052606013</v>
      </c>
      <c r="AK47" s="42">
        <f t="shared" si="64"/>
        <v>5.6564213550213687</v>
      </c>
      <c r="AL47" s="42">
        <f t="shared" si="64"/>
        <v>5.6318330560548118</v>
      </c>
      <c r="AM47" s="42">
        <f t="shared" si="64"/>
        <v>5.6073516417080738</v>
      </c>
      <c r="AN47" s="42">
        <f t="shared" si="64"/>
        <v>5.5829766473568254</v>
      </c>
      <c r="AO47" s="42">
        <f t="shared" ref="AO47:BJ47" si="65">SUM(AO15:AO46)*1000</f>
        <v>5.5587076103964428</v>
      </c>
      <c r="AP47">
        <f t="shared" si="65"/>
        <v>5.5345440702332329</v>
      </c>
      <c r="AQ47">
        <f t="shared" si="65"/>
        <v>5.5104855682756879</v>
      </c>
      <c r="AR47">
        <f t="shared" si="65"/>
        <v>5.486531647925788</v>
      </c>
      <c r="AS47">
        <f t="shared" si="65"/>
        <v>5.4626818545703264</v>
      </c>
      <c r="AT47">
        <f t="shared" si="65"/>
        <v>5.4389357355722918</v>
      </c>
      <c r="AU47">
        <f t="shared" si="65"/>
        <v>5.4152928402622713</v>
      </c>
      <c r="AV47">
        <f t="shared" si="65"/>
        <v>5.3917527199298965</v>
      </c>
      <c r="AW47">
        <f t="shared" si="65"/>
        <v>5.3683149278153302</v>
      </c>
      <c r="AX47">
        <f t="shared" si="65"/>
        <v>5.3449790191007907</v>
      </c>
      <c r="AY47">
        <f t="shared" si="65"/>
        <v>5.3217445509021033</v>
      </c>
      <c r="AZ47">
        <f t="shared" si="65"/>
        <v>5.2986110822602974</v>
      </c>
      <c r="BA47">
        <f t="shared" si="65"/>
        <v>5.2755781741332424</v>
      </c>
      <c r="BB47">
        <f t="shared" si="65"/>
        <v>5.252645389387304</v>
      </c>
      <c r="BC47">
        <f t="shared" si="65"/>
        <v>5.2298122927890622</v>
      </c>
      <c r="BD47">
        <f t="shared" si="65"/>
        <v>5.2070784509970407</v>
      </c>
      <c r="BE47">
        <f t="shared" si="65"/>
        <v>5.1844434325534845</v>
      </c>
      <c r="BF47">
        <f t="shared" si="65"/>
        <v>5.1619068078761785</v>
      </c>
      <c r="BG47">
        <f t="shared" si="65"/>
        <v>5.1394681492502805</v>
      </c>
      <c r="BH47">
        <f t="shared" si="65"/>
        <v>5.1171270308202175</v>
      </c>
      <c r="BI47">
        <f t="shared" si="65"/>
        <v>5.0948830285816022</v>
      </c>
      <c r="BJ47">
        <f t="shared" si="65"/>
        <v>5.0727357203731724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03_CDA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03_CDA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14.123499912</v>
      </c>
      <c r="BP58" s="65">
        <f t="shared" si="73"/>
        <v>11.21811192</v>
      </c>
      <c r="BQ58" s="65">
        <f t="shared" si="73"/>
        <v>11.261050482077243</v>
      </c>
      <c r="BR58" s="65">
        <f t="shared" si="73"/>
        <v>10.774998377410034</v>
      </c>
      <c r="BS58" s="65">
        <f t="shared" si="73"/>
        <v>10.820501536433612</v>
      </c>
      <c r="BT58" s="65">
        <f t="shared" si="73"/>
        <v>10.874208054555803</v>
      </c>
      <c r="BU58" s="65">
        <f t="shared" si="73"/>
        <v>10.93662459024573</v>
      </c>
      <c r="BV58" s="65">
        <f t="shared" si="73"/>
        <v>11.001567813343513</v>
      </c>
      <c r="BW58" s="65">
        <f t="shared" si="73"/>
        <v>11.068148425864457</v>
      </c>
      <c r="BX58" s="65">
        <f t="shared" si="73"/>
        <v>11.135773345930383</v>
      </c>
      <c r="BY58" s="65">
        <f t="shared" si="73"/>
        <v>11.204569746688129</v>
      </c>
      <c r="BZ58" s="65">
        <f t="shared" si="73"/>
        <v>11.198514203838235</v>
      </c>
      <c r="CA58" s="65">
        <f t="shared" si="73"/>
        <v>11.194038615662896</v>
      </c>
      <c r="CB58" s="65">
        <f t="shared" si="73"/>
        <v>11.190332389718822</v>
      </c>
      <c r="CC58" s="65">
        <f t="shared" si="73"/>
        <v>11.187200088931943</v>
      </c>
      <c r="CD58" s="65">
        <f t="shared" si="73"/>
        <v>11.184308335269549</v>
      </c>
      <c r="CE58" s="65">
        <f t="shared" si="73"/>
        <v>11.181826516467183</v>
      </c>
      <c r="CF58" s="65">
        <f t="shared" si="73"/>
        <v>11.180214548793634</v>
      </c>
      <c r="CG58" s="65">
        <f t="shared" si="73"/>
        <v>11.178282153527707</v>
      </c>
      <c r="CH58" s="65">
        <f t="shared" si="73"/>
        <v>11.176423708068947</v>
      </c>
      <c r="CI58" s="65">
        <f t="shared" si="73"/>
        <v>11.175144850775483</v>
      </c>
      <c r="CJ58" s="65">
        <f t="shared" si="73"/>
        <v>11.173905110904876</v>
      </c>
      <c r="CK58" s="65">
        <f t="shared" si="73"/>
        <v>11.172719035200107</v>
      </c>
      <c r="CL58" s="65">
        <f t="shared" si="73"/>
        <v>11.157621837648692</v>
      </c>
      <c r="CM58" s="65">
        <f t="shared" si="73"/>
        <v>11.093034031876659</v>
      </c>
      <c r="CN58" s="65">
        <f t="shared" si="73"/>
        <v>11.01525501618949</v>
      </c>
      <c r="CO58" s="65">
        <f t="shared" si="73"/>
        <v>10.924197998281386</v>
      </c>
      <c r="CP58" s="65">
        <f t="shared" si="73"/>
        <v>10.821063019157103</v>
      </c>
      <c r="CQ58" s="65">
        <f t="shared" si="73"/>
        <v>10.705019107496692</v>
      </c>
      <c r="CR58" s="65">
        <f t="shared" si="73"/>
        <v>10.597059515387789</v>
      </c>
      <c r="CS58" s="65">
        <f t="shared" si="73"/>
        <v>10.476182823169372</v>
      </c>
      <c r="CT58" s="65">
        <f t="shared" si="73"/>
        <v>10.342646464602844</v>
      </c>
      <c r="CU58" s="65">
        <f t="shared" si="73"/>
        <v>10.196276056427362</v>
      </c>
      <c r="CV58" s="65">
        <f t="shared" ref="CV58:DP58" si="74">CV$49*CV15</f>
        <v>10.05075800027744</v>
      </c>
      <c r="CW58" s="65">
        <f t="shared" si="74"/>
        <v>9.8709170675945259</v>
      </c>
      <c r="CX58" s="65">
        <f t="shared" si="74"/>
        <v>9.692449740819491</v>
      </c>
      <c r="CY58" s="65">
        <f t="shared" si="74"/>
        <v>9.5153474762048482</v>
      </c>
      <c r="CZ58" s="65">
        <f t="shared" si="74"/>
        <v>9.3396017783260845</v>
      </c>
      <c r="DA58" s="65">
        <f t="shared" si="74"/>
        <v>9.1652041998229823</v>
      </c>
      <c r="DB58" s="65">
        <f t="shared" si="74"/>
        <v>8.9921463411422895</v>
      </c>
      <c r="DC58" s="65">
        <f t="shared" si="74"/>
        <v>8.8204198502817022</v>
      </c>
      <c r="DD58" s="65">
        <f t="shared" si="74"/>
        <v>8.6500164225351899</v>
      </c>
      <c r="DE58" s="65">
        <f t="shared" si="74"/>
        <v>8.4809278002396127</v>
      </c>
      <c r="DF58" s="65">
        <f t="shared" si="74"/>
        <v>8.3131457725226685</v>
      </c>
      <c r="DG58" s="65">
        <f t="shared" si="74"/>
        <v>8.1466621750521337</v>
      </c>
      <c r="DH58" s="65">
        <f t="shared" si="74"/>
        <v>7.9814688897863988</v>
      </c>
      <c r="DI58" s="65">
        <f t="shared" si="74"/>
        <v>7.8175578447262923</v>
      </c>
      <c r="DJ58" s="65">
        <f t="shared" si="74"/>
        <v>7.6549210136681962</v>
      </c>
      <c r="DK58" s="65">
        <f t="shared" si="74"/>
        <v>7.4935504159584276</v>
      </c>
      <c r="DL58" s="65">
        <f t="shared" si="74"/>
        <v>7.3334381162488915</v>
      </c>
      <c r="DM58" s="65">
        <f t="shared" si="74"/>
        <v>7.1745762242540092</v>
      </c>
      <c r="DN58" s="65">
        <f t="shared" si="74"/>
        <v>7.0169568945088923</v>
      </c>
      <c r="DO58" s="65">
        <f t="shared" si="74"/>
        <v>6.8605723261287608</v>
      </c>
      <c r="DP58" s="65">
        <f t="shared" si="74"/>
        <v>6.7054147625696281</v>
      </c>
    </row>
    <row r="59" spans="1:120" x14ac:dyDescent="0.25">
      <c r="A59" s="65" t="str">
        <f t="shared" si="69"/>
        <v>03_CDA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03_CDA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03_CDA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03_CDA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03_CDA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03_CDA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1.9769232240000001</v>
      </c>
      <c r="BP61" s="65">
        <f t="shared" si="79"/>
        <v>1.9769232240000001</v>
      </c>
      <c r="BQ61" s="65">
        <f t="shared" si="79"/>
        <v>1.9844901159316388</v>
      </c>
      <c r="BR61" s="65">
        <f t="shared" si="79"/>
        <v>1.8988350876485298</v>
      </c>
      <c r="BS61" s="65">
        <f t="shared" si="79"/>
        <v>1.9068539282948509</v>
      </c>
      <c r="BT61" s="65">
        <f t="shared" si="79"/>
        <v>1.9163184142719116</v>
      </c>
      <c r="BU61" s="65">
        <f t="shared" si="79"/>
        <v>1.9273178319856046</v>
      </c>
      <c r="BV61" s="65">
        <f t="shared" si="79"/>
        <v>1.9387625177668655</v>
      </c>
      <c r="BW61" s="65">
        <f t="shared" si="79"/>
        <v>1.9504957541705898</v>
      </c>
      <c r="BX61" s="65">
        <f t="shared" si="79"/>
        <v>1.962413024737407</v>
      </c>
      <c r="BY61" s="65">
        <f t="shared" si="79"/>
        <v>1.9745367406849292</v>
      </c>
      <c r="BZ61" s="65">
        <f t="shared" si="79"/>
        <v>1.973469596465006</v>
      </c>
      <c r="CA61" s="65">
        <f t="shared" si="79"/>
        <v>1.972680881370346</v>
      </c>
      <c r="CB61" s="65">
        <f t="shared" si="79"/>
        <v>1.9720277479202177</v>
      </c>
      <c r="CC61" s="65">
        <f t="shared" si="79"/>
        <v>1.9714757550167514</v>
      </c>
      <c r="CD61" s="65">
        <f t="shared" si="79"/>
        <v>1.9709661527758355</v>
      </c>
      <c r="CE61" s="65">
        <f t="shared" si="79"/>
        <v>1.9705287917240697</v>
      </c>
      <c r="CF61" s="65">
        <f t="shared" si="79"/>
        <v>1.9702447210753811</v>
      </c>
      <c r="CG61" s="65">
        <f t="shared" si="79"/>
        <v>1.9699041827471493</v>
      </c>
      <c r="CH61" s="65">
        <f t="shared" si="79"/>
        <v>1.9695766762991695</v>
      </c>
      <c r="CI61" s="65">
        <f t="shared" si="79"/>
        <v>1.9693513083672338</v>
      </c>
      <c r="CJ61" s="65">
        <f t="shared" si="79"/>
        <v>1.9691328339430705</v>
      </c>
      <c r="CK61" s="65">
        <f t="shared" si="79"/>
        <v>1.9689238165413094</v>
      </c>
      <c r="CL61" s="65">
        <f t="shared" si="79"/>
        <v>1.9662632974923338</v>
      </c>
      <c r="CM61" s="65">
        <f t="shared" si="79"/>
        <v>1.954881245492095</v>
      </c>
      <c r="CN61" s="65">
        <f t="shared" si="79"/>
        <v>1.9411745590596226</v>
      </c>
      <c r="CO61" s="65">
        <f t="shared" si="79"/>
        <v>1.9251279431322328</v>
      </c>
      <c r="CP61" s="65">
        <f t="shared" si="79"/>
        <v>1.9069528761609316</v>
      </c>
      <c r="CQ61" s="65">
        <f t="shared" si="79"/>
        <v>1.8865029193766469</v>
      </c>
      <c r="CR61" s="65">
        <f t="shared" si="79"/>
        <v>1.8674776300574032</v>
      </c>
      <c r="CS61" s="65">
        <f t="shared" si="79"/>
        <v>1.8461760115862185</v>
      </c>
      <c r="CT61" s="65">
        <f t="shared" si="79"/>
        <v>1.8226434304904717</v>
      </c>
      <c r="CU61" s="65">
        <f t="shared" si="79"/>
        <v>1.7968491559020197</v>
      </c>
      <c r="CV61" s="65">
        <f t="shared" si="79"/>
        <v>1.7712050879193106</v>
      </c>
      <c r="CW61" s="65">
        <f t="shared" ref="CW61:DP61" si="80">CW$49*CW18</f>
        <v>1.7395124359844676</v>
      </c>
      <c r="CX61" s="65">
        <f t="shared" si="80"/>
        <v>1.7080618491528499</v>
      </c>
      <c r="CY61" s="65">
        <f t="shared" si="80"/>
        <v>1.6768518217938357</v>
      </c>
      <c r="CZ61" s="65">
        <f t="shared" si="80"/>
        <v>1.6458808567925687</v>
      </c>
      <c r="DA61" s="65">
        <f t="shared" si="80"/>
        <v>1.615147465504372</v>
      </c>
      <c r="DB61" s="65">
        <f t="shared" si="80"/>
        <v>1.5846501677093994</v>
      </c>
      <c r="DC61" s="65">
        <f t="shared" si="80"/>
        <v>1.55438749156752</v>
      </c>
      <c r="DD61" s="65">
        <f t="shared" si="80"/>
        <v>1.5243579735734363</v>
      </c>
      <c r="DE61" s="65">
        <f t="shared" si="80"/>
        <v>1.4945601585120321</v>
      </c>
      <c r="DF61" s="65">
        <f t="shared" si="80"/>
        <v>1.4649925994139554</v>
      </c>
      <c r="DG61" s="65">
        <f t="shared" si="80"/>
        <v>1.4356538575114262</v>
      </c>
      <c r="DH61" s="65">
        <f t="shared" si="80"/>
        <v>1.4065425021942752</v>
      </c>
      <c r="DI61" s="65">
        <f t="shared" si="80"/>
        <v>1.3776571109662088</v>
      </c>
      <c r="DJ61" s="65">
        <f t="shared" si="80"/>
        <v>1.348996269401302</v>
      </c>
      <c r="DK61" s="65">
        <f t="shared" si="80"/>
        <v>1.3205585711007124</v>
      </c>
      <c r="DL61" s="65">
        <f t="shared" si="80"/>
        <v>1.2923426176496231</v>
      </c>
      <c r="DM61" s="65">
        <f t="shared" si="80"/>
        <v>1.2643470185744037</v>
      </c>
      <c r="DN61" s="65">
        <f t="shared" si="80"/>
        <v>1.2365703912999952</v>
      </c>
      <c r="DO61" s="65">
        <f t="shared" si="80"/>
        <v>1.2090113611075155</v>
      </c>
      <c r="DP61" s="65">
        <f t="shared" si="80"/>
        <v>1.1816685610920825</v>
      </c>
    </row>
    <row r="62" spans="1:120" x14ac:dyDescent="0.25">
      <c r="A62" s="65" t="str">
        <f t="shared" si="69"/>
        <v>03_CDA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03_CDA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03_CDA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03_CDA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03_CDA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03_CDA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03_CDA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03_CDA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03_CDA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03_CDA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03_CDA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03_CDA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03_CDA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03_CDA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03_CDA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03_CDA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0.25560413999999998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03_CDA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03_CDA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0.72360464400000013</v>
      </c>
      <c r="BP70" s="65">
        <f t="shared" si="97"/>
        <v>0.76379792400000002</v>
      </c>
      <c r="BQ70" s="65">
        <f t="shared" si="97"/>
        <v>0.76672144489264449</v>
      </c>
      <c r="BR70" s="65">
        <f t="shared" si="97"/>
        <v>0.73362803388479236</v>
      </c>
      <c r="BS70" s="65">
        <f t="shared" si="97"/>
        <v>0.73672616828080317</v>
      </c>
      <c r="BT70" s="65">
        <f t="shared" si="97"/>
        <v>0.74038283772210767</v>
      </c>
      <c r="BU70" s="65">
        <f t="shared" si="97"/>
        <v>0.74463253862750189</v>
      </c>
      <c r="BV70" s="65">
        <f t="shared" si="97"/>
        <v>0.749054271922168</v>
      </c>
      <c r="BW70" s="65">
        <f t="shared" si="97"/>
        <v>0.75358748874018544</v>
      </c>
      <c r="BX70" s="65">
        <f t="shared" si="97"/>
        <v>0.75819180842654321</v>
      </c>
      <c r="BY70" s="65">
        <f t="shared" si="97"/>
        <v>0.76287588970975406</v>
      </c>
      <c r="BZ70" s="65">
        <f t="shared" si="97"/>
        <v>0.76246359117944651</v>
      </c>
      <c r="CA70" s="65">
        <f t="shared" si="97"/>
        <v>0.76215886566223101</v>
      </c>
      <c r="CB70" s="65">
        <f t="shared" si="97"/>
        <v>0.76190652304859452</v>
      </c>
      <c r="CC70" s="65">
        <f t="shared" si="97"/>
        <v>0.7616932567828073</v>
      </c>
      <c r="CD70" s="65">
        <f t="shared" si="97"/>
        <v>0.76149636844189861</v>
      </c>
      <c r="CE70" s="65">
        <f t="shared" si="97"/>
        <v>0.76132739098272273</v>
      </c>
      <c r="CF70" s="65">
        <f t="shared" si="97"/>
        <v>0.76121763832814127</v>
      </c>
      <c r="CG70" s="65">
        <f t="shared" si="97"/>
        <v>0.7610860689960659</v>
      </c>
      <c r="CH70" s="65">
        <f t="shared" si="97"/>
        <v>0.76095953462081711</v>
      </c>
      <c r="CI70" s="65">
        <f t="shared" si="97"/>
        <v>0.76087246216577242</v>
      </c>
      <c r="CJ70" s="65">
        <f t="shared" si="97"/>
        <v>0.76078805306500552</v>
      </c>
      <c r="CK70" s="65">
        <f t="shared" si="97"/>
        <v>0.76070729775007628</v>
      </c>
      <c r="CL70" s="65">
        <f t="shared" si="97"/>
        <v>0.75967938786379408</v>
      </c>
      <c r="CM70" s="65">
        <f t="shared" si="97"/>
        <v>0.7552818535624608</v>
      </c>
      <c r="CN70" s="65">
        <f t="shared" si="97"/>
        <v>0.74998618071338641</v>
      </c>
      <c r="CO70" s="65">
        <f t="shared" si="97"/>
        <v>0.74378645996360082</v>
      </c>
      <c r="CP70" s="65">
        <f t="shared" si="97"/>
        <v>0.736764397471385</v>
      </c>
      <c r="CQ70" s="65">
        <f t="shared" si="97"/>
        <v>0.72886341560820345</v>
      </c>
      <c r="CR70" s="65">
        <f t="shared" si="97"/>
        <v>0.72151286384720192</v>
      </c>
      <c r="CS70" s="65">
        <f t="shared" si="97"/>
        <v>0.71328283661670056</v>
      </c>
      <c r="CT70" s="65">
        <f t="shared" si="97"/>
        <v>0.70419086158748057</v>
      </c>
      <c r="CU70" s="65">
        <f t="shared" si="97"/>
        <v>0.69422506567665987</v>
      </c>
      <c r="CV70" s="65">
        <f t="shared" si="97"/>
        <v>0.68431730312406214</v>
      </c>
      <c r="CW70" s="65">
        <f t="shared" ref="CW70:DP70" si="98">CW$49*CW27</f>
        <v>0.67207262843967608</v>
      </c>
      <c r="CX70" s="65">
        <f t="shared" si="98"/>
        <v>0.65992147727763628</v>
      </c>
      <c r="CY70" s="65">
        <f t="shared" si="98"/>
        <v>0.64786326792716631</v>
      </c>
      <c r="CZ70" s="65">
        <f t="shared" si="98"/>
        <v>0.63589742196761456</v>
      </c>
      <c r="DA70" s="65">
        <f t="shared" si="98"/>
        <v>0.62402336425084182</v>
      </c>
      <c r="DB70" s="65">
        <f t="shared" si="98"/>
        <v>0.61224052288370046</v>
      </c>
      <c r="DC70" s="65">
        <f t="shared" si="98"/>
        <v>0.60054832921060308</v>
      </c>
      <c r="DD70" s="65">
        <f t="shared" si="98"/>
        <v>0.58894621779618339</v>
      </c>
      <c r="DE70" s="65">
        <f t="shared" si="98"/>
        <v>0.57743362640804341</v>
      </c>
      <c r="DF70" s="65">
        <f t="shared" si="98"/>
        <v>0.56600999599959312</v>
      </c>
      <c r="DG70" s="65">
        <f t="shared" si="98"/>
        <v>0.5546747706929761</v>
      </c>
      <c r="DH70" s="65">
        <f t="shared" si="98"/>
        <v>0.5434273977620856</v>
      </c>
      <c r="DI70" s="65">
        <f t="shared" si="98"/>
        <v>0.53226732761566653</v>
      </c>
      <c r="DJ70" s="65">
        <f t="shared" si="98"/>
        <v>0.52119401378050623</v>
      </c>
      <c r="DK70" s="65">
        <f t="shared" si="98"/>
        <v>0.51020691288471109</v>
      </c>
      <c r="DL70" s="65">
        <f t="shared" si="98"/>
        <v>0.4993054846410705</v>
      </c>
      <c r="DM70" s="65">
        <f t="shared" si="98"/>
        <v>0.48848919183050615</v>
      </c>
      <c r="DN70" s="65">
        <f t="shared" si="98"/>
        <v>0.47775750028560732</v>
      </c>
      <c r="DO70" s="65">
        <f t="shared" si="98"/>
        <v>0.46710987887425143</v>
      </c>
      <c r="DP70" s="65">
        <f t="shared" si="98"/>
        <v>0.45654579948330848</v>
      </c>
    </row>
    <row r="71" spans="1:120" x14ac:dyDescent="0.25">
      <c r="A71" s="65" t="str">
        <f t="shared" si="69"/>
        <v>03_CDA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03_CDA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03_CDA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03_CDA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03_CDA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03_CDA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03_CDA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03_CDA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20.320005779999999</v>
      </c>
      <c r="BP74" s="65">
        <f t="shared" si="105"/>
        <v>17.343986472000001</v>
      </c>
      <c r="BQ74" s="65">
        <f t="shared" si="105"/>
        <v>17.410372495343832</v>
      </c>
      <c r="BR74" s="65">
        <f t="shared" si="105"/>
        <v>16.658901910262063</v>
      </c>
      <c r="BS74" s="65">
        <f t="shared" si="105"/>
        <v>16.729252980046912</v>
      </c>
      <c r="BT74" s="65">
        <f t="shared" si="105"/>
        <v>16.81228701736195</v>
      </c>
      <c r="BU74" s="65">
        <f t="shared" si="105"/>
        <v>16.908787351674459</v>
      </c>
      <c r="BV74" s="65">
        <f t="shared" si="105"/>
        <v>17.009194121627242</v>
      </c>
      <c r="BW74" s="65">
        <f t="shared" si="105"/>
        <v>17.112132410271162</v>
      </c>
      <c r="BX74" s="65">
        <f t="shared" si="105"/>
        <v>17.216685271497521</v>
      </c>
      <c r="BY74" s="65">
        <f t="shared" si="105"/>
        <v>17.323049323895439</v>
      </c>
      <c r="BZ74" s="65">
        <f t="shared" si="105"/>
        <v>17.313687030666582</v>
      </c>
      <c r="CA74" s="65">
        <f t="shared" si="105"/>
        <v>17.306767457986179</v>
      </c>
      <c r="CB74" s="65">
        <f t="shared" si="105"/>
        <v>17.301037373182726</v>
      </c>
      <c r="CC74" s="65">
        <f t="shared" si="105"/>
        <v>17.296194616856059</v>
      </c>
      <c r="CD74" s="65">
        <f t="shared" si="105"/>
        <v>17.29172376322591</v>
      </c>
      <c r="CE74" s="65">
        <f t="shared" si="105"/>
        <v>17.287886697591233</v>
      </c>
      <c r="CF74" s="65">
        <f t="shared" si="105"/>
        <v>17.285394482704923</v>
      </c>
      <c r="CG74" s="65">
        <f t="shared" si="105"/>
        <v>17.282406864325839</v>
      </c>
      <c r="CH74" s="65">
        <f t="shared" si="105"/>
        <v>17.279533577526283</v>
      </c>
      <c r="CI74" s="65">
        <f t="shared" si="105"/>
        <v>17.27755637461053</v>
      </c>
      <c r="CJ74" s="65">
        <f t="shared" si="105"/>
        <v>17.275639649969349</v>
      </c>
      <c r="CK74" s="65">
        <f t="shared" si="105"/>
        <v>17.273805893885882</v>
      </c>
      <c r="CL74" s="65">
        <f t="shared" si="105"/>
        <v>17.250464569430918</v>
      </c>
      <c r="CM74" s="65">
        <f t="shared" si="105"/>
        <v>17.150607299548522</v>
      </c>
      <c r="CN74" s="65">
        <f t="shared" si="105"/>
        <v>17.030355495545862</v>
      </c>
      <c r="CO74" s="65">
        <f t="shared" si="105"/>
        <v>16.889574970441352</v>
      </c>
      <c r="CP74" s="65">
        <f t="shared" si="105"/>
        <v>16.730121071650014</v>
      </c>
      <c r="CQ74" s="65">
        <f t="shared" si="105"/>
        <v>16.550709059330195</v>
      </c>
      <c r="CR74" s="65">
        <f t="shared" si="105"/>
        <v>16.3837959710661</v>
      </c>
      <c r="CS74" s="65">
        <f t="shared" si="105"/>
        <v>16.196912141633213</v>
      </c>
      <c r="CT74" s="65">
        <f t="shared" si="105"/>
        <v>15.990455581651057</v>
      </c>
      <c r="CU74" s="65">
        <f t="shared" si="105"/>
        <v>15.76415668238881</v>
      </c>
      <c r="CV74" s="65">
        <f t="shared" si="105"/>
        <v>15.539175579036081</v>
      </c>
      <c r="CW74" s="65">
        <f t="shared" ref="CW74:DP74" si="106">CW$49*CW31</f>
        <v>15.261128905423977</v>
      </c>
      <c r="CX74" s="65">
        <f t="shared" si="106"/>
        <v>14.985205922719395</v>
      </c>
      <c r="CY74" s="65">
        <f t="shared" si="106"/>
        <v>14.711393421690529</v>
      </c>
      <c r="CZ74" s="65">
        <f t="shared" si="106"/>
        <v>14.439678267816269</v>
      </c>
      <c r="DA74" s="65">
        <f t="shared" si="106"/>
        <v>14.170047400886272</v>
      </c>
      <c r="DB74" s="65">
        <f t="shared" si="106"/>
        <v>13.902487834603106</v>
      </c>
      <c r="DC74" s="65">
        <f t="shared" si="106"/>
        <v>13.636986656186441</v>
      </c>
      <c r="DD74" s="65">
        <f t="shared" si="106"/>
        <v>13.373531025979291</v>
      </c>
      <c r="DE74" s="65">
        <f t="shared" si="106"/>
        <v>13.112108177056278</v>
      </c>
      <c r="DF74" s="65">
        <f t="shared" si="106"/>
        <v>12.852705414833936</v>
      </c>
      <c r="DG74" s="65">
        <f t="shared" si="106"/>
        <v>12.595310116683009</v>
      </c>
      <c r="DH74" s="65">
        <f t="shared" si="106"/>
        <v>12.339909731542786</v>
      </c>
      <c r="DI74" s="65">
        <f t="shared" si="106"/>
        <v>12.086491779537379</v>
      </c>
      <c r="DJ74" s="65">
        <f t="shared" si="106"/>
        <v>11.835043851594031</v>
      </c>
      <c r="DK74" s="65">
        <f t="shared" si="106"/>
        <v>11.585553609063378</v>
      </c>
      <c r="DL74" s="65">
        <f t="shared" si="106"/>
        <v>11.338008783341671</v>
      </c>
      <c r="DM74" s="65">
        <f t="shared" si="106"/>
        <v>11.092397175494959</v>
      </c>
      <c r="DN74" s="65">
        <f t="shared" si="106"/>
        <v>10.848706655885218</v>
      </c>
      <c r="DO74" s="65">
        <f t="shared" si="106"/>
        <v>10.606925163798397</v>
      </c>
      <c r="DP74" s="65">
        <f t="shared" si="106"/>
        <v>10.367040707074413</v>
      </c>
    </row>
    <row r="75" spans="1:120" x14ac:dyDescent="0.25">
      <c r="A75" s="65" t="str">
        <f t="shared" si="69"/>
        <v>03_CDA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03_CDA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31.891483619999999</v>
      </c>
      <c r="BP75" s="65">
        <f t="shared" si="107"/>
        <v>32.542196076000003</v>
      </c>
      <c r="BQ75" s="65">
        <f t="shared" si="107"/>
        <v>32.666754924788805</v>
      </c>
      <c r="BR75" s="65">
        <f t="shared" si="107"/>
        <v>31.256784779542407</v>
      </c>
      <c r="BS75" s="65">
        <f t="shared" si="107"/>
        <v>31.388783170500044</v>
      </c>
      <c r="BT75" s="65">
        <f t="shared" si="107"/>
        <v>31.544578375232824</v>
      </c>
      <c r="BU75" s="65">
        <f t="shared" si="107"/>
        <v>31.725640140108332</v>
      </c>
      <c r="BV75" s="65">
        <f t="shared" si="107"/>
        <v>31.91403147680802</v>
      </c>
      <c r="BW75" s="65">
        <f t="shared" si="107"/>
        <v>32.107172654482838</v>
      </c>
      <c r="BX75" s="65">
        <f t="shared" si="107"/>
        <v>32.303343224370437</v>
      </c>
      <c r="BY75" s="65">
        <f t="shared" si="107"/>
        <v>32.502912098236827</v>
      </c>
      <c r="BZ75" s="65">
        <f t="shared" si="107"/>
        <v>32.485345803286918</v>
      </c>
      <c r="CA75" s="65">
        <f t="shared" si="107"/>
        <v>32.472362739024767</v>
      </c>
      <c r="CB75" s="65">
        <f t="shared" si="107"/>
        <v>32.461611488526096</v>
      </c>
      <c r="CC75" s="65">
        <f t="shared" si="107"/>
        <v>32.452525115783295</v>
      </c>
      <c r="CD75" s="65">
        <f t="shared" si="107"/>
        <v>32.444136537085186</v>
      </c>
      <c r="CE75" s="65">
        <f t="shared" si="107"/>
        <v>32.43693712289965</v>
      </c>
      <c r="CF75" s="65">
        <f t="shared" si="107"/>
        <v>32.432261026915327</v>
      </c>
      <c r="CG75" s="65">
        <f t="shared" si="107"/>
        <v>32.426655414661809</v>
      </c>
      <c r="CH75" s="65">
        <f t="shared" si="107"/>
        <v>32.421264320603669</v>
      </c>
      <c r="CI75" s="65">
        <f t="shared" si="107"/>
        <v>32.417554531907143</v>
      </c>
      <c r="CJ75" s="65">
        <f t="shared" si="107"/>
        <v>32.413958217461342</v>
      </c>
      <c r="CK75" s="65">
        <f t="shared" si="107"/>
        <v>32.410517575362128</v>
      </c>
      <c r="CL75" s="65">
        <f t="shared" si="107"/>
        <v>32.366722686666087</v>
      </c>
      <c r="CM75" s="65">
        <f t="shared" si="107"/>
        <v>32.17936236662819</v>
      </c>
      <c r="CN75" s="65">
        <f t="shared" si="107"/>
        <v>31.953736165254892</v>
      </c>
      <c r="CO75" s="65">
        <f t="shared" si="107"/>
        <v>31.689592310032825</v>
      </c>
      <c r="CP75" s="65">
        <f t="shared" si="107"/>
        <v>31.390411954471116</v>
      </c>
      <c r="CQ75" s="65">
        <f t="shared" si="107"/>
        <v>31.053784565333864</v>
      </c>
      <c r="CR75" s="65">
        <f t="shared" si="107"/>
        <v>30.740608672657185</v>
      </c>
      <c r="CS75" s="65">
        <f t="shared" si="107"/>
        <v>30.389962053400598</v>
      </c>
      <c r="CT75" s="65">
        <f t="shared" si="107"/>
        <v>30.002591487414385</v>
      </c>
      <c r="CU75" s="65">
        <f t="shared" si="107"/>
        <v>29.577991112900506</v>
      </c>
      <c r="CV75" s="65">
        <f t="shared" si="107"/>
        <v>29.155863294101817</v>
      </c>
      <c r="CW75" s="65">
        <f t="shared" ref="CW75:DP75" si="108">CW$49*CW32</f>
        <v>28.634169542462185</v>
      </c>
      <c r="CX75" s="65">
        <f t="shared" si="108"/>
        <v>28.116460432186813</v>
      </c>
      <c r="CY75" s="65">
        <f t="shared" si="108"/>
        <v>27.602711179042142</v>
      </c>
      <c r="CZ75" s="65">
        <f t="shared" si="108"/>
        <v>27.092897138972891</v>
      </c>
      <c r="DA75" s="65">
        <f t="shared" si="108"/>
        <v>26.586993807351689</v>
      </c>
      <c r="DB75" s="65">
        <f t="shared" si="108"/>
        <v>26.084976818232562</v>
      </c>
      <c r="DC75" s="65">
        <f t="shared" si="108"/>
        <v>25.586821943608296</v>
      </c>
      <c r="DD75" s="65">
        <f t="shared" si="108"/>
        <v>25.092505092671622</v>
      </c>
      <c r="DE75" s="65">
        <f t="shared" si="108"/>
        <v>24.602002311080245</v>
      </c>
      <c r="DF75" s="65">
        <f t="shared" si="108"/>
        <v>24.115289780225616</v>
      </c>
      <c r="DG75" s="65">
        <f t="shared" si="108"/>
        <v>23.63234381650555</v>
      </c>
      <c r="DH75" s="65">
        <f t="shared" si="108"/>
        <v>23.153140870600538</v>
      </c>
      <c r="DI75" s="65">
        <f t="shared" si="108"/>
        <v>22.677657526753844</v>
      </c>
      <c r="DJ75" s="65">
        <f t="shared" si="108"/>
        <v>22.205870502055319</v>
      </c>
      <c r="DK75" s="65">
        <f t="shared" si="108"/>
        <v>21.737756645728894</v>
      </c>
      <c r="DL75" s="65">
        <f t="shared" si="108"/>
        <v>21.273292938423769</v>
      </c>
      <c r="DM75" s="65">
        <f t="shared" si="108"/>
        <v>20.812456491509291</v>
      </c>
      <c r="DN75" s="65">
        <f t="shared" si="108"/>
        <v>20.355224546373435</v>
      </c>
      <c r="DO75" s="65">
        <f t="shared" si="108"/>
        <v>19.901574473724949</v>
      </c>
      <c r="DP75" s="65">
        <f t="shared" si="108"/>
        <v>19.451483772899092</v>
      </c>
    </row>
    <row r="76" spans="1:120" x14ac:dyDescent="0.25">
      <c r="A76" s="65" t="str">
        <f t="shared" si="69"/>
        <v>03_CDA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03_CDA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03_CDA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03_CDA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03_CDA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03_CDA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03_CDA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03_CDA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03_CDA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03_CDA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03_CDA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03_CDA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03_CDA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03_CDA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6.1370114400000011</v>
      </c>
      <c r="BP82" s="65">
        <f t="shared" si="121"/>
        <v>6.3139874759999994</v>
      </c>
      <c r="BQ82" s="65">
        <f t="shared" si="121"/>
        <v>6.3381549602546192</v>
      </c>
      <c r="BR82" s="65">
        <f t="shared" si="121"/>
        <v>6.0645860278497992</v>
      </c>
      <c r="BS82" s="65">
        <f t="shared" si="121"/>
        <v>6.0901969665034859</v>
      </c>
      <c r="BT82" s="65">
        <f t="shared" si="121"/>
        <v>6.1204250730887422</v>
      </c>
      <c r="BU82" s="65">
        <f t="shared" si="121"/>
        <v>6.1555555145972543</v>
      </c>
      <c r="BV82" s="65">
        <f t="shared" si="121"/>
        <v>6.192108073549659</v>
      </c>
      <c r="BW82" s="65">
        <f t="shared" si="121"/>
        <v>6.229582218628579</v>
      </c>
      <c r="BX82" s="65">
        <f t="shared" si="121"/>
        <v>6.2676441404035375</v>
      </c>
      <c r="BY82" s="65">
        <f t="shared" si="121"/>
        <v>6.3063654168425654</v>
      </c>
      <c r="BZ82" s="65">
        <f t="shared" si="121"/>
        <v>6.3029571230060197</v>
      </c>
      <c r="CA82" s="65">
        <f t="shared" si="121"/>
        <v>6.3004380887970237</v>
      </c>
      <c r="CB82" s="65">
        <f t="shared" si="121"/>
        <v>6.2983520814224319</v>
      </c>
      <c r="CC82" s="65">
        <f t="shared" si="121"/>
        <v>6.2965891013344768</v>
      </c>
      <c r="CD82" s="65">
        <f t="shared" si="121"/>
        <v>6.2949615104762069</v>
      </c>
      <c r="CE82" s="65">
        <f t="shared" si="121"/>
        <v>6.2935646468196849</v>
      </c>
      <c r="CF82" s="65">
        <f t="shared" si="121"/>
        <v>6.2926573690375509</v>
      </c>
      <c r="CG82" s="65">
        <f t="shared" si="121"/>
        <v>6.2915697422074084</v>
      </c>
      <c r="CH82" s="65">
        <f t="shared" si="121"/>
        <v>6.2905237371902434</v>
      </c>
      <c r="CI82" s="65">
        <f t="shared" si="121"/>
        <v>6.289803946819803</v>
      </c>
      <c r="CJ82" s="65">
        <f t="shared" si="121"/>
        <v>6.289106173248606</v>
      </c>
      <c r="CK82" s="65">
        <f t="shared" si="121"/>
        <v>6.2884386039464886</v>
      </c>
      <c r="CL82" s="65">
        <f t="shared" si="121"/>
        <v>6.2799413169750178</v>
      </c>
      <c r="CM82" s="65">
        <f t="shared" si="121"/>
        <v>6.2435888006464983</v>
      </c>
      <c r="CN82" s="65">
        <f t="shared" si="121"/>
        <v>6.1998117609408379</v>
      </c>
      <c r="CO82" s="65">
        <f t="shared" si="121"/>
        <v>6.1485613477898804</v>
      </c>
      <c r="CP82" s="65">
        <f t="shared" si="121"/>
        <v>6.0905129907069666</v>
      </c>
      <c r="CQ82" s="65">
        <f t="shared" si="121"/>
        <v>6.0251989868786042</v>
      </c>
      <c r="CR82" s="65">
        <f t="shared" si="121"/>
        <v>5.9644351509184359</v>
      </c>
      <c r="CS82" s="65">
        <f t="shared" si="121"/>
        <v>5.8964010711864709</v>
      </c>
      <c r="CT82" s="65">
        <f t="shared" si="121"/>
        <v>5.8212416413650834</v>
      </c>
      <c r="CU82" s="65">
        <f t="shared" si="121"/>
        <v>5.7388587118072731</v>
      </c>
      <c r="CV82" s="65">
        <f t="shared" si="121"/>
        <v>5.6569555189514045</v>
      </c>
      <c r="CW82" s="65">
        <f t="shared" ref="CW82:DP82" si="122">CW$49*CW39</f>
        <v>5.5557340830511581</v>
      </c>
      <c r="CX82" s="65">
        <f t="shared" si="122"/>
        <v>5.4552857657078615</v>
      </c>
      <c r="CY82" s="65">
        <f t="shared" si="122"/>
        <v>5.3556057581698289</v>
      </c>
      <c r="CZ82" s="65">
        <f t="shared" si="122"/>
        <v>5.2566892788834121</v>
      </c>
      <c r="DA82" s="65">
        <f t="shared" si="122"/>
        <v>5.1585315733474069</v>
      </c>
      <c r="DB82" s="65">
        <f t="shared" si="122"/>
        <v>5.0611279139682201</v>
      </c>
      <c r="DC82" s="65">
        <f t="shared" si="122"/>
        <v>4.9644735999157739</v>
      </c>
      <c r="DD82" s="65">
        <f t="shared" si="122"/>
        <v>4.8685639569801609</v>
      </c>
      <c r="DE82" s="65">
        <f t="shared" si="122"/>
        <v>4.773394337429032</v>
      </c>
      <c r="DF82" s="65">
        <f t="shared" si="122"/>
        <v>4.6789601198657387</v>
      </c>
      <c r="DG82" s="65">
        <f t="shared" si="122"/>
        <v>4.5852567090881804</v>
      </c>
      <c r="DH82" s="65">
        <f t="shared" si="122"/>
        <v>4.4922795359484118</v>
      </c>
      <c r="DI82" s="65">
        <f t="shared" si="122"/>
        <v>4.4000240572129501</v>
      </c>
      <c r="DJ82" s="65">
        <f t="shared" si="122"/>
        <v>4.3084857554238249</v>
      </c>
      <c r="DK82" s="65">
        <f t="shared" si="122"/>
        <v>4.2176601387603281</v>
      </c>
      <c r="DL82" s="65">
        <f t="shared" si="122"/>
        <v>4.1275427409014931</v>
      </c>
      <c r="DM82" s="65">
        <f t="shared" si="122"/>
        <v>4.0381291208892813</v>
      </c>
      <c r="DN82" s="65">
        <f t="shared" si="122"/>
        <v>3.949414862992469</v>
      </c>
      <c r="DO82" s="65">
        <f t="shared" si="122"/>
        <v>3.8613955765712462</v>
      </c>
      <c r="DP82" s="65">
        <f t="shared" si="122"/>
        <v>3.7740668959425161</v>
      </c>
    </row>
    <row r="83" spans="1:120" x14ac:dyDescent="0.25">
      <c r="A83" s="65" t="str">
        <f t="shared" si="69"/>
        <v>03_CDA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03_CDA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03_CDA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03_CDA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03_CDA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03_CDA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03_CDA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03_CDA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03_CDA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03_CDA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03_CDA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03_CDA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7.4339983439999999</v>
      </c>
      <c r="BP88" s="65">
        <f t="shared" si="133"/>
        <v>7.4520015839999996</v>
      </c>
      <c r="BQ88" s="65">
        <f t="shared" si="133"/>
        <v>7.4805249429124592</v>
      </c>
      <c r="BR88" s="65">
        <f t="shared" si="133"/>
        <v>7.1576487691216579</v>
      </c>
      <c r="BS88" s="65">
        <f t="shared" si="133"/>
        <v>7.1878757463116578</v>
      </c>
      <c r="BT88" s="65">
        <f t="shared" si="133"/>
        <v>7.2235520758911624</v>
      </c>
      <c r="BU88" s="65">
        <f t="shared" si="133"/>
        <v>7.2650143224925614</v>
      </c>
      <c r="BV88" s="65">
        <f t="shared" si="133"/>
        <v>7.3081550047077153</v>
      </c>
      <c r="BW88" s="65">
        <f t="shared" si="133"/>
        <v>7.3523833769603755</v>
      </c>
      <c r="BX88" s="65">
        <f t="shared" si="133"/>
        <v>7.3973054650125309</v>
      </c>
      <c r="BY88" s="65">
        <f t="shared" si="133"/>
        <v>7.4430057478298384</v>
      </c>
      <c r="BZ88" s="65">
        <f t="shared" si="133"/>
        <v>7.4389831533655295</v>
      </c>
      <c r="CA88" s="65">
        <f t="shared" si="133"/>
        <v>7.436010096008836</v>
      </c>
      <c r="CB88" s="65">
        <f t="shared" si="133"/>
        <v>7.4335481129404846</v>
      </c>
      <c r="CC88" s="65">
        <f t="shared" si="133"/>
        <v>7.4314673786251344</v>
      </c>
      <c r="CD88" s="65">
        <f t="shared" si="133"/>
        <v>7.4295464356869312</v>
      </c>
      <c r="CE88" s="65">
        <f t="shared" si="133"/>
        <v>7.4278978055272109</v>
      </c>
      <c r="CF88" s="65">
        <f t="shared" si="133"/>
        <v>7.4268270027270322</v>
      </c>
      <c r="CG88" s="65">
        <f t="shared" si="133"/>
        <v>7.4255433453089843</v>
      </c>
      <c r="CH88" s="65">
        <f t="shared" si="133"/>
        <v>7.4243088114942735</v>
      </c>
      <c r="CI88" s="65">
        <f t="shared" si="133"/>
        <v>7.4234592882728458</v>
      </c>
      <c r="CJ88" s="65">
        <f t="shared" si="133"/>
        <v>7.4226357500923221</v>
      </c>
      <c r="CK88" s="65">
        <f t="shared" si="133"/>
        <v>7.421847860107472</v>
      </c>
      <c r="CL88" s="65">
        <f t="shared" si="133"/>
        <v>7.4118190476950625</v>
      </c>
      <c r="CM88" s="65">
        <f t="shared" si="133"/>
        <v>7.3689144631845265</v>
      </c>
      <c r="CN88" s="65">
        <f t="shared" si="133"/>
        <v>7.3172471815389049</v>
      </c>
      <c r="CO88" s="65">
        <f t="shared" si="133"/>
        <v>7.2567595481007183</v>
      </c>
      <c r="CP88" s="65">
        <f t="shared" si="133"/>
        <v>7.1882487297668645</v>
      </c>
      <c r="CQ88" s="65">
        <f t="shared" si="133"/>
        <v>7.111162726375758</v>
      </c>
      <c r="CR88" s="65">
        <f t="shared" si="133"/>
        <v>7.0394469994209192</v>
      </c>
      <c r="CS88" s="65">
        <f t="shared" si="133"/>
        <v>6.9591506618282812</v>
      </c>
      <c r="CT88" s="65">
        <f t="shared" si="133"/>
        <v>6.870444722481639</v>
      </c>
      <c r="CU88" s="65">
        <f t="shared" si="133"/>
        <v>6.7732133415368843</v>
      </c>
      <c r="CV88" s="65">
        <f t="shared" si="133"/>
        <v>6.6765481635940152</v>
      </c>
      <c r="CW88" s="65">
        <f t="shared" ref="CW88:DP88" si="134">CW$49*CW45</f>
        <v>6.5570828805964547</v>
      </c>
      <c r="CX88" s="65">
        <f t="shared" si="134"/>
        <v>6.4385300607187403</v>
      </c>
      <c r="CY88" s="65">
        <f t="shared" si="134"/>
        <v>6.3208840284942447</v>
      </c>
      <c r="CZ88" s="65">
        <f t="shared" si="134"/>
        <v>6.2041391405564772</v>
      </c>
      <c r="DA88" s="65">
        <f t="shared" si="134"/>
        <v>6.0882897854672393</v>
      </c>
      <c r="DB88" s="65">
        <f t="shared" si="134"/>
        <v>5.9733303835456928</v>
      </c>
      <c r="DC88" s="65">
        <f t="shared" si="134"/>
        <v>5.8592553866982868</v>
      </c>
      <c r="DD88" s="65">
        <f t="shared" si="134"/>
        <v>5.7460592782495805</v>
      </c>
      <c r="DE88" s="65">
        <f t="shared" si="134"/>
        <v>5.6337365727739313</v>
      </c>
      <c r="DF88" s="65">
        <f t="shared" si="134"/>
        <v>5.522281815928058</v>
      </c>
      <c r="DG88" s="65">
        <f t="shared" si="134"/>
        <v>5.4116895842844608</v>
      </c>
      <c r="DH88" s="65">
        <f t="shared" si="134"/>
        <v>5.3019544851657123</v>
      </c>
      <c r="DI88" s="65">
        <f t="shared" si="134"/>
        <v>5.1930711564795953</v>
      </c>
      <c r="DJ88" s="65">
        <f t="shared" si="134"/>
        <v>5.0850342665551027</v>
      </c>
      <c r="DK88" s="65">
        <f t="shared" si="134"/>
        <v>4.977838513979278</v>
      </c>
      <c r="DL88" s="65">
        <f t="shared" si="134"/>
        <v>4.8714786274348993</v>
      </c>
      <c r="DM88" s="65">
        <f t="shared" si="134"/>
        <v>4.7659493655390071</v>
      </c>
      <c r="DN88" s="65">
        <f t="shared" si="134"/>
        <v>4.6612455166822704</v>
      </c>
      <c r="DO88" s="65">
        <f t="shared" si="134"/>
        <v>4.5573618988691686</v>
      </c>
      <c r="DP88" s="65">
        <f t="shared" si="134"/>
        <v>4.4542933595590144</v>
      </c>
    </row>
    <row r="89" spans="1:120" x14ac:dyDescent="0.25">
      <c r="A89" s="65" t="str">
        <f t="shared" si="69"/>
        <v>03_CDA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03_CDA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03_CDA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03_CDA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1.3964482900686725E-2</v>
      </c>
      <c r="CM90" s="52">
        <f t="shared" si="141"/>
        <v>4.1755460596775387E-2</v>
      </c>
      <c r="CN90" s="52">
        <f t="shared" si="141"/>
        <v>8.323870289311959E-2</v>
      </c>
      <c r="CO90" s="52">
        <f t="shared" si="141"/>
        <v>0.13828098732001756</v>
      </c>
      <c r="CP90" s="52">
        <f t="shared" si="141"/>
        <v>0.20677190482465804</v>
      </c>
      <c r="CQ90" s="52">
        <f t="shared" si="141"/>
        <v>0.28858202985549491</v>
      </c>
      <c r="CR90" s="52">
        <f t="shared" si="141"/>
        <v>0.38434930884826185</v>
      </c>
      <c r="CS90" s="52">
        <f t="shared" si="141"/>
        <v>0.49364212255771922</v>
      </c>
      <c r="CT90" s="52">
        <f t="shared" si="141"/>
        <v>0.61644912702930865</v>
      </c>
      <c r="CU90" s="52">
        <f t="shared" si="141"/>
        <v>0.75274521221946966</v>
      </c>
      <c r="CV90" s="52">
        <f t="shared" ref="CV90:DP90" si="142">CV$50*CV15</f>
        <v>0.88884254424222264</v>
      </c>
      <c r="CW90" s="52">
        <f t="shared" si="142"/>
        <v>1.0211293518201234</v>
      </c>
      <c r="CX90" s="52">
        <f t="shared" si="142"/>
        <v>1.1522492698876317</v>
      </c>
      <c r="CY90" s="52">
        <f t="shared" si="142"/>
        <v>1.2822099436020715</v>
      </c>
      <c r="CZ90" s="52">
        <f t="shared" si="142"/>
        <v>1.4110189737039409</v>
      </c>
      <c r="DA90" s="52">
        <f t="shared" si="142"/>
        <v>1.5386839167586033</v>
      </c>
      <c r="DB90" s="52">
        <f t="shared" si="142"/>
        <v>1.6652122853967206</v>
      </c>
      <c r="DC90" s="52">
        <f t="shared" si="142"/>
        <v>1.7906115485534286</v>
      </c>
      <c r="DD90" s="52">
        <f t="shared" si="142"/>
        <v>1.9148891317062642</v>
      </c>
      <c r="DE90" s="52">
        <f t="shared" si="142"/>
        <v>2.0380524171118459</v>
      </c>
      <c r="DF90" s="52">
        <f t="shared" si="142"/>
        <v>2.1601087440413242</v>
      </c>
      <c r="DG90" s="52">
        <f t="shared" si="142"/>
        <v>2.2810654090145985</v>
      </c>
      <c r="DH90" s="52">
        <f t="shared" si="142"/>
        <v>2.4009296660333082</v>
      </c>
      <c r="DI90" s="52">
        <f t="shared" si="142"/>
        <v>2.5197087268126084</v>
      </c>
      <c r="DJ90" s="52">
        <f t="shared" si="142"/>
        <v>2.6374097610117326</v>
      </c>
      <c r="DK90" s="52">
        <f t="shared" si="142"/>
        <v>2.7540398964633548</v>
      </c>
      <c r="DL90" s="52">
        <f t="shared" si="142"/>
        <v>2.8696062194017418</v>
      </c>
      <c r="DM90" s="52">
        <f t="shared" si="142"/>
        <v>2.9841157746897227</v>
      </c>
      <c r="DN90" s="52">
        <f t="shared" si="142"/>
        <v>3.0975755660444677</v>
      </c>
      <c r="DO90" s="52">
        <f t="shared" si="142"/>
        <v>3.2099925562620824</v>
      </c>
      <c r="DP90" s="52">
        <f t="shared" si="142"/>
        <v>3.321373667441033</v>
      </c>
    </row>
    <row r="91" spans="1:120" x14ac:dyDescent="0.25">
      <c r="A91" s="52" t="str">
        <f t="shared" si="138"/>
        <v>03_CDA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03_CDA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03_CDA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03_CDA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03_CDA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03_CDA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2.4609052534322077E-3</v>
      </c>
      <c r="CM93" s="52">
        <f t="shared" si="147"/>
        <v>7.3583986655913255E-3</v>
      </c>
      <c r="CN93" s="52">
        <f t="shared" si="147"/>
        <v>1.4668825383322088E-2</v>
      </c>
      <c r="CO93" s="52">
        <f t="shared" si="147"/>
        <v>2.4368708140914342E-2</v>
      </c>
      <c r="CP93" s="52">
        <f t="shared" si="147"/>
        <v>3.6438589990336279E-2</v>
      </c>
      <c r="CQ93" s="52">
        <f t="shared" si="147"/>
        <v>5.0855662781655445E-2</v>
      </c>
      <c r="CR93" s="52">
        <f t="shared" si="147"/>
        <v>6.7732349276693388E-2</v>
      </c>
      <c r="CS93" s="52">
        <f t="shared" si="147"/>
        <v>8.6992586933382035E-2</v>
      </c>
      <c r="CT93" s="52">
        <f t="shared" si="147"/>
        <v>0.10863437665174999</v>
      </c>
      <c r="CU93" s="52">
        <f t="shared" si="147"/>
        <v>0.13265329338873971</v>
      </c>
      <c r="CV93" s="52">
        <f t="shared" si="147"/>
        <v>0.15663718464592544</v>
      </c>
      <c r="CW93" s="52">
        <f t="shared" ref="CW93:DP93" si="148">CW$50*CW18</f>
        <v>0.17994956234322079</v>
      </c>
      <c r="CX93" s="52">
        <f t="shared" si="148"/>
        <v>0.20305630374544367</v>
      </c>
      <c r="CY93" s="52">
        <f t="shared" si="148"/>
        <v>0.22595875612824737</v>
      </c>
      <c r="CZ93" s="52">
        <f t="shared" si="148"/>
        <v>0.2486582589398845</v>
      </c>
      <c r="DA93" s="52">
        <f t="shared" si="148"/>
        <v>0.27115614384379971</v>
      </c>
      <c r="DB93" s="52">
        <f t="shared" si="148"/>
        <v>0.29345373476099995</v>
      </c>
      <c r="DC93" s="52">
        <f t="shared" si="148"/>
        <v>0.31555234791220343</v>
      </c>
      <c r="DD93" s="52">
        <f t="shared" si="148"/>
        <v>0.33745329185976841</v>
      </c>
      <c r="DE93" s="52">
        <f t="shared" si="148"/>
        <v>0.35915786754940321</v>
      </c>
      <c r="DF93" s="52">
        <f t="shared" si="148"/>
        <v>0.38066736835165788</v>
      </c>
      <c r="DG93" s="52">
        <f t="shared" si="148"/>
        <v>0.40198308010319955</v>
      </c>
      <c r="DH93" s="52">
        <f t="shared" si="148"/>
        <v>0.42310628114787163</v>
      </c>
      <c r="DI93" s="52">
        <f t="shared" si="148"/>
        <v>0.44403824237753864</v>
      </c>
      <c r="DJ93" s="52">
        <f t="shared" si="148"/>
        <v>0.46478022727271773</v>
      </c>
      <c r="DK93" s="52">
        <f t="shared" si="148"/>
        <v>0.48533349194299708</v>
      </c>
      <c r="DL93" s="52">
        <f t="shared" si="148"/>
        <v>0.50569928516724416</v>
      </c>
      <c r="DM93" s="52">
        <f t="shared" si="148"/>
        <v>0.52587884843360189</v>
      </c>
      <c r="DN93" s="52">
        <f t="shared" si="148"/>
        <v>0.54587341597927752</v>
      </c>
      <c r="DO93" s="52">
        <f t="shared" si="148"/>
        <v>0.56568421483012232</v>
      </c>
      <c r="DP93" s="52">
        <f t="shared" si="148"/>
        <v>0.58531246484000388</v>
      </c>
    </row>
    <row r="94" spans="1:120" x14ac:dyDescent="0.25">
      <c r="A94" s="52" t="str">
        <f t="shared" si="138"/>
        <v>03_CDA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03_CDA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03_CDA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03_CDA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03_CDA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03_CDA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03_CDA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03_CDA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03_CDA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03_CDA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03_CDA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03_CDA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03_CDA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03_CDA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03_CDA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03_CDA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03_CDA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03_CDA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9.5078771947909168E-4</v>
      </c>
      <c r="CM102" s="52">
        <f t="shared" si="165"/>
        <v>2.8429680811635919E-3</v>
      </c>
      <c r="CN102" s="52">
        <f t="shared" si="165"/>
        <v>5.6674018693706786E-3</v>
      </c>
      <c r="CO102" s="52">
        <f t="shared" si="165"/>
        <v>9.4150184805519115E-3</v>
      </c>
      <c r="CP102" s="52">
        <f t="shared" si="165"/>
        <v>1.4078300588625194E-2</v>
      </c>
      <c r="CQ102" s="52">
        <f t="shared" si="165"/>
        <v>1.964843610753822E-2</v>
      </c>
      <c r="CR102" s="52">
        <f t="shared" si="165"/>
        <v>2.6168860346789714E-2</v>
      </c>
      <c r="CS102" s="52">
        <f t="shared" si="165"/>
        <v>3.3610186018587992E-2</v>
      </c>
      <c r="CT102" s="52">
        <f t="shared" si="165"/>
        <v>4.197164075686971E-2</v>
      </c>
      <c r="CU102" s="52">
        <f t="shared" si="165"/>
        <v>5.1251514915726569E-2</v>
      </c>
      <c r="CV102" s="52">
        <f t="shared" si="165"/>
        <v>6.051785673886264E-2</v>
      </c>
      <c r="CW102" s="52">
        <f t="shared" ref="CW102:DP102" si="166">CW$50*CW27</f>
        <v>6.9524754666173388E-2</v>
      </c>
      <c r="CX102" s="52">
        <f t="shared" si="166"/>
        <v>7.8452203592446257E-2</v>
      </c>
      <c r="CY102" s="52">
        <f t="shared" si="166"/>
        <v>8.7300724046923114E-2</v>
      </c>
      <c r="CZ102" s="52">
        <f t="shared" si="166"/>
        <v>9.607083353467559E-2</v>
      </c>
      <c r="DA102" s="52">
        <f t="shared" si="166"/>
        <v>0.10476304655306105</v>
      </c>
      <c r="DB102" s="52">
        <f t="shared" si="166"/>
        <v>0.11337787460809269</v>
      </c>
      <c r="DC102" s="52">
        <f t="shared" si="166"/>
        <v>0.12191582623072399</v>
      </c>
      <c r="DD102" s="52">
        <f t="shared" si="166"/>
        <v>0.13037740699304826</v>
      </c>
      <c r="DE102" s="52">
        <f t="shared" si="166"/>
        <v>0.13876311952441361</v>
      </c>
      <c r="DF102" s="52">
        <f t="shared" si="166"/>
        <v>0.1470734635274534</v>
      </c>
      <c r="DG102" s="52">
        <f t="shared" si="166"/>
        <v>0.15530893579403338</v>
      </c>
      <c r="DH102" s="52">
        <f t="shared" si="166"/>
        <v>0.16347003022111528</v>
      </c>
      <c r="DI102" s="52">
        <f t="shared" si="166"/>
        <v>0.17155723782653726</v>
      </c>
      <c r="DJ102" s="52">
        <f t="shared" si="166"/>
        <v>0.17957104676471233</v>
      </c>
      <c r="DK102" s="52">
        <f t="shared" si="166"/>
        <v>0.18751194234224433</v>
      </c>
      <c r="DL102" s="52">
        <f t="shared" si="166"/>
        <v>0.19538040703346249</v>
      </c>
      <c r="DM102" s="52">
        <f t="shared" si="166"/>
        <v>0.20317692049587435</v>
      </c>
      <c r="DN102" s="52">
        <f t="shared" si="166"/>
        <v>0.21090195958553851</v>
      </c>
      <c r="DO102" s="52">
        <f t="shared" si="166"/>
        <v>0.21855599837235629</v>
      </c>
      <c r="DP102" s="52">
        <f t="shared" si="166"/>
        <v>0.2261395081552838</v>
      </c>
    </row>
    <row r="103" spans="1:120" x14ac:dyDescent="0.25">
      <c r="A103" s="52" t="str">
        <f t="shared" si="138"/>
        <v>03_CDA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03_CDA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03_CDA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03_CDA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03_CDA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03_CDA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03_CDA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03_CDA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2.1590068297160099E-2</v>
      </c>
      <c r="CM106" s="52">
        <f t="shared" si="173"/>
        <v>6.455686561937965E-2</v>
      </c>
      <c r="CN106" s="52">
        <f t="shared" si="173"/>
        <v>0.12869286268674457</v>
      </c>
      <c r="CO106" s="52">
        <f t="shared" si="173"/>
        <v>0.21379208823343485</v>
      </c>
      <c r="CP106" s="52">
        <f t="shared" si="173"/>
        <v>0.31968384213343981</v>
      </c>
      <c r="CQ106" s="52">
        <f t="shared" si="173"/>
        <v>0.44616802342225181</v>
      </c>
      <c r="CR106" s="52">
        <f t="shared" si="173"/>
        <v>0.59423094195576531</v>
      </c>
      <c r="CS106" s="52">
        <f t="shared" si="173"/>
        <v>0.7632052841607273</v>
      </c>
      <c r="CT106" s="52">
        <f t="shared" si="173"/>
        <v>0.95307351148913599</v>
      </c>
      <c r="CU106" s="52">
        <f t="shared" si="173"/>
        <v>1.1637968020555498</v>
      </c>
      <c r="CV106" s="52">
        <f t="shared" si="173"/>
        <v>1.3742128063093135</v>
      </c>
      <c r="CW106" s="52">
        <f t="shared" ref="CW106:DP106" si="174">CW$50*CW31</f>
        <v>1.5787374729748942</v>
      </c>
      <c r="CX106" s="52">
        <f t="shared" si="174"/>
        <v>1.7814580467568508</v>
      </c>
      <c r="CY106" s="52">
        <f t="shared" si="174"/>
        <v>1.9823863476036883</v>
      </c>
      <c r="CZ106" s="52">
        <f t="shared" si="174"/>
        <v>2.181534126792386</v>
      </c>
      <c r="DA106" s="52">
        <f t="shared" si="174"/>
        <v>2.3789130673020753</v>
      </c>
      <c r="DB106" s="52">
        <f t="shared" si="174"/>
        <v>2.5745347841857606</v>
      </c>
      <c r="DC106" s="52">
        <f t="shared" si="174"/>
        <v>2.7684108249401054</v>
      </c>
      <c r="DD106" s="52">
        <f t="shared" si="174"/>
        <v>2.9605526698732789</v>
      </c>
      <c r="DE106" s="52">
        <f t="shared" si="174"/>
        <v>3.1509717324708899</v>
      </c>
      <c r="DF106" s="52">
        <f t="shared" si="174"/>
        <v>3.3396793597600003</v>
      </c>
      <c r="DG106" s="52">
        <f t="shared" si="174"/>
        <v>3.5266868326712446</v>
      </c>
      <c r="DH106" s="52">
        <f t="shared" si="174"/>
        <v>3.7120053663990515</v>
      </c>
      <c r="DI106" s="52">
        <f t="shared" si="174"/>
        <v>3.895646110759984</v>
      </c>
      <c r="DJ106" s="52">
        <f t="shared" si="174"/>
        <v>4.0776201505492065</v>
      </c>
      <c r="DK106" s="52">
        <f t="shared" si="174"/>
        <v>4.2579385058950896</v>
      </c>
      <c r="DL106" s="52">
        <f t="shared" si="174"/>
        <v>4.4366121326119607</v>
      </c>
      <c r="DM106" s="52">
        <f t="shared" si="174"/>
        <v>4.6136519225510035</v>
      </c>
      <c r="DN106" s="52">
        <f t="shared" si="174"/>
        <v>4.7890687039493338</v>
      </c>
      <c r="DO106" s="52">
        <f t="shared" si="174"/>
        <v>4.9628732417772348</v>
      </c>
      <c r="DP106" s="52">
        <f t="shared" si="174"/>
        <v>5.1350762380835908</v>
      </c>
    </row>
    <row r="107" spans="1:120" x14ac:dyDescent="0.25">
      <c r="A107" s="52" t="str">
        <f t="shared" si="138"/>
        <v>03_CDA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03_CDA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4.0509039657904998E-2</v>
      </c>
      <c r="CM107" s="52">
        <f t="shared" si="175"/>
        <v>0.12112683450424666</v>
      </c>
      <c r="CN107" s="52">
        <f t="shared" si="175"/>
        <v>0.24146400124877757</v>
      </c>
      <c r="CO107" s="52">
        <f t="shared" si="175"/>
        <v>0.40113407987383326</v>
      </c>
      <c r="CP107" s="52">
        <f t="shared" si="175"/>
        <v>0.59981678893893864</v>
      </c>
      <c r="CQ107" s="52">
        <f t="shared" si="175"/>
        <v>0.83713668276253039</v>
      </c>
      <c r="CR107" s="52">
        <f t="shared" si="175"/>
        <v>1.1149443560031105</v>
      </c>
      <c r="CS107" s="52">
        <f t="shared" si="175"/>
        <v>1.4319877407361541</v>
      </c>
      <c r="CT107" s="52">
        <f t="shared" si="175"/>
        <v>1.7882339297134406</v>
      </c>
      <c r="CU107" s="52">
        <f t="shared" si="175"/>
        <v>2.1836100821604401</v>
      </c>
      <c r="CV107" s="52">
        <f t="shared" si="175"/>
        <v>2.5784096790702287</v>
      </c>
      <c r="CW107" s="52">
        <f t="shared" ref="CW107:DP107" si="176">CW$50*CW32</f>
        <v>2.9621554699098813</v>
      </c>
      <c r="CX107" s="52">
        <f t="shared" si="176"/>
        <v>3.3425162751550754</v>
      </c>
      <c r="CY107" s="52">
        <f t="shared" si="176"/>
        <v>3.7195142723531966</v>
      </c>
      <c r="CZ107" s="52">
        <f t="shared" si="176"/>
        <v>4.0931715102045381</v>
      </c>
      <c r="DA107" s="52">
        <f t="shared" si="176"/>
        <v>4.4635099092634229</v>
      </c>
      <c r="DB107" s="52">
        <f t="shared" si="176"/>
        <v>4.8305512626356606</v>
      </c>
      <c r="DC107" s="52">
        <f t="shared" si="176"/>
        <v>5.1943172366723624</v>
      </c>
      <c r="DD107" s="52">
        <f t="shared" si="176"/>
        <v>5.5548293716601318</v>
      </c>
      <c r="DE107" s="52">
        <f t="shared" si="176"/>
        <v>5.9121090825076585</v>
      </c>
      <c r="DF107" s="52">
        <f t="shared" si="176"/>
        <v>6.2661776594287062</v>
      </c>
      <c r="DG107" s="52">
        <f t="shared" si="176"/>
        <v>6.6170562686215577</v>
      </c>
      <c r="DH107" s="52">
        <f t="shared" si="176"/>
        <v>6.9647659529448811</v>
      </c>
      <c r="DI107" s="52">
        <f t="shared" si="176"/>
        <v>7.3093276325900867</v>
      </c>
      <c r="DJ107" s="52">
        <f t="shared" si="176"/>
        <v>7.6507621057501556</v>
      </c>
      <c r="DK107" s="52">
        <f t="shared" si="176"/>
        <v>7.9890900492849815</v>
      </c>
      <c r="DL107" s="52">
        <f t="shared" si="176"/>
        <v>8.3243320193832187</v>
      </c>
      <c r="DM107" s="52">
        <f t="shared" si="176"/>
        <v>8.6565084522206845</v>
      </c>
      <c r="DN107" s="52">
        <f t="shared" si="176"/>
        <v>8.9856396646153058</v>
      </c>
      <c r="DO107" s="52">
        <f t="shared" si="176"/>
        <v>9.3117458546786516</v>
      </c>
      <c r="DP107" s="52">
        <f t="shared" si="176"/>
        <v>9.6348471024640432</v>
      </c>
    </row>
    <row r="108" spans="1:120" x14ac:dyDescent="0.25">
      <c r="A108" s="52" t="str">
        <f t="shared" si="138"/>
        <v>03_CDA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03_CDA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03_CDA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03_CDA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03_CDA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03_CDA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03_CDA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03_CDA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03_CDA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03_CDA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03_CDA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03_CDA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03_CDA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03_CDA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7.8597513353880089E-3</v>
      </c>
      <c r="CM114" s="52">
        <f t="shared" si="189"/>
        <v>2.3501588961028233E-2</v>
      </c>
      <c r="CN114" s="52">
        <f t="shared" si="189"/>
        <v>4.6849962929023971E-2</v>
      </c>
      <c r="CO114" s="52">
        <f t="shared" si="189"/>
        <v>7.7829890478352926E-2</v>
      </c>
      <c r="CP114" s="52">
        <f t="shared" si="189"/>
        <v>0.11637922912178919</v>
      </c>
      <c r="CQ114" s="52">
        <f t="shared" si="189"/>
        <v>0.16242513315077112</v>
      </c>
      <c r="CR114" s="52">
        <f t="shared" si="189"/>
        <v>0.21632666350481378</v>
      </c>
      <c r="CS114" s="52">
        <f t="shared" si="189"/>
        <v>0.27784088817109032</v>
      </c>
      <c r="CT114" s="52">
        <f t="shared" si="189"/>
        <v>0.3469614223330183</v>
      </c>
      <c r="CU114" s="52">
        <f t="shared" si="189"/>
        <v>0.42367413308644297</v>
      </c>
      <c r="CV114" s="52">
        <f t="shared" si="189"/>
        <v>0.50027497786645081</v>
      </c>
      <c r="CW114" s="52">
        <f t="shared" ref="CW114:DP114" si="190">CW$50*CW39</f>
        <v>0.57473111203977489</v>
      </c>
      <c r="CX114" s="52">
        <f t="shared" si="190"/>
        <v>0.6485304756435919</v>
      </c>
      <c r="CY114" s="52">
        <f t="shared" si="190"/>
        <v>0.72167737166827484</v>
      </c>
      <c r="CZ114" s="52">
        <f t="shared" si="190"/>
        <v>0.79417607810468815</v>
      </c>
      <c r="DA114" s="52">
        <f t="shared" si="190"/>
        <v>0.86603084808022168</v>
      </c>
      <c r="DB114" s="52">
        <f t="shared" si="190"/>
        <v>0.93724590999411495</v>
      </c>
      <c r="DC114" s="52">
        <f t="shared" si="190"/>
        <v>1.0078254676520746</v>
      </c>
      <c r="DD114" s="52">
        <f t="shared" si="190"/>
        <v>1.0777737004001886</v>
      </c>
      <c r="DE114" s="52">
        <f t="shared" si="190"/>
        <v>1.1470947632581401</v>
      </c>
      <c r="DF114" s="52">
        <f t="shared" si="190"/>
        <v>1.2157927870517278</v>
      </c>
      <c r="DG114" s="52">
        <f t="shared" si="190"/>
        <v>1.2838718785446912</v>
      </c>
      <c r="DH114" s="52">
        <f t="shared" si="190"/>
        <v>1.3513361205698482</v>
      </c>
      <c r="DI114" s="52">
        <f t="shared" si="190"/>
        <v>1.4181895721595468</v>
      </c>
      <c r="DJ114" s="52">
        <f t="shared" si="190"/>
        <v>1.4844362686754362</v>
      </c>
      <c r="DK114" s="52">
        <f t="shared" si="190"/>
        <v>1.5500802219375571</v>
      </c>
      <c r="DL114" s="52">
        <f t="shared" si="190"/>
        <v>1.6151254203527592</v>
      </c>
      <c r="DM114" s="52">
        <f t="shared" si="190"/>
        <v>1.6795758290424456</v>
      </c>
      <c r="DN114" s="52">
        <f t="shared" si="190"/>
        <v>1.7434353899696495</v>
      </c>
      <c r="DO114" s="52">
        <f t="shared" si="190"/>
        <v>1.8067080220654466</v>
      </c>
      <c r="DP114" s="52">
        <f t="shared" si="190"/>
        <v>1.8693976213547057</v>
      </c>
    </row>
    <row r="115" spans="1:120" x14ac:dyDescent="0.25">
      <c r="A115" s="52" t="str">
        <f t="shared" si="138"/>
        <v>03_CDA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03_CDA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03_CDA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03_CDA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03_CDA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03_CDA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03_CDA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03_CDA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03_CDA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03_CDA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03_CDA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03_CDA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2.4317110812688392E-2</v>
      </c>
      <c r="CM120" s="54">
        <f t="shared" si="202"/>
        <v>7.2907398748239968E-2</v>
      </c>
      <c r="CN120" s="54">
        <f t="shared" si="202"/>
        <v>0.14573262273108761</v>
      </c>
      <c r="CO120" s="54">
        <f t="shared" si="202"/>
        <v>0.24275547948049792</v>
      </c>
      <c r="CP120" s="54">
        <f t="shared" si="202"/>
        <v>0.36397799647732942</v>
      </c>
      <c r="CQ120" s="54">
        <f t="shared" si="202"/>
        <v>0.50936822967309936</v>
      </c>
      <c r="CR120" s="54">
        <f t="shared" si="202"/>
        <v>0.68025160798872319</v>
      </c>
      <c r="CS120" s="54">
        <f t="shared" si="202"/>
        <v>0.87606941547967765</v>
      </c>
      <c r="CT120" s="54">
        <f t="shared" si="202"/>
        <v>1.0970042634501371</v>
      </c>
      <c r="CU120" s="54">
        <f t="shared" si="202"/>
        <v>1.3432157308138175</v>
      </c>
      <c r="CV120" s="58">
        <f t="shared" ref="CV120:DP120" si="203">CV127</f>
        <v>1.5904177762712197</v>
      </c>
      <c r="CW120" s="58">
        <f t="shared" si="203"/>
        <v>1.8321359279849592</v>
      </c>
      <c r="CX120" s="58">
        <f t="shared" si="203"/>
        <v>2.0730789347775382</v>
      </c>
      <c r="CY120" s="58">
        <f t="shared" si="203"/>
        <v>2.3132518751973699</v>
      </c>
      <c r="CZ120" s="58">
        <f t="shared" si="203"/>
        <v>2.552659798287523</v>
      </c>
      <c r="DA120" s="58">
        <f t="shared" si="203"/>
        <v>2.7913077237462716</v>
      </c>
      <c r="DB120" s="58">
        <f t="shared" si="203"/>
        <v>3.0292006420868156</v>
      </c>
      <c r="DC120" s="58">
        <f t="shared" si="203"/>
        <v>3.2663435147961546</v>
      </c>
      <c r="DD120" s="58">
        <f t="shared" si="203"/>
        <v>3.5027412744931423</v>
      </c>
      <c r="DE120" s="58">
        <f t="shared" si="203"/>
        <v>3.7383988250857101</v>
      </c>
      <c r="DF120" s="58">
        <f t="shared" si="203"/>
        <v>3.9733210419272713</v>
      </c>
      <c r="DG120" s="58">
        <f t="shared" si="203"/>
        <v>4.2075127719723087</v>
      </c>
      <c r="DH120" s="58">
        <f t="shared" si="203"/>
        <v>4.4409788339311431</v>
      </c>
      <c r="DI120" s="58">
        <f t="shared" si="203"/>
        <v>4.6737240184239024</v>
      </c>
      <c r="DJ120" s="58">
        <f t="shared" si="203"/>
        <v>4.9057530881336797</v>
      </c>
      <c r="DK120" s="58">
        <f t="shared" si="203"/>
        <v>5.1370707779588916</v>
      </c>
      <c r="DL120" s="58">
        <f t="shared" si="203"/>
        <v>5.3676817951648399</v>
      </c>
      <c r="DM120" s="58">
        <f t="shared" si="203"/>
        <v>5.5975908195344788</v>
      </c>
      <c r="DN120" s="58">
        <f t="shared" si="203"/>
        <v>5.826802503518401</v>
      </c>
      <c r="DO120" s="58">
        <f t="shared" si="203"/>
        <v>6.0553214723840316</v>
      </c>
      <c r="DP120" s="58">
        <f t="shared" si="203"/>
        <v>6.283152324364039</v>
      </c>
    </row>
    <row r="121" spans="1:120" x14ac:dyDescent="0.25">
      <c r="A121" s="52" t="str">
        <f t="shared" si="138"/>
        <v>03_CDA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03_CDA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9.2763692712078388E-3</v>
      </c>
      <c r="CM124" s="58">
        <f t="shared" si="207"/>
        <v>2.7737444654395964E-2</v>
      </c>
      <c r="CN124" s="58">
        <f t="shared" si="207"/>
        <v>5.5294059306339342E-2</v>
      </c>
      <c r="CO124" s="58">
        <f t="shared" si="207"/>
        <v>9.1857715798743286E-2</v>
      </c>
      <c r="CP124" s="58">
        <f t="shared" si="207"/>
        <v>0.13735507126943056</v>
      </c>
      <c r="CQ124" s="58">
        <f t="shared" si="207"/>
        <v>0.19170015051847358</v>
      </c>
      <c r="CR124" s="58">
        <f t="shared" si="207"/>
        <v>0.25531673054894527</v>
      </c>
      <c r="CS124" s="58">
        <f t="shared" si="207"/>
        <v>0.32791809401285099</v>
      </c>
      <c r="CT124" s="58">
        <f t="shared" si="207"/>
        <v>0.40949670531347521</v>
      </c>
      <c r="CU124" s="58">
        <f t="shared" si="207"/>
        <v>0.50003588427453516</v>
      </c>
      <c r="CV124" s="58">
        <f t="shared" ref="CV124:DP124" si="208">CV50*CV45</f>
        <v>0.59044303487566119</v>
      </c>
      <c r="CW124" s="58">
        <f t="shared" si="208"/>
        <v>0.6783189186823918</v>
      </c>
      <c r="CX124" s="58">
        <f t="shared" si="208"/>
        <v>0.76541965756796204</v>
      </c>
      <c r="CY124" s="58">
        <f t="shared" si="208"/>
        <v>0.85175033008078471</v>
      </c>
      <c r="CZ124" s="58">
        <f t="shared" si="208"/>
        <v>0.93731598526392823</v>
      </c>
      <c r="DA124" s="58">
        <f t="shared" si="208"/>
        <v>1.0221216428156681</v>
      </c>
      <c r="DB124" s="58">
        <f t="shared" si="208"/>
        <v>1.1061722932492026</v>
      </c>
      <c r="DC124" s="58">
        <f t="shared" si="208"/>
        <v>1.1894728980515321</v>
      </c>
      <c r="DD124" s="58">
        <f t="shared" si="208"/>
        <v>1.2720283898415106</v>
      </c>
      <c r="DE124" s="58">
        <f t="shared" si="208"/>
        <v>1.3538436725270695</v>
      </c>
      <c r="DF124" s="58">
        <f t="shared" si="208"/>
        <v>1.4349236214616221</v>
      </c>
      <c r="DG124" s="58">
        <f t="shared" si="208"/>
        <v>1.51527308359965</v>
      </c>
      <c r="DH124" s="58">
        <f t="shared" si="208"/>
        <v>1.5948968776514751</v>
      </c>
      <c r="DI124" s="58">
        <f t="shared" si="208"/>
        <v>1.673799794237226</v>
      </c>
      <c r="DJ124" s="58">
        <f t="shared" si="208"/>
        <v>1.7519865960399943</v>
      </c>
      <c r="DK124" s="58">
        <f t="shared" si="208"/>
        <v>1.8294620179581969</v>
      </c>
      <c r="DL124" s="58">
        <f t="shared" si="208"/>
        <v>1.9062307672571355</v>
      </c>
      <c r="DM124" s="58">
        <f t="shared" si="208"/>
        <v>1.9822975237197655</v>
      </c>
      <c r="DN124" s="58">
        <f t="shared" si="208"/>
        <v>2.0576669397966794</v>
      </c>
      <c r="DO124" s="58">
        <f t="shared" si="208"/>
        <v>2.1323436407553005</v>
      </c>
      <c r="DP124" s="58">
        <f t="shared" si="208"/>
        <v>2.2063322248282984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16.711935046089504</v>
      </c>
      <c r="CM125" s="58" cm="1">
        <f t="array" ref="CM125">INDEX(prod_est,$G$15+$H$15-1,MATCH(CM57,$BP$57:$CV$57,0))*CM50</f>
        <v>50.188837882048887</v>
      </c>
      <c r="CN125" s="58" cm="1">
        <f t="array" ref="CN125">INDEX(prod_est,$G$15+$H$15-1,MATCH(CN57,$BP$57:$CV$57,0))*CN50</f>
        <v>100.48729269416476</v>
      </c>
      <c r="CO125" s="58" cm="1">
        <f t="array" ref="CO125">INDEX(prod_est,$G$15+$H$15-1,MATCH(CO57,$BP$57:$CV$57,0))*CO50</f>
        <v>167.66418186861628</v>
      </c>
      <c r="CP125" s="58" cm="1">
        <f t="array" ref="CP125">INDEX(prod_est,$G$15+$H$15-1,MATCH(CP57,$BP$57:$CV$57,0))*CP50</f>
        <v>251.80325023099877</v>
      </c>
      <c r="CQ125" s="58" cm="1">
        <f t="array" ref="CQ125">INDEX(prod_est,$G$15+$H$15-1,MATCH(CQ57,$BP$57:$CV$57,0))*CQ50</f>
        <v>352.96453239402865</v>
      </c>
      <c r="CR125" s="58" cm="1">
        <f t="array" ref="CR125">INDEX(prod_est,$G$15+$H$15-1,MATCH(CR57,$BP$57:$CV$57,0))*CR50</f>
        <v>472.14986382197549</v>
      </c>
      <c r="CS125" s="58" cm="1">
        <f t="array" ref="CS125">INDEX(prod_est,$G$15+$H$15-1,MATCH(CS57,$BP$57:$CV$57,0))*CS50</f>
        <v>609.0570238520296</v>
      </c>
      <c r="CT125" s="58" cm="1">
        <f t="array" ref="CT125">INDEX(prod_est,$G$15+$H$15-1,MATCH(CT57,$BP$57:$CV$57,0))*CT50</f>
        <v>763.89728681851318</v>
      </c>
      <c r="CU125" s="58" cm="1">
        <f t="array" ref="CU125">INDEX(prod_est,$G$15+$H$15-1,MATCH(CU57,$BP$57:$DP$57,0))*CU50</f>
        <v>936.86649615475824</v>
      </c>
      <c r="CV125" s="58" cm="1">
        <f t="array" ref="CV125">INDEX(prod_est,$G$15+$H$15-1,MATCH(CV57,$BP$57:$DP$57,0))*CV50</f>
        <v>1111.083045995065</v>
      </c>
      <c r="CW125" s="58" cm="1">
        <f t="array" ref="CW125">INDEX(prod_est,$G$15+$H$15-1,MATCH(CW57,$BP$57:$DP$57,0))*CW50</f>
        <v>1282.0188992250751</v>
      </c>
      <c r="CX125" s="58" cm="1">
        <f t="array" ref="CX125">INDEX(prod_est,$G$15+$H$15-1,MATCH(CX57,$BP$57:$DP$57,0))*CX50</f>
        <v>1452.9547524550849</v>
      </c>
      <c r="CY125" s="58" cm="1">
        <f t="array" ref="CY125">INDEX(prod_est,$G$15+$H$15-1,MATCH(CY57,$BP$57:$DP$57,0))*CY50</f>
        <v>1623.8906056850949</v>
      </c>
      <c r="CZ125" s="58" cm="1">
        <f t="array" ref="CZ125">INDEX(prod_est,$G$15+$H$15-1,MATCH(CZ57,$BP$57:$DP$57,0))*CZ50</f>
        <v>1794.8264589151051</v>
      </c>
      <c r="DA125" s="58" cm="1">
        <f t="array" ref="DA125">INDEX(prod_est,$G$15+$H$15-1,MATCH(DA57,$BP$57:$DP$57,0))*DA50</f>
        <v>1965.7623121451152</v>
      </c>
      <c r="DB125" s="58" cm="1">
        <f t="array" ref="DB125">INDEX(prod_est,$G$15+$H$15-1,MATCH(DB57,$BP$57:$DP$57,0))*DB50</f>
        <v>2136.6981653751254</v>
      </c>
      <c r="DC125" s="58" cm="1">
        <f t="array" ref="DC125">INDEX(prod_est,$G$15+$H$15-1,MATCH(DC57,$BP$57:$DP$57,0))*DC50</f>
        <v>2307.6340186051357</v>
      </c>
      <c r="DD125" s="58" cm="1">
        <f t="array" ref="DD125">INDEX(prod_est,$G$15+$H$15-1,MATCH(DD57,$BP$57:$DP$57,0))*DD50</f>
        <v>2478.5698718351459</v>
      </c>
      <c r="DE125" s="58" cm="1">
        <f t="array" ref="DE125">INDEX(prod_est,$G$15+$H$15-1,MATCH(DE57,$BP$57:$DP$57,0))*DE50</f>
        <v>2649.5057250651557</v>
      </c>
      <c r="DF125" s="58" cm="1">
        <f t="array" ref="DF125">INDEX(prod_est,$G$15+$H$15-1,MATCH(DF57,$BP$57:$DP$57,0))*DF50</f>
        <v>2820.441578295166</v>
      </c>
      <c r="DG125" s="58" cm="1">
        <f t="array" ref="DG125">INDEX(prod_est,$G$15+$H$15-1,MATCH(DG57,$BP$57:$DP$57,0))*DG50</f>
        <v>2991.3774315251762</v>
      </c>
      <c r="DH125" s="58" cm="1">
        <f t="array" ref="DH125">INDEX(prod_est,$G$15+$H$15-1,MATCH(DH57,$BP$57:$DP$57,0))*DH50</f>
        <v>3162.3132847551865</v>
      </c>
      <c r="DI125" s="58" cm="1">
        <f t="array" ref="DI125">INDEX(prod_est,$G$15+$H$15-1,MATCH(DI57,$BP$57:$DP$57,0))*DI50</f>
        <v>3333.2491379851963</v>
      </c>
      <c r="DJ125" s="58" cm="1">
        <f t="array" ref="DJ125">INDEX(prod_est,$G$15+$H$15-1,MATCH(DJ57,$BP$57:$DP$57,0))*DJ50</f>
        <v>3504.1849912152061</v>
      </c>
      <c r="DK125" s="58" cm="1">
        <f t="array" ref="DK125">INDEX(prod_est,$G$15+$H$15-1,MATCH(DK57,$BP$57:$DP$57,0))*DK50</f>
        <v>3675.1208444452163</v>
      </c>
      <c r="DL125" s="58" cm="1">
        <f t="array" ref="DL125">INDEX(prod_est,$G$15+$H$15-1,MATCH(DL57,$BP$57:$DP$57,0))*DL50</f>
        <v>3846.0566976752266</v>
      </c>
      <c r="DM125" s="58" cm="1">
        <f t="array" ref="DM125">INDEX(prod_est,$G$15+$H$15-1,MATCH(DM57,$BP$57:$DP$57,0))*DM50</f>
        <v>4016.9925509052368</v>
      </c>
      <c r="DN125" s="58" cm="1">
        <f t="array" ref="DN125">INDEX(prod_est,$G$15+$H$15-1,MATCH(DN57,$BP$57:$DP$57,0))*DN50</f>
        <v>4187.9284041352466</v>
      </c>
      <c r="DO125" s="58" cm="1">
        <f t="array" ref="DO125">INDEX(prod_est,$G$15+$H$15-1,MATCH(DO57,$BP$57:$DP$57,0))*DO50</f>
        <v>4358.8642573652569</v>
      </c>
      <c r="DP125" s="58" cm="1">
        <f t="array" ref="DP125">INDEX(prod_est,$G$15+$H$15-1,MATCH(DP57,$BP$57:$DP$57,0))*DP50</f>
        <v>4529.8001105952671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1.5040741541480553E-2</v>
      </c>
      <c r="CM126" s="58">
        <f t="shared" si="209"/>
        <v>4.5169954093844E-2</v>
      </c>
      <c r="CN126" s="58">
        <f t="shared" si="209"/>
        <v>9.0438563424748278E-2</v>
      </c>
      <c r="CO126" s="58">
        <f t="shared" si="209"/>
        <v>0.15089776368175464</v>
      </c>
      <c r="CP126" s="58">
        <f t="shared" si="209"/>
        <v>0.22662292520789887</v>
      </c>
      <c r="CQ126" s="58">
        <f t="shared" si="209"/>
        <v>0.3176680791546258</v>
      </c>
      <c r="CR126" s="58">
        <f t="shared" si="209"/>
        <v>0.42493487743977792</v>
      </c>
      <c r="CS126" s="58">
        <f t="shared" si="209"/>
        <v>0.54815132146682666</v>
      </c>
      <c r="CT126" s="58">
        <f t="shared" si="209"/>
        <v>0.68750755813666187</v>
      </c>
      <c r="CU126" s="58">
        <f t="shared" si="209"/>
        <v>0.84317984653928235</v>
      </c>
      <c r="CV126" s="58">
        <f t="shared" ref="CV126:DP126" si="210">CV125*1000*$I$9*$I$10</f>
        <v>0.99997474139555842</v>
      </c>
      <c r="CW126" s="58">
        <f t="shared" si="210"/>
        <v>1.1538170093025675</v>
      </c>
      <c r="CX126" s="58">
        <f t="shared" si="210"/>
        <v>1.3076592772095763</v>
      </c>
      <c r="CY126" s="58">
        <f t="shared" si="210"/>
        <v>1.4615015451165854</v>
      </c>
      <c r="CZ126" s="58">
        <f t="shared" si="210"/>
        <v>1.6153438130235946</v>
      </c>
      <c r="DA126" s="58">
        <f t="shared" si="210"/>
        <v>1.7691860809306037</v>
      </c>
      <c r="DB126" s="58">
        <f t="shared" si="210"/>
        <v>1.923028348837613</v>
      </c>
      <c r="DC126" s="58">
        <f t="shared" si="210"/>
        <v>2.0768706167446225</v>
      </c>
      <c r="DD126" s="58">
        <f t="shared" si="210"/>
        <v>2.2307128846516315</v>
      </c>
      <c r="DE126" s="58">
        <f t="shared" si="210"/>
        <v>2.3845551525586406</v>
      </c>
      <c r="DF126" s="58">
        <f t="shared" si="210"/>
        <v>2.5383974204656492</v>
      </c>
      <c r="DG126" s="58">
        <f t="shared" si="210"/>
        <v>2.6922396883726587</v>
      </c>
      <c r="DH126" s="58">
        <f t="shared" si="210"/>
        <v>2.8460819562796678</v>
      </c>
      <c r="DI126" s="58">
        <f t="shared" si="210"/>
        <v>2.9999242241866768</v>
      </c>
      <c r="DJ126" s="58">
        <f t="shared" si="210"/>
        <v>3.1537664920936854</v>
      </c>
      <c r="DK126" s="58">
        <f t="shared" si="210"/>
        <v>3.3076087600006949</v>
      </c>
      <c r="DL126" s="58">
        <f t="shared" si="210"/>
        <v>3.461451027907704</v>
      </c>
      <c r="DM126" s="58">
        <f t="shared" si="210"/>
        <v>3.6152932958147135</v>
      </c>
      <c r="DN126" s="58">
        <f t="shared" si="210"/>
        <v>3.7691355637217221</v>
      </c>
      <c r="DO126" s="58">
        <f t="shared" si="210"/>
        <v>3.9229778316287307</v>
      </c>
      <c r="DP126" s="58">
        <f t="shared" si="210"/>
        <v>4.0768200995357402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2.4317110812688392E-2</v>
      </c>
      <c r="CM127" s="59">
        <f t="shared" si="211"/>
        <v>7.2907398748239968E-2</v>
      </c>
      <c r="CN127" s="59">
        <f t="shared" si="211"/>
        <v>0.14573262273108761</v>
      </c>
      <c r="CO127" s="59">
        <f t="shared" si="211"/>
        <v>0.24275547948049792</v>
      </c>
      <c r="CP127" s="59">
        <f t="shared" si="211"/>
        <v>0.36397799647732942</v>
      </c>
      <c r="CQ127" s="59">
        <f t="shared" si="211"/>
        <v>0.50936822967309936</v>
      </c>
      <c r="CR127" s="59">
        <f t="shared" si="211"/>
        <v>0.68025160798872319</v>
      </c>
      <c r="CS127" s="59">
        <f t="shared" si="211"/>
        <v>0.87606941547967765</v>
      </c>
      <c r="CT127" s="59">
        <f t="shared" si="211"/>
        <v>1.0970042634501371</v>
      </c>
      <c r="CU127" s="59">
        <f t="shared" si="211"/>
        <v>1.3432157308138175</v>
      </c>
      <c r="CV127" s="59">
        <f t="shared" ref="CV127:DP127" si="212">CV124+CV126</f>
        <v>1.5904177762712197</v>
      </c>
      <c r="CW127" s="59">
        <f t="shared" si="212"/>
        <v>1.8321359279849592</v>
      </c>
      <c r="CX127" s="59">
        <f t="shared" si="212"/>
        <v>2.0730789347775382</v>
      </c>
      <c r="CY127" s="59">
        <f t="shared" si="212"/>
        <v>2.3132518751973699</v>
      </c>
      <c r="CZ127" s="59">
        <f t="shared" si="212"/>
        <v>2.552659798287523</v>
      </c>
      <c r="DA127" s="59">
        <f t="shared" si="212"/>
        <v>2.7913077237462716</v>
      </c>
      <c r="DB127" s="59">
        <f t="shared" si="212"/>
        <v>3.0292006420868156</v>
      </c>
      <c r="DC127" s="59">
        <f t="shared" si="212"/>
        <v>3.2663435147961546</v>
      </c>
      <c r="DD127" s="59">
        <f t="shared" si="212"/>
        <v>3.5027412744931423</v>
      </c>
      <c r="DE127" s="59">
        <f t="shared" si="212"/>
        <v>3.7383988250857101</v>
      </c>
      <c r="DF127" s="59">
        <f t="shared" si="212"/>
        <v>3.9733210419272713</v>
      </c>
      <c r="DG127" s="59">
        <f t="shared" si="212"/>
        <v>4.2075127719723087</v>
      </c>
      <c r="DH127" s="59">
        <f t="shared" si="212"/>
        <v>4.4409788339311431</v>
      </c>
      <c r="DI127" s="59">
        <f t="shared" si="212"/>
        <v>4.6737240184239024</v>
      </c>
      <c r="DJ127" s="59">
        <f t="shared" si="212"/>
        <v>4.9057530881336797</v>
      </c>
      <c r="DK127" s="59">
        <f t="shared" si="212"/>
        <v>5.1370707779588916</v>
      </c>
      <c r="DL127" s="59">
        <f t="shared" si="212"/>
        <v>5.3676817951648399</v>
      </c>
      <c r="DM127" s="59">
        <f t="shared" si="212"/>
        <v>5.5975908195344788</v>
      </c>
      <c r="DN127" s="59">
        <f t="shared" si="212"/>
        <v>5.826802503518401</v>
      </c>
      <c r="DO127" s="59">
        <f t="shared" si="212"/>
        <v>6.0553214723840316</v>
      </c>
      <c r="DP127" s="59">
        <f t="shared" si="212"/>
        <v>6.283152324364039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AO15" si="1">J15*(1-$F$4)</f>
        <v>4.3314839861857224E-5</v>
      </c>
      <c r="L15" s="42">
        <f t="shared" si="1"/>
        <v>4.3167783306770672E-5</v>
      </c>
      <c r="M15" s="42">
        <f t="shared" si="1"/>
        <v>4.3021226017766203E-5</v>
      </c>
      <c r="N15" s="42">
        <f t="shared" si="1"/>
        <v>4.2875166299804648E-5</v>
      </c>
      <c r="O15" s="42">
        <f t="shared" si="1"/>
        <v>4.2729602463601607E-5</v>
      </c>
      <c r="P15" s="42">
        <f t="shared" si="1"/>
        <v>4.2584532825607899E-5</v>
      </c>
      <c r="Q15" s="42">
        <f t="shared" si="1"/>
        <v>4.2439955707990094E-5</v>
      </c>
      <c r="R15" s="42">
        <f t="shared" si="1"/>
        <v>4.2295869438611114E-5</v>
      </c>
      <c r="S15" s="42">
        <f t="shared" si="1"/>
        <v>4.215227235101089E-5</v>
      </c>
      <c r="T15" s="42">
        <f t="shared" si="1"/>
        <v>4.2009162784387089E-5</v>
      </c>
      <c r="U15" s="42">
        <f t="shared" si="1"/>
        <v>4.1866539083575897E-5</v>
      </c>
      <c r="V15" s="42">
        <f t="shared" si="1"/>
        <v>4.1724399599032888E-5</v>
      </c>
      <c r="W15" s="42">
        <f t="shared" si="1"/>
        <v>4.1582742686813947E-5</v>
      </c>
      <c r="X15" s="42">
        <f t="shared" si="1"/>
        <v>4.1441566708556247E-5</v>
      </c>
      <c r="Y15" s="42">
        <f t="shared" si="1"/>
        <v>4.1300870031459292E-5</v>
      </c>
      <c r="Z15" s="42">
        <f t="shared" si="1"/>
        <v>4.1160651028266065E-5</v>
      </c>
      <c r="AA15" s="42">
        <f t="shared" si="1"/>
        <v>4.1020908077244174E-5</v>
      </c>
      <c r="AB15" s="42">
        <f t="shared" si="1"/>
        <v>4.0881639562167112E-5</v>
      </c>
      <c r="AC15" s="42">
        <f t="shared" si="1"/>
        <v>4.0742843872295552E-5</v>
      </c>
      <c r="AD15" s="42">
        <f t="shared" si="1"/>
        <v>4.0604519402358742E-5</v>
      </c>
      <c r="AE15" s="42">
        <f t="shared" si="1"/>
        <v>4.046666455253592E-5</v>
      </c>
      <c r="AF15" s="42">
        <f t="shared" si="1"/>
        <v>4.0329277728437802E-5</v>
      </c>
      <c r="AG15" s="42">
        <f t="shared" si="1"/>
        <v>4.0192357341088168E-5</v>
      </c>
      <c r="AH15" s="42">
        <f t="shared" si="1"/>
        <v>4.0055901806905459E-5</v>
      </c>
      <c r="AI15" s="42">
        <f t="shared" si="1"/>
        <v>3.9919909547684485E-5</v>
      </c>
      <c r="AJ15" s="42">
        <f t="shared" si="1"/>
        <v>3.9784378990578148E-5</v>
      </c>
      <c r="AK15" s="42">
        <f t="shared" si="1"/>
        <v>3.964930856807927E-5</v>
      </c>
      <c r="AL15" s="42">
        <f t="shared" si="1"/>
        <v>3.9514696718002459E-5</v>
      </c>
      <c r="AM15" s="42">
        <f t="shared" si="1"/>
        <v>3.9380541883466029E-5</v>
      </c>
      <c r="AN15" s="42">
        <f t="shared" si="1"/>
        <v>3.9246842512874011E-5</v>
      </c>
      <c r="AO15" s="42">
        <f t="shared" si="1"/>
        <v>3.9113597059898202E-5</v>
      </c>
      <c r="AP15" s="42">
        <f t="shared" ref="AP15:BJ15" si="2">AO15*(1-$F$4)</f>
        <v>3.8980803983460274E-5</v>
      </c>
      <c r="AQ15" s="42">
        <f t="shared" si="2"/>
        <v>3.8848461747713956E-5</v>
      </c>
      <c r="AR15" s="42">
        <f t="shared" si="2"/>
        <v>3.8716568822027268E-5</v>
      </c>
      <c r="AS15" s="42">
        <f t="shared" si="2"/>
        <v>3.8585123680964827E-5</v>
      </c>
      <c r="AT15" s="42">
        <f t="shared" si="2"/>
        <v>3.8454124804270191E-5</v>
      </c>
      <c r="AU15" s="42">
        <f t="shared" si="2"/>
        <v>3.8323570676848285E-5</v>
      </c>
      <c r="AV15" s="42">
        <f t="shared" si="2"/>
        <v>3.8193459788747872E-5</v>
      </c>
      <c r="AW15" s="42">
        <f t="shared" si="2"/>
        <v>3.8063790635144097E-5</v>
      </c>
      <c r="AX15" s="42">
        <f t="shared" si="2"/>
        <v>3.7934561716321074E-5</v>
      </c>
      <c r="AY15" s="42">
        <f t="shared" si="2"/>
        <v>3.7805771537654547E-5</v>
      </c>
      <c r="AZ15" s="42">
        <f t="shared" si="2"/>
        <v>3.7677418609594605E-5</v>
      </c>
      <c r="BA15" s="42">
        <f t="shared" si="2"/>
        <v>3.7549501447648449E-5</v>
      </c>
      <c r="BB15" s="42">
        <f t="shared" si="2"/>
        <v>3.742201857236322E-5</v>
      </c>
      <c r="BC15" s="42">
        <f t="shared" si="2"/>
        <v>3.7294968509308897E-5</v>
      </c>
      <c r="BD15" s="42">
        <f t="shared" si="2"/>
        <v>3.7168349789061242E-5</v>
      </c>
      <c r="BE15" s="42">
        <f t="shared" si="2"/>
        <v>3.7042160947184795E-5</v>
      </c>
      <c r="BF15" s="42">
        <f t="shared" si="2"/>
        <v>3.6916400524215956E-5</v>
      </c>
      <c r="BG15" s="42">
        <f t="shared" si="2"/>
        <v>3.6791067065646087E-5</v>
      </c>
      <c r="BH15" s="42">
        <f t="shared" si="2"/>
        <v>3.6666159121904696E-5</v>
      </c>
      <c r="BI15" s="42">
        <f t="shared" si="2"/>
        <v>3.6541675248342675E-5</v>
      </c>
      <c r="BJ15" s="42">
        <f t="shared" si="2"/>
        <v>3.6417614005215582E-5</v>
      </c>
      <c r="BK15" t="str">
        <f t="shared" ref="BK15:BK46" si="3">A15</f>
        <v>04_CHL</v>
      </c>
      <c r="BL15" t="str">
        <f t="shared" ref="BL15:BL46" si="4">"d_ind_cem_"&amp;C15</f>
        <v>d_ind_cem_1_x_coal_thermal</v>
      </c>
      <c r="BO15" s="8">
        <f t="shared" ref="BO15:BO46" si="5">E15</f>
        <v>0.191504232</v>
      </c>
      <c r="BP15" s="8">
        <f t="shared" ref="BP15:BP46" si="6">F15</f>
        <v>0.23106949199999999</v>
      </c>
      <c r="BQ15" s="8" cm="1">
        <f t="array" ref="BQ15">K15*INDEX(prod_est,$G15+$H15-1,MATCH(BQ$14,$BP$14:$DP$14,0))</f>
        <v>0.23381663180278289</v>
      </c>
      <c r="BR15" s="8" cm="1">
        <f t="array" ref="BR15">L15*INDEX(prod_est,$G15+$H15-1,MATCH(BR$14,$BP$14:$DP$14,0))</f>
        <v>0.21441616490248427</v>
      </c>
      <c r="BS15" s="8" cm="1">
        <f t="array" ref="BS15">M15*INDEX(prod_est,$G15+$H15-1,MATCH(BS$14,$BP$14:$DP$14,0))</f>
        <v>0.22113230371368112</v>
      </c>
      <c r="BT15" s="8" cm="1">
        <f t="array" ref="BT15">N15*INDEX(prod_est,$G15+$H15-1,MATCH(BT$14,$BP$14:$DP$14,0))</f>
        <v>0.22831486591025635</v>
      </c>
      <c r="BU15" s="8" cm="1">
        <f t="array" ref="BU15">O15*INDEX(prod_est,$G15+$H15-1,MATCH(BU$14,$BP$14:$DP$14,0))</f>
        <v>0.23569198493304935</v>
      </c>
      <c r="BV15" s="8" cm="1">
        <f t="array" ref="BV15">P15*INDEX(prod_est,$G15+$H15-1,MATCH(BV$14,$BP$14:$DP$14,0))</f>
        <v>0.24287754412324797</v>
      </c>
      <c r="BW15" s="8" cm="1">
        <f t="array" ref="BW15">Q15*INDEX(prod_est,$G15+$H15-1,MATCH(BW$14,$BP$14:$DP$14,0))</f>
        <v>0.24956357998492679</v>
      </c>
      <c r="BX15" s="8" cm="1">
        <f t="array" ref="BX15">R15*INDEX(prod_est,$G15+$H15-1,MATCH(BX$14,$BP$14:$DP$14,0))</f>
        <v>0.25567583862253207</v>
      </c>
      <c r="BY15" s="8" cm="1">
        <f t="array" ref="BY15">S15*INDEX(prod_est,$G15+$H15-1,MATCH(BY$14,$BP$14:$DP$14,0))</f>
        <v>0.26128971505950171</v>
      </c>
      <c r="BZ15" s="8" cm="1">
        <f t="array" ref="BZ15">T15*INDEX(prod_est,$G15+$H15-1,MATCH(BZ$14,$BP$14:$DP$14,0))</f>
        <v>0.2629990445272265</v>
      </c>
      <c r="CA15" s="8" cm="1">
        <f t="array" ref="CA15">U15*INDEX(prod_est,$G15+$H15-1,MATCH(CA$14,$BP$14:$DP$14,0))</f>
        <v>0.2643204596353152</v>
      </c>
      <c r="CB15" s="8" cm="1">
        <f t="array" ref="CB15">V15*INDEX(prod_est,$G15+$H15-1,MATCH(CB$14,$BP$14:$DP$14,0))</f>
        <v>0.26535201500886418</v>
      </c>
      <c r="CC15" s="8" cm="1">
        <f t="array" ref="CC15">W15*INDEX(prod_est,$G15+$H15-1,MATCH(CC$14,$BP$14:$DP$14,0))</f>
        <v>0.26738595707485308</v>
      </c>
      <c r="CD15" s="8" cm="1">
        <f t="array" ref="CD15">X15*INDEX(prod_est,$G15+$H15-1,MATCH(CD$14,$BP$14:$DP$14,0))</f>
        <v>0.26915287033162272</v>
      </c>
      <c r="CE15" s="8" cm="1">
        <f t="array" ref="CE15">Y15*INDEX(prod_est,$G15+$H15-1,MATCH(CE$14,$BP$14:$DP$14,0))</f>
        <v>0.27068033626448007</v>
      </c>
      <c r="CF15" s="8" cm="1">
        <f t="array" ref="CF15">Z15*INDEX(prod_est,$G15+$H15-1,MATCH(CF$14,$BP$14:$DP$14,0))</f>
        <v>0.27197764601380042</v>
      </c>
      <c r="CG15" s="8" cm="1">
        <f t="array" ref="CG15">AA15*INDEX(prod_est,$G15+$H15-1,MATCH(CG$14,$BP$14:$DP$14,0))</f>
        <v>0.27306726619784205</v>
      </c>
      <c r="CH15" s="8" cm="1">
        <f t="array" ref="CH15">AB15*INDEX(prod_est,$G15+$H15-1,MATCH(CH$14,$BP$14:$DP$14,0))</f>
        <v>0.27396717667368548</v>
      </c>
      <c r="CI15" s="8" cm="1">
        <f t="array" ref="CI15">AC15*INDEX(prod_est,$G15+$H15-1,MATCH(CI$14,$BP$14:$DP$14,0))</f>
        <v>0.27469730358468647</v>
      </c>
      <c r="CJ15" s="8" cm="1">
        <f t="array" ref="CJ15">AD15*INDEX(prod_est,$G15+$H15-1,MATCH(CJ$14,$BP$14:$DP$14,0))</f>
        <v>0.27527598314125074</v>
      </c>
      <c r="CK15" s="8" cm="1">
        <f t="array" ref="CK15">AE15*INDEX(prod_est,$G15+$H15-1,MATCH(CK$14,$BP$14:$DP$14,0))</f>
        <v>0.2757192694348195</v>
      </c>
      <c r="CL15" s="8" cm="1">
        <f t="array" ref="CL15">AF15*INDEX(prod_est,$G15+$H15-1,MATCH(CL$14,$BP$14:$DP$14,0))</f>
        <v>0.27603017753097775</v>
      </c>
      <c r="CM15" s="8" cm="1">
        <f t="array" ref="CM15">AG15*INDEX(prod_est,$G15+$H15-1,MATCH(CM$14,$BP$14:$DP$14,0))</f>
        <v>0.27707917820627642</v>
      </c>
      <c r="CN15" s="8" cm="1">
        <f t="array" ref="CN15">AH15*INDEX(prod_est,$G15+$H15-1,MATCH(CN$14,$BP$14:$DP$14,0))</f>
        <v>0.27801002921714552</v>
      </c>
      <c r="CO15" s="8" cm="1">
        <f t="array" ref="CO15">AI15*INDEX(prod_est,$G15+$H15-1,MATCH(CO$14,$BP$14:$DP$14,0))</f>
        <v>0.27882124355833843</v>
      </c>
      <c r="CP15" s="8" cm="1">
        <f t="array" ref="CP15">AJ15*INDEX(prod_est,$G15+$H15-1,MATCH(CP$14,$BP$14:$DP$14,0))</f>
        <v>0.27951496023342237</v>
      </c>
      <c r="CQ15" s="8" cm="1">
        <f t="array" ref="CQ15">AK15*INDEX(prod_est,$G15+$H15-1,MATCH(CQ$14,$BP$14:$DP$14,0))</f>
        <v>0.28008186978009608</v>
      </c>
      <c r="CR15" s="8" cm="1">
        <f t="array" ref="CR15">AL15*INDEX(prod_est,$G15+$H15-1,MATCH(CR$14,$BP$14:$DP$14,0))</f>
        <v>0.28069639780414701</v>
      </c>
      <c r="CS15" s="8" cm="1">
        <f t="array" ref="CS15">AM15*INDEX(prod_est,$G15+$H15-1,MATCH(CS$14,$BP$14:$DP$14,0))</f>
        <v>0.28118517686332889</v>
      </c>
      <c r="CT15" s="8" cm="1">
        <f t="array" ref="CT15">AN15*INDEX(prod_est,$G15+$H15-1,MATCH(CT$14,$BP$14:$DP$14,0))</f>
        <v>0.28153930027717866</v>
      </c>
      <c r="CU15" s="8" cm="1">
        <f t="array" ref="CU15">AO15*INDEX(prod_est,$G15+$H15-1,MATCH(CU$14,$BP$14:$DP$14,0))</f>
        <v>0.28176533328514441</v>
      </c>
      <c r="CV15" s="8" cm="1">
        <f t="array" ref="CV15">AP15*INDEX(prod_est,$G15+$H15-1,MATCH(CV$14,$BP$14:$DP$14,0))</f>
        <v>0.28185961371371743</v>
      </c>
      <c r="CW15" cm="1">
        <f t="array" ref="CW15">AQ15*INDEX(prod_est,$G15+$H15-1,MATCH(CW$14,$BP$14:$DP$14,0))</f>
        <v>0.28090268292641773</v>
      </c>
      <c r="CX15" cm="1">
        <f t="array" ref="CX15">AR15*INDEX(prod_est,$G15+$H15-1,MATCH(CX$14,$BP$14:$DP$14,0))</f>
        <v>0.27994900097821074</v>
      </c>
      <c r="CY15" cm="1">
        <f t="array" ref="CY15">AS15*INDEX(prod_est,$G15+$H15-1,MATCH(CY$14,$BP$14:$DP$14,0))</f>
        <v>0.27899855683908714</v>
      </c>
      <c r="CZ15" cm="1">
        <f t="array" ref="CZ15">AT15*INDEX(prod_est,$G15+$H15-1,MATCH(CZ$14,$BP$14:$DP$14,0))</f>
        <v>0.27805133951648531</v>
      </c>
      <c r="DA15" cm="1">
        <f t="array" ref="DA15">AU15*INDEX(prod_est,$G15+$H15-1,MATCH(DA$14,$BP$14:$DP$14,0))</f>
        <v>0.27710733805516391</v>
      </c>
      <c r="DB15" cm="1">
        <f t="array" ref="DB15">AV15*INDEX(prod_est,$G15+$H15-1,MATCH(DB$14,$BP$14:$DP$14,0))</f>
        <v>0.27616654153707537</v>
      </c>
      <c r="DC15" cm="1">
        <f t="array" ref="DC15">AW15*INDEX(prod_est,$G15+$H15-1,MATCH(DC$14,$BP$14:$DP$14,0))</f>
        <v>0.27522893908123958</v>
      </c>
      <c r="DD15" cm="1">
        <f t="array" ref="DD15">AX15*INDEX(prod_est,$G15+$H15-1,MATCH(DD$14,$BP$14:$DP$14,0))</f>
        <v>0.27429451984361808</v>
      </c>
      <c r="DE15" cm="1">
        <f t="array" ref="DE15">AY15*INDEX(prod_est,$G15+$H15-1,MATCH(DE$14,$BP$14:$DP$14,0))</f>
        <v>0.27336327301698848</v>
      </c>
      <c r="DF15" cm="1">
        <f t="array" ref="DF15">AZ15*INDEX(prod_est,$G15+$H15-1,MATCH(DF$14,$BP$14:$DP$14,0))</f>
        <v>0.27243518783081966</v>
      </c>
      <c r="DG15" cm="1">
        <f t="array" ref="DG15">BA15*INDEX(prod_est,$G15+$H15-1,MATCH(DG$14,$BP$14:$DP$14,0))</f>
        <v>0.27151025355114711</v>
      </c>
      <c r="DH15" cm="1">
        <f t="array" ref="DH15">BB15*INDEX(prod_est,$G15+$H15-1,MATCH(DH$14,$BP$14:$DP$14,0))</f>
        <v>0.27058845948044874</v>
      </c>
      <c r="DI15" cm="1">
        <f t="array" ref="DI15">BC15*INDEX(prod_est,$G15+$H15-1,MATCH(DI$14,$BP$14:$DP$14,0))</f>
        <v>0.2696697949575213</v>
      </c>
      <c r="DJ15" cm="1">
        <f t="array" ref="DJ15">BD15*INDEX(prod_est,$G15+$H15-1,MATCH(DJ$14,$BP$14:$DP$14,0))</f>
        <v>0.26875424935735687</v>
      </c>
      <c r="DK15" cm="1">
        <f t="array" ref="DK15">BE15*INDEX(prod_est,$G15+$H15-1,MATCH(DK$14,$BP$14:$DP$14,0))</f>
        <v>0.26784181209102009</v>
      </c>
      <c r="DL15" cm="1">
        <f t="array" ref="DL15">BF15*INDEX(prod_est,$G15+$H15-1,MATCH(DL$14,$BP$14:$DP$14,0))</f>
        <v>0.26693247260552588</v>
      </c>
      <c r="DM15" cm="1">
        <f t="array" ref="DM15">BG15*INDEX(prod_est,$G15+$H15-1,MATCH(DM$14,$BP$14:$DP$14,0))</f>
        <v>0.26602622038371698</v>
      </c>
      <c r="DN15" cm="1">
        <f t="array" ref="DN15">BH15*INDEX(prod_est,$G15+$H15-1,MATCH(DN$14,$BP$14:$DP$14,0))</f>
        <v>0.26512304494414268</v>
      </c>
      <c r="DO15" cm="1">
        <f t="array" ref="DO15">BI15*INDEX(prod_est,$G15+$H15-1,MATCH(DO$14,$BP$14:$DP$14,0))</f>
        <v>0.26422293584093726</v>
      </c>
      <c r="DP15" cm="1">
        <f t="array" ref="DP15">BJ15*INDEX(prod_est,$G15+$H15-1,MATCH(DP$14,$BP$14:$DP$14,0))</f>
        <v>0.26332588266369944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04_CHL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04_CHL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04_CHL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04_CHL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04_CHL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04_CHL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04_CHL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04_CHL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04_CHL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04_CHL</v>
      </c>
      <c r="BL25" t="str">
        <f t="shared" si="4"/>
        <v>d_ind_cem_7_6_kerosene</v>
      </c>
      <c r="BO25" s="8">
        <f t="shared" si="5"/>
        <v>3.2238359999999999E-3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ref="K26:AP26" si="27">J26*(1-$F$4)</f>
        <v>1.9149883903412144E-6</v>
      </c>
      <c r="L26" s="42">
        <f t="shared" si="27"/>
        <v>1.9084868865468458E-6</v>
      </c>
      <c r="M26" s="42">
        <f t="shared" si="27"/>
        <v>1.9020074557591867E-6</v>
      </c>
      <c r="N26" s="42">
        <f t="shared" si="27"/>
        <v>1.8955500230390166E-6</v>
      </c>
      <c r="O26" s="42">
        <f t="shared" si="27"/>
        <v>1.8891145137015384E-6</v>
      </c>
      <c r="P26" s="42">
        <f t="shared" si="27"/>
        <v>1.8827008533155145E-6</v>
      </c>
      <c r="Q26" s="42">
        <f t="shared" si="27"/>
        <v>1.8763089677024063E-6</v>
      </c>
      <c r="R26" s="42">
        <f t="shared" si="27"/>
        <v>1.8699387829355152E-6</v>
      </c>
      <c r="S26" s="42">
        <f t="shared" si="27"/>
        <v>1.8635902253391292E-6</v>
      </c>
      <c r="T26" s="42">
        <f t="shared" si="27"/>
        <v>1.8572632214876691E-6</v>
      </c>
      <c r="U26" s="42">
        <f t="shared" si="27"/>
        <v>1.8509576982048405E-6</v>
      </c>
      <c r="V26" s="42">
        <f t="shared" si="27"/>
        <v>1.8446735825627871E-6</v>
      </c>
      <c r="W26" s="42">
        <f t="shared" si="27"/>
        <v>1.8384108018812467E-6</v>
      </c>
      <c r="X26" s="42">
        <f t="shared" si="27"/>
        <v>1.8321692837267116E-6</v>
      </c>
      <c r="Y26" s="42">
        <f t="shared" si="27"/>
        <v>1.82594895591159E-6</v>
      </c>
      <c r="Z26" s="42">
        <f t="shared" si="27"/>
        <v>1.8197497464933714E-6</v>
      </c>
      <c r="AA26" s="42">
        <f t="shared" si="27"/>
        <v>1.8135715837737951E-6</v>
      </c>
      <c r="AB26" s="42">
        <f t="shared" si="27"/>
        <v>1.8074143962980198E-6</v>
      </c>
      <c r="AC26" s="42">
        <f t="shared" si="27"/>
        <v>1.801278112853798E-6</v>
      </c>
      <c r="AD26" s="42">
        <f t="shared" si="27"/>
        <v>1.7951626624706524E-6</v>
      </c>
      <c r="AE26" s="42">
        <f t="shared" si="27"/>
        <v>1.7890679744190545E-6</v>
      </c>
      <c r="AF26" s="42">
        <f t="shared" si="27"/>
        <v>1.7829939782096071E-6</v>
      </c>
      <c r="AG26" s="42">
        <f t="shared" si="27"/>
        <v>1.7769406035922288E-6</v>
      </c>
      <c r="AH26" s="42">
        <f t="shared" si="27"/>
        <v>1.7709077805553416E-6</v>
      </c>
      <c r="AI26" s="42">
        <f t="shared" si="27"/>
        <v>1.7648954393250611E-6</v>
      </c>
      <c r="AJ26" s="42">
        <f t="shared" si="27"/>
        <v>1.7589035103643896E-6</v>
      </c>
      <c r="AK26" s="42">
        <f t="shared" si="27"/>
        <v>1.7529319243724118E-6</v>
      </c>
      <c r="AL26" s="42">
        <f t="shared" si="27"/>
        <v>1.746980612283493E-6</v>
      </c>
      <c r="AM26" s="42">
        <f t="shared" si="27"/>
        <v>1.7410495052664811E-6</v>
      </c>
      <c r="AN26" s="42">
        <f t="shared" si="27"/>
        <v>1.7351385347239097E-6</v>
      </c>
      <c r="AO26" s="42">
        <f t="shared" si="27"/>
        <v>1.7292476322912049E-6</v>
      </c>
      <c r="AP26" s="42">
        <f t="shared" si="27"/>
        <v>1.7233767298358952E-6</v>
      </c>
      <c r="AQ26" s="42">
        <f t="shared" ref="AQ26:BJ26" si="28">AP26*(1-$F$4)</f>
        <v>1.7175257594568227E-6</v>
      </c>
      <c r="AR26" s="42">
        <f t="shared" si="28"/>
        <v>1.7116946534833581E-6</v>
      </c>
      <c r="AS26" s="42">
        <f t="shared" si="28"/>
        <v>1.7058833444746182E-6</v>
      </c>
      <c r="AT26" s="42">
        <f t="shared" si="28"/>
        <v>1.7000917652186858E-6</v>
      </c>
      <c r="AU26" s="42">
        <f t="shared" si="28"/>
        <v>1.6943198487318323E-6</v>
      </c>
      <c r="AV26" s="42">
        <f t="shared" si="28"/>
        <v>1.6885675282577426E-6</v>
      </c>
      <c r="AW26" s="42">
        <f t="shared" si="28"/>
        <v>1.6828347372667439E-6</v>
      </c>
      <c r="AX26" s="42">
        <f t="shared" si="28"/>
        <v>1.6771214094550357E-6</v>
      </c>
      <c r="AY26" s="42">
        <f t="shared" si="28"/>
        <v>1.6714274787439229E-6</v>
      </c>
      <c r="AZ26" s="42">
        <f t="shared" si="28"/>
        <v>1.6657528792790515E-6</v>
      </c>
      <c r="BA26" s="42">
        <f t="shared" si="28"/>
        <v>1.6600975454296472E-6</v>
      </c>
      <c r="BB26" s="42">
        <f t="shared" si="28"/>
        <v>1.6544614117877564E-6</v>
      </c>
      <c r="BC26" s="42">
        <f t="shared" si="28"/>
        <v>1.6488444131674892E-6</v>
      </c>
      <c r="BD26" s="42">
        <f t="shared" si="28"/>
        <v>1.6432464846042662E-6</v>
      </c>
      <c r="BE26" s="42">
        <f t="shared" si="28"/>
        <v>1.6376675613540665E-6</v>
      </c>
      <c r="BF26" s="42">
        <f t="shared" si="28"/>
        <v>1.6321075788926791E-6</v>
      </c>
      <c r="BG26" s="42">
        <f t="shared" si="28"/>
        <v>1.6265664729149569E-6</v>
      </c>
      <c r="BH26" s="42">
        <f t="shared" si="28"/>
        <v>1.6210441793340726E-6</v>
      </c>
      <c r="BI26" s="42">
        <f t="shared" si="28"/>
        <v>1.6155406342807779E-6</v>
      </c>
      <c r="BJ26" s="42">
        <f t="shared" si="28"/>
        <v>1.6100557741026641E-6</v>
      </c>
      <c r="BK26" t="str">
        <f t="shared" si="3"/>
        <v>04_CHL</v>
      </c>
      <c r="BL26" t="str">
        <f t="shared" si="4"/>
        <v>d_ind_cem_7_7_gas_diesel_oil</v>
      </c>
      <c r="BO26" s="8">
        <f t="shared" si="5"/>
        <v>0.13829000399999999</v>
      </c>
      <c r="BP26" s="8">
        <f t="shared" si="6"/>
        <v>1.0215792E-2</v>
      </c>
      <c r="BQ26" s="8" cm="1">
        <f t="array" ref="BQ26">K26*INDEX(prod_est,$G26+$H26-1,MATCH(BQ$14,$BP$14:$DP$14,0))</f>
        <v>1.0337245544460777E-2</v>
      </c>
      <c r="BR26" s="8" cm="1">
        <f t="array" ref="BR26">L26*INDEX(prod_est,$G26+$H26-1,MATCH(BR$14,$BP$14:$DP$14,0))</f>
        <v>9.4795332915756769E-3</v>
      </c>
      <c r="BS26" s="8" cm="1">
        <f t="array" ref="BS26">M26*INDEX(prod_est,$G26+$H26-1,MATCH(BS$14,$BP$14:$DP$14,0))</f>
        <v>9.7764598851491549E-3</v>
      </c>
      <c r="BT26" s="8" cm="1">
        <f t="array" ref="BT26">N26*INDEX(prod_est,$G26+$H26-1,MATCH(BT$14,$BP$14:$DP$14,0))</f>
        <v>1.0094007479996838E-2</v>
      </c>
      <c r="BU26" s="8" cm="1">
        <f t="array" ref="BU26">O26*INDEX(prod_est,$G26+$H26-1,MATCH(BU$14,$BP$14:$DP$14,0))</f>
        <v>1.0420156608745068E-2</v>
      </c>
      <c r="BV26" s="8" cm="1">
        <f t="array" ref="BV26">P26*INDEX(prod_est,$G26+$H26-1,MATCH(BV$14,$BP$14:$DP$14,0))</f>
        <v>1.073783670340143E-2</v>
      </c>
      <c r="BW26" s="8" cm="1">
        <f t="array" ref="BW26">Q26*INDEX(prod_est,$G26+$H26-1,MATCH(BW$14,$BP$14:$DP$14,0))</f>
        <v>1.1033432418250068E-2</v>
      </c>
      <c r="BX26" s="8" cm="1">
        <f t="array" ref="BX26">R26*INDEX(prod_est,$G26+$H26-1,MATCH(BX$14,$BP$14:$DP$14,0))</f>
        <v>1.1303660921162858E-2</v>
      </c>
      <c r="BY26" s="8" cm="1">
        <f t="array" ref="BY26">S26*INDEX(prod_est,$G26+$H26-1,MATCH(BY$14,$BP$14:$DP$14,0))</f>
        <v>1.1551855494567567E-2</v>
      </c>
      <c r="BZ26" s="8" cm="1">
        <f t="array" ref="BZ26">T26*INDEX(prod_est,$G26+$H26-1,MATCH(BZ$14,$BP$14:$DP$14,0))</f>
        <v>1.162742650201907E-2</v>
      </c>
      <c r="CA26" s="8" cm="1">
        <f t="array" ref="CA26">U26*INDEX(prod_est,$G26+$H26-1,MATCH(CA$14,$BP$14:$DP$14,0))</f>
        <v>1.1685847463492821E-2</v>
      </c>
      <c r="CB26" s="8" cm="1">
        <f t="array" ref="CB26">V26*INDEX(prod_est,$G26+$H26-1,MATCH(CB$14,$BP$14:$DP$14,0))</f>
        <v>1.173145346297569E-2</v>
      </c>
      <c r="CC26" s="8" cm="1">
        <f t="array" ref="CC26">W26*INDEX(prod_est,$G26+$H26-1,MATCH(CC$14,$BP$14:$DP$14,0))</f>
        <v>1.1821375888071053E-2</v>
      </c>
      <c r="CD26" s="8" cm="1">
        <f t="array" ref="CD26">X26*INDEX(prod_est,$G26+$H26-1,MATCH(CD$14,$BP$14:$DP$14,0))</f>
        <v>1.1899492727109244E-2</v>
      </c>
      <c r="CE26" s="8" cm="1">
        <f t="array" ref="CE26">Y26*INDEX(prod_est,$G26+$H26-1,MATCH(CE$14,$BP$14:$DP$14,0))</f>
        <v>1.1967023382593426E-2</v>
      </c>
      <c r="CF26" s="8" cm="1">
        <f t="array" ref="CF26">Z26*INDEX(prod_est,$G26+$H26-1,MATCH(CF$14,$BP$14:$DP$14,0))</f>
        <v>1.2024378624273833E-2</v>
      </c>
      <c r="CG26" s="8" cm="1">
        <f t="array" ref="CG26">AA26*INDEX(prod_est,$G26+$H26-1,MATCH(CG$14,$BP$14:$DP$14,0))</f>
        <v>1.2072551721738255E-2</v>
      </c>
      <c r="CH26" s="8" cm="1">
        <f t="array" ref="CH26">AB26*INDEX(prod_est,$G26+$H26-1,MATCH(CH$14,$BP$14:$DP$14,0))</f>
        <v>1.2112337580789858E-2</v>
      </c>
      <c r="CI26" s="8" cm="1">
        <f t="array" ref="CI26">AC26*INDEX(prod_est,$G26+$H26-1,MATCH(CI$14,$BP$14:$DP$14,0))</f>
        <v>1.2144617154314818E-2</v>
      </c>
      <c r="CJ26" s="8" cm="1">
        <f t="array" ref="CJ26">AD26*INDEX(prod_est,$G26+$H26-1,MATCH(CJ$14,$BP$14:$DP$14,0))</f>
        <v>1.2170201102820289E-2</v>
      </c>
      <c r="CK26" s="8" cm="1">
        <f t="array" ref="CK26">AE26*INDEX(prod_est,$G26+$H26-1,MATCH(CK$14,$BP$14:$DP$14,0))</f>
        <v>1.2189799192262355E-2</v>
      </c>
      <c r="CL26" s="8" cm="1">
        <f t="array" ref="CL26">AF26*INDEX(prod_est,$G26+$H26-1,MATCH(CL$14,$BP$14:$DP$14,0))</f>
        <v>1.2203544721427532E-2</v>
      </c>
      <c r="CM26" s="8" cm="1">
        <f t="array" ref="CM26">AG26*INDEX(prod_est,$G26+$H26-1,MATCH(CM$14,$BP$14:$DP$14,0))</f>
        <v>1.2249921993537131E-2</v>
      </c>
      <c r="CN26" s="8" cm="1">
        <f t="array" ref="CN26">AH26*INDEX(prod_est,$G26+$H26-1,MATCH(CN$14,$BP$14:$DP$14,0))</f>
        <v>1.2291075761729206E-2</v>
      </c>
      <c r="CO26" s="8" cm="1">
        <f t="array" ref="CO26">AI26*INDEX(prod_est,$G26+$H26-1,MATCH(CO$14,$BP$14:$DP$14,0))</f>
        <v>1.232694028415194E-2</v>
      </c>
      <c r="CP26" s="8" cm="1">
        <f t="array" ref="CP26">AJ26*INDEX(prod_est,$G26+$H26-1,MATCH(CP$14,$BP$14:$DP$14,0))</f>
        <v>1.2357610128094772E-2</v>
      </c>
      <c r="CQ26" s="8" cm="1">
        <f t="array" ref="CQ26">AK26*INDEX(prod_est,$G26+$H26-1,MATCH(CQ$14,$BP$14:$DP$14,0))</f>
        <v>1.2382673713778479E-2</v>
      </c>
      <c r="CR26" s="8" cm="1">
        <f t="array" ref="CR26">AL26*INDEX(prod_est,$G26+$H26-1,MATCH(CR$14,$BP$14:$DP$14,0))</f>
        <v>1.2409842555573808E-2</v>
      </c>
      <c r="CS26" s="8" cm="1">
        <f t="array" ref="CS26">AM26*INDEX(prod_est,$G26+$H26-1,MATCH(CS$14,$BP$14:$DP$14,0))</f>
        <v>1.2431451921480745E-2</v>
      </c>
      <c r="CT26" s="8" cm="1">
        <f t="array" ref="CT26">AN26*INDEX(prod_est,$G26+$H26-1,MATCH(CT$14,$BP$14:$DP$14,0))</f>
        <v>1.2447108039070771E-2</v>
      </c>
      <c r="CU26" s="8" cm="1">
        <f t="array" ref="CU26">AO26*INDEX(prod_est,$G26+$H26-1,MATCH(CU$14,$BP$14:$DP$14,0))</f>
        <v>1.2457101163539633E-2</v>
      </c>
      <c r="CV26" s="8" cm="1">
        <f t="array" ref="CV26">AP26*INDEX(prod_est,$G26+$H26-1,MATCH(CV$14,$BP$14:$DP$14,0))</f>
        <v>1.2461269386872085E-2</v>
      </c>
      <c r="CW26" cm="1">
        <f t="array" ref="CW26">AQ26*INDEX(prod_est,$G26+$H26-1,MATCH(CW$14,$BP$14:$DP$14,0))</f>
        <v>1.2418962608089494E-2</v>
      </c>
      <c r="CX26" cm="1">
        <f t="array" ref="CX26">AR26*INDEX(prod_est,$G26+$H26-1,MATCH(CX$14,$BP$14:$DP$14,0))</f>
        <v>1.2376799463432401E-2</v>
      </c>
      <c r="CY26" cm="1">
        <f t="array" ref="CY26">AS26*INDEX(prod_est,$G26+$H26-1,MATCH(CY$14,$BP$14:$DP$14,0))</f>
        <v>1.2334779465254079E-2</v>
      </c>
      <c r="CZ26" cm="1">
        <f t="array" ref="CZ26">AT26*INDEX(prod_est,$G26+$H26-1,MATCH(CZ$14,$BP$14:$DP$14,0))</f>
        <v>1.2292902127563402E-2</v>
      </c>
      <c r="DA26" cm="1">
        <f t="array" ref="DA26">AU26*INDEX(prod_est,$G26+$H26-1,MATCH(DA$14,$BP$14:$DP$14,0))</f>
        <v>1.2251166966019205E-2</v>
      </c>
      <c r="DB26" cm="1">
        <f t="array" ref="DB26">AV26*INDEX(prod_est,$G26+$H26-1,MATCH(DB$14,$BP$14:$DP$14,0))</f>
        <v>1.2209573497924694E-2</v>
      </c>
      <c r="DC26" cm="1">
        <f t="array" ref="DC26">AW26*INDEX(prod_est,$G26+$H26-1,MATCH(DC$14,$BP$14:$DP$14,0))</f>
        <v>1.2168121242221863E-2</v>
      </c>
      <c r="DD26" cm="1">
        <f t="array" ref="DD26">AX26*INDEX(prod_est,$G26+$H26-1,MATCH(DD$14,$BP$14:$DP$14,0))</f>
        <v>1.2126809719485923E-2</v>
      </c>
      <c r="DE26" cm="1">
        <f t="array" ref="DE26">AY26*INDEX(prod_est,$G26+$H26-1,MATCH(DE$14,$BP$14:$DP$14,0))</f>
        <v>1.2085638451919766E-2</v>
      </c>
      <c r="DF26" cm="1">
        <f t="array" ref="DF26">AZ26*INDEX(prod_est,$G26+$H26-1,MATCH(DF$14,$BP$14:$DP$14,0))</f>
        <v>1.2044606963348433E-2</v>
      </c>
      <c r="DG26" cm="1">
        <f t="array" ref="DG26">BA26*INDEX(prod_est,$G26+$H26-1,MATCH(DG$14,$BP$14:$DP$14,0))</f>
        <v>1.2003714779213609E-2</v>
      </c>
      <c r="DH26" cm="1">
        <f t="array" ref="DH26">BB26*INDEX(prod_est,$G26+$H26-1,MATCH(DH$14,$BP$14:$DP$14,0))</f>
        <v>1.1962961426568129E-2</v>
      </c>
      <c r="DI26" cm="1">
        <f t="array" ref="DI26">BC26*INDEX(prod_est,$G26+$H26-1,MATCH(DI$14,$BP$14:$DP$14,0))</f>
        <v>1.1922346434070521E-2</v>
      </c>
      <c r="DJ26" cm="1">
        <f t="array" ref="DJ26">BD26*INDEX(prod_est,$G26+$H26-1,MATCH(DJ$14,$BP$14:$DP$14,0))</f>
        <v>1.1881869331979541E-2</v>
      </c>
      <c r="DK26" cm="1">
        <f t="array" ref="DK26">BE26*INDEX(prod_est,$G26+$H26-1,MATCH(DK$14,$BP$14:$DP$14,0))</f>
        <v>1.1841529652148746E-2</v>
      </c>
      <c r="DL26" cm="1">
        <f t="array" ref="DL26">BF26*INDEX(prod_est,$G26+$H26-1,MATCH(DL$14,$BP$14:$DP$14,0))</f>
        <v>1.1801326928021079E-2</v>
      </c>
      <c r="DM26" cm="1">
        <f t="array" ref="DM26">BG26*INDEX(prod_est,$G26+$H26-1,MATCH(DM$14,$BP$14:$DP$14,0))</f>
        <v>1.1761260694623476E-2</v>
      </c>
      <c r="DN26" cm="1">
        <f t="array" ref="DN26">BH26*INDEX(prod_est,$G26+$H26-1,MATCH(DN$14,$BP$14:$DP$14,0))</f>
        <v>1.1721330488561481E-2</v>
      </c>
      <c r="DO26" cm="1">
        <f t="array" ref="DO26">BI26*INDEX(prod_est,$G26+$H26-1,MATCH(DO$14,$BP$14:$DP$14,0))</f>
        <v>1.1681535848013897E-2</v>
      </c>
      <c r="DP26" cm="1">
        <f t="array" ref="DP26">BJ26*INDEX(prod_est,$G26+$H26-1,MATCH(DP$14,$BP$14:$DP$14,0))</f>
        <v>1.1641876312727428E-2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ref="K27:AP27" si="29">J27*(1-$F$4)</f>
        <v>1.0296986754621612E-5</v>
      </c>
      <c r="L27" s="42">
        <f t="shared" si="29"/>
        <v>1.0262027848973205E-5</v>
      </c>
      <c r="M27" s="42">
        <f t="shared" si="29"/>
        <v>1.0227187630967431E-5</v>
      </c>
      <c r="N27" s="42">
        <f t="shared" si="29"/>
        <v>1.0192465697652418E-5</v>
      </c>
      <c r="O27" s="42">
        <f t="shared" si="29"/>
        <v>1.0157861647444337E-5</v>
      </c>
      <c r="P27" s="42">
        <f t="shared" si="29"/>
        <v>1.0123375080122766E-5</v>
      </c>
      <c r="Q27" s="42">
        <f t="shared" si="29"/>
        <v>1.0089005596826053E-5</v>
      </c>
      <c r="R27" s="42">
        <f t="shared" si="29"/>
        <v>1.0054752800046706E-5</v>
      </c>
      <c r="S27" s="42">
        <f t="shared" si="29"/>
        <v>1.0020616293626794E-5</v>
      </c>
      <c r="T27" s="42">
        <f t="shared" si="29"/>
        <v>9.9865956827533702E-6</v>
      </c>
      <c r="U27" s="42">
        <f t="shared" si="29"/>
        <v>9.9526905739538989E-6</v>
      </c>
      <c r="V27" s="42">
        <f t="shared" si="29"/>
        <v>9.9189005750917092E-6</v>
      </c>
      <c r="W27" s="42">
        <f t="shared" si="29"/>
        <v>9.8852252953614592E-6</v>
      </c>
      <c r="X27" s="42">
        <f t="shared" si="29"/>
        <v>9.8516643452846147E-6</v>
      </c>
      <c r="Y27" s="42">
        <f t="shared" si="29"/>
        <v>9.8182173367049445E-6</v>
      </c>
      <c r="Z27" s="42">
        <f t="shared" si="29"/>
        <v>9.7848838827840331E-6</v>
      </c>
      <c r="AA27" s="42">
        <f t="shared" si="29"/>
        <v>9.7516635979968029E-6</v>
      </c>
      <c r="AB27" s="42">
        <f t="shared" si="29"/>
        <v>9.7185560981270611E-6</v>
      </c>
      <c r="AC27" s="42">
        <f t="shared" si="29"/>
        <v>9.6855610002630487E-6</v>
      </c>
      <c r="AD27" s="42">
        <f t="shared" si="29"/>
        <v>9.6526779227930194E-6</v>
      </c>
      <c r="AE27" s="42">
        <f t="shared" si="29"/>
        <v>9.6199064854008199E-6</v>
      </c>
      <c r="AF27" s="42">
        <f t="shared" si="29"/>
        <v>9.5872463090614951E-6</v>
      </c>
      <c r="AG27" s="42">
        <f t="shared" si="29"/>
        <v>9.5546970160369039E-6</v>
      </c>
      <c r="AH27" s="42">
        <f t="shared" si="29"/>
        <v>9.5222582298713456E-6</v>
      </c>
      <c r="AI27" s="42">
        <f t="shared" si="29"/>
        <v>9.4899295753872141E-6</v>
      </c>
      <c r="AJ27" s="42">
        <f t="shared" si="29"/>
        <v>9.4577106786806529E-6</v>
      </c>
      <c r="AK27" s="42">
        <f t="shared" si="29"/>
        <v>9.4256011671172299E-6</v>
      </c>
      <c r="AL27" s="42">
        <f t="shared" si="29"/>
        <v>9.3936006693276348E-6</v>
      </c>
      <c r="AM27" s="42">
        <f t="shared" si="29"/>
        <v>9.3617088152033743E-6</v>
      </c>
      <c r="AN27" s="42">
        <f t="shared" si="29"/>
        <v>9.3299252358924978E-6</v>
      </c>
      <c r="AO27" s="42">
        <f t="shared" si="29"/>
        <v>9.2982495637953323E-6</v>
      </c>
      <c r="AP27" s="42">
        <f t="shared" si="29"/>
        <v>9.2666814325602243E-6</v>
      </c>
      <c r="AQ27" s="42">
        <f t="shared" ref="AQ27:BJ27" si="30">AP27*(1-$F$4)</f>
        <v>9.2352204770793091E-6</v>
      </c>
      <c r="AR27" s="42">
        <f t="shared" si="30"/>
        <v>9.2038663334842867E-6</v>
      </c>
      <c r="AS27" s="42">
        <f t="shared" si="30"/>
        <v>9.1726186391422105E-6</v>
      </c>
      <c r="AT27" s="42">
        <f t="shared" si="30"/>
        <v>9.1414770326512948E-6</v>
      </c>
      <c r="AU27" s="42">
        <f t="shared" si="30"/>
        <v>9.110441153836737E-6</v>
      </c>
      <c r="AV27" s="42">
        <f t="shared" si="30"/>
        <v>9.0795106437465501E-6</v>
      </c>
      <c r="AW27" s="42">
        <f t="shared" si="30"/>
        <v>9.0486851446474108E-6</v>
      </c>
      <c r="AX27" s="42">
        <f t="shared" si="30"/>
        <v>9.0179643000205206E-6</v>
      </c>
      <c r="AY27" s="42">
        <f t="shared" si="30"/>
        <v>8.987347754557488E-6</v>
      </c>
      <c r="AZ27" s="42">
        <f t="shared" si="30"/>
        <v>8.956835154156213E-6</v>
      </c>
      <c r="BA27" s="42">
        <f t="shared" si="30"/>
        <v>8.926426145916793E-6</v>
      </c>
      <c r="BB27" s="42">
        <f t="shared" si="30"/>
        <v>8.8961203781374449E-6</v>
      </c>
      <c r="BC27" s="42">
        <f t="shared" si="30"/>
        <v>8.8659175003104347E-6</v>
      </c>
      <c r="BD27" s="42">
        <f t="shared" si="30"/>
        <v>8.8358171631180229E-6</v>
      </c>
      <c r="BE27" s="42">
        <f t="shared" si="30"/>
        <v>8.8058190184284248E-6</v>
      </c>
      <c r="BF27" s="42">
        <f t="shared" si="30"/>
        <v>8.7759227192917851E-6</v>
      </c>
      <c r="BG27" s="42">
        <f t="shared" si="30"/>
        <v>8.7461279199361647E-6</v>
      </c>
      <c r="BH27" s="42">
        <f t="shared" si="30"/>
        <v>8.7164342757635409E-6</v>
      </c>
      <c r="BI27" s="42">
        <f t="shared" si="30"/>
        <v>8.686841443345825E-6</v>
      </c>
      <c r="BJ27" s="42">
        <f t="shared" si="30"/>
        <v>8.6573490804208859E-6</v>
      </c>
      <c r="BK27" t="str">
        <f t="shared" si="3"/>
        <v>04_CHL</v>
      </c>
      <c r="BL27" t="str">
        <f t="shared" si="4"/>
        <v>d_ind_cem_7_8_fuel_oil</v>
      </c>
      <c r="BO27" s="8">
        <f t="shared" si="5"/>
        <v>5.5182024000000003E-2</v>
      </c>
      <c r="BP27" s="8">
        <f t="shared" si="6"/>
        <v>5.4930816000000007E-2</v>
      </c>
      <c r="BQ27" s="8" cm="1">
        <f t="array" ref="BQ27">K27*INDEX(prod_est,$G27+$H27-1,MATCH(BQ$14,$BP$14:$DP$14,0))</f>
        <v>5.5583877681690728E-2</v>
      </c>
      <c r="BR27" s="8" cm="1">
        <f t="array" ref="BR27">L27*INDEX(prod_est,$G27+$H27-1,MATCH(BR$14,$BP$14:$DP$14,0))</f>
        <v>5.0971916715357737E-2</v>
      </c>
      <c r="BS27" s="8" cm="1">
        <f t="array" ref="BS27">M27*INDEX(prod_est,$G27+$H27-1,MATCH(BS$14,$BP$14:$DP$14,0))</f>
        <v>5.2568505611949555E-2</v>
      </c>
      <c r="BT27" s="8" cm="1">
        <f t="array" ref="BT27">N27*INDEX(prod_est,$G27+$H27-1,MATCH(BT$14,$BP$14:$DP$14,0))</f>
        <v>5.4275974646540374E-2</v>
      </c>
      <c r="BU27" s="8" cm="1">
        <f t="array" ref="BU27">O27*INDEX(prod_est,$G27+$H27-1,MATCH(BU$14,$BP$14:$DP$14,0))</f>
        <v>5.6029694551940699E-2</v>
      </c>
      <c r="BV27" s="8" cm="1">
        <f t="array" ref="BV27">P27*INDEX(prod_est,$G27+$H27-1,MATCH(BV$14,$BP$14:$DP$14,0))</f>
        <v>5.773787604451916E-2</v>
      </c>
      <c r="BW27" s="8" cm="1">
        <f t="array" ref="BW27">Q27*INDEX(prod_est,$G27+$H27-1,MATCH(BW$14,$BP$14:$DP$14,0))</f>
        <v>5.932730874075446E-2</v>
      </c>
      <c r="BX27" s="8" cm="1">
        <f t="array" ref="BX27">R27*INDEX(prod_est,$G27+$H27-1,MATCH(BX$14,$BP$14:$DP$14,0))</f>
        <v>6.0780340690842913E-2</v>
      </c>
      <c r="BY27" s="8" cm="1">
        <f t="array" ref="BY27">S27*INDEX(prod_est,$G27+$H27-1,MATCH(BY$14,$BP$14:$DP$14,0))</f>
        <v>6.2114895118330536E-2</v>
      </c>
      <c r="BZ27" s="8" cm="1">
        <f t="array" ref="BZ27">T27*INDEX(prod_est,$G27+$H27-1,MATCH(BZ$14,$BP$14:$DP$14,0))</f>
        <v>6.252124414200419E-2</v>
      </c>
      <c r="CA27" s="8" cm="1">
        <f t="array" ref="CA27">U27*INDEX(prod_est,$G27+$H27-1,MATCH(CA$14,$BP$14:$DP$14,0))</f>
        <v>6.2835376525010589E-2</v>
      </c>
      <c r="CB27" s="8" cm="1">
        <f t="array" ref="CB27">V27*INDEX(prod_est,$G27+$H27-1,MATCH(CB$14,$BP$14:$DP$14,0))</f>
        <v>6.308060222714798E-2</v>
      </c>
      <c r="CC27" s="8" cm="1">
        <f t="array" ref="CC27">W27*INDEX(prod_est,$G27+$H27-1,MATCH(CC$14,$BP$14:$DP$14,0))</f>
        <v>6.3564119529300092E-2</v>
      </c>
      <c r="CD27" s="8" cm="1">
        <f t="array" ref="CD27">X27*INDEX(prod_est,$G27+$H27-1,MATCH(CD$14,$BP$14:$DP$14,0))</f>
        <v>6.3984157614620202E-2</v>
      </c>
      <c r="CE27" s="8" cm="1">
        <f t="array" ref="CE27">Y27*INDEX(prod_est,$G27+$H27-1,MATCH(CE$14,$BP$14:$DP$14,0))</f>
        <v>6.4347273270338429E-2</v>
      </c>
      <c r="CF27" s="8" cm="1">
        <f t="array" ref="CF27">Z27*INDEX(prod_est,$G27+$H27-1,MATCH(CF$14,$BP$14:$DP$14,0))</f>
        <v>6.4655675225603573E-2</v>
      </c>
      <c r="CG27" s="8" cm="1">
        <f t="array" ref="CG27">AA27*INDEX(prod_est,$G27+$H27-1,MATCH(CG$14,$BP$14:$DP$14,0))</f>
        <v>6.4914704339838508E-2</v>
      </c>
      <c r="CH27" s="8" cm="1">
        <f t="array" ref="CH27">AB27*INDEX(prod_est,$G27+$H27-1,MATCH(CH$14,$BP$14:$DP$14,0))</f>
        <v>6.5128634860640577E-2</v>
      </c>
      <c r="CI27" s="8" cm="1">
        <f t="array" ref="CI27">AC27*INDEX(prod_est,$G27+$H27-1,MATCH(CI$14,$BP$14:$DP$14,0))</f>
        <v>6.5302203715004295E-2</v>
      </c>
      <c r="CJ27" s="8" cm="1">
        <f t="array" ref="CJ27">AD27*INDEX(prod_est,$G27+$H27-1,MATCH(CJ$14,$BP$14:$DP$14,0))</f>
        <v>6.5439769864345174E-2</v>
      </c>
      <c r="CK27" s="8" cm="1">
        <f t="array" ref="CK27">AE27*INDEX(prod_est,$G27+$H27-1,MATCH(CK$14,$BP$14:$DP$14,0))</f>
        <v>6.5545149755115634E-2</v>
      </c>
      <c r="CL27" s="8" cm="1">
        <f t="array" ref="CL27">AF27*INDEX(prod_est,$G27+$H27-1,MATCH(CL$14,$BP$14:$DP$14,0))</f>
        <v>6.5619060141446417E-2</v>
      </c>
      <c r="CM27" s="8" cm="1">
        <f t="array" ref="CM27">AG27*INDEX(prod_est,$G27+$H27-1,MATCH(CM$14,$BP$14:$DP$14,0))</f>
        <v>6.586843301442917E-2</v>
      </c>
      <c r="CN27" s="8" cm="1">
        <f t="array" ref="CN27">AH27*INDEX(prod_est,$G27+$H27-1,MATCH(CN$14,$BP$14:$DP$14,0))</f>
        <v>6.6089718849953766E-2</v>
      </c>
      <c r="CO27" s="8" cm="1">
        <f t="array" ref="CO27">AI27*INDEX(prod_est,$G27+$H27-1,MATCH(CO$14,$BP$14:$DP$14,0))</f>
        <v>6.6282564150849779E-2</v>
      </c>
      <c r="CP27" s="8" cm="1">
        <f t="array" ref="CP27">AJ27*INDEX(prod_est,$G27+$H27-1,MATCH(CP$14,$BP$14:$DP$14,0))</f>
        <v>6.6447477410083375E-2</v>
      </c>
      <c r="CQ27" s="8" cm="1">
        <f t="array" ref="CQ27">AK27*INDEX(prod_est,$G27+$H27-1,MATCH(CQ$14,$BP$14:$DP$14,0))</f>
        <v>6.6582245542940025E-2</v>
      </c>
      <c r="CR27" s="8" cm="1">
        <f t="array" ref="CR27">AL27*INDEX(prod_est,$G27+$H27-1,MATCH(CR$14,$BP$14:$DP$14,0))</f>
        <v>6.6728333741446058E-2</v>
      </c>
      <c r="CS27" s="8" cm="1">
        <f t="array" ref="CS27">AM27*INDEX(prod_est,$G27+$H27-1,MATCH(CS$14,$BP$14:$DP$14,0))</f>
        <v>6.6844528364683353E-2</v>
      </c>
      <c r="CT27" s="8" cm="1">
        <f t="array" ref="CT27">AN27*INDEX(prod_est,$G27+$H27-1,MATCH(CT$14,$BP$14:$DP$14,0))</f>
        <v>6.6928712078937913E-2</v>
      </c>
      <c r="CU27" s="8" cm="1">
        <f t="array" ref="CU27">AO27*INDEX(prod_est,$G27+$H27-1,MATCH(CU$14,$BP$14:$DP$14,0))</f>
        <v>6.6982445600672125E-2</v>
      </c>
      <c r="CV27" s="8" cm="1">
        <f t="array" ref="CV27">AP27*INDEX(prod_est,$G27+$H27-1,MATCH(CV$14,$BP$14:$DP$14,0))</f>
        <v>6.7004858342525314E-2</v>
      </c>
      <c r="CW27" cm="1">
        <f t="array" ref="CW27">AQ27*INDEX(prod_est,$G27+$H27-1,MATCH(CW$14,$BP$14:$DP$14,0))</f>
        <v>6.6777372712350069E-2</v>
      </c>
      <c r="CX27" cm="1">
        <f t="array" ref="CX27">AR27*INDEX(prod_est,$G27+$H27-1,MATCH(CX$14,$BP$14:$DP$14,0))</f>
        <v>6.6550659409931601E-2</v>
      </c>
      <c r="CY27" cm="1">
        <f t="array" ref="CY27">AS27*INDEX(prod_est,$G27+$H27-1,MATCH(CY$14,$BP$14:$DP$14,0))</f>
        <v>6.6324715813169483E-2</v>
      </c>
      <c r="CZ27" cm="1">
        <f t="array" ref="CZ27">AT27*INDEX(prod_est,$G27+$H27-1,MATCH(CZ$14,$BP$14:$DP$14,0))</f>
        <v>6.6099539308865515E-2</v>
      </c>
      <c r="DA27" cm="1">
        <f t="array" ref="DA27">AU27*INDEX(prod_est,$G27+$H27-1,MATCH(DA$14,$BP$14:$DP$14,0))</f>
        <v>6.5875127292693431E-2</v>
      </c>
      <c r="DB27" cm="1">
        <f t="array" ref="DB27">AV27*INDEX(prod_est,$G27+$H27-1,MATCH(DB$14,$BP$14:$DP$14,0))</f>
        <v>6.5651477169168845E-2</v>
      </c>
      <c r="DC27" cm="1">
        <f t="array" ref="DC27">AW27*INDEX(prod_est,$G27+$H27-1,MATCH(DC$14,$BP$14:$DP$14,0))</f>
        <v>6.5428586351619203E-2</v>
      </c>
      <c r="DD27" cm="1">
        <f t="array" ref="DD27">AX27*INDEX(prod_est,$G27+$H27-1,MATCH(DD$14,$BP$14:$DP$14,0))</f>
        <v>6.5206452262153825E-2</v>
      </c>
      <c r="DE27" cm="1">
        <f t="array" ref="DE27">AY27*INDEX(prod_est,$G27+$H27-1,MATCH(DE$14,$BP$14:$DP$14,0))</f>
        <v>6.4985072331634169E-2</v>
      </c>
      <c r="DF27" cm="1">
        <f t="array" ref="DF27">AZ27*INDEX(prod_est,$G27+$H27-1,MATCH(DF$14,$BP$14:$DP$14,0))</f>
        <v>6.4764443999644053E-2</v>
      </c>
      <c r="DG27" cm="1">
        <f t="array" ref="DG27">BA27*INDEX(prod_est,$G27+$H27-1,MATCH(DG$14,$BP$14:$DP$14,0))</f>
        <v>6.4544564714460073E-2</v>
      </c>
      <c r="DH27" cm="1">
        <f t="array" ref="DH27">BB27*INDEX(prod_est,$G27+$H27-1,MATCH(DH$14,$BP$14:$DP$14,0))</f>
        <v>6.4325431933022079E-2</v>
      </c>
      <c r="DI27" cm="1">
        <f t="array" ref="DI27">BC27*INDEX(prod_est,$G27+$H27-1,MATCH(DI$14,$BP$14:$DP$14,0))</f>
        <v>6.4107043120903789E-2</v>
      </c>
      <c r="DJ27" cm="1">
        <f t="array" ref="DJ27">BD27*INDEX(prod_est,$G27+$H27-1,MATCH(DJ$14,$BP$14:$DP$14,0))</f>
        <v>6.3889395752283445E-2</v>
      </c>
      <c r="DK27" cm="1">
        <f t="array" ref="DK27">BE27*INDEX(prod_est,$G27+$H27-1,MATCH(DK$14,$BP$14:$DP$14,0))</f>
        <v>6.367248730991458E-2</v>
      </c>
      <c r="DL27" cm="1">
        <f t="array" ref="DL27">BF27*INDEX(prod_est,$G27+$H27-1,MATCH(DL$14,$BP$14:$DP$14,0))</f>
        <v>6.3456315285096973E-2</v>
      </c>
      <c r="DM27" cm="1">
        <f t="array" ref="DM27">BG27*INDEX(prod_est,$G27+$H27-1,MATCH(DM$14,$BP$14:$DP$14,0))</f>
        <v>6.3240877177647564E-2</v>
      </c>
      <c r="DN27" cm="1">
        <f t="array" ref="DN27">BH27*INDEX(prod_est,$G27+$H27-1,MATCH(DN$14,$BP$14:$DP$14,0))</f>
        <v>6.3026170495871586E-2</v>
      </c>
      <c r="DO27" cm="1">
        <f t="array" ref="DO27">BI27*INDEX(prod_est,$G27+$H27-1,MATCH(DO$14,$BP$14:$DP$14,0))</f>
        <v>6.2812192756533755E-2</v>
      </c>
      <c r="DP27" cm="1">
        <f t="array" ref="DP27">BJ27*INDEX(prod_est,$G27+$H27-1,MATCH(DP$14,$BP$14:$DP$14,0))</f>
        <v>6.2598941484829473E-2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ref="K28:AP28" si="31">J28*(1-$F$4)</f>
        <v>9.9516609793141797E-6</v>
      </c>
      <c r="L28" s="42">
        <f t="shared" si="31"/>
        <v>9.9178744759893474E-6</v>
      </c>
      <c r="M28" s="42">
        <f t="shared" si="31"/>
        <v>9.8842026799288896E-6</v>
      </c>
      <c r="N28" s="42">
        <f t="shared" si="31"/>
        <v>9.8506452016945621E-6</v>
      </c>
      <c r="O28" s="42">
        <f t="shared" si="31"/>
        <v>9.8172016531702898E-6</v>
      </c>
      <c r="P28" s="42">
        <f t="shared" si="31"/>
        <v>9.7838716475576744E-6</v>
      </c>
      <c r="Q28" s="42">
        <f t="shared" si="31"/>
        <v>9.7506547993715219E-6</v>
      </c>
      <c r="R28" s="42">
        <f t="shared" si="31"/>
        <v>9.7175507244353837E-6</v>
      </c>
      <c r="S28" s="42">
        <f t="shared" si="31"/>
        <v>9.6845590398771151E-6</v>
      </c>
      <c r="T28" s="42">
        <f t="shared" si="31"/>
        <v>9.6516793641244448E-6</v>
      </c>
      <c r="U28" s="42">
        <f t="shared" si="31"/>
        <v>9.6189113169005657E-6</v>
      </c>
      <c r="V28" s="42">
        <f t="shared" si="31"/>
        <v>9.5862545192197304E-6</v>
      </c>
      <c r="W28" s="42">
        <f t="shared" si="31"/>
        <v>9.5537085933828731E-6</v>
      </c>
      <c r="X28" s="42">
        <f t="shared" si="31"/>
        <v>9.5212731629732396E-6</v>
      </c>
      <c r="Y28" s="42">
        <f t="shared" si="31"/>
        <v>9.4889478528520332E-6</v>
      </c>
      <c r="Z28" s="42">
        <f t="shared" si="31"/>
        <v>9.456732289154078E-6</v>
      </c>
      <c r="AA28" s="42">
        <f t="shared" si="31"/>
        <v>9.424626099283492E-6</v>
      </c>
      <c r="AB28" s="42">
        <f t="shared" si="31"/>
        <v>9.3926289119093814E-6</v>
      </c>
      <c r="AC28" s="42">
        <f t="shared" si="31"/>
        <v>9.3607403569615402E-6</v>
      </c>
      <c r="AD28" s="42">
        <f t="shared" si="31"/>
        <v>9.328960065626177E-6</v>
      </c>
      <c r="AE28" s="42">
        <f t="shared" si="31"/>
        <v>9.2972876703416434E-6</v>
      </c>
      <c r="AF28" s="42">
        <f t="shared" si="31"/>
        <v>9.2657228047941876E-6</v>
      </c>
      <c r="AG28" s="42">
        <f t="shared" si="31"/>
        <v>9.2342651039137139E-6</v>
      </c>
      <c r="AH28" s="42">
        <f t="shared" si="31"/>
        <v>9.2029142038695627E-6</v>
      </c>
      <c r="AI28" s="42">
        <f t="shared" si="31"/>
        <v>9.171669742066301E-6</v>
      </c>
      <c r="AJ28" s="42">
        <f t="shared" si="31"/>
        <v>9.1405313571395327E-6</v>
      </c>
      <c r="AK28" s="42">
        <f t="shared" si="31"/>
        <v>9.1094986889517128E-6</v>
      </c>
      <c r="AL28" s="42">
        <f t="shared" si="31"/>
        <v>9.0785713785879882E-6</v>
      </c>
      <c r="AM28" s="42">
        <f t="shared" si="31"/>
        <v>9.0477490683520408E-6</v>
      </c>
      <c r="AN28" s="42">
        <f t="shared" si="31"/>
        <v>9.0170314017619571E-6</v>
      </c>
      <c r="AO28" s="42">
        <f t="shared" si="31"/>
        <v>8.9864180235460981E-6</v>
      </c>
      <c r="AP28" s="42">
        <f t="shared" si="31"/>
        <v>8.9559085796389966E-6</v>
      </c>
      <c r="AQ28" s="42">
        <f t="shared" ref="AQ28:BJ28" si="32">AP28*(1-$F$4)</f>
        <v>8.9255027171772585E-6</v>
      </c>
      <c r="AR28" s="42">
        <f t="shared" si="32"/>
        <v>8.8952000844954828E-6</v>
      </c>
      <c r="AS28" s="42">
        <f t="shared" si="32"/>
        <v>8.865000331122195E-6</v>
      </c>
      <c r="AT28" s="42">
        <f t="shared" si="32"/>
        <v>8.8349031077757918E-6</v>
      </c>
      <c r="AU28" s="42">
        <f t="shared" si="32"/>
        <v>8.8049080663605027E-6</v>
      </c>
      <c r="AV28" s="42">
        <f t="shared" si="32"/>
        <v>8.7750148599623646E-6</v>
      </c>
      <c r="AW28" s="42">
        <f t="shared" si="32"/>
        <v>8.7452231428452085E-6</v>
      </c>
      <c r="AX28" s="42">
        <f t="shared" si="32"/>
        <v>8.71553257044666E-6</v>
      </c>
      <c r="AY28" s="42">
        <f t="shared" si="32"/>
        <v>8.6859427993741548E-6</v>
      </c>
      <c r="AZ28" s="42">
        <f t="shared" si="32"/>
        <v>8.6564534874009714E-6</v>
      </c>
      <c r="BA28" s="42">
        <f t="shared" si="32"/>
        <v>8.6270642934622648E-6</v>
      </c>
      <c r="BB28" s="42">
        <f t="shared" si="32"/>
        <v>8.5977748776511264E-6</v>
      </c>
      <c r="BC28" s="42">
        <f t="shared" si="32"/>
        <v>8.5685849012146557E-6</v>
      </c>
      <c r="BD28" s="42">
        <f t="shared" si="32"/>
        <v>8.5394940265500381E-6</v>
      </c>
      <c r="BE28" s="42">
        <f t="shared" si="32"/>
        <v>8.5105019172006402E-6</v>
      </c>
      <c r="BF28" s="42">
        <f t="shared" si="32"/>
        <v>8.4816082378521189E-6</v>
      </c>
      <c r="BG28" s="42">
        <f t="shared" si="32"/>
        <v>8.4528126543285464E-6</v>
      </c>
      <c r="BH28" s="42">
        <f t="shared" si="32"/>
        <v>8.4241148335885416E-6</v>
      </c>
      <c r="BI28" s="42">
        <f t="shared" si="32"/>
        <v>8.3955144437214191E-6</v>
      </c>
      <c r="BJ28" s="42">
        <f t="shared" si="32"/>
        <v>8.3670111539433523E-6</v>
      </c>
      <c r="BK28" t="str">
        <f t="shared" si="3"/>
        <v>04_CHL</v>
      </c>
      <c r="BL28" t="str">
        <f t="shared" si="4"/>
        <v>d_ind_cem_7_9_lpg</v>
      </c>
      <c r="BO28" s="8">
        <f t="shared" si="5"/>
        <v>6.6486384000000009E-2</v>
      </c>
      <c r="BP28" s="8">
        <f t="shared" si="6"/>
        <v>5.3088624000000001E-2</v>
      </c>
      <c r="BQ28" s="8" cm="1">
        <f t="array" ref="BQ28">K28*INDEX(prod_est,$G28+$H28-1,MATCH(BQ$14,$BP$14:$DP$14,0))</f>
        <v>5.3719784222853541E-2</v>
      </c>
      <c r="BR28" s="8" cm="1">
        <f t="array" ref="BR28">L28*INDEX(prod_est,$G28+$H28-1,MATCH(BR$14,$BP$14:$DP$14,0))</f>
        <v>4.926249267917196E-2</v>
      </c>
      <c r="BS28" s="8" cm="1">
        <f t="array" ref="BS28">M28*INDEX(prod_est,$G28+$H28-1,MATCH(BS$14,$BP$14:$DP$14,0))</f>
        <v>5.0805537435939054E-2</v>
      </c>
      <c r="BT28" s="8" cm="1">
        <f t="array" ref="BT28">N28*INDEX(prod_est,$G28+$H28-1,MATCH(BT$14,$BP$14:$DP$14,0))</f>
        <v>5.2455743789491763E-2</v>
      </c>
      <c r="BU28" s="8" cm="1">
        <f t="array" ref="BU28">O28*INDEX(prod_est,$G28+$H28-1,MATCH(BU$14,$BP$14:$DP$14,0))</f>
        <v>5.4150649917576836E-2</v>
      </c>
      <c r="BV28" s="8" cm="1">
        <f t="array" ref="BV28">P28*INDEX(prod_est,$G28+$H28-1,MATCH(BV$14,$BP$14:$DP$14,0))</f>
        <v>5.5801544835709073E-2</v>
      </c>
      <c r="BW28" s="8" cm="1">
        <f t="array" ref="BW28">Q28*INDEX(prod_est,$G28+$H28-1,MATCH(BW$14,$BP$14:$DP$14,0))</f>
        <v>5.7337673386643792E-2</v>
      </c>
      <c r="BX28" s="8" cm="1">
        <f t="array" ref="BX28">R28*INDEX(prod_est,$G28+$H28-1,MATCH(BX$14,$BP$14:$DP$14,0))</f>
        <v>5.874197560669879E-2</v>
      </c>
      <c r="BY28" s="8" cm="1">
        <f t="array" ref="BY28">S28*INDEX(prod_est,$G28+$H28-1,MATCH(BY$14,$BP$14:$DP$14,0))</f>
        <v>6.0031773635703597E-2</v>
      </c>
      <c r="BZ28" s="8" cm="1">
        <f t="array" ref="BZ28">T28*INDEX(prod_est,$G28+$H28-1,MATCH(BZ$14,$BP$14:$DP$14,0))</f>
        <v>6.0424495100656478E-2</v>
      </c>
      <c r="CA28" s="8" cm="1">
        <f t="array" ref="CA28">U28*INDEX(prod_est,$G28+$H28-1,MATCH(CA$14,$BP$14:$DP$14,0))</f>
        <v>6.0728092556184013E-2</v>
      </c>
      <c r="CB28" s="8" cm="1">
        <f t="array" ref="CB28">V28*INDEX(prod_est,$G28+$H28-1,MATCH(CB$14,$BP$14:$DP$14,0))</f>
        <v>6.0965094225627778E-2</v>
      </c>
      <c r="CC28" s="8" cm="1">
        <f t="array" ref="CC28">W28*INDEX(prod_est,$G28+$H28-1,MATCH(CC$14,$BP$14:$DP$14,0))</f>
        <v>6.1432396008500395E-2</v>
      </c>
      <c r="CD28" s="8" cm="1">
        <f t="array" ref="CD28">X28*INDEX(prod_est,$G28+$H28-1,MATCH(CD$14,$BP$14:$DP$14,0))</f>
        <v>6.1838347450715259E-2</v>
      </c>
      <c r="CE28" s="8" cm="1">
        <f t="array" ref="CE28">Y28*INDEX(prod_est,$G28+$H28-1,MATCH(CE$14,$BP$14:$DP$14,0))</f>
        <v>6.2189285447247805E-2</v>
      </c>
      <c r="CF28" s="8" cm="1">
        <f t="array" ref="CF28">Z28*INDEX(prod_est,$G28+$H28-1,MATCH(CF$14,$BP$14:$DP$14,0))</f>
        <v>6.2487344654013198E-2</v>
      </c>
      <c r="CG28" s="8" cm="1">
        <f t="array" ref="CG28">AA28*INDEX(prod_est,$G28+$H28-1,MATCH(CG$14,$BP$14:$DP$14,0))</f>
        <v>6.2737686816246335E-2</v>
      </c>
      <c r="CH28" s="8" cm="1">
        <f t="array" ref="CH28">AB28*INDEX(prod_est,$G28+$H28-1,MATCH(CH$14,$BP$14:$DP$14,0))</f>
        <v>6.2944442837875161E-2</v>
      </c>
      <c r="CI28" s="8" cm="1">
        <f t="array" ref="CI28">AC28*INDEX(prod_est,$G28+$H28-1,MATCH(CI$14,$BP$14:$DP$14,0))</f>
        <v>6.3112190785537661E-2</v>
      </c>
      <c r="CJ28" s="8" cm="1">
        <f t="array" ref="CJ28">AD28*INDEX(prod_est,$G28+$H28-1,MATCH(CJ$14,$BP$14:$DP$14,0))</f>
        <v>6.3245143435967724E-2</v>
      </c>
      <c r="CK28" s="8" cm="1">
        <f t="array" ref="CK28">AE28*INDEX(prod_est,$G28+$H28-1,MATCH(CK$14,$BP$14:$DP$14,0))</f>
        <v>6.3346989245035512E-2</v>
      </c>
      <c r="CL28" s="8" cm="1">
        <f t="array" ref="CL28">AF28*INDEX(prod_est,$G28+$H28-1,MATCH(CL$14,$BP$14:$DP$14,0))</f>
        <v>6.3418420929385697E-2</v>
      </c>
      <c r="CM28" s="8" cm="1">
        <f t="array" ref="CM28">AG28*INDEX(prod_est,$G28+$H28-1,MATCH(CM$14,$BP$14:$DP$14,0))</f>
        <v>6.3659430687725754E-2</v>
      </c>
      <c r="CN28" s="8" cm="1">
        <f t="array" ref="CN28">AH28*INDEX(prod_est,$G28+$H28-1,MATCH(CN$14,$BP$14:$DP$14,0))</f>
        <v>6.3873295351937032E-2</v>
      </c>
      <c r="CO28" s="8" cm="1">
        <f t="array" ref="CO28">AI28*INDEX(prod_est,$G28+$H28-1,MATCH(CO$14,$BP$14:$DP$14,0))</f>
        <v>6.4059673279937127E-2</v>
      </c>
      <c r="CP28" s="8" cm="1">
        <f t="array" ref="CP28">AJ28*INDEX(prod_est,$G28+$H28-1,MATCH(CP$14,$BP$14:$DP$14,0))</f>
        <v>6.4219055911574466E-2</v>
      </c>
      <c r="CQ28" s="8" cm="1">
        <f t="array" ref="CQ28">AK28*INDEX(prod_est,$G28+$H28-1,MATCH(CQ$14,$BP$14:$DP$14,0))</f>
        <v>6.4349304381438988E-2</v>
      </c>
      <c r="CR28" s="8" cm="1">
        <f t="array" ref="CR28">AL28*INDEX(prod_est,$G28+$H28-1,MATCH(CR$14,$BP$14:$DP$14,0))</f>
        <v>6.4490493280604869E-2</v>
      </c>
      <c r="CS28" s="8" cm="1">
        <f t="array" ref="CS28">AM28*INDEX(prod_est,$G28+$H28-1,MATCH(CS$14,$BP$14:$DP$14,0))</f>
        <v>6.4602791132940915E-2</v>
      </c>
      <c r="CT28" s="8" cm="1">
        <f t="array" ref="CT28">AN28*INDEX(prod_est,$G28+$H28-1,MATCH(CT$14,$BP$14:$DP$14,0))</f>
        <v>6.4684151612875981E-2</v>
      </c>
      <c r="CU28" s="8" cm="1">
        <f t="array" ref="CU28">AO28*INDEX(prod_est,$G28+$H28-1,MATCH(CU$14,$BP$14:$DP$14,0))</f>
        <v>6.4736083095771529E-2</v>
      </c>
      <c r="CV28" s="8" cm="1">
        <f t="array" ref="CV28">AP28*INDEX(prod_est,$G28+$H28-1,MATCH(CV$14,$BP$14:$DP$14,0))</f>
        <v>6.4757744190794275E-2</v>
      </c>
      <c r="CW28" cm="1">
        <f t="array" ref="CW28">AQ28*INDEX(prod_est,$G28+$H28-1,MATCH(CW$14,$BP$14:$DP$14,0))</f>
        <v>6.4537887651874917E-2</v>
      </c>
      <c r="CX28" cm="1">
        <f t="array" ref="CX28">AR28*INDEX(prod_est,$G28+$H28-1,MATCH(CX$14,$BP$14:$DP$14,0))</f>
        <v>6.4318777539476568E-2</v>
      </c>
      <c r="CY28" cm="1">
        <f t="array" ref="CY28">AS28*INDEX(prod_est,$G28+$H28-1,MATCH(CY$14,$BP$14:$DP$14,0))</f>
        <v>6.4100411319435127E-2</v>
      </c>
      <c r="CZ28" cm="1">
        <f t="array" ref="CZ28">AT28*INDEX(prod_est,$G28+$H28-1,MATCH(CZ$14,$BP$14:$DP$14,0))</f>
        <v>6.3882786466190125E-2</v>
      </c>
      <c r="DA28" cm="1">
        <f t="array" ref="DA28">AU28*INDEX(prod_est,$G28+$H28-1,MATCH(DA$14,$BP$14:$DP$14,0))</f>
        <v>6.3665900462755526E-2</v>
      </c>
      <c r="DB28" cm="1">
        <f t="array" ref="DB28">AV28*INDEX(prod_est,$G28+$H28-1,MATCH(DB$14,$BP$14:$DP$14,0))</f>
        <v>6.344975080069061E-2</v>
      </c>
      <c r="DC28" cm="1">
        <f t="array" ref="DC28">AW28*INDEX(prod_est,$G28+$H28-1,MATCH(DC$14,$BP$14:$DP$14,0))</f>
        <v>6.3234334980070972E-2</v>
      </c>
      <c r="DD28" cm="1">
        <f t="array" ref="DD28">AX28*INDEX(prod_est,$G28+$H28-1,MATCH(DD$14,$BP$14:$DP$14,0))</f>
        <v>6.3019650509459624E-2</v>
      </c>
      <c r="DE28" cm="1">
        <f t="array" ref="DE28">AY28*INDEX(prod_est,$G28+$H28-1,MATCH(DE$14,$BP$14:$DP$14,0))</f>
        <v>6.2805694905878118E-2</v>
      </c>
      <c r="DF28" cm="1">
        <f t="array" ref="DF28">AZ28*INDEX(prod_est,$G28+$H28-1,MATCH(DF$14,$BP$14:$DP$14,0))</f>
        <v>6.2592465694777916E-2</v>
      </c>
      <c r="DG28" cm="1">
        <f t="array" ref="DG28">BA28*INDEX(prod_est,$G28+$H28-1,MATCH(DG$14,$BP$14:$DP$14,0))</f>
        <v>6.2379960410011703E-2</v>
      </c>
      <c r="DH28" cm="1">
        <f t="array" ref="DH28">BB28*INDEX(prod_est,$G28+$H28-1,MATCH(DH$14,$BP$14:$DP$14,0))</f>
        <v>6.2168176593804865E-2</v>
      </c>
      <c r="DI28" cm="1">
        <f t="array" ref="DI28">BC28*INDEX(prod_est,$G28+$H28-1,MATCH(DI$14,$BP$14:$DP$14,0))</f>
        <v>6.1957111796727124E-2</v>
      </c>
      <c r="DJ28" cm="1">
        <f t="array" ref="DJ28">BD28*INDEX(prod_est,$G28+$H28-1,MATCH(DJ$14,$BP$14:$DP$14,0))</f>
        <v>6.1746763577664163E-2</v>
      </c>
      <c r="DK28" cm="1">
        <f t="array" ref="DK28">BE28*INDEX(prod_est,$G28+$H28-1,MATCH(DK$14,$BP$14:$DP$14,0))</f>
        <v>6.1537129503789381E-2</v>
      </c>
      <c r="DL28" cm="1">
        <f t="array" ref="DL28">BF28*INDEX(prod_est,$G28+$H28-1,MATCH(DL$14,$BP$14:$DP$14,0))</f>
        <v>6.1328207150535767E-2</v>
      </c>
      <c r="DM28" cm="1">
        <f t="array" ref="DM28">BG28*INDEX(prod_est,$G28+$H28-1,MATCH(DM$14,$BP$14:$DP$14,0))</f>
        <v>6.1119994101567897E-2</v>
      </c>
      <c r="DN28" cm="1">
        <f t="array" ref="DN28">BH28*INDEX(prod_est,$G28+$H28-1,MATCH(DN$14,$BP$14:$DP$14,0))</f>
        <v>6.0912487948753931E-2</v>
      </c>
      <c r="DO28" cm="1">
        <f t="array" ref="DO28">BI28*INDEX(prod_est,$G28+$H28-1,MATCH(DO$14,$BP$14:$DP$14,0))</f>
        <v>6.0705686292137781E-2</v>
      </c>
      <c r="DP28" cm="1">
        <f t="array" ref="DP28">BJ28*INDEX(prod_est,$G28+$H28-1,MATCH(DP$14,$BP$14:$DP$14,0))</f>
        <v>6.049958673991139E-2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04_CHL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04_CHL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ref="K31:AP31" si="37">J31*(1-$F$4)</f>
        <v>1.6273869577016497E-3</v>
      </c>
      <c r="L31" s="42">
        <f t="shared" si="37"/>
        <v>1.6218618785242675E-3</v>
      </c>
      <c r="M31" s="42">
        <f t="shared" si="37"/>
        <v>1.6163555573317468E-3</v>
      </c>
      <c r="N31" s="42">
        <f t="shared" si="37"/>
        <v>1.6108679304395711E-3</v>
      </c>
      <c r="O31" s="42">
        <f t="shared" si="37"/>
        <v>1.6053989343794367E-3</v>
      </c>
      <c r="P31" s="42">
        <f t="shared" si="37"/>
        <v>1.5999485058985187E-3</v>
      </c>
      <c r="Q31" s="42">
        <f t="shared" si="37"/>
        <v>1.5945165819587397E-3</v>
      </c>
      <c r="R31" s="42">
        <f t="shared" si="37"/>
        <v>1.5891030997360403E-3</v>
      </c>
      <c r="S31" s="42">
        <f t="shared" si="37"/>
        <v>1.5837079966196524E-3</v>
      </c>
      <c r="T31" s="42">
        <f t="shared" si="37"/>
        <v>1.5783312102113757E-3</v>
      </c>
      <c r="U31" s="42">
        <f t="shared" si="37"/>
        <v>1.5729726783248557E-3</v>
      </c>
      <c r="V31" s="42">
        <f t="shared" si="37"/>
        <v>1.5676323389848638E-3</v>
      </c>
      <c r="W31" s="42">
        <f t="shared" si="37"/>
        <v>1.5623101304265818E-3</v>
      </c>
      <c r="X31" s="42">
        <f t="shared" si="37"/>
        <v>1.5570059910948865E-3</v>
      </c>
      <c r="Y31" s="42">
        <f t="shared" si="37"/>
        <v>1.5517198596436384E-3</v>
      </c>
      <c r="Z31" s="42">
        <f t="shared" si="37"/>
        <v>1.5464516749349717E-3</v>
      </c>
      <c r="AA31" s="42">
        <f t="shared" si="37"/>
        <v>1.5412013760385875E-3</v>
      </c>
      <c r="AB31" s="42">
        <f t="shared" si="37"/>
        <v>1.535968902231049E-3</v>
      </c>
      <c r="AC31" s="42">
        <f t="shared" si="37"/>
        <v>1.5307541929950794E-3</v>
      </c>
      <c r="AD31" s="42">
        <f t="shared" si="37"/>
        <v>1.5255571880188614E-3</v>
      </c>
      <c r="AE31" s="42">
        <f t="shared" si="37"/>
        <v>1.5203778271953405E-3</v>
      </c>
      <c r="AF31" s="42">
        <f t="shared" si="37"/>
        <v>1.5152160506215291E-3</v>
      </c>
      <c r="AG31" s="42">
        <f t="shared" si="37"/>
        <v>1.5100717985978139E-3</v>
      </c>
      <c r="AH31" s="42">
        <f t="shared" si="37"/>
        <v>1.5049450116272657E-3</v>
      </c>
      <c r="AI31" s="42">
        <f t="shared" si="37"/>
        <v>1.4998356304149509E-3</v>
      </c>
      <c r="AJ31" s="42">
        <f t="shared" si="37"/>
        <v>1.4947435958672457E-3</v>
      </c>
      <c r="AK31" s="42">
        <f t="shared" si="37"/>
        <v>1.4896688490911531E-3</v>
      </c>
      <c r="AL31" s="42">
        <f t="shared" si="37"/>
        <v>1.4846113313936214E-3</v>
      </c>
      <c r="AM31" s="42">
        <f t="shared" si="37"/>
        <v>1.4795709842808651E-3</v>
      </c>
      <c r="AN31" s="42">
        <f t="shared" si="37"/>
        <v>1.4745477494576891E-3</v>
      </c>
      <c r="AO31" s="42">
        <f t="shared" si="37"/>
        <v>1.4695415688268142E-3</v>
      </c>
      <c r="AP31" s="42">
        <f t="shared" si="37"/>
        <v>1.4645523844882046E-3</v>
      </c>
      <c r="AQ31" s="42">
        <f t="shared" ref="AQ31:BJ31" si="38">AP31*(1-$F$4)</f>
        <v>1.4595801387383988E-3</v>
      </c>
      <c r="AR31" s="42">
        <f t="shared" si="38"/>
        <v>1.4546247740698426E-3</v>
      </c>
      <c r="AS31" s="42">
        <f t="shared" si="38"/>
        <v>1.4496862331702227E-3</v>
      </c>
      <c r="AT31" s="42">
        <f t="shared" si="38"/>
        <v>1.4447644589218051E-3</v>
      </c>
      <c r="AU31" s="42">
        <f t="shared" si="38"/>
        <v>1.4398593944007743E-3</v>
      </c>
      <c r="AV31" s="42">
        <f t="shared" si="38"/>
        <v>1.4349709828765742E-3</v>
      </c>
      <c r="AW31" s="42">
        <f t="shared" si="38"/>
        <v>1.4300991678112525E-3</v>
      </c>
      <c r="AX31" s="42">
        <f t="shared" si="38"/>
        <v>1.4252438928588069E-3</v>
      </c>
      <c r="AY31" s="42">
        <f t="shared" si="38"/>
        <v>1.4204051018645331E-3</v>
      </c>
      <c r="AZ31" s="42">
        <f t="shared" si="38"/>
        <v>1.4155827388643756E-3</v>
      </c>
      <c r="BA31" s="42">
        <f t="shared" si="38"/>
        <v>1.4107767480842804E-3</v>
      </c>
      <c r="BB31" s="42">
        <f t="shared" si="38"/>
        <v>1.4059870739395498E-3</v>
      </c>
      <c r="BC31" s="42">
        <f t="shared" si="38"/>
        <v>1.4012136610341995E-3</v>
      </c>
      <c r="BD31" s="42">
        <f t="shared" si="38"/>
        <v>1.396456454160318E-3</v>
      </c>
      <c r="BE31" s="42">
        <f t="shared" si="38"/>
        <v>1.391715398297428E-3</v>
      </c>
      <c r="BF31" s="42">
        <f t="shared" si="38"/>
        <v>1.3869904386118502E-3</v>
      </c>
      <c r="BG31" s="42">
        <f t="shared" si="38"/>
        <v>1.3822815204560693E-3</v>
      </c>
      <c r="BH31" s="42">
        <f t="shared" si="38"/>
        <v>1.3775885893681011E-3</v>
      </c>
      <c r="BI31" s="42">
        <f t="shared" si="38"/>
        <v>1.3729115910708636E-3</v>
      </c>
      <c r="BJ31" s="42">
        <f t="shared" si="38"/>
        <v>1.3682504714715488E-3</v>
      </c>
      <c r="BK31" t="str">
        <f t="shared" si="3"/>
        <v>04_CHL</v>
      </c>
      <c r="BL31" t="str">
        <f t="shared" si="4"/>
        <v>d_ind_cem_7_x_other_petrol_prod</v>
      </c>
      <c r="BO31" s="8">
        <f t="shared" si="5"/>
        <v>8.7981415199999997</v>
      </c>
      <c r="BP31" s="8">
        <f t="shared" si="6"/>
        <v>8.6815391399999999</v>
      </c>
      <c r="BQ31" s="8" cm="1">
        <f t="array" ref="BQ31">K31*INDEX(prod_est,$G31+$H31-1,MATCH(BQ$14,$BP$14:$DP$14,0))</f>
        <v>8.7847522535723943</v>
      </c>
      <c r="BR31" s="8" cm="1">
        <f t="array" ref="BR31">L31*INDEX(prod_est,$G31+$H31-1,MATCH(BR$14,$BP$14:$DP$14,0))</f>
        <v>8.0558550232568624</v>
      </c>
      <c r="BS31" s="8" cm="1">
        <f t="array" ref="BS31">M31*INDEX(prod_est,$G31+$H31-1,MATCH(BS$14,$BP$14:$DP$14,0))</f>
        <v>8.3081878667422266</v>
      </c>
      <c r="BT31" s="8" cm="1">
        <f t="array" ref="BT31">N31*INDEX(prod_est,$G31+$H31-1,MATCH(BT$14,$BP$14:$DP$14,0))</f>
        <v>8.5780447582571497</v>
      </c>
      <c r="BU31" s="8" cm="1">
        <f t="array" ref="BU31">O31*INDEX(prod_est,$G31+$H31-1,MATCH(BU$14,$BP$14:$DP$14,0))</f>
        <v>8.8552113672390735</v>
      </c>
      <c r="BV31" s="8" cm="1">
        <f t="array" ref="BV31">P31*INDEX(prod_est,$G31+$H31-1,MATCH(BV$14,$BP$14:$DP$14,0))</f>
        <v>9.1251808591549342</v>
      </c>
      <c r="BW31" s="8" cm="1">
        <f t="array" ref="BW31">Q31*INDEX(prod_est,$G31+$H31-1,MATCH(BW$14,$BP$14:$DP$14,0))</f>
        <v>9.3763827011731262</v>
      </c>
      <c r="BX31" s="8" cm="1">
        <f t="array" ref="BX31">R31*INDEX(prod_est,$G31+$H31-1,MATCH(BX$14,$BP$14:$DP$14,0))</f>
        <v>9.6060270914251014</v>
      </c>
      <c r="BY31" s="8" cm="1">
        <f t="array" ref="BY31">S31*INDEX(prod_est,$G31+$H31-1,MATCH(BY$14,$BP$14:$DP$14,0))</f>
        <v>9.8169467052297463</v>
      </c>
      <c r="BZ31" s="8" cm="1">
        <f t="array" ref="BZ31">T31*INDEX(prod_est,$G31+$H31-1,MATCH(BZ$14,$BP$14:$DP$14,0))</f>
        <v>9.8811681242875604</v>
      </c>
      <c r="CA31" s="8" cm="1">
        <f t="array" ref="CA31">U31*INDEX(prod_est,$G31+$H31-1,MATCH(CA$14,$BP$14:$DP$14,0))</f>
        <v>9.9308151671825993</v>
      </c>
      <c r="CB31" s="8" cm="1">
        <f t="array" ref="CB31">V31*INDEX(prod_est,$G31+$H31-1,MATCH(CB$14,$BP$14:$DP$14,0))</f>
        <v>9.9695718558005115</v>
      </c>
      <c r="CC31" s="8" cm="1">
        <f t="array" ref="CC31">W31*INDEX(prod_est,$G31+$H31-1,MATCH(CC$14,$BP$14:$DP$14,0))</f>
        <v>10.04598933307776</v>
      </c>
      <c r="CD31" s="8" cm="1">
        <f t="array" ref="CD31">X31*INDEX(prod_est,$G31+$H31-1,MATCH(CD$14,$BP$14:$DP$14,0))</f>
        <v>10.112374239466137</v>
      </c>
      <c r="CE31" s="8" cm="1">
        <f t="array" ref="CE31">Y31*INDEX(prod_est,$G31+$H31-1,MATCH(CE$14,$BP$14:$DP$14,0))</f>
        <v>10.169762842203525</v>
      </c>
      <c r="CF31" s="8" cm="1">
        <f t="array" ref="CF31">Z31*INDEX(prod_est,$G31+$H31-1,MATCH(CF$14,$BP$14:$DP$14,0))</f>
        <v>10.218504219820906</v>
      </c>
      <c r="CG31" s="8" cm="1">
        <f t="array" ref="CG31">AA31*INDEX(prod_est,$G31+$H31-1,MATCH(CG$14,$BP$14:$DP$14,0))</f>
        <v>10.259442468282936</v>
      </c>
      <c r="CH31" s="8" cm="1">
        <f t="array" ref="CH31">AB31*INDEX(prod_est,$G31+$H31-1,MATCH(CH$14,$BP$14:$DP$14,0))</f>
        <v>10.293253110920826</v>
      </c>
      <c r="CI31" s="8" cm="1">
        <f t="array" ref="CI31">AC31*INDEX(prod_est,$G31+$H31-1,MATCH(CI$14,$BP$14:$DP$14,0))</f>
        <v>10.320684795217007</v>
      </c>
      <c r="CJ31" s="8" cm="1">
        <f t="array" ref="CJ31">AD31*INDEX(prod_est,$G31+$H31-1,MATCH(CJ$14,$BP$14:$DP$14,0))</f>
        <v>10.342426433095497</v>
      </c>
      <c r="CK31" s="8" cm="1">
        <f t="array" ref="CK31">AE31*INDEX(prod_est,$G31+$H31-1,MATCH(CK$14,$BP$14:$DP$14,0))</f>
        <v>10.359081194719511</v>
      </c>
      <c r="CL31" s="8" cm="1">
        <f t="array" ref="CL31">AF31*INDEX(prod_est,$G31+$H31-1,MATCH(CL$14,$BP$14:$DP$14,0))</f>
        <v>10.370762359473796</v>
      </c>
      <c r="CM31" s="8" cm="1">
        <f t="array" ref="CM31">AG31*INDEX(prod_est,$G31+$H31-1,MATCH(CM$14,$BP$14:$DP$14,0))</f>
        <v>10.410174487581525</v>
      </c>
      <c r="CN31" s="8" cm="1">
        <f t="array" ref="CN31">AH31*INDEX(prod_est,$G31+$H31-1,MATCH(CN$14,$BP$14:$DP$14,0))</f>
        <v>10.44514760071049</v>
      </c>
      <c r="CO31" s="8" cm="1">
        <f t="array" ref="CO31">AI31*INDEX(prod_est,$G31+$H31-1,MATCH(CO$14,$BP$14:$DP$14,0))</f>
        <v>10.47562583041117</v>
      </c>
      <c r="CP31" s="8" cm="1">
        <f t="array" ref="CP31">AJ31*INDEX(prod_est,$G31+$H31-1,MATCH(CP$14,$BP$14:$DP$14,0))</f>
        <v>10.501689541438898</v>
      </c>
      <c r="CQ31" s="8" cm="1">
        <f t="array" ref="CQ31">AK31*INDEX(prod_est,$G31+$H31-1,MATCH(CQ$14,$BP$14:$DP$14,0))</f>
        <v>10.522988966887443</v>
      </c>
      <c r="CR31" s="8" cm="1">
        <f t="array" ref="CR31">AL31*INDEX(prod_est,$G31+$H31-1,MATCH(CR$14,$BP$14:$DP$14,0))</f>
        <v>10.54607747176642</v>
      </c>
      <c r="CS31" s="8" cm="1">
        <f t="array" ref="CS31">AM31*INDEX(prod_est,$G31+$H31-1,MATCH(CS$14,$BP$14:$DP$14,0))</f>
        <v>10.564441447453438</v>
      </c>
      <c r="CT31" s="8" cm="1">
        <f t="array" ref="CT31">AN31*INDEX(prod_est,$G31+$H31-1,MATCH(CT$14,$BP$14:$DP$14,0))</f>
        <v>10.577746260006226</v>
      </c>
      <c r="CU31" s="8" cm="1">
        <f t="array" ref="CU31">AO31*INDEX(prod_est,$G31+$H31-1,MATCH(CU$14,$BP$14:$DP$14,0))</f>
        <v>10.58623857281049</v>
      </c>
      <c r="CV31" s="8" cm="1">
        <f t="array" ref="CV31">AP31*INDEX(prod_est,$G31+$H31-1,MATCH(CV$14,$BP$14:$DP$14,0))</f>
        <v>10.589780793913361</v>
      </c>
      <c r="CW31" cm="1">
        <f t="array" ref="CW31">AQ31*INDEX(prod_est,$G31+$H31-1,MATCH(CW$14,$BP$14:$DP$14,0))</f>
        <v>10.553827834427853</v>
      </c>
      <c r="CX31" cm="1">
        <f t="array" ref="CX31">AR31*INDEX(prod_est,$G31+$H31-1,MATCH(CX$14,$BP$14:$DP$14,0))</f>
        <v>10.517996937459117</v>
      </c>
      <c r="CY31" cm="1">
        <f t="array" ref="CY31">AS31*INDEX(prod_est,$G31+$H31-1,MATCH(CY$14,$BP$14:$DP$14,0))</f>
        <v>10.482287688597372</v>
      </c>
      <c r="CZ31" cm="1">
        <f t="array" ref="CZ31">AT31*INDEX(prod_est,$G31+$H31-1,MATCH(CZ$14,$BP$14:$DP$14,0))</f>
        <v>10.446699674839788</v>
      </c>
      <c r="DA31" cm="1">
        <f t="array" ref="DA31">AU31*INDEX(prod_est,$G31+$H31-1,MATCH(DA$14,$BP$14:$DP$14,0))</f>
        <v>10.411232484585701</v>
      </c>
      <c r="DB31" cm="1">
        <f t="array" ref="DB31">AV31*INDEX(prod_est,$G31+$H31-1,MATCH(DB$14,$BP$14:$DP$14,0))</f>
        <v>10.375885707631863</v>
      </c>
      <c r="DC31" cm="1">
        <f t="array" ref="DC31">AW31*INDEX(prod_est,$G31+$H31-1,MATCH(DC$14,$BP$14:$DP$14,0))</f>
        <v>10.34065893516768</v>
      </c>
      <c r="DD31" cm="1">
        <f t="array" ref="DD31">AX31*INDEX(prod_est,$G31+$H31-1,MATCH(DD$14,$BP$14:$DP$14,0))</f>
        <v>10.305551759770506</v>
      </c>
      <c r="DE31" cm="1">
        <f t="array" ref="DE31">AY31*INDEX(prod_est,$G31+$H31-1,MATCH(DE$14,$BP$14:$DP$14,0))</f>
        <v>10.270563775400914</v>
      </c>
      <c r="DF31" cm="1">
        <f t="array" ref="DF31">AZ31*INDEX(prod_est,$G31+$H31-1,MATCH(DF$14,$BP$14:$DP$14,0))</f>
        <v>10.235694577398007</v>
      </c>
      <c r="DG31" cm="1">
        <f t="array" ref="DG31">BA31*INDEX(prod_est,$G31+$H31-1,MATCH(DG$14,$BP$14:$DP$14,0))</f>
        <v>10.200943762474742</v>
      </c>
      <c r="DH31" cm="1">
        <f t="array" ref="DH31">BB31*INDEX(prod_est,$G31+$H31-1,MATCH(DH$14,$BP$14:$DP$14,0))</f>
        <v>10.166310928713255</v>
      </c>
      <c r="DI31" cm="1">
        <f t="array" ref="DI31">BC31*INDEX(prod_est,$G31+$H31-1,MATCH(DI$14,$BP$14:$DP$14,0))</f>
        <v>10.131795675560216</v>
      </c>
      <c r="DJ31" cm="1">
        <f t="array" ref="DJ31">BD31*INDEX(prod_est,$G31+$H31-1,MATCH(DJ$14,$BP$14:$DP$14,0))</f>
        <v>10.097397603822202</v>
      </c>
      <c r="DK31" cm="1">
        <f t="array" ref="DK31">BE31*INDEX(prod_est,$G31+$H31-1,MATCH(DK$14,$BP$14:$DP$14,0))</f>
        <v>10.063116315661079</v>
      </c>
      <c r="DL31" cm="1">
        <f t="array" ref="DL31">BF31*INDEX(prod_est,$G31+$H31-1,MATCH(DL$14,$BP$14:$DP$14,0))</f>
        <v>10.028951414589388</v>
      </c>
      <c r="DM31" cm="1">
        <f t="array" ref="DM31">BG31*INDEX(prod_est,$G31+$H31-1,MATCH(DM$14,$BP$14:$DP$14,0))</f>
        <v>9.9949025054657827</v>
      </c>
      <c r="DN31" cm="1">
        <f t="array" ref="DN31">BH31*INDEX(prod_est,$G31+$H31-1,MATCH(DN$14,$BP$14:$DP$14,0))</f>
        <v>9.9609691944904348</v>
      </c>
      <c r="DO31" cm="1">
        <f t="array" ref="DO31">BI31*INDEX(prod_est,$G31+$H31-1,MATCH(DO$14,$BP$14:$DP$14,0))</f>
        <v>9.9271510892004979</v>
      </c>
      <c r="DP31" cm="1">
        <f t="array" ref="DP31">BJ31*INDEX(prod_est,$G31+$H31-1,MATCH(DP$14,$BP$14:$DP$14,0))</f>
        <v>9.8934477984655569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ref="K32:AP32" si="39">J32*(1-$F$4)</f>
        <v>7.3538693514332699E-5</v>
      </c>
      <c r="L32" s="42">
        <f t="shared" si="39"/>
        <v>7.3289025110426009E-5</v>
      </c>
      <c r="M32" s="42">
        <f t="shared" si="39"/>
        <v>7.3040204346162216E-5</v>
      </c>
      <c r="N32" s="42">
        <f t="shared" si="39"/>
        <v>7.2792228343752398E-5</v>
      </c>
      <c r="O32" s="42">
        <f t="shared" si="39"/>
        <v>7.2545094235177933E-5</v>
      </c>
      <c r="P32" s="42">
        <f t="shared" si="39"/>
        <v>7.2298799162157258E-5</v>
      </c>
      <c r="Q32" s="42">
        <f t="shared" si="39"/>
        <v>7.2053340276112893E-5</v>
      </c>
      <c r="R32" s="42">
        <f t="shared" si="39"/>
        <v>7.1808714738138426E-5</v>
      </c>
      <c r="S32" s="42">
        <f t="shared" si="39"/>
        <v>7.1564919718965735E-5</v>
      </c>
      <c r="T32" s="42">
        <f t="shared" si="39"/>
        <v>7.1321952398932211E-5</v>
      </c>
      <c r="U32" s="42">
        <f t="shared" si="39"/>
        <v>7.1079809967948183E-5</v>
      </c>
      <c r="V32" s="42">
        <f t="shared" si="39"/>
        <v>7.0838489625464401E-5</v>
      </c>
      <c r="W32" s="42">
        <f t="shared" si="39"/>
        <v>7.0597988580439679E-5</v>
      </c>
      <c r="X32" s="42">
        <f t="shared" si="39"/>
        <v>7.0358304051308551E-5</v>
      </c>
      <c r="Y32" s="42">
        <f t="shared" si="39"/>
        <v>7.011943326594917E-5</v>
      </c>
      <c r="Z32" s="42">
        <f t="shared" si="39"/>
        <v>6.9881373461651189E-5</v>
      </c>
      <c r="AA32" s="42">
        <f t="shared" si="39"/>
        <v>6.9644121885083853E-5</v>
      </c>
      <c r="AB32" s="42">
        <f t="shared" si="39"/>
        <v>6.9407675792264117E-5</v>
      </c>
      <c r="AC32" s="42">
        <f t="shared" si="39"/>
        <v>6.917203244852494E-5</v>
      </c>
      <c r="AD32" s="42">
        <f t="shared" si="39"/>
        <v>6.8937189128483647E-5</v>
      </c>
      <c r="AE32" s="42">
        <f t="shared" si="39"/>
        <v>6.8703143116010399E-5</v>
      </c>
      <c r="AF32" s="42">
        <f t="shared" si="39"/>
        <v>6.846989170419678E-5</v>
      </c>
      <c r="AG32" s="42">
        <f t="shared" si="39"/>
        <v>6.8237432195324509E-5</v>
      </c>
      <c r="AH32" s="42">
        <f t="shared" si="39"/>
        <v>6.8005761900834209E-5</v>
      </c>
      <c r="AI32" s="42">
        <f t="shared" si="39"/>
        <v>6.7774878141294332E-5</v>
      </c>
      <c r="AJ32" s="42">
        <f t="shared" si="39"/>
        <v>6.7544778246370182E-5</v>
      </c>
      <c r="AK32" s="42">
        <f t="shared" si="39"/>
        <v>6.7315459554792998E-5</v>
      </c>
      <c r="AL32" s="42">
        <f t="shared" si="39"/>
        <v>6.708691941432919E-5</v>
      </c>
      <c r="AM32" s="42">
        <f t="shared" si="39"/>
        <v>6.6859155181749671E-5</v>
      </c>
      <c r="AN32" s="42">
        <f t="shared" si="39"/>
        <v>6.6632164222799281E-5</v>
      </c>
      <c r="AO32" s="42">
        <f t="shared" si="39"/>
        <v>6.6405943912166323E-5</v>
      </c>
      <c r="AP32" s="42">
        <f t="shared" si="39"/>
        <v>6.6180491633452176E-5</v>
      </c>
      <c r="AQ32" s="42">
        <f t="shared" ref="AQ32:BJ32" si="40">AP32*(1-$F$4)</f>
        <v>6.5955804779141075E-5</v>
      </c>
      <c r="AR32" s="42">
        <f t="shared" si="40"/>
        <v>6.5731880750569913E-5</v>
      </c>
      <c r="AS32" s="42">
        <f t="shared" si="40"/>
        <v>6.5508716957898226E-5</v>
      </c>
      <c r="AT32" s="42">
        <f t="shared" si="40"/>
        <v>6.5286310820078197E-5</v>
      </c>
      <c r="AU32" s="42">
        <f t="shared" si="40"/>
        <v>6.5064659764824844E-5</v>
      </c>
      <c r="AV32" s="42">
        <f t="shared" si="40"/>
        <v>6.4843761228586245E-5</v>
      </c>
      <c r="AW32" s="42">
        <f t="shared" si="40"/>
        <v>6.4623612656513881E-5</v>
      </c>
      <c r="AX32" s="42">
        <f t="shared" si="40"/>
        <v>6.4404211502433123E-5</v>
      </c>
      <c r="AY32" s="42">
        <f t="shared" si="40"/>
        <v>6.4185555228813755E-5</v>
      </c>
      <c r="AZ32" s="42">
        <f t="shared" si="40"/>
        <v>6.3967641306740615E-5</v>
      </c>
      <c r="BA32" s="42">
        <f t="shared" si="40"/>
        <v>6.3750467215884394E-5</v>
      </c>
      <c r="BB32" s="42">
        <f t="shared" si="40"/>
        <v>6.3534030444472442E-5</v>
      </c>
      <c r="BC32" s="42">
        <f t="shared" si="40"/>
        <v>6.3318328489259725E-5</v>
      </c>
      <c r="BD32" s="42">
        <f t="shared" si="40"/>
        <v>6.310335885549989E-5</v>
      </c>
      <c r="BE32" s="42">
        <f t="shared" si="40"/>
        <v>6.2889119056916399E-5</v>
      </c>
      <c r="BF32" s="42">
        <f t="shared" si="40"/>
        <v>6.2675606615673782E-5</v>
      </c>
      <c r="BG32" s="42">
        <f t="shared" si="40"/>
        <v>6.2462819062348963E-5</v>
      </c>
      <c r="BH32" s="42">
        <f t="shared" si="40"/>
        <v>6.2250753935902718E-5</v>
      </c>
      <c r="BI32" s="42">
        <f t="shared" si="40"/>
        <v>6.2039408783651196E-5</v>
      </c>
      <c r="BJ32" s="42">
        <f t="shared" si="40"/>
        <v>6.1828781161237561E-5</v>
      </c>
      <c r="BK32" t="str">
        <f t="shared" si="3"/>
        <v>04_CHL</v>
      </c>
      <c r="BL32" t="str">
        <f t="shared" si="4"/>
        <v>d_ind_cem_8_1_natural_gas</v>
      </c>
      <c r="BO32" s="8">
        <f t="shared" si="5"/>
        <v>0.41683780799999998</v>
      </c>
      <c r="BP32" s="8">
        <f t="shared" si="6"/>
        <v>0.39230315999999998</v>
      </c>
      <c r="BQ32" s="8" cm="1">
        <f t="array" ref="BQ32">K32*INDEX(prod_est,$G32+$H32-1,MATCH(BQ$14,$BP$14:$DP$14,0))</f>
        <v>0.39696717521146502</v>
      </c>
      <c r="BR32" s="8" cm="1">
        <f t="array" ref="BR32">L32*INDEX(prod_est,$G32+$H32-1,MATCH(BR$14,$BP$14:$DP$14,0))</f>
        <v>0.36402961861501676</v>
      </c>
      <c r="BS32" s="8" cm="1">
        <f t="array" ref="BS32">M32*INDEX(prod_est,$G32+$H32-1,MATCH(BS$14,$BP$14:$DP$14,0))</f>
        <v>0.37543208657314581</v>
      </c>
      <c r="BT32" s="8" cm="1">
        <f t="array" ref="BT32">N32*INDEX(prod_est,$G32+$H32-1,MATCH(BT$14,$BP$14:$DP$14,0))</f>
        <v>0.38762643478512443</v>
      </c>
      <c r="BU32" s="8" cm="1">
        <f t="array" ref="BU32">O32*INDEX(prod_est,$G32+$H32-1,MATCH(BU$14,$BP$14:$DP$14,0))</f>
        <v>0.40015109599975945</v>
      </c>
      <c r="BV32" s="8" cm="1">
        <f t="array" ref="BV32">P32*INDEX(prod_est,$G32+$H32-1,MATCH(BV$14,$BP$14:$DP$14,0))</f>
        <v>0.41235053242160408</v>
      </c>
      <c r="BW32" s="8" cm="1">
        <f t="array" ref="BW32">Q32*INDEX(prod_est,$G32+$H32-1,MATCH(BW$14,$BP$14:$DP$14,0))</f>
        <v>0.42370189245493084</v>
      </c>
      <c r="BX32" s="8" cm="1">
        <f t="array" ref="BX32">R32*INDEX(prod_est,$G32+$H32-1,MATCH(BX$14,$BP$14:$DP$14,0))</f>
        <v>0.43407910996432769</v>
      </c>
      <c r="BY32" s="8" cm="1">
        <f t="array" ref="BY32">S32*INDEX(prod_est,$G32+$H32-1,MATCH(BY$14,$BP$14:$DP$14,0))</f>
        <v>0.44361018845941841</v>
      </c>
      <c r="BZ32" s="8" cm="1">
        <f t="array" ref="BZ32">T32*INDEX(prod_est,$G32+$H32-1,MATCH(BZ$14,$BP$14:$DP$14,0))</f>
        <v>0.44651223903245363</v>
      </c>
      <c r="CA32" s="8" cm="1">
        <f t="array" ref="CA32">U32*INDEX(prod_est,$G32+$H32-1,MATCH(CA$14,$BP$14:$DP$14,0))</f>
        <v>0.4487556997251137</v>
      </c>
      <c r="CB32" s="8" cm="1">
        <f t="array" ref="CB32">V32*INDEX(prod_est,$G32+$H32-1,MATCH(CB$14,$BP$14:$DP$14,0))</f>
        <v>0.45050704486918941</v>
      </c>
      <c r="CC32" s="8" cm="1">
        <f t="array" ref="CC32">W32*INDEX(prod_est,$G32+$H32-1,MATCH(CC$14,$BP$14:$DP$14,0))</f>
        <v>0.45396021340666298</v>
      </c>
      <c r="CD32" s="8" cm="1">
        <f t="array" ref="CD32">X32*INDEX(prod_est,$G32+$H32-1,MATCH(CD$14,$BP$14:$DP$14,0))</f>
        <v>0.45696002808612135</v>
      </c>
      <c r="CE32" s="8" cm="1">
        <f t="array" ref="CE32">Y32*INDEX(prod_est,$G32+$H32-1,MATCH(CE$14,$BP$14:$DP$14,0))</f>
        <v>0.45955331596270654</v>
      </c>
      <c r="CF32" s="8" cm="1">
        <f t="array" ref="CF32">Z32*INDEX(prod_est,$G32+$H32-1,MATCH(CF$14,$BP$14:$DP$14,0))</f>
        <v>0.4617558512682205</v>
      </c>
      <c r="CG32" s="8" cm="1">
        <f t="array" ref="CG32">AA32*INDEX(prod_est,$G32+$H32-1,MATCH(CG$14,$BP$14:$DP$14,0))</f>
        <v>0.46360577718314533</v>
      </c>
      <c r="CH32" s="8" cm="1">
        <f t="array" ref="CH32">AB32*INDEX(prod_est,$G32+$H32-1,MATCH(CH$14,$BP$14:$DP$14,0))</f>
        <v>0.46513361939344661</v>
      </c>
      <c r="CI32" s="8" cm="1">
        <f t="array" ref="CI32">AC32*INDEX(prod_est,$G32+$H32-1,MATCH(CI$14,$BP$14:$DP$14,0))</f>
        <v>0.46637320793413867</v>
      </c>
      <c r="CJ32" s="8" cm="1">
        <f t="array" ref="CJ32">AD32*INDEX(prod_est,$G32+$H32-1,MATCH(CJ$14,$BP$14:$DP$14,0))</f>
        <v>0.46735567349764784</v>
      </c>
      <c r="CK32" s="8" cm="1">
        <f t="array" ref="CK32">AE32*INDEX(prod_est,$G32+$H32-1,MATCH(CK$14,$BP$14:$DP$14,0))</f>
        <v>0.46810827226023871</v>
      </c>
      <c r="CL32" s="8" cm="1">
        <f t="array" ref="CL32">AF32*INDEX(prod_est,$G32+$H32-1,MATCH(CL$14,$BP$14:$DP$14,0))</f>
        <v>0.46863612311383585</v>
      </c>
      <c r="CM32" s="8" cm="1">
        <f t="array" ref="CM32">AG32*INDEX(prod_est,$G32+$H32-1,MATCH(CM$14,$BP$14:$DP$14,0))</f>
        <v>0.47041708639115942</v>
      </c>
      <c r="CN32" s="8" cm="1">
        <f t="array" ref="CN32">AH32*INDEX(prod_est,$G32+$H32-1,MATCH(CN$14,$BP$14:$DP$14,0))</f>
        <v>0.47199745855492886</v>
      </c>
      <c r="CO32" s="8" cm="1">
        <f t="array" ref="CO32">AI32*INDEX(prod_est,$G32+$H32-1,MATCH(CO$14,$BP$14:$DP$14,0))</f>
        <v>0.47337471501026085</v>
      </c>
      <c r="CP32" s="8" cm="1">
        <f t="array" ref="CP32">AJ32*INDEX(prod_est,$G32+$H32-1,MATCH(CP$14,$BP$14:$DP$14,0))</f>
        <v>0.47455248729609822</v>
      </c>
      <c r="CQ32" s="8" cm="1">
        <f t="array" ref="CQ32">AK32*INDEX(prod_est,$G32+$H32-1,MATCH(CQ$14,$BP$14:$DP$14,0))</f>
        <v>0.47551497007419802</v>
      </c>
      <c r="CR32" s="8" cm="1">
        <f t="array" ref="CR32">AL32*INDEX(prod_est,$G32+$H32-1,MATCH(CR$14,$BP$14:$DP$14,0))</f>
        <v>0.47655829813822354</v>
      </c>
      <c r="CS32" s="8" cm="1">
        <f t="array" ref="CS32">AM32*INDEX(prod_est,$G32+$H32-1,MATCH(CS$14,$BP$14:$DP$14,0))</f>
        <v>0.47738813321423984</v>
      </c>
      <c r="CT32" s="8" cm="1">
        <f t="array" ref="CT32">AN32*INDEX(prod_est,$G32+$H32-1,MATCH(CT$14,$BP$14:$DP$14,0))</f>
        <v>0.47798935379546337</v>
      </c>
      <c r="CU32" s="8" cm="1">
        <f t="array" ref="CU32">AO32*INDEX(prod_est,$G32+$H32-1,MATCH(CU$14,$BP$14:$DP$14,0))</f>
        <v>0.47837310615723894</v>
      </c>
      <c r="CV32" s="8" cm="1">
        <f t="array" ref="CV32">AP32*INDEX(prod_est,$G32+$H32-1,MATCH(CV$14,$BP$14:$DP$14,0))</f>
        <v>0.47853317276635815</v>
      </c>
      <c r="CW32" cm="1">
        <f t="array" ref="CW32">AQ32*INDEX(prod_est,$G32+$H32-1,MATCH(CW$14,$BP$14:$DP$14,0))</f>
        <v>0.47690852310573162</v>
      </c>
      <c r="CX32" cm="1">
        <f t="array" ref="CX32">AR32*INDEX(prod_est,$G32+$H32-1,MATCH(CX$14,$BP$14:$DP$14,0))</f>
        <v>0.4752893892309899</v>
      </c>
      <c r="CY32" cm="1">
        <f t="array" ref="CY32">AS32*INDEX(prod_est,$G32+$H32-1,MATCH(CY$14,$BP$14:$DP$14,0))</f>
        <v>0.47367575241569954</v>
      </c>
      <c r="CZ32" cm="1">
        <f t="array" ref="CZ32">AT32*INDEX(prod_est,$G32+$H32-1,MATCH(CZ$14,$BP$14:$DP$14,0))</f>
        <v>0.47206759399700421</v>
      </c>
      <c r="DA32" cm="1">
        <f t="array" ref="DA32">AU32*INDEX(prod_est,$G32+$H32-1,MATCH(DA$14,$BP$14:$DP$14,0))</f>
        <v>0.47046489537540948</v>
      </c>
      <c r="DB32" cm="1">
        <f t="array" ref="DB32">AV32*INDEX(prod_est,$G32+$H32-1,MATCH(DB$14,$BP$14:$DP$14,0))</f>
        <v>0.46886763801456705</v>
      </c>
      <c r="DC32" cm="1">
        <f t="array" ref="DC32">AW32*INDEX(prod_est,$G32+$H32-1,MATCH(DC$14,$BP$14:$DP$14,0))</f>
        <v>0.46727580344106079</v>
      </c>
      <c r="DD32" cm="1">
        <f t="array" ref="DD32">AX32*INDEX(prod_est,$G32+$H32-1,MATCH(DD$14,$BP$14:$DP$14,0))</f>
        <v>0.46568937324419296</v>
      </c>
      <c r="DE32" cm="1">
        <f t="array" ref="DE32">AY32*INDEX(prod_est,$G32+$H32-1,MATCH(DE$14,$BP$14:$DP$14,0))</f>
        <v>0.46410832907577132</v>
      </c>
      <c r="DF32" cm="1">
        <f t="array" ref="DF32">AZ32*INDEX(prod_est,$G32+$H32-1,MATCH(DF$14,$BP$14:$DP$14,0))</f>
        <v>0.46253265264989674</v>
      </c>
      <c r="DG32" cm="1">
        <f t="array" ref="DG32">BA32*INDEX(prod_est,$G32+$H32-1,MATCH(DG$14,$BP$14:$DP$14,0))</f>
        <v>0.46096232574275203</v>
      </c>
      <c r="DH32" cm="1">
        <f t="array" ref="DH32">BB32*INDEX(prod_est,$G32+$H32-1,MATCH(DH$14,$BP$14:$DP$14,0))</f>
        <v>0.45939733019239082</v>
      </c>
      <c r="DI32" cm="1">
        <f t="array" ref="DI32">BC32*INDEX(prod_est,$G32+$H32-1,MATCH(DI$14,$BP$14:$DP$14,0))</f>
        <v>0.45783764789852777</v>
      </c>
      <c r="DJ32" cm="1">
        <f t="array" ref="DJ32">BD32*INDEX(prod_est,$G32+$H32-1,MATCH(DJ$14,$BP$14:$DP$14,0))</f>
        <v>0.45628326082232906</v>
      </c>
      <c r="DK32" cm="1">
        <f t="array" ref="DK32">BE32*INDEX(prod_est,$G32+$H32-1,MATCH(DK$14,$BP$14:$DP$14,0))</f>
        <v>0.45473415098620384</v>
      </c>
      <c r="DL32" cm="1">
        <f t="array" ref="DL32">BF32*INDEX(prod_est,$G32+$H32-1,MATCH(DL$14,$BP$14:$DP$14,0))</f>
        <v>0.45319030047359637</v>
      </c>
      <c r="DM32" cm="1">
        <f t="array" ref="DM32">BG32*INDEX(prod_est,$G32+$H32-1,MATCH(DM$14,$BP$14:$DP$14,0))</f>
        <v>0.45165169142877859</v>
      </c>
      <c r="DN32" cm="1">
        <f t="array" ref="DN32">BH32*INDEX(prod_est,$G32+$H32-1,MATCH(DN$14,$BP$14:$DP$14,0))</f>
        <v>0.45011830605664382</v>
      </c>
      <c r="DO32" cm="1">
        <f t="array" ref="DO32">BI32*INDEX(prod_est,$G32+$H32-1,MATCH(DO$14,$BP$14:$DP$14,0))</f>
        <v>0.44859012662250092</v>
      </c>
      <c r="DP32" cm="1">
        <f t="array" ref="DP32">BJ32*INDEX(prod_est,$G32+$H32-1,MATCH(DP$14,$BP$14:$DP$14,0))</f>
        <v>0.44706713545186894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04_CHL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04_CHL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04_CHL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04_CHL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ref="K37:AP37" si="49">J37*(1-$F$4)</f>
        <v>2.6684264455574312E-7</v>
      </c>
      <c r="L37" s="42">
        <f t="shared" si="49"/>
        <v>2.6593669730570816E-7</v>
      </c>
      <c r="M37" s="42">
        <f t="shared" si="49"/>
        <v>2.6503382580250976E-7</v>
      </c>
      <c r="N37" s="42">
        <f t="shared" si="49"/>
        <v>2.6413401960379753E-7</v>
      </c>
      <c r="O37" s="42">
        <f t="shared" si="49"/>
        <v>2.6323726830267352E-7</v>
      </c>
      <c r="P37" s="42">
        <f t="shared" si="49"/>
        <v>2.6234356152757183E-7</v>
      </c>
      <c r="Q37" s="42">
        <f t="shared" si="49"/>
        <v>2.614528889421387E-7</v>
      </c>
      <c r="R37" s="42">
        <f t="shared" si="49"/>
        <v>2.6056524024511291E-7</v>
      </c>
      <c r="S37" s="42">
        <f t="shared" si="49"/>
        <v>2.5968060517020664E-7</v>
      </c>
      <c r="T37" s="42">
        <f t="shared" si="49"/>
        <v>2.5879897348598679E-7</v>
      </c>
      <c r="U37" s="42">
        <f t="shared" si="49"/>
        <v>2.579203349957566E-7</v>
      </c>
      <c r="V37" s="42">
        <f t="shared" si="49"/>
        <v>2.5704467953743765E-7</v>
      </c>
      <c r="W37" s="42">
        <f t="shared" si="49"/>
        <v>2.5617199698345251E-7</v>
      </c>
      <c r="X37" s="42">
        <f t="shared" si="49"/>
        <v>2.5530227724060746E-7</v>
      </c>
      <c r="Y37" s="42">
        <f t="shared" si="49"/>
        <v>2.5443551024997574E-7</v>
      </c>
      <c r="Z37" s="42">
        <f t="shared" si="49"/>
        <v>2.5357168598678135E-7</v>
      </c>
      <c r="AA37" s="42">
        <f t="shared" si="49"/>
        <v>2.5271079446028301E-7</v>
      </c>
      <c r="AB37" s="42">
        <f t="shared" si="49"/>
        <v>2.5185282571365861E-7</v>
      </c>
      <c r="AC37" s="42">
        <f t="shared" si="49"/>
        <v>2.5099776982389001E-7</v>
      </c>
      <c r="AD37" s="42">
        <f t="shared" si="49"/>
        <v>2.5014561690164839E-7</v>
      </c>
      <c r="AE37" s="42">
        <f t="shared" si="49"/>
        <v>2.4929635709117982E-7</v>
      </c>
      <c r="AF37" s="42">
        <f t="shared" si="49"/>
        <v>2.4844998057019125E-7</v>
      </c>
      <c r="AG37" s="42">
        <f t="shared" si="49"/>
        <v>2.4760647754973689E-7</v>
      </c>
      <c r="AH37" s="42">
        <f t="shared" si="49"/>
        <v>2.4676583827410507E-7</v>
      </c>
      <c r="AI37" s="42">
        <f t="shared" si="49"/>
        <v>2.4592805302070531E-7</v>
      </c>
      <c r="AJ37" s="42">
        <f t="shared" si="49"/>
        <v>2.4509311209995597E-7</v>
      </c>
      <c r="AK37" s="42">
        <f t="shared" si="49"/>
        <v>2.4426100585517218E-7</v>
      </c>
      <c r="AL37" s="42">
        <f t="shared" si="49"/>
        <v>2.43431724662454E-7</v>
      </c>
      <c r="AM37" s="42">
        <f t="shared" si="49"/>
        <v>2.4260525893057531E-7</v>
      </c>
      <c r="AN37" s="42">
        <f t="shared" si="49"/>
        <v>2.4178159910087275E-7</v>
      </c>
      <c r="AO37" s="42">
        <f t="shared" si="49"/>
        <v>2.4096073564713521E-7</v>
      </c>
      <c r="AP37" s="42">
        <f t="shared" si="49"/>
        <v>2.4014265907549371E-7</v>
      </c>
      <c r="AQ37" s="42">
        <f t="shared" ref="AQ37:BJ37" si="50">AP37*(1-$F$4)</f>
        <v>2.3932735992431148E-7</v>
      </c>
      <c r="AR37" s="42">
        <f t="shared" si="50"/>
        <v>2.3851482876407462E-7</v>
      </c>
      <c r="AS37" s="42">
        <f t="shared" si="50"/>
        <v>2.3770505619728299E-7</v>
      </c>
      <c r="AT37" s="42">
        <f t="shared" si="50"/>
        <v>2.368980328583416E-7</v>
      </c>
      <c r="AU37" s="42">
        <f t="shared" si="50"/>
        <v>2.3609374941345215E-7</v>
      </c>
      <c r="AV37" s="42">
        <f t="shared" si="50"/>
        <v>2.3529219656050524E-7</v>
      </c>
      <c r="AW37" s="42">
        <f t="shared" si="50"/>
        <v>2.3449336502897266E-7</v>
      </c>
      <c r="AX37" s="42">
        <f t="shared" si="50"/>
        <v>2.3369724557980021E-7</v>
      </c>
      <c r="AY37" s="42">
        <f t="shared" si="50"/>
        <v>2.3290382900530089E-7</v>
      </c>
      <c r="AZ37" s="42">
        <f t="shared" si="50"/>
        <v>2.3211310612904832E-7</v>
      </c>
      <c r="BA37" s="42">
        <f t="shared" si="50"/>
        <v>2.3132506780577068E-7</v>
      </c>
      <c r="BB37" s="42">
        <f t="shared" si="50"/>
        <v>2.305397049212449E-7</v>
      </c>
      <c r="BC37" s="42">
        <f t="shared" si="50"/>
        <v>2.2975700839219128E-7</v>
      </c>
      <c r="BD37" s="42">
        <f t="shared" si="50"/>
        <v>2.289769691661684E-7</v>
      </c>
      <c r="BE37" s="42">
        <f t="shared" si="50"/>
        <v>2.2819957822146843E-7</v>
      </c>
      <c r="BF37" s="42">
        <f t="shared" si="50"/>
        <v>2.2742482656701282E-7</v>
      </c>
      <c r="BG37" s="42">
        <f t="shared" si="50"/>
        <v>2.2665270524224827E-7</v>
      </c>
      <c r="BH37" s="42">
        <f t="shared" si="50"/>
        <v>2.258832053170431E-7</v>
      </c>
      <c r="BI37" s="42">
        <f t="shared" si="50"/>
        <v>2.25116317891584E-7</v>
      </c>
      <c r="BJ37" s="42">
        <f t="shared" si="50"/>
        <v>2.2435203409627306E-7</v>
      </c>
      <c r="BK37" t="str">
        <f t="shared" si="3"/>
        <v>04_CHL</v>
      </c>
      <c r="BL37" t="str">
        <f t="shared" si="4"/>
        <v>d_ind_cem_15_5_other_biomass</v>
      </c>
      <c r="BO37" s="8">
        <f t="shared" si="5"/>
        <v>1.6747200000000011E-4</v>
      </c>
      <c r="BP37" s="8">
        <f t="shared" si="6"/>
        <v>1.4235120000000009E-3</v>
      </c>
      <c r="BQ37" s="8" cm="1">
        <f t="array" ref="BQ37">K37*INDEX(prod_est,$G37+$H37-1,MATCH(BQ$14,$BP$14:$DP$14,0))</f>
        <v>1.4404358545560105E-3</v>
      </c>
      <c r="BR37" s="8" cm="1">
        <f t="array" ref="BR37">L37*INDEX(prod_est,$G37+$H37-1,MATCH(BR$14,$BP$14:$DP$14,0))</f>
        <v>1.3209185734162833E-3</v>
      </c>
      <c r="BS37" s="8" cm="1">
        <f t="array" ref="BS37">M37*INDEX(prod_est,$G37+$H37-1,MATCH(BS$14,$BP$14:$DP$14,0))</f>
        <v>1.3622935905535714E-3</v>
      </c>
      <c r="BT37" s="8" cm="1">
        <f t="array" ref="BT37">N37*INDEX(prod_est,$G37+$H37-1,MATCH(BT$14,$BP$14:$DP$14,0))</f>
        <v>1.4065420259011994E-3</v>
      </c>
      <c r="BU37" s="8" cm="1">
        <f t="array" ref="BU37">O37*INDEX(prod_est,$G37+$H37-1,MATCH(BU$14,$BP$14:$DP$14,0))</f>
        <v>1.4519890356448054E-3</v>
      </c>
      <c r="BV37" s="8" cm="1">
        <f t="array" ref="BV37">P37*INDEX(prod_est,$G37+$H37-1,MATCH(BV$14,$BP$14:$DP$14,0))</f>
        <v>1.4962559340805279E-3</v>
      </c>
      <c r="BW37" s="8" cm="1">
        <f t="array" ref="BW37">Q37*INDEX(prod_est,$G37+$H37-1,MATCH(BW$14,$BP$14:$DP$14,0))</f>
        <v>1.5374455009036986E-3</v>
      </c>
      <c r="BX37" s="8" cm="1">
        <f t="array" ref="BX37">R37*INDEX(prod_est,$G37+$H37-1,MATCH(BX$14,$BP$14:$DP$14,0))</f>
        <v>1.5751002922931858E-3</v>
      </c>
      <c r="BY37" s="8" cm="1">
        <f t="array" ref="BY37">S37*INDEX(prod_est,$G37+$H37-1,MATCH(BY$14,$BP$14:$DP$14,0))</f>
        <v>1.6096847820299077E-3</v>
      </c>
      <c r="BZ37" s="8" cm="1">
        <f t="array" ref="BZ37">T37*INDEX(prod_est,$G37+$H37-1,MATCH(BZ$14,$BP$14:$DP$14,0))</f>
        <v>1.6202151683141334E-3</v>
      </c>
      <c r="CA37" s="8" cm="1">
        <f t="array" ref="CA37">U37*INDEX(prod_est,$G37+$H37-1,MATCH(CA$14,$BP$14:$DP$14,0))</f>
        <v>1.6283557940932627E-3</v>
      </c>
      <c r="CB37" s="8" cm="1">
        <f t="array" ref="CB37">V37*INDEX(prod_est,$G37+$H37-1,MATCH(CB$14,$BP$14:$DP$14,0))</f>
        <v>1.634710728447433E-3</v>
      </c>
      <c r="CC37" s="8" cm="1">
        <f t="array" ref="CC37">W37*INDEX(prod_est,$G37+$H37-1,MATCH(CC$14,$BP$14:$DP$14,0))</f>
        <v>1.6472409024361309E-3</v>
      </c>
      <c r="CD37" s="8" cm="1">
        <f t="array" ref="CD37">X37*INDEX(prod_est,$G37+$H37-1,MATCH(CD$14,$BP$14:$DP$14,0))</f>
        <v>1.6581260357447314E-3</v>
      </c>
      <c r="CE37" s="8" cm="1">
        <f t="array" ref="CE37">Y37*INDEX(prod_est,$G37+$H37-1,MATCH(CE$14,$BP$14:$DP$14,0))</f>
        <v>1.667536045115478E-3</v>
      </c>
      <c r="CF37" s="8" cm="1">
        <f t="array" ref="CF37">Z37*INDEX(prod_est,$G37+$H37-1,MATCH(CF$14,$BP$14:$DP$14,0))</f>
        <v>1.6755281689561903E-3</v>
      </c>
      <c r="CG37" s="8" cm="1">
        <f t="array" ref="CG37">AA37*INDEX(prod_est,$G37+$H37-1,MATCH(CG$14,$BP$14:$DP$14,0))</f>
        <v>1.6822408136848396E-3</v>
      </c>
      <c r="CH37" s="8" cm="1">
        <f t="array" ref="CH37">AB37*INDEX(prod_est,$G37+$H37-1,MATCH(CH$14,$BP$14:$DP$14,0))</f>
        <v>1.6877847448641614E-3</v>
      </c>
      <c r="CI37" s="8" cm="1">
        <f t="array" ref="CI37">AC37*INDEX(prod_est,$G37+$H37-1,MATCH(CI$14,$BP$14:$DP$14,0))</f>
        <v>1.6922827182241967E-3</v>
      </c>
      <c r="CJ37" s="8" cm="1">
        <f t="array" ref="CJ37">AD37*INDEX(prod_est,$G37+$H37-1,MATCH(CJ$14,$BP$14:$DP$14,0))</f>
        <v>1.6958476946552867E-3</v>
      </c>
      <c r="CK37" s="8" cm="1">
        <f t="array" ref="CK37">AE37*INDEX(prod_est,$G37+$H37-1,MATCH(CK$14,$BP$14:$DP$14,0))</f>
        <v>1.6985785759709845E-3</v>
      </c>
      <c r="CL37" s="8" cm="1">
        <f t="array" ref="CL37">AF37*INDEX(prod_est,$G37+$H37-1,MATCH(CL$14,$BP$14:$DP$14,0))</f>
        <v>1.7004939365923618E-3</v>
      </c>
      <c r="CM37" s="8" cm="1">
        <f t="array" ref="CM37">AG37*INDEX(prod_est,$G37+$H37-1,MATCH(CM$14,$BP$14:$DP$14,0))</f>
        <v>1.706956343361732E-3</v>
      </c>
      <c r="CN37" s="8" cm="1">
        <f t="array" ref="CN37">AH37*INDEX(prod_est,$G37+$H37-1,MATCH(CN$14,$BP$14:$DP$14,0))</f>
        <v>1.7126908848311196E-3</v>
      </c>
      <c r="CO37" s="8" cm="1">
        <f t="array" ref="CO37">AI37*INDEX(prod_est,$G37+$H37-1,MATCH(CO$14,$BP$14:$DP$14,0))</f>
        <v>1.7176884002506807E-3</v>
      </c>
      <c r="CP37" s="8" cm="1">
        <f t="array" ref="CP37">AJ37*INDEX(prod_est,$G37+$H37-1,MATCH(CP$14,$BP$14:$DP$14,0))</f>
        <v>1.7219620670295996E-3</v>
      </c>
      <c r="CQ37" s="8" cm="1">
        <f t="array" ref="CQ37">AK37*INDEX(prod_est,$G37+$H37-1,MATCH(CQ$14,$BP$14:$DP$14,0))</f>
        <v>1.7254545338871656E-3</v>
      </c>
      <c r="CR37" s="8" cm="1">
        <f t="array" ref="CR37">AL37*INDEX(prod_est,$G37+$H37-1,MATCH(CR$14,$BP$14:$DP$14,0))</f>
        <v>1.7292403561045475E-3</v>
      </c>
      <c r="CS37" s="8" cm="1">
        <f t="array" ref="CS37">AM37*INDEX(prod_est,$G37+$H37-1,MATCH(CS$14,$BP$14:$DP$14,0))</f>
        <v>1.7322514972555141E-3</v>
      </c>
      <c r="CT37" s="8" cm="1">
        <f t="array" ref="CT37">AN37*INDEX(prod_est,$G37+$H37-1,MATCH(CT$14,$BP$14:$DP$14,0))</f>
        <v>1.7344330874115015E-3</v>
      </c>
      <c r="CU37" s="8" cm="1">
        <f t="array" ref="CU37">AO37*INDEX(prod_est,$G37+$H37-1,MATCH(CU$14,$BP$14:$DP$14,0))</f>
        <v>1.7358255719686379E-3</v>
      </c>
      <c r="CV37" s="8" cm="1">
        <f t="array" ref="CV37">AP37*INDEX(prod_est,$G37+$H37-1,MATCH(CV$14,$BP$14:$DP$14,0))</f>
        <v>1.73640638997398E-3</v>
      </c>
      <c r="CW37" cm="1">
        <f t="array" ref="CW37">AQ37*INDEX(prod_est,$G37+$H37-1,MATCH(CW$14,$BP$14:$DP$14,0))</f>
        <v>1.7305111830944386E-3</v>
      </c>
      <c r="CX37" cm="1">
        <f t="array" ref="CX37">AR37*INDEX(prod_est,$G37+$H37-1,MATCH(CX$14,$BP$14:$DP$14,0))</f>
        <v>1.724635990806155E-3</v>
      </c>
      <c r="CY37" cm="1">
        <f t="array" ref="CY37">AS37*INDEX(prod_est,$G37+$H37-1,MATCH(CY$14,$BP$14:$DP$14,0))</f>
        <v>1.7187807451583563E-3</v>
      </c>
      <c r="CZ37" cm="1">
        <f t="array" ref="CZ37">AT37*INDEX(prod_est,$G37+$H37-1,MATCH(CZ$14,$BP$14:$DP$14,0))</f>
        <v>1.7129453784309667E-3</v>
      </c>
      <c r="DA37" cm="1">
        <f t="array" ref="DA37">AU37*INDEX(prod_est,$G37+$H37-1,MATCH(DA$14,$BP$14:$DP$14,0))</f>
        <v>1.7071298231338245E-3</v>
      </c>
      <c r="DB37" cm="1">
        <f t="array" ref="DB37">AV37*INDEX(prod_est,$G37+$H37-1,MATCH(DB$14,$BP$14:$DP$14,0))</f>
        <v>1.7013340120059009E-3</v>
      </c>
      <c r="DC37" cm="1">
        <f t="array" ref="DC37">AW37*INDEX(prod_est,$G37+$H37-1,MATCH(DC$14,$BP$14:$DP$14,0))</f>
        <v>1.6955578780145229E-3</v>
      </c>
      <c r="DD37" cm="1">
        <f t="array" ref="DD37">AX37*INDEX(prod_est,$G37+$H37-1,MATCH(DD$14,$BP$14:$DP$14,0))</f>
        <v>1.689801354354597E-3</v>
      </c>
      <c r="DE37" cm="1">
        <f t="array" ref="DE37">AY37*INDEX(prod_est,$G37+$H37-1,MATCH(DE$14,$BP$14:$DP$14,0))</f>
        <v>1.6840643744478374E-3</v>
      </c>
      <c r="DF37" cm="1">
        <f t="array" ref="DF37">AZ37*INDEX(prod_est,$G37+$H37-1,MATCH(DF$14,$BP$14:$DP$14,0))</f>
        <v>1.6783468719419961E-3</v>
      </c>
      <c r="DG37" cm="1">
        <f t="array" ref="DG37">BA37*INDEX(prod_est,$G37+$H37-1,MATCH(DG$14,$BP$14:$DP$14,0))</f>
        <v>1.6726487807100941E-3</v>
      </c>
      <c r="DH37" cm="1">
        <f t="array" ref="DH37">BB37*INDEX(prod_est,$G37+$H37-1,MATCH(DH$14,$BP$14:$DP$14,0))</f>
        <v>1.6669700348496586E-3</v>
      </c>
      <c r="DI37" cm="1">
        <f t="array" ref="DI37">BC37*INDEX(prod_est,$G37+$H37-1,MATCH(DI$14,$BP$14:$DP$14,0))</f>
        <v>1.661310568681959E-3</v>
      </c>
      <c r="DJ37" cm="1">
        <f t="array" ref="DJ37">BD37*INDEX(prod_est,$G37+$H37-1,MATCH(DJ$14,$BP$14:$DP$14,0))</f>
        <v>1.6556703167512486E-3</v>
      </c>
      <c r="DK37" cm="1">
        <f t="array" ref="DK37">BE37*INDEX(prod_est,$G37+$H37-1,MATCH(DK$14,$BP$14:$DP$14,0))</f>
        <v>1.6500492138240067E-3</v>
      </c>
      <c r="DL37" cm="1">
        <f t="array" ref="DL37">BF37*INDEX(prod_est,$G37+$H37-1,MATCH(DL$14,$BP$14:$DP$14,0))</f>
        <v>1.6444471948881844E-3</v>
      </c>
      <c r="DM37" cm="1">
        <f t="array" ref="DM37">BG37*INDEX(prod_est,$G37+$H37-1,MATCH(DM$14,$BP$14:$DP$14,0))</f>
        <v>1.6388641951524529E-3</v>
      </c>
      <c r="DN37" cm="1">
        <f t="array" ref="DN37">BH37*INDEX(prod_est,$G37+$H37-1,MATCH(DN$14,$BP$14:$DP$14,0))</f>
        <v>1.6333001500454538E-3</v>
      </c>
      <c r="DO37" cm="1">
        <f t="array" ref="DO37">BI37*INDEX(prod_est,$G37+$H37-1,MATCH(DO$14,$BP$14:$DP$14,0))</f>
        <v>1.6277549952150524E-3</v>
      </c>
      <c r="DP37" cm="1">
        <f t="array" ref="DP37">BJ37*INDEX(prod_est,$G37+$H37-1,MATCH(DP$14,$BP$14:$DP$14,0))</f>
        <v>1.6222286665275938E-3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04_CHL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04_CHL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04_CHL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04_CHL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04_CHL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04_CHL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04_CHL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ref="K45:AP45" si="62">J45*(1-$F$4)</f>
        <v>3.5716887973786198E-4</v>
      </c>
      <c r="L45" s="42">
        <f t="shared" si="62"/>
        <v>3.5595626934369019E-4</v>
      </c>
      <c r="M45" s="42">
        <f t="shared" si="62"/>
        <v>3.5474777583665911E-4</v>
      </c>
      <c r="N45" s="42">
        <f t="shared" si="62"/>
        <v>3.5354338523968276E-4</v>
      </c>
      <c r="O45" s="42">
        <f t="shared" si="62"/>
        <v>3.5234308362312825E-4</v>
      </c>
      <c r="P45" s="42">
        <f t="shared" si="62"/>
        <v>3.5114685710465465E-4</v>
      </c>
      <c r="Q45" s="42">
        <f t="shared" si="62"/>
        <v>3.4995469184905242E-4</v>
      </c>
      <c r="R45" s="42">
        <f t="shared" si="62"/>
        <v>3.4876657406808341E-4</v>
      </c>
      <c r="S45" s="42">
        <f t="shared" si="62"/>
        <v>3.4758249002032139E-4</v>
      </c>
      <c r="T45" s="42">
        <f t="shared" si="62"/>
        <v>3.4640242601099313E-4</v>
      </c>
      <c r="U45" s="42">
        <f t="shared" si="62"/>
        <v>3.4522636839182E-4</v>
      </c>
      <c r="V45" s="42">
        <f t="shared" si="62"/>
        <v>3.4405430356086009E-4</v>
      </c>
      <c r="W45" s="42">
        <f t="shared" si="62"/>
        <v>3.42886217962351E-4</v>
      </c>
      <c r="X45" s="42">
        <f t="shared" si="62"/>
        <v>3.4172209808655291E-4</v>
      </c>
      <c r="Y45" s="42">
        <f t="shared" si="62"/>
        <v>3.405619304695924E-4</v>
      </c>
      <c r="Z45" s="42">
        <f t="shared" si="62"/>
        <v>3.3940570169330674E-4</v>
      </c>
      <c r="AA45" s="42">
        <f t="shared" si="62"/>
        <v>3.382533983850887E-4</v>
      </c>
      <c r="AB45" s="42">
        <f t="shared" si="62"/>
        <v>3.3710500721773192E-4</v>
      </c>
      <c r="AC45" s="42">
        <f t="shared" si="62"/>
        <v>3.3596051490927662E-4</v>
      </c>
      <c r="AD45" s="42">
        <f t="shared" si="62"/>
        <v>3.3481990822285622E-4</v>
      </c>
      <c r="AE45" s="42">
        <f t="shared" si="62"/>
        <v>3.3368317396654406E-4</v>
      </c>
      <c r="AF45" s="42">
        <f t="shared" si="62"/>
        <v>3.3255029899320084E-4</v>
      </c>
      <c r="AG45" s="42">
        <f t="shared" si="62"/>
        <v>3.3142127020032266E-4</v>
      </c>
      <c r="AH45" s="42">
        <f t="shared" si="62"/>
        <v>3.3029607452988947E-4</v>
      </c>
      <c r="AI45" s="42">
        <f t="shared" si="62"/>
        <v>3.2917469896821393E-4</v>
      </c>
      <c r="AJ45" s="42">
        <f t="shared" si="62"/>
        <v>3.2805713054579095E-4</v>
      </c>
      <c r="AK45" s="42">
        <f t="shared" si="62"/>
        <v>3.2694335633714783E-4</v>
      </c>
      <c r="AL45" s="42">
        <f t="shared" si="62"/>
        <v>3.2583336346069452E-4</v>
      </c>
      <c r="AM45" s="42">
        <f t="shared" si="62"/>
        <v>3.2472713907857485E-4</v>
      </c>
      <c r="AN45" s="42">
        <f t="shared" si="62"/>
        <v>3.2362467039651792E-4</v>
      </c>
      <c r="AO45" s="42">
        <f t="shared" si="62"/>
        <v>3.2252594466369026E-4</v>
      </c>
      <c r="AP45" s="42">
        <f t="shared" si="62"/>
        <v>3.2143094917254806E-4</v>
      </c>
      <c r="AQ45" s="42">
        <f t="shared" si="58"/>
        <v>3.2033967125869061E-4</v>
      </c>
      <c r="AR45" s="42">
        <f t="shared" si="58"/>
        <v>3.1925209830071356E-4</v>
      </c>
      <c r="AS45" s="42">
        <f t="shared" si="58"/>
        <v>3.1816821772006297E-4</v>
      </c>
      <c r="AT45" s="42">
        <f t="shared" si="58"/>
        <v>3.1708801698088993E-4</v>
      </c>
      <c r="AU45" s="42">
        <f t="shared" si="58"/>
        <v>3.1601148358990542E-4</v>
      </c>
      <c r="AV45" s="42">
        <f t="shared" si="58"/>
        <v>3.1493860509623599E-4</v>
      </c>
      <c r="AW45" s="42">
        <f t="shared" si="58"/>
        <v>3.1386936909127961E-4</v>
      </c>
      <c r="AX45" s="42">
        <f t="shared" si="58"/>
        <v>3.1280376320856227E-4</v>
      </c>
      <c r="AY45" s="42">
        <f t="shared" si="58"/>
        <v>3.117417751235949E-4</v>
      </c>
      <c r="AZ45" s="42">
        <f t="shared" si="58"/>
        <v>3.1068339255373086E-4</v>
      </c>
      <c r="BA45" s="42">
        <f t="shared" si="58"/>
        <v>3.0962860325802372E-4</v>
      </c>
      <c r="BB45" s="42">
        <f t="shared" si="58"/>
        <v>3.0857739503708598E-4</v>
      </c>
      <c r="BC45" s="42">
        <f t="shared" si="58"/>
        <v>3.075297557329477E-4</v>
      </c>
      <c r="BD45" s="42">
        <f t="shared" si="58"/>
        <v>3.0648567322891609E-4</v>
      </c>
      <c r="BE45" s="42">
        <f t="shared" si="58"/>
        <v>3.054451354494352E-4</v>
      </c>
      <c r="BF45" s="42">
        <f t="shared" si="58"/>
        <v>3.0440813035994635E-4</v>
      </c>
      <c r="BG45" s="42">
        <f t="shared" si="58"/>
        <v>3.0337464596674898E-4</v>
      </c>
      <c r="BH45" s="42">
        <f t="shared" si="58"/>
        <v>3.0234467031686188E-4</v>
      </c>
      <c r="BI45" s="42">
        <f t="shared" si="58"/>
        <v>3.0131819149788484E-4</v>
      </c>
      <c r="BJ45" s="42">
        <f t="shared" si="58"/>
        <v>3.0029519763786117E-4</v>
      </c>
      <c r="BK45" t="str">
        <f t="shared" si="3"/>
        <v>04_CHL</v>
      </c>
      <c r="BL45" t="str">
        <f t="shared" si="4"/>
        <v>d_ind_cem_17_electricity</v>
      </c>
      <c r="BO45" s="8">
        <f t="shared" si="5"/>
        <v>1.743341652</v>
      </c>
      <c r="BP45" s="8">
        <f t="shared" si="6"/>
        <v>1.9053708119999999</v>
      </c>
      <c r="BQ45" s="8" cm="1">
        <f t="array" ref="BQ45">K45*INDEX(prod_est,$G45+$H45-1,MATCH(BQ$14,$BP$14:$DP$14,0))</f>
        <v>1.928023391323219</v>
      </c>
      <c r="BR45" s="8" cm="1">
        <f t="array" ref="BR45">L45*INDEX(prod_est,$G45+$H45-1,MATCH(BR$14,$BP$14:$DP$14,0))</f>
        <v>1.7680495105176943</v>
      </c>
      <c r="BS45" s="8" cm="1">
        <f t="array" ref="BS45">M45*INDEX(prod_est,$G45+$H45-1,MATCH(BS$14,$BP$14:$DP$14,0))</f>
        <v>1.8234299709559543</v>
      </c>
      <c r="BT45" s="8" cm="1">
        <f t="array" ref="BT45">N45*INDEX(prod_est,$G45+$H45-1,MATCH(BT$14,$BP$14:$DP$14,0))</f>
        <v>1.882656501668754</v>
      </c>
      <c r="BU45" s="8" cm="1">
        <f t="array" ref="BU45">O45*INDEX(prod_est,$G45+$H45-1,MATCH(BU$14,$BP$14:$DP$14,0))</f>
        <v>1.9434873242105706</v>
      </c>
      <c r="BV45" s="8" cm="1">
        <f t="array" ref="BV45">P45*INDEX(prod_est,$G45+$H45-1,MATCH(BV$14,$BP$14:$DP$14,0))</f>
        <v>2.002738567766785</v>
      </c>
      <c r="BW45" s="8" cm="1">
        <f t="array" ref="BW45">Q45*INDEX(prod_est,$G45+$H45-1,MATCH(BW$14,$BP$14:$DP$14,0))</f>
        <v>2.0578708029595991</v>
      </c>
      <c r="BX45" s="8" cm="1">
        <f t="array" ref="BX45">R45*INDEX(prod_est,$G45+$H45-1,MATCH(BX$14,$BP$14:$DP$14,0))</f>
        <v>2.1082717412344278</v>
      </c>
      <c r="BY45" s="8" cm="1">
        <f t="array" ref="BY45">S45*INDEX(prod_est,$G45+$H45-1,MATCH(BY$14,$BP$14:$DP$14,0))</f>
        <v>2.15456308074703</v>
      </c>
      <c r="BZ45" s="8" cm="1">
        <f t="array" ref="BZ45">T45*INDEX(prod_est,$G45+$H45-1,MATCH(BZ$14,$BP$14:$DP$14,0))</f>
        <v>2.1686580027884665</v>
      </c>
      <c r="CA45" s="8" cm="1">
        <f t="array" ref="CA45">U45*INDEX(prod_est,$G45+$H45-1,MATCH(CA$14,$BP$14:$DP$14,0))</f>
        <v>2.1795542303938307</v>
      </c>
      <c r="CB45" s="8" cm="1">
        <f t="array" ref="CB45">V45*INDEX(prod_est,$G45+$H45-1,MATCH(CB$14,$BP$14:$DP$14,0))</f>
        <v>2.1880603100268878</v>
      </c>
      <c r="CC45" s="8" cm="1">
        <f t="array" ref="CC45">W45*INDEX(prod_est,$G45+$H45-1,MATCH(CC$14,$BP$14:$DP$14,0))</f>
        <v>2.2048319479107601</v>
      </c>
      <c r="CD45" s="8" cm="1">
        <f t="array" ref="CD45">X45*INDEX(prod_est,$G45+$H45-1,MATCH(CD$14,$BP$14:$DP$14,0))</f>
        <v>2.2194016988443219</v>
      </c>
      <c r="CE45" s="8" cm="1">
        <f t="array" ref="CE45">Y45*INDEX(prod_est,$G45+$H45-1,MATCH(CE$14,$BP$14:$DP$14,0))</f>
        <v>2.2319969963870663</v>
      </c>
      <c r="CF45" s="8" cm="1">
        <f t="array" ref="CF45">Z45*INDEX(prod_est,$G45+$H45-1,MATCH(CF$14,$BP$14:$DP$14,0))</f>
        <v>2.24269445414786</v>
      </c>
      <c r="CG45" s="8" cm="1">
        <f t="array" ref="CG45">AA45*INDEX(prod_est,$G45+$H45-1,MATCH(CG$14,$BP$14:$DP$14,0))</f>
        <v>2.2516793291171568</v>
      </c>
      <c r="CH45" s="8" cm="1">
        <f t="array" ref="CH45">AB45*INDEX(prod_est,$G45+$H45-1,MATCH(CH$14,$BP$14:$DP$14,0))</f>
        <v>2.259099881000679</v>
      </c>
      <c r="CI45" s="8" cm="1">
        <f t="array" ref="CI45">AC45*INDEX(prod_est,$G45+$H45-1,MATCH(CI$14,$BP$14:$DP$14,0))</f>
        <v>2.2651204183430864</v>
      </c>
      <c r="CJ45" s="8" cm="1">
        <f t="array" ref="CJ45">AD45*INDEX(prod_est,$G45+$H45-1,MATCH(CJ$14,$BP$14:$DP$14,0))</f>
        <v>2.2698921392961005</v>
      </c>
      <c r="CK45" s="8" cm="1">
        <f t="array" ref="CK45">AE45*INDEX(prod_est,$G45+$H45-1,MATCH(CK$14,$BP$14:$DP$14,0))</f>
        <v>2.273547423937162</v>
      </c>
      <c r="CL45" s="8" cm="1">
        <f t="array" ref="CL45">AF45*INDEX(prod_est,$G45+$H45-1,MATCH(CL$14,$BP$14:$DP$14,0))</f>
        <v>2.2761111341288753</v>
      </c>
      <c r="CM45" s="8" cm="1">
        <f t="array" ref="CM45">AG45*INDEX(prod_est,$G45+$H45-1,MATCH(CM$14,$BP$14:$DP$14,0))</f>
        <v>2.2847610655896773</v>
      </c>
      <c r="CN45" s="8" cm="1">
        <f t="array" ref="CN45">AH45*INDEX(prod_est,$G45+$H45-1,MATCH(CN$14,$BP$14:$DP$14,0))</f>
        <v>2.2924367493464524</v>
      </c>
      <c r="CO45" s="8" cm="1">
        <f t="array" ref="CO45">AI45*INDEX(prod_est,$G45+$H45-1,MATCH(CO$14,$BP$14:$DP$14,0))</f>
        <v>2.2991259237355353</v>
      </c>
      <c r="CP45" s="8" cm="1">
        <f t="array" ref="CP45">AJ45*INDEX(prod_est,$G45+$H45-1,MATCH(CP$14,$BP$14:$DP$14,0))</f>
        <v>2.3048462267191185</v>
      </c>
      <c r="CQ45" s="8" cm="1">
        <f t="array" ref="CQ45">AK45*INDEX(prod_est,$G45+$H45-1,MATCH(CQ$14,$BP$14:$DP$14,0))</f>
        <v>2.3095208936079703</v>
      </c>
      <c r="CR45" s="8" cm="1">
        <f t="array" ref="CR45">AL45*INDEX(prod_est,$G45+$H45-1,MATCH(CR$14,$BP$14:$DP$14,0))</f>
        <v>2.3145882166459359</v>
      </c>
      <c r="CS45" s="8" cm="1">
        <f t="array" ref="CS45">AM45*INDEX(prod_est,$G45+$H45-1,MATCH(CS$14,$BP$14:$DP$14,0))</f>
        <v>2.3186186290765041</v>
      </c>
      <c r="CT45" s="8" cm="1">
        <f t="array" ref="CT45">AN45*INDEX(prod_est,$G45+$H45-1,MATCH(CT$14,$BP$14:$DP$14,0))</f>
        <v>2.321538687500293</v>
      </c>
      <c r="CU45" s="8" cm="1">
        <f t="array" ref="CU45">AO45*INDEX(prod_est,$G45+$H45-1,MATCH(CU$14,$BP$14:$DP$14,0))</f>
        <v>2.3234025280800203</v>
      </c>
      <c r="CV45" s="8" cm="1">
        <f t="array" ref="CV45">AP45*INDEX(prod_est,$G45+$H45-1,MATCH(CV$14,$BP$14:$DP$14,0))</f>
        <v>2.3241799529801703</v>
      </c>
      <c r="CW45" cm="1">
        <f t="array" ref="CW45">AQ45*INDEX(prod_est,$G45+$H45-1,MATCH(CW$14,$BP$14:$DP$14,0))</f>
        <v>2.316289218571904</v>
      </c>
      <c r="CX45" cm="1">
        <f t="array" ref="CX45">AR45*INDEX(prod_est,$G45+$H45-1,MATCH(CX$14,$BP$14:$DP$14,0))</f>
        <v>2.3084252736940361</v>
      </c>
      <c r="CY45" cm="1">
        <f t="array" ref="CY45">AS45*INDEX(prod_est,$G45+$H45-1,MATCH(CY$14,$BP$14:$DP$14,0))</f>
        <v>2.3005880273944577</v>
      </c>
      <c r="CZ45" cm="1">
        <f t="array" ref="CZ45">AT45*INDEX(prod_est,$G45+$H45-1,MATCH(CZ$14,$BP$14:$DP$14,0))</f>
        <v>2.2927773890298471</v>
      </c>
      <c r="DA45" cm="1">
        <f t="array" ref="DA45">AU45*INDEX(prod_est,$G45+$H45-1,MATCH(DA$14,$BP$14:$DP$14,0))</f>
        <v>2.2849932682646221</v>
      </c>
      <c r="DB45" cm="1">
        <f t="array" ref="DB45">AV45*INDEX(prod_est,$G45+$H45-1,MATCH(DB$14,$BP$14:$DP$14,0))</f>
        <v>2.2772355750698963</v>
      </c>
      <c r="DC45" cm="1">
        <f t="array" ref="DC45">AW45*INDEX(prod_est,$G45+$H45-1,MATCH(DC$14,$BP$14:$DP$14,0))</f>
        <v>2.2695042197224367</v>
      </c>
      <c r="DD45" cm="1">
        <f t="array" ref="DD45">AX45*INDEX(prod_est,$G45+$H45-1,MATCH(DD$14,$BP$14:$DP$14,0))</f>
        <v>2.2617991128036259</v>
      </c>
      <c r="DE45" cm="1">
        <f t="array" ref="DE45">AY45*INDEX(prod_est,$G45+$H45-1,MATCH(DE$14,$BP$14:$DP$14,0))</f>
        <v>2.2541201651984282</v>
      </c>
      <c r="DF45" cm="1">
        <f t="array" ref="DF45">AZ45*INDEX(prod_est,$G45+$H45-1,MATCH(DF$14,$BP$14:$DP$14,0))</f>
        <v>2.2464672880943595</v>
      </c>
      <c r="DG45" cm="1">
        <f t="array" ref="DG45">BA45*INDEX(prod_est,$G45+$H45-1,MATCH(DG$14,$BP$14:$DP$14,0))</f>
        <v>2.2388403929804586</v>
      </c>
      <c r="DH45" cm="1">
        <f t="array" ref="DH45">BB45*INDEX(prod_est,$G45+$H45-1,MATCH(DH$14,$BP$14:$DP$14,0))</f>
        <v>2.2312393916462656</v>
      </c>
      <c r="DI45" cm="1">
        <f t="array" ref="DI45">BC45*INDEX(prod_est,$G45+$H45-1,MATCH(DI$14,$BP$14:$DP$14,0))</f>
        <v>2.2236641961807999</v>
      </c>
      <c r="DJ45" cm="1">
        <f t="array" ref="DJ45">BD45*INDEX(prod_est,$G45+$H45-1,MATCH(DJ$14,$BP$14:$DP$14,0))</f>
        <v>2.2161147189715442</v>
      </c>
      <c r="DK45" cm="1">
        <f t="array" ref="DK45">BE45*INDEX(prod_est,$G45+$H45-1,MATCH(DK$14,$BP$14:$DP$14,0))</f>
        <v>2.2085908727034309</v>
      </c>
      <c r="DL45" cm="1">
        <f t="array" ref="DL45">BF45*INDEX(prod_est,$G45+$H45-1,MATCH(DL$14,$BP$14:$DP$14,0))</f>
        <v>2.2010925703578326</v>
      </c>
      <c r="DM45" cm="1">
        <f t="array" ref="DM45">BG45*INDEX(prod_est,$G45+$H45-1,MATCH(DM$14,$BP$14:$DP$14,0))</f>
        <v>2.1936197252115557</v>
      </c>
      <c r="DN45" cm="1">
        <f t="array" ref="DN45">BH45*INDEX(prod_est,$G45+$H45-1,MATCH(DN$14,$BP$14:$DP$14,0))</f>
        <v>2.1861722508358374</v>
      </c>
      <c r="DO45" cm="1">
        <f t="array" ref="DO45">BI45*INDEX(prod_est,$G45+$H45-1,MATCH(DO$14,$BP$14:$DP$14,0))</f>
        <v>2.1787500610953452</v>
      </c>
      <c r="DP45" cm="1">
        <f t="array" ref="DP45">BJ45*INDEX(prod_est,$G45+$H45-1,MATCH(DP$14,$BP$14:$DP$14,0))</f>
        <v>2.1713530701471822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04_CHL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4">SUM(J15:J46)*1000</f>
        <v>2.1310749806918214</v>
      </c>
      <c r="K47" s="42">
        <f t="shared" si="64"/>
        <v>2.1238398495845345</v>
      </c>
      <c r="L47" s="42">
        <f t="shared" si="64"/>
        <v>2.1166292821939692</v>
      </c>
      <c r="M47" s="42">
        <f t="shared" si="64"/>
        <v>2.1094431951247925</v>
      </c>
      <c r="N47" s="42">
        <f t="shared" si="64"/>
        <v>2.1022815052648007</v>
      </c>
      <c r="O47" s="42">
        <f t="shared" si="64"/>
        <v>2.0951441297839635</v>
      </c>
      <c r="P47" s="42">
        <f t="shared" si="64"/>
        <v>2.0880309861334618</v>
      </c>
      <c r="Q47" s="42">
        <f t="shared" si="64"/>
        <v>2.0809419920447372</v>
      </c>
      <c r="R47" s="42">
        <f t="shared" si="64"/>
        <v>2.0738770655285363</v>
      </c>
      <c r="S47" s="42">
        <f t="shared" si="64"/>
        <v>2.066836124873964</v>
      </c>
      <c r="T47" s="42">
        <f t="shared" si="64"/>
        <v>2.0598190886475396</v>
      </c>
      <c r="U47" s="42">
        <f t="shared" si="64"/>
        <v>2.0528258756922546</v>
      </c>
      <c r="V47" s="42">
        <f t="shared" si="64"/>
        <v>2.0458564051266328</v>
      </c>
      <c r="W47" s="42">
        <f t="shared" si="64"/>
        <v>2.0389105963437952</v>
      </c>
      <c r="X47" s="42">
        <f t="shared" si="64"/>
        <v>2.0319883690105294</v>
      </c>
      <c r="Y47" s="42">
        <f t="shared" si="64"/>
        <v>2.0250896430663579</v>
      </c>
      <c r="Z47" s="42">
        <f t="shared" si="64"/>
        <v>2.0182143387226144</v>
      </c>
      <c r="AA47" s="42">
        <f t="shared" si="64"/>
        <v>2.0113623764615185</v>
      </c>
      <c r="AB47" s="42">
        <f t="shared" si="64"/>
        <v>2.0045336770352606</v>
      </c>
      <c r="AC47" s="42">
        <f t="shared" si="64"/>
        <v>1.997728161465079</v>
      </c>
      <c r="AD47" s="42">
        <f t="shared" si="64"/>
        <v>1.9909457510403514</v>
      </c>
      <c r="AE47" s="42">
        <f t="shared" si="64"/>
        <v>1.9841863673176834</v>
      </c>
      <c r="AF47" s="42">
        <f t="shared" si="64"/>
        <v>1.9774499321200001</v>
      </c>
      <c r="AG47" s="42">
        <f t="shared" si="64"/>
        <v>1.970736367535642</v>
      </c>
      <c r="AH47" s="42">
        <f t="shared" si="64"/>
        <v>1.964045595917465</v>
      </c>
      <c r="AI47" s="42">
        <f t="shared" si="64"/>
        <v>1.9573775398819431</v>
      </c>
      <c r="AJ47" s="42">
        <f t="shared" si="64"/>
        <v>1.9507321223082696</v>
      </c>
      <c r="AK47" s="42">
        <f t="shared" si="64"/>
        <v>1.9441092663374695</v>
      </c>
      <c r="AL47" s="42">
        <f t="shared" si="64"/>
        <v>1.9375088953715092</v>
      </c>
      <c r="AM47" s="42">
        <f t="shared" si="64"/>
        <v>1.930930933072408</v>
      </c>
      <c r="AN47" s="42">
        <f t="shared" si="64"/>
        <v>1.9243753033613598</v>
      </c>
      <c r="AO47" s="42">
        <f t="shared" ref="AO47:BJ47" si="65">SUM(AO15:AO46)*1000</f>
        <v>1.9178419304178489</v>
      </c>
      <c r="AP47">
        <f t="shared" si="65"/>
        <v>1.9113307386787755</v>
      </c>
      <c r="AQ47">
        <f t="shared" si="65"/>
        <v>1.9048416528375822</v>
      </c>
      <c r="AR47">
        <f t="shared" si="65"/>
        <v>1.8983745978433806</v>
      </c>
      <c r="AS47">
        <f t="shared" si="65"/>
        <v>1.891929498900085</v>
      </c>
      <c r="AT47">
        <f t="shared" si="65"/>
        <v>1.8855062814655477</v>
      </c>
      <c r="AU47">
        <f t="shared" si="65"/>
        <v>1.8791048712506955</v>
      </c>
      <c r="AV47">
        <f t="shared" si="65"/>
        <v>1.8727251942186716</v>
      </c>
      <c r="AW47">
        <f t="shared" si="65"/>
        <v>1.8663671765839782</v>
      </c>
      <c r="AX47">
        <f t="shared" si="65"/>
        <v>1.8600307448116253</v>
      </c>
      <c r="AY47">
        <f t="shared" si="65"/>
        <v>1.8537158256162773</v>
      </c>
      <c r="AZ47">
        <f t="shared" si="65"/>
        <v>1.847422345961407</v>
      </c>
      <c r="BA47">
        <f t="shared" si="65"/>
        <v>1.8411502330584517</v>
      </c>
      <c r="BB47">
        <f t="shared" si="65"/>
        <v>1.8348994143659692</v>
      </c>
      <c r="BC47">
        <f t="shared" si="65"/>
        <v>1.8286698175888008</v>
      </c>
      <c r="BD47">
        <f t="shared" si="65"/>
        <v>1.8224613706772337</v>
      </c>
      <c r="BE47">
        <f t="shared" si="65"/>
        <v>1.8162740018261692</v>
      </c>
      <c r="BF47">
        <f t="shared" si="65"/>
        <v>1.8101076394742897</v>
      </c>
      <c r="BG47">
        <f t="shared" si="65"/>
        <v>1.8039622123032351</v>
      </c>
      <c r="BH47">
        <f t="shared" si="65"/>
        <v>1.7978376492367736</v>
      </c>
      <c r="BI47">
        <f t="shared" si="65"/>
        <v>1.791733879439982</v>
      </c>
      <c r="BJ47">
        <f t="shared" si="65"/>
        <v>1.7856508323184261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04_CHL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04_CHL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0.191504232</v>
      </c>
      <c r="BP58" s="65">
        <f t="shared" si="73"/>
        <v>0.23106949199999999</v>
      </c>
      <c r="BQ58" s="65">
        <f t="shared" si="73"/>
        <v>0.23381663180278289</v>
      </c>
      <c r="BR58" s="65">
        <f t="shared" si="73"/>
        <v>0.21441616490248427</v>
      </c>
      <c r="BS58" s="65">
        <f t="shared" si="73"/>
        <v>0.22113230371368112</v>
      </c>
      <c r="BT58" s="65">
        <f t="shared" si="73"/>
        <v>0.22831486591025635</v>
      </c>
      <c r="BU58" s="65">
        <f t="shared" si="73"/>
        <v>0.23569198493304935</v>
      </c>
      <c r="BV58" s="65">
        <f t="shared" si="73"/>
        <v>0.24287754412324797</v>
      </c>
      <c r="BW58" s="65">
        <f t="shared" si="73"/>
        <v>0.24956357998492679</v>
      </c>
      <c r="BX58" s="65">
        <f t="shared" si="73"/>
        <v>0.25567583862253207</v>
      </c>
      <c r="BY58" s="65">
        <f t="shared" si="73"/>
        <v>0.26128971505950171</v>
      </c>
      <c r="BZ58" s="65">
        <f t="shared" si="73"/>
        <v>0.2629990445272265</v>
      </c>
      <c r="CA58" s="65">
        <f t="shared" si="73"/>
        <v>0.2643204596353152</v>
      </c>
      <c r="CB58" s="65">
        <f t="shared" si="73"/>
        <v>0.26535201500886418</v>
      </c>
      <c r="CC58" s="65">
        <f t="shared" si="73"/>
        <v>0.26738595707485308</v>
      </c>
      <c r="CD58" s="65">
        <f t="shared" si="73"/>
        <v>0.26915287033162272</v>
      </c>
      <c r="CE58" s="65">
        <f t="shared" si="73"/>
        <v>0.27068033626448007</v>
      </c>
      <c r="CF58" s="65">
        <f t="shared" si="73"/>
        <v>0.27197764601380042</v>
      </c>
      <c r="CG58" s="65">
        <f t="shared" si="73"/>
        <v>0.27306726619784205</v>
      </c>
      <c r="CH58" s="65">
        <f t="shared" si="73"/>
        <v>0.27396717667368548</v>
      </c>
      <c r="CI58" s="65">
        <f t="shared" si="73"/>
        <v>0.27469730358468647</v>
      </c>
      <c r="CJ58" s="65">
        <f t="shared" si="73"/>
        <v>0.27527598314125074</v>
      </c>
      <c r="CK58" s="65">
        <f t="shared" si="73"/>
        <v>0.2757192694348195</v>
      </c>
      <c r="CL58" s="65">
        <f t="shared" si="73"/>
        <v>0.27603017753097775</v>
      </c>
      <c r="CM58" s="65">
        <f t="shared" si="73"/>
        <v>0.27707917820627642</v>
      </c>
      <c r="CN58" s="65">
        <f t="shared" si="73"/>
        <v>0.27801002921714552</v>
      </c>
      <c r="CO58" s="65">
        <f t="shared" si="73"/>
        <v>0.27882124355833843</v>
      </c>
      <c r="CP58" s="65">
        <f t="shared" si="73"/>
        <v>0.27951496023342237</v>
      </c>
      <c r="CQ58" s="65">
        <f t="shared" si="73"/>
        <v>0.28008186978009608</v>
      </c>
      <c r="CR58" s="65">
        <f t="shared" si="73"/>
        <v>0.28069639780414701</v>
      </c>
      <c r="CS58" s="65">
        <f t="shared" si="73"/>
        <v>0.28118517686332889</v>
      </c>
      <c r="CT58" s="65">
        <f t="shared" si="73"/>
        <v>0.28153930027717866</v>
      </c>
      <c r="CU58" s="65">
        <f t="shared" si="73"/>
        <v>0.28176533328514441</v>
      </c>
      <c r="CV58" s="65">
        <f t="shared" ref="CV58:DP58" si="74">CV$49*CV15</f>
        <v>0.28185961371371743</v>
      </c>
      <c r="CW58" s="65">
        <f t="shared" si="74"/>
        <v>0.28090268292641773</v>
      </c>
      <c r="CX58" s="65">
        <f t="shared" si="74"/>
        <v>0.27994900097821074</v>
      </c>
      <c r="CY58" s="65">
        <f t="shared" si="74"/>
        <v>0.27899855683908714</v>
      </c>
      <c r="CZ58" s="65">
        <f t="shared" si="74"/>
        <v>0.27805133951648531</v>
      </c>
      <c r="DA58" s="65">
        <f t="shared" si="74"/>
        <v>0.27710733805516391</v>
      </c>
      <c r="DB58" s="65">
        <f t="shared" si="74"/>
        <v>0.27616654153707537</v>
      </c>
      <c r="DC58" s="65">
        <f t="shared" si="74"/>
        <v>0.27522893908123958</v>
      </c>
      <c r="DD58" s="65">
        <f t="shared" si="74"/>
        <v>0.27429451984361808</v>
      </c>
      <c r="DE58" s="65">
        <f t="shared" si="74"/>
        <v>0.27336327301698848</v>
      </c>
      <c r="DF58" s="65">
        <f t="shared" si="74"/>
        <v>0.27243518783081966</v>
      </c>
      <c r="DG58" s="65">
        <f t="shared" si="74"/>
        <v>0.27151025355114711</v>
      </c>
      <c r="DH58" s="65">
        <f t="shared" si="74"/>
        <v>0.27058845948044874</v>
      </c>
      <c r="DI58" s="65">
        <f t="shared" si="74"/>
        <v>0.2696697949575213</v>
      </c>
      <c r="DJ58" s="65">
        <f t="shared" si="74"/>
        <v>0.26875424935735687</v>
      </c>
      <c r="DK58" s="65">
        <f t="shared" si="74"/>
        <v>0.26784181209102009</v>
      </c>
      <c r="DL58" s="65">
        <f t="shared" si="74"/>
        <v>0.26693247260552588</v>
      </c>
      <c r="DM58" s="65">
        <f t="shared" si="74"/>
        <v>0.26602622038371698</v>
      </c>
      <c r="DN58" s="65">
        <f t="shared" si="74"/>
        <v>0.26512304494414268</v>
      </c>
      <c r="DO58" s="65">
        <f t="shared" si="74"/>
        <v>0.26422293584093726</v>
      </c>
      <c r="DP58" s="65">
        <f t="shared" si="74"/>
        <v>0.26332588266369944</v>
      </c>
    </row>
    <row r="59" spans="1:120" x14ac:dyDescent="0.25">
      <c r="A59" s="65" t="str">
        <f t="shared" si="69"/>
        <v>04_CHL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04_CHL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04_CHL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04_CHL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04_CHL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04_CHL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04_CHL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04_CHL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04_CHL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04_CHL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04_CHL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04_CHL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04_CHL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04_CHL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04_CHL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04_CHL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04_CHL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04_CHL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04_CHL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04_CHL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3.2238359999999999E-3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04_CHL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04_CHL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0.13829000399999999</v>
      </c>
      <c r="BP69" s="65">
        <f t="shared" si="95"/>
        <v>1.0215792E-2</v>
      </c>
      <c r="BQ69" s="65">
        <f t="shared" si="95"/>
        <v>1.0337245544460777E-2</v>
      </c>
      <c r="BR69" s="65">
        <f t="shared" si="95"/>
        <v>9.4795332915756769E-3</v>
      </c>
      <c r="BS69" s="65">
        <f t="shared" si="95"/>
        <v>9.7764598851491549E-3</v>
      </c>
      <c r="BT69" s="65">
        <f t="shared" si="95"/>
        <v>1.0094007479996838E-2</v>
      </c>
      <c r="BU69" s="65">
        <f t="shared" si="95"/>
        <v>1.0420156608745068E-2</v>
      </c>
      <c r="BV69" s="65">
        <f t="shared" si="95"/>
        <v>1.073783670340143E-2</v>
      </c>
      <c r="BW69" s="65">
        <f t="shared" si="95"/>
        <v>1.1033432418250068E-2</v>
      </c>
      <c r="BX69" s="65">
        <f t="shared" si="95"/>
        <v>1.1303660921162858E-2</v>
      </c>
      <c r="BY69" s="65">
        <f t="shared" si="95"/>
        <v>1.1551855494567567E-2</v>
      </c>
      <c r="BZ69" s="65">
        <f t="shared" si="95"/>
        <v>1.162742650201907E-2</v>
      </c>
      <c r="CA69" s="65">
        <f t="shared" si="95"/>
        <v>1.1685847463492821E-2</v>
      </c>
      <c r="CB69" s="65">
        <f t="shared" si="95"/>
        <v>1.173145346297569E-2</v>
      </c>
      <c r="CC69" s="65">
        <f t="shared" si="95"/>
        <v>1.1821375888071053E-2</v>
      </c>
      <c r="CD69" s="65">
        <f t="shared" si="95"/>
        <v>1.1899492727109244E-2</v>
      </c>
      <c r="CE69" s="65">
        <f t="shared" si="95"/>
        <v>1.1967023382593426E-2</v>
      </c>
      <c r="CF69" s="65">
        <f t="shared" si="95"/>
        <v>1.2024378624273833E-2</v>
      </c>
      <c r="CG69" s="65">
        <f t="shared" si="95"/>
        <v>1.2072551721738255E-2</v>
      </c>
      <c r="CH69" s="65">
        <f t="shared" si="95"/>
        <v>1.2112337580789858E-2</v>
      </c>
      <c r="CI69" s="65">
        <f t="shared" si="95"/>
        <v>1.2144617154314818E-2</v>
      </c>
      <c r="CJ69" s="65">
        <f t="shared" si="95"/>
        <v>1.2170201102820289E-2</v>
      </c>
      <c r="CK69" s="65">
        <f t="shared" si="95"/>
        <v>1.2189799192262355E-2</v>
      </c>
      <c r="CL69" s="65">
        <f t="shared" si="95"/>
        <v>1.2203544721427532E-2</v>
      </c>
      <c r="CM69" s="65">
        <f t="shared" si="95"/>
        <v>1.2249921993537131E-2</v>
      </c>
      <c r="CN69" s="65">
        <f t="shared" si="95"/>
        <v>1.2291075761729206E-2</v>
      </c>
      <c r="CO69" s="65">
        <f t="shared" si="95"/>
        <v>1.232694028415194E-2</v>
      </c>
      <c r="CP69" s="65">
        <f t="shared" si="95"/>
        <v>1.2357610128094772E-2</v>
      </c>
      <c r="CQ69" s="65">
        <f t="shared" si="95"/>
        <v>1.2382673713778479E-2</v>
      </c>
      <c r="CR69" s="65">
        <f t="shared" si="95"/>
        <v>1.2409842555573808E-2</v>
      </c>
      <c r="CS69" s="65">
        <f t="shared" si="95"/>
        <v>1.2431451921480745E-2</v>
      </c>
      <c r="CT69" s="65">
        <f t="shared" si="95"/>
        <v>1.2447108039070771E-2</v>
      </c>
      <c r="CU69" s="65">
        <f t="shared" si="95"/>
        <v>1.2457101163539633E-2</v>
      </c>
      <c r="CV69" s="65">
        <f t="shared" si="95"/>
        <v>1.2461269386872085E-2</v>
      </c>
      <c r="CW69" s="65">
        <f t="shared" ref="CW69:DP69" si="96">CW$49*CW26</f>
        <v>1.2418962608089494E-2</v>
      </c>
      <c r="CX69" s="65">
        <f t="shared" si="96"/>
        <v>1.2376799463432401E-2</v>
      </c>
      <c r="CY69" s="65">
        <f t="shared" si="96"/>
        <v>1.2334779465254079E-2</v>
      </c>
      <c r="CZ69" s="65">
        <f t="shared" si="96"/>
        <v>1.2292902127563402E-2</v>
      </c>
      <c r="DA69" s="65">
        <f t="shared" si="96"/>
        <v>1.2251166966019205E-2</v>
      </c>
      <c r="DB69" s="65">
        <f t="shared" si="96"/>
        <v>1.2209573497924694E-2</v>
      </c>
      <c r="DC69" s="65">
        <f t="shared" si="96"/>
        <v>1.2168121242221863E-2</v>
      </c>
      <c r="DD69" s="65">
        <f t="shared" si="96"/>
        <v>1.2126809719485923E-2</v>
      </c>
      <c r="DE69" s="65">
        <f t="shared" si="96"/>
        <v>1.2085638451919766E-2</v>
      </c>
      <c r="DF69" s="65">
        <f t="shared" si="96"/>
        <v>1.2044606963348433E-2</v>
      </c>
      <c r="DG69" s="65">
        <f t="shared" si="96"/>
        <v>1.2003714779213609E-2</v>
      </c>
      <c r="DH69" s="65">
        <f t="shared" si="96"/>
        <v>1.1962961426568129E-2</v>
      </c>
      <c r="DI69" s="65">
        <f t="shared" si="96"/>
        <v>1.1922346434070521E-2</v>
      </c>
      <c r="DJ69" s="65">
        <f t="shared" si="96"/>
        <v>1.1881869331979541E-2</v>
      </c>
      <c r="DK69" s="65">
        <f t="shared" si="96"/>
        <v>1.1841529652148746E-2</v>
      </c>
      <c r="DL69" s="65">
        <f t="shared" si="96"/>
        <v>1.1801326928021079E-2</v>
      </c>
      <c r="DM69" s="65">
        <f t="shared" si="96"/>
        <v>1.1761260694623476E-2</v>
      </c>
      <c r="DN69" s="65">
        <f t="shared" si="96"/>
        <v>1.1721330488561481E-2</v>
      </c>
      <c r="DO69" s="65">
        <f t="shared" si="96"/>
        <v>1.1681535848013897E-2</v>
      </c>
      <c r="DP69" s="65">
        <f t="shared" si="96"/>
        <v>1.1641876312727428E-2</v>
      </c>
    </row>
    <row r="70" spans="1:120" x14ac:dyDescent="0.25">
      <c r="A70" s="65" t="str">
        <f t="shared" si="69"/>
        <v>04_CHL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04_CHL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5.5182024000000003E-2</v>
      </c>
      <c r="BP70" s="65">
        <f t="shared" si="97"/>
        <v>5.4930816000000007E-2</v>
      </c>
      <c r="BQ70" s="65">
        <f t="shared" si="97"/>
        <v>5.5583877681690728E-2</v>
      </c>
      <c r="BR70" s="65">
        <f t="shared" si="97"/>
        <v>5.0971916715357737E-2</v>
      </c>
      <c r="BS70" s="65">
        <f t="shared" si="97"/>
        <v>5.2568505611949555E-2</v>
      </c>
      <c r="BT70" s="65">
        <f t="shared" si="97"/>
        <v>5.4275974646540374E-2</v>
      </c>
      <c r="BU70" s="65">
        <f t="shared" si="97"/>
        <v>5.6029694551940699E-2</v>
      </c>
      <c r="BV70" s="65">
        <f t="shared" si="97"/>
        <v>5.773787604451916E-2</v>
      </c>
      <c r="BW70" s="65">
        <f t="shared" si="97"/>
        <v>5.932730874075446E-2</v>
      </c>
      <c r="BX70" s="65">
        <f t="shared" si="97"/>
        <v>6.0780340690842913E-2</v>
      </c>
      <c r="BY70" s="65">
        <f t="shared" si="97"/>
        <v>6.2114895118330536E-2</v>
      </c>
      <c r="BZ70" s="65">
        <f t="shared" si="97"/>
        <v>6.252124414200419E-2</v>
      </c>
      <c r="CA70" s="65">
        <f t="shared" si="97"/>
        <v>6.2835376525010589E-2</v>
      </c>
      <c r="CB70" s="65">
        <f t="shared" si="97"/>
        <v>6.308060222714798E-2</v>
      </c>
      <c r="CC70" s="65">
        <f t="shared" si="97"/>
        <v>6.3564119529300092E-2</v>
      </c>
      <c r="CD70" s="65">
        <f t="shared" si="97"/>
        <v>6.3984157614620202E-2</v>
      </c>
      <c r="CE70" s="65">
        <f t="shared" si="97"/>
        <v>6.4347273270338429E-2</v>
      </c>
      <c r="CF70" s="65">
        <f t="shared" si="97"/>
        <v>6.4655675225603573E-2</v>
      </c>
      <c r="CG70" s="65">
        <f t="shared" si="97"/>
        <v>6.4914704339838508E-2</v>
      </c>
      <c r="CH70" s="65">
        <f t="shared" si="97"/>
        <v>6.5128634860640577E-2</v>
      </c>
      <c r="CI70" s="65">
        <f t="shared" si="97"/>
        <v>6.5302203715004295E-2</v>
      </c>
      <c r="CJ70" s="65">
        <f t="shared" si="97"/>
        <v>6.5439769864345174E-2</v>
      </c>
      <c r="CK70" s="65">
        <f t="shared" si="97"/>
        <v>6.5545149755115634E-2</v>
      </c>
      <c r="CL70" s="65">
        <f t="shared" si="97"/>
        <v>6.5619060141446417E-2</v>
      </c>
      <c r="CM70" s="65">
        <f t="shared" si="97"/>
        <v>6.586843301442917E-2</v>
      </c>
      <c r="CN70" s="65">
        <f t="shared" si="97"/>
        <v>6.6089718849953766E-2</v>
      </c>
      <c r="CO70" s="65">
        <f t="shared" si="97"/>
        <v>6.6282564150849779E-2</v>
      </c>
      <c r="CP70" s="65">
        <f t="shared" si="97"/>
        <v>6.6447477410083375E-2</v>
      </c>
      <c r="CQ70" s="65">
        <f t="shared" si="97"/>
        <v>6.6582245542940025E-2</v>
      </c>
      <c r="CR70" s="65">
        <f t="shared" si="97"/>
        <v>6.6728333741446058E-2</v>
      </c>
      <c r="CS70" s="65">
        <f t="shared" si="97"/>
        <v>6.6844528364683353E-2</v>
      </c>
      <c r="CT70" s="65">
        <f t="shared" si="97"/>
        <v>6.6928712078937913E-2</v>
      </c>
      <c r="CU70" s="65">
        <f t="shared" si="97"/>
        <v>6.6982445600672125E-2</v>
      </c>
      <c r="CV70" s="65">
        <f t="shared" si="97"/>
        <v>6.7004858342525314E-2</v>
      </c>
      <c r="CW70" s="65">
        <f t="shared" ref="CW70:DP70" si="98">CW$49*CW27</f>
        <v>6.6777372712350069E-2</v>
      </c>
      <c r="CX70" s="65">
        <f t="shared" si="98"/>
        <v>6.6550659409931601E-2</v>
      </c>
      <c r="CY70" s="65">
        <f t="shared" si="98"/>
        <v>6.6324715813169483E-2</v>
      </c>
      <c r="CZ70" s="65">
        <f t="shared" si="98"/>
        <v>6.6099539308865515E-2</v>
      </c>
      <c r="DA70" s="65">
        <f t="shared" si="98"/>
        <v>6.5875127292693431E-2</v>
      </c>
      <c r="DB70" s="65">
        <f t="shared" si="98"/>
        <v>6.5651477169168845E-2</v>
      </c>
      <c r="DC70" s="65">
        <f t="shared" si="98"/>
        <v>6.5428586351619203E-2</v>
      </c>
      <c r="DD70" s="65">
        <f t="shared" si="98"/>
        <v>6.5206452262153825E-2</v>
      </c>
      <c r="DE70" s="65">
        <f t="shared" si="98"/>
        <v>6.4985072331634169E-2</v>
      </c>
      <c r="DF70" s="65">
        <f t="shared" si="98"/>
        <v>6.4764443999644053E-2</v>
      </c>
      <c r="DG70" s="65">
        <f t="shared" si="98"/>
        <v>6.4544564714460073E-2</v>
      </c>
      <c r="DH70" s="65">
        <f t="shared" si="98"/>
        <v>6.4325431933022079E-2</v>
      </c>
      <c r="DI70" s="65">
        <f t="shared" si="98"/>
        <v>6.4107043120903789E-2</v>
      </c>
      <c r="DJ70" s="65">
        <f t="shared" si="98"/>
        <v>6.3889395752283445E-2</v>
      </c>
      <c r="DK70" s="65">
        <f t="shared" si="98"/>
        <v>6.367248730991458E-2</v>
      </c>
      <c r="DL70" s="65">
        <f t="shared" si="98"/>
        <v>6.3456315285096973E-2</v>
      </c>
      <c r="DM70" s="65">
        <f t="shared" si="98"/>
        <v>6.3240877177647564E-2</v>
      </c>
      <c r="DN70" s="65">
        <f t="shared" si="98"/>
        <v>6.3026170495871586E-2</v>
      </c>
      <c r="DO70" s="65">
        <f t="shared" si="98"/>
        <v>6.2812192756533755E-2</v>
      </c>
      <c r="DP70" s="65">
        <f t="shared" si="98"/>
        <v>6.2598941484829473E-2</v>
      </c>
    </row>
    <row r="71" spans="1:120" x14ac:dyDescent="0.25">
      <c r="A71" s="65" t="str">
        <f t="shared" si="69"/>
        <v>04_CHL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04_CHL</v>
      </c>
      <c r="BL71" s="65" t="str">
        <f t="shared" si="72"/>
        <v>d_ind_cem_7_9_lpg</v>
      </c>
      <c r="BM71" s="65"/>
      <c r="BN71" s="65"/>
      <c r="BO71" s="65">
        <f t="shared" ref="BO71:CV71" si="99">BO$49*BO28</f>
        <v>6.6486384000000009E-2</v>
      </c>
      <c r="BP71" s="65">
        <f t="shared" si="99"/>
        <v>5.3088624000000001E-2</v>
      </c>
      <c r="BQ71" s="65">
        <f t="shared" si="99"/>
        <v>5.3719784222853541E-2</v>
      </c>
      <c r="BR71" s="65">
        <f t="shared" si="99"/>
        <v>4.926249267917196E-2</v>
      </c>
      <c r="BS71" s="65">
        <f t="shared" si="99"/>
        <v>5.0805537435939054E-2</v>
      </c>
      <c r="BT71" s="65">
        <f t="shared" si="99"/>
        <v>5.2455743789491763E-2</v>
      </c>
      <c r="BU71" s="65">
        <f t="shared" si="99"/>
        <v>5.4150649917576836E-2</v>
      </c>
      <c r="BV71" s="65">
        <f t="shared" si="99"/>
        <v>5.5801544835709073E-2</v>
      </c>
      <c r="BW71" s="65">
        <f t="shared" si="99"/>
        <v>5.7337673386643792E-2</v>
      </c>
      <c r="BX71" s="65">
        <f t="shared" si="99"/>
        <v>5.874197560669879E-2</v>
      </c>
      <c r="BY71" s="65">
        <f t="shared" si="99"/>
        <v>6.0031773635703597E-2</v>
      </c>
      <c r="BZ71" s="65">
        <f t="shared" si="99"/>
        <v>6.0424495100656478E-2</v>
      </c>
      <c r="CA71" s="65">
        <f t="shared" si="99"/>
        <v>6.0728092556184013E-2</v>
      </c>
      <c r="CB71" s="65">
        <f t="shared" si="99"/>
        <v>6.0965094225627778E-2</v>
      </c>
      <c r="CC71" s="65">
        <f t="shared" si="99"/>
        <v>6.1432396008500395E-2</v>
      </c>
      <c r="CD71" s="65">
        <f t="shared" si="99"/>
        <v>6.1838347450715259E-2</v>
      </c>
      <c r="CE71" s="65">
        <f t="shared" si="99"/>
        <v>6.2189285447247805E-2</v>
      </c>
      <c r="CF71" s="65">
        <f t="shared" si="99"/>
        <v>6.2487344654013198E-2</v>
      </c>
      <c r="CG71" s="65">
        <f t="shared" si="99"/>
        <v>6.2737686816246335E-2</v>
      </c>
      <c r="CH71" s="65">
        <f t="shared" si="99"/>
        <v>6.2944442837875161E-2</v>
      </c>
      <c r="CI71" s="65">
        <f t="shared" si="99"/>
        <v>6.3112190785537661E-2</v>
      </c>
      <c r="CJ71" s="65">
        <f t="shared" si="99"/>
        <v>6.3245143435967724E-2</v>
      </c>
      <c r="CK71" s="65">
        <f t="shared" si="99"/>
        <v>6.3346989245035512E-2</v>
      </c>
      <c r="CL71" s="65">
        <f t="shared" si="99"/>
        <v>6.3418420929385697E-2</v>
      </c>
      <c r="CM71" s="65">
        <f t="shared" si="99"/>
        <v>6.3659430687725754E-2</v>
      </c>
      <c r="CN71" s="65">
        <f t="shared" si="99"/>
        <v>6.3873295351937032E-2</v>
      </c>
      <c r="CO71" s="65">
        <f t="shared" si="99"/>
        <v>6.4059673279937127E-2</v>
      </c>
      <c r="CP71" s="65">
        <f t="shared" si="99"/>
        <v>6.4219055911574466E-2</v>
      </c>
      <c r="CQ71" s="65">
        <f t="shared" si="99"/>
        <v>6.4349304381438988E-2</v>
      </c>
      <c r="CR71" s="65">
        <f t="shared" si="99"/>
        <v>6.4490493280604869E-2</v>
      </c>
      <c r="CS71" s="65">
        <f t="shared" si="99"/>
        <v>6.4602791132940915E-2</v>
      </c>
      <c r="CT71" s="65">
        <f t="shared" si="99"/>
        <v>6.4684151612875981E-2</v>
      </c>
      <c r="CU71" s="65">
        <f t="shared" si="99"/>
        <v>6.4736083095771529E-2</v>
      </c>
      <c r="CV71" s="65">
        <f t="shared" si="99"/>
        <v>6.4757744190794275E-2</v>
      </c>
      <c r="CW71" s="65">
        <f t="shared" ref="CW71:DP71" si="100">CW$49*CW28</f>
        <v>6.4537887651874917E-2</v>
      </c>
      <c r="CX71" s="65">
        <f t="shared" si="100"/>
        <v>6.4318777539476568E-2</v>
      </c>
      <c r="CY71" s="65">
        <f t="shared" si="100"/>
        <v>6.4100411319435127E-2</v>
      </c>
      <c r="CZ71" s="65">
        <f t="shared" si="100"/>
        <v>6.3882786466190125E-2</v>
      </c>
      <c r="DA71" s="65">
        <f t="shared" si="100"/>
        <v>6.3665900462755526E-2</v>
      </c>
      <c r="DB71" s="65">
        <f t="shared" si="100"/>
        <v>6.344975080069061E-2</v>
      </c>
      <c r="DC71" s="65">
        <f t="shared" si="100"/>
        <v>6.3234334980070972E-2</v>
      </c>
      <c r="DD71" s="65">
        <f t="shared" si="100"/>
        <v>6.3019650509459624E-2</v>
      </c>
      <c r="DE71" s="65">
        <f t="shared" si="100"/>
        <v>6.2805694905878118E-2</v>
      </c>
      <c r="DF71" s="65">
        <f t="shared" si="100"/>
        <v>6.2592465694777916E-2</v>
      </c>
      <c r="DG71" s="65">
        <f t="shared" si="100"/>
        <v>6.2379960410011703E-2</v>
      </c>
      <c r="DH71" s="65">
        <f t="shared" si="100"/>
        <v>6.2168176593804865E-2</v>
      </c>
      <c r="DI71" s="65">
        <f t="shared" si="100"/>
        <v>6.1957111796727124E-2</v>
      </c>
      <c r="DJ71" s="65">
        <f t="shared" si="100"/>
        <v>6.1746763577664163E-2</v>
      </c>
      <c r="DK71" s="65">
        <f t="shared" si="100"/>
        <v>6.1537129503789381E-2</v>
      </c>
      <c r="DL71" s="65">
        <f t="shared" si="100"/>
        <v>6.1328207150535767E-2</v>
      </c>
      <c r="DM71" s="65">
        <f t="shared" si="100"/>
        <v>6.1119994101567897E-2</v>
      </c>
      <c r="DN71" s="65">
        <f t="shared" si="100"/>
        <v>6.0912487948753931E-2</v>
      </c>
      <c r="DO71" s="65">
        <f t="shared" si="100"/>
        <v>6.0705686292137781E-2</v>
      </c>
      <c r="DP71" s="65">
        <f t="shared" si="100"/>
        <v>6.049958673991139E-2</v>
      </c>
    </row>
    <row r="72" spans="1:120" x14ac:dyDescent="0.25">
      <c r="A72" s="65" t="str">
        <f t="shared" si="69"/>
        <v>04_CHL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04_CHL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04_CHL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04_CHL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04_CHL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04_CHL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8.7981415199999997</v>
      </c>
      <c r="BP74" s="65">
        <f t="shared" si="105"/>
        <v>8.6815391399999999</v>
      </c>
      <c r="BQ74" s="65">
        <f t="shared" si="105"/>
        <v>8.7847522535723943</v>
      </c>
      <c r="BR74" s="65">
        <f t="shared" si="105"/>
        <v>8.0558550232568624</v>
      </c>
      <c r="BS74" s="65">
        <f t="shared" si="105"/>
        <v>8.3081878667422266</v>
      </c>
      <c r="BT74" s="65">
        <f t="shared" si="105"/>
        <v>8.5780447582571497</v>
      </c>
      <c r="BU74" s="65">
        <f t="shared" si="105"/>
        <v>8.8552113672390735</v>
      </c>
      <c r="BV74" s="65">
        <f t="shared" si="105"/>
        <v>9.1251808591549342</v>
      </c>
      <c r="BW74" s="65">
        <f t="shared" si="105"/>
        <v>9.3763827011731262</v>
      </c>
      <c r="BX74" s="65">
        <f t="shared" si="105"/>
        <v>9.6060270914251014</v>
      </c>
      <c r="BY74" s="65">
        <f t="shared" si="105"/>
        <v>9.8169467052297463</v>
      </c>
      <c r="BZ74" s="65">
        <f t="shared" si="105"/>
        <v>9.8811681242875604</v>
      </c>
      <c r="CA74" s="65">
        <f t="shared" si="105"/>
        <v>9.9308151671825993</v>
      </c>
      <c r="CB74" s="65">
        <f t="shared" si="105"/>
        <v>9.9695718558005115</v>
      </c>
      <c r="CC74" s="65">
        <f t="shared" si="105"/>
        <v>10.04598933307776</v>
      </c>
      <c r="CD74" s="65">
        <f t="shared" si="105"/>
        <v>10.112374239466137</v>
      </c>
      <c r="CE74" s="65">
        <f t="shared" si="105"/>
        <v>10.169762842203525</v>
      </c>
      <c r="CF74" s="65">
        <f t="shared" si="105"/>
        <v>10.218504219820906</v>
      </c>
      <c r="CG74" s="65">
        <f t="shared" si="105"/>
        <v>10.259442468282936</v>
      </c>
      <c r="CH74" s="65">
        <f t="shared" si="105"/>
        <v>10.293253110920826</v>
      </c>
      <c r="CI74" s="65">
        <f t="shared" si="105"/>
        <v>10.320684795217007</v>
      </c>
      <c r="CJ74" s="65">
        <f t="shared" si="105"/>
        <v>10.342426433095497</v>
      </c>
      <c r="CK74" s="65">
        <f t="shared" si="105"/>
        <v>10.359081194719511</v>
      </c>
      <c r="CL74" s="65">
        <f t="shared" si="105"/>
        <v>10.370762359473796</v>
      </c>
      <c r="CM74" s="65">
        <f t="shared" si="105"/>
        <v>10.410174487581525</v>
      </c>
      <c r="CN74" s="65">
        <f t="shared" si="105"/>
        <v>10.44514760071049</v>
      </c>
      <c r="CO74" s="65">
        <f t="shared" si="105"/>
        <v>10.47562583041117</v>
      </c>
      <c r="CP74" s="65">
        <f t="shared" si="105"/>
        <v>10.501689541438898</v>
      </c>
      <c r="CQ74" s="65">
        <f t="shared" si="105"/>
        <v>10.522988966887443</v>
      </c>
      <c r="CR74" s="65">
        <f t="shared" si="105"/>
        <v>10.54607747176642</v>
      </c>
      <c r="CS74" s="65">
        <f t="shared" si="105"/>
        <v>10.564441447453438</v>
      </c>
      <c r="CT74" s="65">
        <f t="shared" si="105"/>
        <v>10.577746260006226</v>
      </c>
      <c r="CU74" s="65">
        <f t="shared" si="105"/>
        <v>10.58623857281049</v>
      </c>
      <c r="CV74" s="65">
        <f t="shared" si="105"/>
        <v>10.589780793913361</v>
      </c>
      <c r="CW74" s="65">
        <f t="shared" ref="CW74:DP74" si="106">CW$49*CW31</f>
        <v>10.553827834427853</v>
      </c>
      <c r="CX74" s="65">
        <f t="shared" si="106"/>
        <v>10.517996937459117</v>
      </c>
      <c r="CY74" s="65">
        <f t="shared" si="106"/>
        <v>10.482287688597372</v>
      </c>
      <c r="CZ74" s="65">
        <f t="shared" si="106"/>
        <v>10.446699674839788</v>
      </c>
      <c r="DA74" s="65">
        <f t="shared" si="106"/>
        <v>10.411232484585701</v>
      </c>
      <c r="DB74" s="65">
        <f t="shared" si="106"/>
        <v>10.375885707631863</v>
      </c>
      <c r="DC74" s="65">
        <f t="shared" si="106"/>
        <v>10.34065893516768</v>
      </c>
      <c r="DD74" s="65">
        <f t="shared" si="106"/>
        <v>10.305551759770506</v>
      </c>
      <c r="DE74" s="65">
        <f t="shared" si="106"/>
        <v>10.270563775400914</v>
      </c>
      <c r="DF74" s="65">
        <f t="shared" si="106"/>
        <v>10.235694577398007</v>
      </c>
      <c r="DG74" s="65">
        <f t="shared" si="106"/>
        <v>10.200943762474742</v>
      </c>
      <c r="DH74" s="65">
        <f t="shared" si="106"/>
        <v>10.166310928713255</v>
      </c>
      <c r="DI74" s="65">
        <f t="shared" si="106"/>
        <v>10.131795675560216</v>
      </c>
      <c r="DJ74" s="65">
        <f t="shared" si="106"/>
        <v>10.097397603822202</v>
      </c>
      <c r="DK74" s="65">
        <f t="shared" si="106"/>
        <v>10.063116315661079</v>
      </c>
      <c r="DL74" s="65">
        <f t="shared" si="106"/>
        <v>10.028951414589388</v>
      </c>
      <c r="DM74" s="65">
        <f t="shared" si="106"/>
        <v>9.9949025054657827</v>
      </c>
      <c r="DN74" s="65">
        <f t="shared" si="106"/>
        <v>9.9609691944904348</v>
      </c>
      <c r="DO74" s="65">
        <f t="shared" si="106"/>
        <v>9.9271510892004979</v>
      </c>
      <c r="DP74" s="65">
        <f t="shared" si="106"/>
        <v>9.8934477984655569</v>
      </c>
    </row>
    <row r="75" spans="1:120" x14ac:dyDescent="0.25">
      <c r="A75" s="65" t="str">
        <f t="shared" si="69"/>
        <v>04_CHL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04_CHL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0.41683780799999998</v>
      </c>
      <c r="BP75" s="65">
        <f t="shared" si="107"/>
        <v>0.39230315999999998</v>
      </c>
      <c r="BQ75" s="65">
        <f t="shared" si="107"/>
        <v>0.39696717521146502</v>
      </c>
      <c r="BR75" s="65">
        <f t="shared" si="107"/>
        <v>0.36402961861501676</v>
      </c>
      <c r="BS75" s="65">
        <f t="shared" si="107"/>
        <v>0.37543208657314581</v>
      </c>
      <c r="BT75" s="65">
        <f t="shared" si="107"/>
        <v>0.38762643478512443</v>
      </c>
      <c r="BU75" s="65">
        <f t="shared" si="107"/>
        <v>0.40015109599975945</v>
      </c>
      <c r="BV75" s="65">
        <f t="shared" si="107"/>
        <v>0.41235053242160408</v>
      </c>
      <c r="BW75" s="65">
        <f t="shared" si="107"/>
        <v>0.42370189245493084</v>
      </c>
      <c r="BX75" s="65">
        <f t="shared" si="107"/>
        <v>0.43407910996432769</v>
      </c>
      <c r="BY75" s="65">
        <f t="shared" si="107"/>
        <v>0.44361018845941841</v>
      </c>
      <c r="BZ75" s="65">
        <f t="shared" si="107"/>
        <v>0.44651223903245363</v>
      </c>
      <c r="CA75" s="65">
        <f t="shared" si="107"/>
        <v>0.4487556997251137</v>
      </c>
      <c r="CB75" s="65">
        <f t="shared" si="107"/>
        <v>0.45050704486918941</v>
      </c>
      <c r="CC75" s="65">
        <f t="shared" si="107"/>
        <v>0.45396021340666298</v>
      </c>
      <c r="CD75" s="65">
        <f t="shared" si="107"/>
        <v>0.45696002808612135</v>
      </c>
      <c r="CE75" s="65">
        <f t="shared" si="107"/>
        <v>0.45955331596270654</v>
      </c>
      <c r="CF75" s="65">
        <f t="shared" si="107"/>
        <v>0.4617558512682205</v>
      </c>
      <c r="CG75" s="65">
        <f t="shared" si="107"/>
        <v>0.46360577718314533</v>
      </c>
      <c r="CH75" s="65">
        <f t="shared" si="107"/>
        <v>0.46513361939344661</v>
      </c>
      <c r="CI75" s="65">
        <f t="shared" si="107"/>
        <v>0.46637320793413867</v>
      </c>
      <c r="CJ75" s="65">
        <f t="shared" si="107"/>
        <v>0.46735567349764784</v>
      </c>
      <c r="CK75" s="65">
        <f t="shared" si="107"/>
        <v>0.46810827226023871</v>
      </c>
      <c r="CL75" s="65">
        <f t="shared" si="107"/>
        <v>0.46863612311383585</v>
      </c>
      <c r="CM75" s="65">
        <f t="shared" si="107"/>
        <v>0.47041708639115942</v>
      </c>
      <c r="CN75" s="65">
        <f t="shared" si="107"/>
        <v>0.47199745855492886</v>
      </c>
      <c r="CO75" s="65">
        <f t="shared" si="107"/>
        <v>0.47337471501026085</v>
      </c>
      <c r="CP75" s="65">
        <f t="shared" si="107"/>
        <v>0.47455248729609822</v>
      </c>
      <c r="CQ75" s="65">
        <f t="shared" si="107"/>
        <v>0.47551497007419802</v>
      </c>
      <c r="CR75" s="65">
        <f t="shared" si="107"/>
        <v>0.47655829813822354</v>
      </c>
      <c r="CS75" s="65">
        <f t="shared" si="107"/>
        <v>0.47738813321423984</v>
      </c>
      <c r="CT75" s="65">
        <f t="shared" si="107"/>
        <v>0.47798935379546337</v>
      </c>
      <c r="CU75" s="65">
        <f t="shared" si="107"/>
        <v>0.47837310615723894</v>
      </c>
      <c r="CV75" s="65">
        <f t="shared" si="107"/>
        <v>0.47853317276635815</v>
      </c>
      <c r="CW75" s="65">
        <f t="shared" ref="CW75:DP75" si="108">CW$49*CW32</f>
        <v>0.47690852310573162</v>
      </c>
      <c r="CX75" s="65">
        <f t="shared" si="108"/>
        <v>0.4752893892309899</v>
      </c>
      <c r="CY75" s="65">
        <f t="shared" si="108"/>
        <v>0.47367575241569954</v>
      </c>
      <c r="CZ75" s="65">
        <f t="shared" si="108"/>
        <v>0.47206759399700421</v>
      </c>
      <c r="DA75" s="65">
        <f t="shared" si="108"/>
        <v>0.47046489537540948</v>
      </c>
      <c r="DB75" s="65">
        <f t="shared" si="108"/>
        <v>0.46886763801456705</v>
      </c>
      <c r="DC75" s="65">
        <f t="shared" si="108"/>
        <v>0.46727580344106079</v>
      </c>
      <c r="DD75" s="65">
        <f t="shared" si="108"/>
        <v>0.46568937324419296</v>
      </c>
      <c r="DE75" s="65">
        <f t="shared" si="108"/>
        <v>0.46410832907577132</v>
      </c>
      <c r="DF75" s="65">
        <f t="shared" si="108"/>
        <v>0.46253265264989674</v>
      </c>
      <c r="DG75" s="65">
        <f t="shared" si="108"/>
        <v>0.46096232574275203</v>
      </c>
      <c r="DH75" s="65">
        <f t="shared" si="108"/>
        <v>0.45939733019239082</v>
      </c>
      <c r="DI75" s="65">
        <f t="shared" si="108"/>
        <v>0.45783764789852777</v>
      </c>
      <c r="DJ75" s="65">
        <f t="shared" si="108"/>
        <v>0.45628326082232906</v>
      </c>
      <c r="DK75" s="65">
        <f t="shared" si="108"/>
        <v>0.45473415098620384</v>
      </c>
      <c r="DL75" s="65">
        <f t="shared" si="108"/>
        <v>0.45319030047359637</v>
      </c>
      <c r="DM75" s="65">
        <f t="shared" si="108"/>
        <v>0.45165169142877859</v>
      </c>
      <c r="DN75" s="65">
        <f t="shared" si="108"/>
        <v>0.45011830605664382</v>
      </c>
      <c r="DO75" s="65">
        <f t="shared" si="108"/>
        <v>0.44859012662250092</v>
      </c>
      <c r="DP75" s="65">
        <f t="shared" si="108"/>
        <v>0.44706713545186894</v>
      </c>
    </row>
    <row r="76" spans="1:120" x14ac:dyDescent="0.25">
      <c r="A76" s="65" t="str">
        <f t="shared" si="69"/>
        <v>04_CHL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04_CHL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04_CHL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04_CHL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04_CHL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04_CHL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04_CHL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04_CHL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04_CHL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04_CHL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1.6747200000000011E-4</v>
      </c>
      <c r="BP80" s="65">
        <f t="shared" si="117"/>
        <v>1.4235120000000009E-3</v>
      </c>
      <c r="BQ80" s="65">
        <f t="shared" si="117"/>
        <v>1.4404358545560105E-3</v>
      </c>
      <c r="BR80" s="65">
        <f t="shared" si="117"/>
        <v>1.3209185734162833E-3</v>
      </c>
      <c r="BS80" s="65">
        <f t="shared" si="117"/>
        <v>1.3622935905535714E-3</v>
      </c>
      <c r="BT80" s="65">
        <f t="shared" si="117"/>
        <v>1.4065420259011994E-3</v>
      </c>
      <c r="BU80" s="65">
        <f t="shared" si="117"/>
        <v>1.4519890356448054E-3</v>
      </c>
      <c r="BV80" s="65">
        <f t="shared" si="117"/>
        <v>1.4962559340805279E-3</v>
      </c>
      <c r="BW80" s="65">
        <f t="shared" si="117"/>
        <v>1.5374455009036986E-3</v>
      </c>
      <c r="BX80" s="65">
        <f t="shared" si="117"/>
        <v>1.5751002922931858E-3</v>
      </c>
      <c r="BY80" s="65">
        <f t="shared" si="117"/>
        <v>1.6096847820299077E-3</v>
      </c>
      <c r="BZ80" s="65">
        <f t="shared" si="117"/>
        <v>1.6202151683141334E-3</v>
      </c>
      <c r="CA80" s="65">
        <f t="shared" si="117"/>
        <v>1.6283557940932627E-3</v>
      </c>
      <c r="CB80" s="65">
        <f t="shared" si="117"/>
        <v>1.634710728447433E-3</v>
      </c>
      <c r="CC80" s="65">
        <f t="shared" si="117"/>
        <v>1.6472409024361309E-3</v>
      </c>
      <c r="CD80" s="65">
        <f t="shared" si="117"/>
        <v>1.6581260357447314E-3</v>
      </c>
      <c r="CE80" s="65">
        <f t="shared" si="117"/>
        <v>1.667536045115478E-3</v>
      </c>
      <c r="CF80" s="65">
        <f t="shared" si="117"/>
        <v>1.6755281689561903E-3</v>
      </c>
      <c r="CG80" s="65">
        <f t="shared" si="117"/>
        <v>1.6822408136848396E-3</v>
      </c>
      <c r="CH80" s="65">
        <f t="shared" si="117"/>
        <v>1.6877847448641614E-3</v>
      </c>
      <c r="CI80" s="65">
        <f t="shared" si="117"/>
        <v>1.6922827182241967E-3</v>
      </c>
      <c r="CJ80" s="65">
        <f t="shared" si="117"/>
        <v>1.6958476946552867E-3</v>
      </c>
      <c r="CK80" s="65">
        <f t="shared" si="117"/>
        <v>1.6985785759709845E-3</v>
      </c>
      <c r="CL80" s="65">
        <f t="shared" si="117"/>
        <v>1.7004939365923618E-3</v>
      </c>
      <c r="CM80" s="65">
        <f t="shared" si="117"/>
        <v>1.706956343361732E-3</v>
      </c>
      <c r="CN80" s="65">
        <f t="shared" si="117"/>
        <v>1.7126908848311196E-3</v>
      </c>
      <c r="CO80" s="65">
        <f t="shared" si="117"/>
        <v>1.7176884002506807E-3</v>
      </c>
      <c r="CP80" s="65">
        <f t="shared" si="117"/>
        <v>1.7219620670295996E-3</v>
      </c>
      <c r="CQ80" s="65">
        <f t="shared" si="117"/>
        <v>1.7254545338871656E-3</v>
      </c>
      <c r="CR80" s="65">
        <f t="shared" si="117"/>
        <v>1.7292403561045475E-3</v>
      </c>
      <c r="CS80" s="65">
        <f t="shared" si="117"/>
        <v>1.7322514972555141E-3</v>
      </c>
      <c r="CT80" s="65">
        <f t="shared" si="117"/>
        <v>1.7344330874115015E-3</v>
      </c>
      <c r="CU80" s="65">
        <f t="shared" si="117"/>
        <v>1.7358255719686379E-3</v>
      </c>
      <c r="CV80" s="65">
        <f t="shared" si="117"/>
        <v>1.73640638997398E-3</v>
      </c>
      <c r="CW80" s="65">
        <f t="shared" ref="CW80:DP80" si="118">CW$49*CW37</f>
        <v>1.7305111830944386E-3</v>
      </c>
      <c r="CX80" s="65">
        <f t="shared" si="118"/>
        <v>1.724635990806155E-3</v>
      </c>
      <c r="CY80" s="65">
        <f t="shared" si="118"/>
        <v>1.7187807451583563E-3</v>
      </c>
      <c r="CZ80" s="65">
        <f t="shared" si="118"/>
        <v>1.7129453784309667E-3</v>
      </c>
      <c r="DA80" s="65">
        <f t="shared" si="118"/>
        <v>1.7071298231338245E-3</v>
      </c>
      <c r="DB80" s="65">
        <f t="shared" si="118"/>
        <v>1.7013340120059009E-3</v>
      </c>
      <c r="DC80" s="65">
        <f t="shared" si="118"/>
        <v>1.6955578780145229E-3</v>
      </c>
      <c r="DD80" s="65">
        <f t="shared" si="118"/>
        <v>1.689801354354597E-3</v>
      </c>
      <c r="DE80" s="65">
        <f t="shared" si="118"/>
        <v>1.6840643744478374E-3</v>
      </c>
      <c r="DF80" s="65">
        <f t="shared" si="118"/>
        <v>1.6783468719419961E-3</v>
      </c>
      <c r="DG80" s="65">
        <f t="shared" si="118"/>
        <v>1.6726487807100941E-3</v>
      </c>
      <c r="DH80" s="65">
        <f t="shared" si="118"/>
        <v>1.6669700348496586E-3</v>
      </c>
      <c r="DI80" s="65">
        <f t="shared" si="118"/>
        <v>1.661310568681959E-3</v>
      </c>
      <c r="DJ80" s="65">
        <f t="shared" si="118"/>
        <v>1.6556703167512486E-3</v>
      </c>
      <c r="DK80" s="65">
        <f t="shared" si="118"/>
        <v>1.6500492138240067E-3</v>
      </c>
      <c r="DL80" s="65">
        <f t="shared" si="118"/>
        <v>1.6444471948881844E-3</v>
      </c>
      <c r="DM80" s="65">
        <f t="shared" si="118"/>
        <v>1.6388641951524529E-3</v>
      </c>
      <c r="DN80" s="65">
        <f t="shared" si="118"/>
        <v>1.6333001500454538E-3</v>
      </c>
      <c r="DO80" s="65">
        <f t="shared" si="118"/>
        <v>1.6277549952150524E-3</v>
      </c>
      <c r="DP80" s="65">
        <f t="shared" si="118"/>
        <v>1.6222286665275938E-3</v>
      </c>
    </row>
    <row r="81" spans="1:120" x14ac:dyDescent="0.25">
      <c r="A81" s="65" t="str">
        <f t="shared" si="69"/>
        <v>04_CHL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04_CHL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04_CHL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04_CHL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04_CHL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04_CHL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04_CHL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04_CHL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04_CHL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04_CHL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04_CHL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04_CHL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04_CHL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04_CHL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04_CHL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04_CHL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1.743341652</v>
      </c>
      <c r="BP88" s="65">
        <f t="shared" si="133"/>
        <v>1.9053708119999999</v>
      </c>
      <c r="BQ88" s="65">
        <f t="shared" si="133"/>
        <v>1.928023391323219</v>
      </c>
      <c r="BR88" s="65">
        <f t="shared" si="133"/>
        <v>1.7680495105176943</v>
      </c>
      <c r="BS88" s="65">
        <f t="shared" si="133"/>
        <v>1.8234299709559543</v>
      </c>
      <c r="BT88" s="65">
        <f t="shared" si="133"/>
        <v>1.882656501668754</v>
      </c>
      <c r="BU88" s="65">
        <f t="shared" si="133"/>
        <v>1.9434873242105706</v>
      </c>
      <c r="BV88" s="65">
        <f t="shared" si="133"/>
        <v>2.002738567766785</v>
      </c>
      <c r="BW88" s="65">
        <f t="shared" si="133"/>
        <v>2.0578708029595991</v>
      </c>
      <c r="BX88" s="65">
        <f t="shared" si="133"/>
        <v>2.1082717412344278</v>
      </c>
      <c r="BY88" s="65">
        <f t="shared" si="133"/>
        <v>2.15456308074703</v>
      </c>
      <c r="BZ88" s="65">
        <f t="shared" si="133"/>
        <v>2.1686580027884665</v>
      </c>
      <c r="CA88" s="65">
        <f t="shared" si="133"/>
        <v>2.1795542303938307</v>
      </c>
      <c r="CB88" s="65">
        <f t="shared" si="133"/>
        <v>2.1880603100268878</v>
      </c>
      <c r="CC88" s="65">
        <f t="shared" si="133"/>
        <v>2.2048319479107601</v>
      </c>
      <c r="CD88" s="65">
        <f t="shared" si="133"/>
        <v>2.2194016988443219</v>
      </c>
      <c r="CE88" s="65">
        <f t="shared" si="133"/>
        <v>2.2319969963870663</v>
      </c>
      <c r="CF88" s="65">
        <f t="shared" si="133"/>
        <v>2.24269445414786</v>
      </c>
      <c r="CG88" s="65">
        <f t="shared" si="133"/>
        <v>2.2516793291171568</v>
      </c>
      <c r="CH88" s="65">
        <f t="shared" si="133"/>
        <v>2.259099881000679</v>
      </c>
      <c r="CI88" s="65">
        <f t="shared" si="133"/>
        <v>2.2651204183430864</v>
      </c>
      <c r="CJ88" s="65">
        <f t="shared" si="133"/>
        <v>2.2698921392961005</v>
      </c>
      <c r="CK88" s="65">
        <f t="shared" si="133"/>
        <v>2.273547423937162</v>
      </c>
      <c r="CL88" s="65">
        <f t="shared" si="133"/>
        <v>2.2761111341288753</v>
      </c>
      <c r="CM88" s="65">
        <f t="shared" si="133"/>
        <v>2.2847610655896773</v>
      </c>
      <c r="CN88" s="65">
        <f t="shared" si="133"/>
        <v>2.2924367493464524</v>
      </c>
      <c r="CO88" s="65">
        <f t="shared" si="133"/>
        <v>2.2991259237355353</v>
      </c>
      <c r="CP88" s="65">
        <f t="shared" si="133"/>
        <v>2.3048462267191185</v>
      </c>
      <c r="CQ88" s="65">
        <f t="shared" si="133"/>
        <v>2.3095208936079703</v>
      </c>
      <c r="CR88" s="65">
        <f t="shared" si="133"/>
        <v>2.3145882166459359</v>
      </c>
      <c r="CS88" s="65">
        <f t="shared" si="133"/>
        <v>2.3186186290765041</v>
      </c>
      <c r="CT88" s="65">
        <f t="shared" si="133"/>
        <v>2.321538687500293</v>
      </c>
      <c r="CU88" s="65">
        <f t="shared" si="133"/>
        <v>2.3234025280800203</v>
      </c>
      <c r="CV88" s="65">
        <f t="shared" si="133"/>
        <v>2.3241799529801703</v>
      </c>
      <c r="CW88" s="65">
        <f t="shared" ref="CW88:DP88" si="134">CW$49*CW45</f>
        <v>2.316289218571904</v>
      </c>
      <c r="CX88" s="65">
        <f t="shared" si="134"/>
        <v>2.3084252736940361</v>
      </c>
      <c r="CY88" s="65">
        <f t="shared" si="134"/>
        <v>2.3005880273944577</v>
      </c>
      <c r="CZ88" s="65">
        <f t="shared" si="134"/>
        <v>2.2927773890298471</v>
      </c>
      <c r="DA88" s="65">
        <f t="shared" si="134"/>
        <v>2.2849932682646221</v>
      </c>
      <c r="DB88" s="65">
        <f t="shared" si="134"/>
        <v>2.2772355750698963</v>
      </c>
      <c r="DC88" s="65">
        <f t="shared" si="134"/>
        <v>2.2695042197224367</v>
      </c>
      <c r="DD88" s="65">
        <f t="shared" si="134"/>
        <v>2.2617991128036259</v>
      </c>
      <c r="DE88" s="65">
        <f t="shared" si="134"/>
        <v>2.2541201651984282</v>
      </c>
      <c r="DF88" s="65">
        <f t="shared" si="134"/>
        <v>2.2464672880943595</v>
      </c>
      <c r="DG88" s="65">
        <f t="shared" si="134"/>
        <v>2.2388403929804586</v>
      </c>
      <c r="DH88" s="65">
        <f t="shared" si="134"/>
        <v>2.2312393916462656</v>
      </c>
      <c r="DI88" s="65">
        <f t="shared" si="134"/>
        <v>2.2236641961807999</v>
      </c>
      <c r="DJ88" s="65">
        <f t="shared" si="134"/>
        <v>2.2161147189715442</v>
      </c>
      <c r="DK88" s="65">
        <f t="shared" si="134"/>
        <v>2.2085908727034309</v>
      </c>
      <c r="DL88" s="65">
        <f t="shared" si="134"/>
        <v>2.2010925703578326</v>
      </c>
      <c r="DM88" s="65">
        <f t="shared" si="134"/>
        <v>2.1936197252115557</v>
      </c>
      <c r="DN88" s="65">
        <f t="shared" si="134"/>
        <v>2.1861722508358374</v>
      </c>
      <c r="DO88" s="65">
        <f t="shared" si="134"/>
        <v>2.1787500610953452</v>
      </c>
      <c r="DP88" s="65">
        <f t="shared" si="134"/>
        <v>2.1713530701471822</v>
      </c>
    </row>
    <row r="89" spans="1:120" x14ac:dyDescent="0.25">
      <c r="A89" s="65" t="str">
        <f t="shared" si="69"/>
        <v>04_CHL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04_CHL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04_CHL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04_CHL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04_CHL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04_CHL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04_CHL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04_CHL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04_CHL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04_CHL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04_CHL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04_CHL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04_CHL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04_CHL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04_CHL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04_CHL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04_CHL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04_CHL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04_CHL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04_CHL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04_CHL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04_CHL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04_CHL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04_CHL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04_CHL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04_CHL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04_CHL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04_CHL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04_CHL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04_CHL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04_CHL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04_CHL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04_CHL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04_CHL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04_CHL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04_CHL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04_CHL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04_CHL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04_CHL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04_CHL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04_CHL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04_CHL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04_CHL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04_CHL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04_CHL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04_CHL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04_CHL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04_CHL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04_CHL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04_CHL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04_CHL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04_CHL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04_CHL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04_CHL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04_CHL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04_CHL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04_CHL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04_CHL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04_CHL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04_CHL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04_CHL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04_CHL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04_CHL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04_CHL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04_CHL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04_CHL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AO15" si="1">J15*(1-$F$4)</f>
        <v>2.1613372345817509E-3</v>
      </c>
      <c r="L15" s="42">
        <f t="shared" si="1"/>
        <v>2.1585704625194098E-3</v>
      </c>
      <c r="M15" s="42">
        <f t="shared" si="1"/>
        <v>2.1558072322586546E-3</v>
      </c>
      <c r="N15" s="42">
        <f t="shared" si="1"/>
        <v>2.1530475392655523E-3</v>
      </c>
      <c r="O15" s="42">
        <f t="shared" si="1"/>
        <v>2.1502913790119745E-3</v>
      </c>
      <c r="P15" s="42">
        <f t="shared" si="1"/>
        <v>2.1475387469755886E-3</v>
      </c>
      <c r="Q15" s="42">
        <f t="shared" si="1"/>
        <v>2.1447896386398517E-3</v>
      </c>
      <c r="R15" s="42">
        <f t="shared" si="1"/>
        <v>2.1420440494940027E-3</v>
      </c>
      <c r="S15" s="42">
        <f t="shared" si="1"/>
        <v>2.139301975033054E-3</v>
      </c>
      <c r="T15" s="42">
        <f t="shared" si="1"/>
        <v>2.1365634107577856E-3</v>
      </c>
      <c r="U15" s="42">
        <f t="shared" si="1"/>
        <v>2.1338283521747372E-3</v>
      </c>
      <c r="V15" s="42">
        <f t="shared" si="1"/>
        <v>2.1310967947962001E-3</v>
      </c>
      <c r="W15" s="42">
        <f t="shared" si="1"/>
        <v>2.1283687341402111E-3</v>
      </c>
      <c r="X15" s="42">
        <f t="shared" si="1"/>
        <v>2.1256441657305438E-3</v>
      </c>
      <c r="Y15" s="42">
        <f t="shared" si="1"/>
        <v>2.1229230850967019E-3</v>
      </c>
      <c r="Z15" s="42">
        <f t="shared" si="1"/>
        <v>2.1202054877739124E-3</v>
      </c>
      <c r="AA15" s="42">
        <f t="shared" si="1"/>
        <v>2.1174913693031176E-3</v>
      </c>
      <c r="AB15" s="42">
        <f t="shared" si="1"/>
        <v>2.1147807252309674E-3</v>
      </c>
      <c r="AC15" s="42">
        <f t="shared" si="1"/>
        <v>2.1120735511098135E-3</v>
      </c>
      <c r="AD15" s="42">
        <f t="shared" si="1"/>
        <v>2.1093698424976999E-3</v>
      </c>
      <c r="AE15" s="42">
        <f t="shared" si="1"/>
        <v>2.106669594958358E-3</v>
      </c>
      <c r="AF15" s="42">
        <f t="shared" si="1"/>
        <v>2.1039728040611974E-3</v>
      </c>
      <c r="AG15" s="42">
        <f t="shared" si="1"/>
        <v>2.1012794653812996E-3</v>
      </c>
      <c r="AH15" s="42">
        <f t="shared" si="1"/>
        <v>2.0985895744994108E-3</v>
      </c>
      <c r="AI15" s="42">
        <f t="shared" si="1"/>
        <v>2.0959031270019342E-3</v>
      </c>
      <c r="AJ15" s="42">
        <f t="shared" si="1"/>
        <v>2.0932201184809228E-3</v>
      </c>
      <c r="AK15" s="42">
        <f t="shared" si="1"/>
        <v>2.090540544534072E-3</v>
      </c>
      <c r="AL15" s="42">
        <f t="shared" si="1"/>
        <v>2.0878644007647136E-3</v>
      </c>
      <c r="AM15" s="42">
        <f t="shared" si="1"/>
        <v>2.0851916827818069E-3</v>
      </c>
      <c r="AN15" s="42">
        <f t="shared" si="1"/>
        <v>2.0825223861999326E-3</v>
      </c>
      <c r="AO15" s="42">
        <f t="shared" si="1"/>
        <v>2.0798565066392849E-3</v>
      </c>
      <c r="AP15" s="42">
        <f t="shared" ref="AP15:BJ15" si="2">AO15*(1-$F$4)</f>
        <v>2.0771940397256656E-3</v>
      </c>
      <c r="AQ15" s="42">
        <f t="shared" si="2"/>
        <v>2.0745349810904748E-3</v>
      </c>
      <c r="AR15" s="42">
        <f t="shared" si="2"/>
        <v>2.0718793263707052E-3</v>
      </c>
      <c r="AS15" s="42">
        <f t="shared" si="2"/>
        <v>2.0692270712089353E-3</v>
      </c>
      <c r="AT15" s="42">
        <f t="shared" si="2"/>
        <v>2.0665782112533216E-3</v>
      </c>
      <c r="AU15" s="42">
        <f t="shared" si="2"/>
        <v>2.0639327421575907E-3</v>
      </c>
      <c r="AV15" s="42">
        <f t="shared" si="2"/>
        <v>2.0612906595810334E-3</v>
      </c>
      <c r="AW15" s="42">
        <f t="shared" si="2"/>
        <v>2.0586519591884976E-3</v>
      </c>
      <c r="AX15" s="42">
        <f t="shared" si="2"/>
        <v>2.0560166366503799E-3</v>
      </c>
      <c r="AY15" s="42">
        <f t="shared" si="2"/>
        <v>2.0533846876426196E-3</v>
      </c>
      <c r="AZ15" s="42">
        <f t="shared" si="2"/>
        <v>2.0507561078466916E-3</v>
      </c>
      <c r="BA15" s="42">
        <f t="shared" si="2"/>
        <v>2.0481308929495988E-3</v>
      </c>
      <c r="BB15" s="42">
        <f t="shared" si="2"/>
        <v>2.0455090386438651E-3</v>
      </c>
      <c r="BC15" s="42">
        <f t="shared" si="2"/>
        <v>2.0428905406275288E-3</v>
      </c>
      <c r="BD15" s="42">
        <f t="shared" si="2"/>
        <v>2.0402753946041352E-3</v>
      </c>
      <c r="BE15" s="42">
        <f t="shared" si="2"/>
        <v>2.0376635962827292E-3</v>
      </c>
      <c r="BF15" s="42">
        <f t="shared" si="2"/>
        <v>2.0350551413778491E-3</v>
      </c>
      <c r="BG15" s="42">
        <f t="shared" si="2"/>
        <v>2.0324500256095192E-3</v>
      </c>
      <c r="BH15" s="42">
        <f t="shared" si="2"/>
        <v>2.0298482447032419E-3</v>
      </c>
      <c r="BI15" s="42">
        <f t="shared" si="2"/>
        <v>2.0272497943899922E-3</v>
      </c>
      <c r="BJ15" s="42">
        <f t="shared" si="2"/>
        <v>2.02465467040621E-3</v>
      </c>
      <c r="BK15" t="str">
        <f t="shared" ref="BK15:BK46" si="3">A15</f>
        <v>05_PRC</v>
      </c>
      <c r="BL15" t="str">
        <f t="shared" ref="BL15:BL46" si="4">"d_ind_cem_"&amp;C15</f>
        <v>d_ind_cem_1_x_coal_thermal</v>
      </c>
      <c r="BO15" s="8">
        <f t="shared" ref="BO15:BO46" si="5">E15</f>
        <v>5650.4110075326134</v>
      </c>
      <c r="BP15" s="8">
        <f t="shared" ref="BP15:BP46" si="6">F15</f>
        <v>5128.9349005754502</v>
      </c>
      <c r="BQ15" s="8" cm="1">
        <f t="array" ref="BQ15">K15*INDEX(prod_est,$G15+$H15-1,MATCH(BQ$14,$BP$14:$DP$14,0))</f>
        <v>4994.310014809781</v>
      </c>
      <c r="BR15" s="8" cm="1">
        <f t="array" ref="BR15">L15*INDEX(prod_est,$G15+$H15-1,MATCH(BR$14,$BP$14:$DP$14,0))</f>
        <v>4702.7325591576755</v>
      </c>
      <c r="BS15" s="8" cm="1">
        <f t="array" ref="BS15">M15*INDEX(prod_est,$G15+$H15-1,MATCH(BS$14,$BP$14:$DP$14,0))</f>
        <v>4596.2707126423566</v>
      </c>
      <c r="BT15" s="8" cm="1">
        <f t="array" ref="BT15">N15*INDEX(prod_est,$G15+$H15-1,MATCH(BT$14,$BP$14:$DP$14,0))</f>
        <v>4491.1755718178892</v>
      </c>
      <c r="BU15" s="8" cm="1">
        <f t="array" ref="BU15">O15*INDEX(prod_est,$G15+$H15-1,MATCH(BU$14,$BP$14:$DP$14,0))</f>
        <v>4387.5989745052593</v>
      </c>
      <c r="BV15" s="8" cm="1">
        <f t="array" ref="BV15">P15*INDEX(prod_est,$G15+$H15-1,MATCH(BV$14,$BP$14:$DP$14,0))</f>
        <v>4285.5503018861318</v>
      </c>
      <c r="BW15" s="8" cm="1">
        <f t="array" ref="BW15">Q15*INDEX(prod_est,$G15+$H15-1,MATCH(BW$14,$BP$14:$DP$14,0))</f>
        <v>4185.0474729365105</v>
      </c>
      <c r="BX15" s="8" cm="1">
        <f t="array" ref="BX15">R15*INDEX(prod_est,$G15+$H15-1,MATCH(BX$14,$BP$14:$DP$14,0))</f>
        <v>4086.2161159204275</v>
      </c>
      <c r="BY15" s="8" cm="1">
        <f t="array" ref="BY15">S15*INDEX(prod_est,$G15+$H15-1,MATCH(BY$14,$BP$14:$DP$14,0))</f>
        <v>3989.1752784704258</v>
      </c>
      <c r="BZ15" s="8" cm="1">
        <f t="array" ref="BZ15">T15*INDEX(prod_est,$G15+$H15-1,MATCH(BZ$14,$BP$14:$DP$14,0))</f>
        <v>3875.6336767151979</v>
      </c>
      <c r="CA15" s="8" cm="1">
        <f t="array" ref="CA15">U15*INDEX(prod_est,$G15+$H15-1,MATCH(CA$14,$BP$14:$DP$14,0))</f>
        <v>3764.8535056581081</v>
      </c>
      <c r="CB15" s="8" cm="1">
        <f t="array" ref="CB15">V15*INDEX(prod_est,$G15+$H15-1,MATCH(CB$14,$BP$14:$DP$14,0))</f>
        <v>3656.7606843313933</v>
      </c>
      <c r="CC15" s="8" cm="1">
        <f t="array" ref="CC15">W15*INDEX(prod_est,$G15+$H15-1,MATCH(CC$14,$BP$14:$DP$14,0))</f>
        <v>3551.3206379663102</v>
      </c>
      <c r="CD15" s="8" cm="1">
        <f t="array" ref="CD15">X15*INDEX(prod_est,$G15+$H15-1,MATCH(CD$14,$BP$14:$DP$14,0))</f>
        <v>3448.553214217332</v>
      </c>
      <c r="CE15" s="8" cm="1">
        <f t="array" ref="CE15">Y15*INDEX(prod_est,$G15+$H15-1,MATCH(CE$14,$BP$14:$DP$14,0))</f>
        <v>3348.5178774883698</v>
      </c>
      <c r="CF15" s="8" cm="1">
        <f t="array" ref="CF15">Z15*INDEX(prod_est,$G15+$H15-1,MATCH(CF$14,$BP$14:$DP$14,0))</f>
        <v>3251.2922182425982</v>
      </c>
      <c r="CG15" s="8" cm="1">
        <f t="array" ref="CG15">AA15*INDEX(prod_est,$G15+$H15-1,MATCH(CG$14,$BP$14:$DP$14,0))</f>
        <v>3156.9007699835338</v>
      </c>
      <c r="CH15" s="8" cm="1">
        <f t="array" ref="CH15">AB15*INDEX(prod_est,$G15+$H15-1,MATCH(CH$14,$BP$14:$DP$14,0))</f>
        <v>3065.3046520712023</v>
      </c>
      <c r="CI15" s="8" cm="1">
        <f t="array" ref="CI15">AC15*INDEX(prod_est,$G15+$H15-1,MATCH(CI$14,$BP$14:$DP$14,0))</f>
        <v>2976.4009873397204</v>
      </c>
      <c r="CJ15" s="8" cm="1">
        <f t="array" ref="CJ15">AD15*INDEX(prod_est,$G15+$H15-1,MATCH(CJ$14,$BP$14:$DP$14,0))</f>
        <v>2890.0663106765019</v>
      </c>
      <c r="CK15" s="8" cm="1">
        <f t="array" ref="CK15">AE15*INDEX(prod_est,$G15+$H15-1,MATCH(CK$14,$BP$14:$DP$14,0))</f>
        <v>2806.1544556572267</v>
      </c>
      <c r="CL15" s="8" cm="1">
        <f t="array" ref="CL15">AF15*INDEX(prod_est,$G15+$H15-1,MATCH(CL$14,$BP$14:$DP$14,0))</f>
        <v>2724.5427166409918</v>
      </c>
      <c r="CM15" s="8" cm="1">
        <f t="array" ref="CM15">AG15*INDEX(prod_est,$G15+$H15-1,MATCH(CM$14,$BP$14:$DP$14,0))</f>
        <v>2658.7255066431912</v>
      </c>
      <c r="CN15" s="8" cm="1">
        <f t="array" ref="CN15">AH15*INDEX(prod_est,$G15+$H15-1,MATCH(CN$14,$BP$14:$DP$14,0))</f>
        <v>2594.3594330557544</v>
      </c>
      <c r="CO15" s="8" cm="1">
        <f t="array" ref="CO15">AI15*INDEX(prod_est,$G15+$H15-1,MATCH(CO$14,$BP$14:$DP$14,0))</f>
        <v>2531.3887839375357</v>
      </c>
      <c r="CP15" s="8" cm="1">
        <f t="array" ref="CP15">AJ15*INDEX(prod_est,$G15+$H15-1,MATCH(CP$14,$BP$14:$DP$14,0))</f>
        <v>2469.7572876662098</v>
      </c>
      <c r="CQ15" s="8" cm="1">
        <f t="array" ref="CQ15">AK15*INDEX(prod_est,$G15+$H15-1,MATCH(CQ$14,$BP$14:$DP$14,0))</f>
        <v>2409.415084258369</v>
      </c>
      <c r="CR15" s="8" cm="1">
        <f t="array" ref="CR15">AL15*INDEX(prod_est,$G15+$H15-1,MATCH(CR$14,$BP$14:$DP$14,0))</f>
        <v>2350.323717393238</v>
      </c>
      <c r="CS15" s="8" cm="1">
        <f t="array" ref="CS15">AM15*INDEX(prod_est,$G15+$H15-1,MATCH(CS$14,$BP$14:$DP$14,0))</f>
        <v>2292.4499686399363</v>
      </c>
      <c r="CT15" s="8" cm="1">
        <f t="array" ref="CT15">AN15*INDEX(prod_est,$G15+$H15-1,MATCH(CT$14,$BP$14:$DP$14,0))</f>
        <v>2235.7581777621745</v>
      </c>
      <c r="CU15" s="8" cm="1">
        <f t="array" ref="CU15">AO15*INDEX(prod_est,$G15+$H15-1,MATCH(CU$14,$BP$14:$DP$14,0))</f>
        <v>2180.2151290563647</v>
      </c>
      <c r="CV15" s="8" cm="1">
        <f t="array" ref="CV15">AP15*INDEX(prod_est,$G15+$H15-1,MATCH(CV$14,$BP$14:$DP$14,0))</f>
        <v>2125.7912820982829</v>
      </c>
      <c r="CW15" cm="1">
        <f t="array" ref="CW15">AQ15*INDEX(prod_est,$G15+$H15-1,MATCH(CW$14,$BP$14:$DP$14,0))</f>
        <v>2123.0700131377657</v>
      </c>
      <c r="CX15" cm="1">
        <f t="array" ref="CX15">AR15*INDEX(prod_est,$G15+$H15-1,MATCH(CX$14,$BP$14:$DP$14,0))</f>
        <v>2120.3522277293814</v>
      </c>
      <c r="CY15" cm="1">
        <f t="array" ref="CY15">AS15*INDEX(prod_est,$G15+$H15-1,MATCH(CY$14,$BP$14:$DP$14,0))</f>
        <v>2117.6379214137637</v>
      </c>
      <c r="CZ15" cm="1">
        <f t="array" ref="CZ15">AT15*INDEX(prod_est,$G15+$H15-1,MATCH(CZ$14,$BP$14:$DP$14,0))</f>
        <v>2114.9270897372553</v>
      </c>
      <c r="DA15" cm="1">
        <f t="array" ref="DA15">AU15*INDEX(prod_est,$G15+$H15-1,MATCH(DA$14,$BP$14:$DP$14,0))</f>
        <v>2112.2197282518987</v>
      </c>
      <c r="DB15" cm="1">
        <f t="array" ref="DB15">AV15*INDEX(prod_est,$G15+$H15-1,MATCH(DB$14,$BP$14:$DP$14,0))</f>
        <v>2109.5158325154316</v>
      </c>
      <c r="DC15" cm="1">
        <f t="array" ref="DC15">AW15*INDEX(prod_est,$G15+$H15-1,MATCH(DC$14,$BP$14:$DP$14,0))</f>
        <v>2106.815398091278</v>
      </c>
      <c r="DD15" cm="1">
        <f t="array" ref="DD15">AX15*INDEX(prod_est,$G15+$H15-1,MATCH(DD$14,$BP$14:$DP$14,0))</f>
        <v>2104.1184205485411</v>
      </c>
      <c r="DE15" cm="1">
        <f t="array" ref="DE15">AY15*INDEX(prod_est,$G15+$H15-1,MATCH(DE$14,$BP$14:$DP$14,0))</f>
        <v>2101.4248954619952</v>
      </c>
      <c r="DF15" cm="1">
        <f t="array" ref="DF15">AZ15*INDEX(prod_est,$G15+$H15-1,MATCH(DF$14,$BP$14:$DP$14,0))</f>
        <v>2098.7348184120815</v>
      </c>
      <c r="DG15" cm="1">
        <f t="array" ref="DG15">BA15*INDEX(prod_est,$G15+$H15-1,MATCH(DG$14,$BP$14:$DP$14,0))</f>
        <v>2096.0481849848975</v>
      </c>
      <c r="DH15" cm="1">
        <f t="array" ref="DH15">BB15*INDEX(prod_est,$G15+$H15-1,MATCH(DH$14,$BP$14:$DP$14,0))</f>
        <v>2093.364990772191</v>
      </c>
      <c r="DI15" cm="1">
        <f t="array" ref="DI15">BC15*INDEX(prod_est,$G15+$H15-1,MATCH(DI$14,$BP$14:$DP$14,0))</f>
        <v>2090.685231371353</v>
      </c>
      <c r="DJ15" cm="1">
        <f t="array" ref="DJ15">BD15*INDEX(prod_est,$G15+$H15-1,MATCH(DJ$14,$BP$14:$DP$14,0))</f>
        <v>2088.0089023854111</v>
      </c>
      <c r="DK15" cm="1">
        <f t="array" ref="DK15">BE15*INDEX(prod_est,$G15+$H15-1,MATCH(DK$14,$BP$14:$DP$14,0))</f>
        <v>2085.33599942302</v>
      </c>
      <c r="DL15" cm="1">
        <f t="array" ref="DL15">BF15*INDEX(prod_est,$G15+$H15-1,MATCH(DL$14,$BP$14:$DP$14,0))</f>
        <v>2082.6665180984573</v>
      </c>
      <c r="DM15" cm="1">
        <f t="array" ref="DM15">BG15*INDEX(prod_est,$G15+$H15-1,MATCH(DM$14,$BP$14:$DP$14,0))</f>
        <v>2080.0004540316145</v>
      </c>
      <c r="DN15" cm="1">
        <f t="array" ref="DN15">BH15*INDEX(prod_est,$G15+$H15-1,MATCH(DN$14,$BP$14:$DP$14,0))</f>
        <v>2077.3378028479897</v>
      </c>
      <c r="DO15" cm="1">
        <f t="array" ref="DO15">BI15*INDEX(prod_est,$G15+$H15-1,MATCH(DO$14,$BP$14:$DP$14,0))</f>
        <v>2074.678560178681</v>
      </c>
      <c r="DP15" cm="1">
        <f t="array" ref="DP15">BJ15*INDEX(prod_est,$G15+$H15-1,MATCH(DP$14,$BP$14:$DP$14,0))</f>
        <v>2072.0227216603803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05_PRC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05_PRC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ref="K18:AP18" si="11">J18*(1-$F$4)</f>
        <v>1.5523017329828793E-4</v>
      </c>
      <c r="L18" s="42">
        <f t="shared" si="11"/>
        <v>1.5503145997403561E-4</v>
      </c>
      <c r="M18" s="42">
        <f t="shared" si="11"/>
        <v>1.5483300102677968E-4</v>
      </c>
      <c r="N18" s="42">
        <f t="shared" si="11"/>
        <v>1.5463479613088697E-4</v>
      </c>
      <c r="O18" s="42">
        <f t="shared" si="11"/>
        <v>1.544368449611411E-4</v>
      </c>
      <c r="P18" s="42">
        <f t="shared" si="11"/>
        <v>1.5423914719274204E-4</v>
      </c>
      <c r="Q18" s="42">
        <f t="shared" si="11"/>
        <v>1.5404170250130555E-4</v>
      </c>
      <c r="R18" s="42">
        <f t="shared" si="11"/>
        <v>1.5384451056286262E-4</v>
      </c>
      <c r="S18" s="42">
        <f t="shared" si="11"/>
        <v>1.5364757105385896E-4</v>
      </c>
      <c r="T18" s="42">
        <f t="shared" si="11"/>
        <v>1.5345088365115446E-4</v>
      </c>
      <c r="U18" s="42">
        <f t="shared" si="11"/>
        <v>1.5325444803202272E-4</v>
      </c>
      <c r="V18" s="42">
        <f t="shared" si="11"/>
        <v>1.5305826387415039E-4</v>
      </c>
      <c r="W18" s="42">
        <f t="shared" si="11"/>
        <v>1.5286233085563681E-4</v>
      </c>
      <c r="X18" s="42">
        <f t="shared" si="11"/>
        <v>1.526666486549933E-4</v>
      </c>
      <c r="Y18" s="42">
        <f t="shared" si="11"/>
        <v>1.5247121695114279E-4</v>
      </c>
      <c r="Z18" s="42">
        <f t="shared" si="11"/>
        <v>1.5227603542341918E-4</v>
      </c>
      <c r="AA18" s="42">
        <f t="shared" si="11"/>
        <v>1.5208110375156692E-4</v>
      </c>
      <c r="AB18" s="42">
        <f t="shared" si="11"/>
        <v>1.5188642161574037E-4</v>
      </c>
      <c r="AC18" s="42">
        <f t="shared" si="11"/>
        <v>1.5169198869650335E-4</v>
      </c>
      <c r="AD18" s="42">
        <f t="shared" si="11"/>
        <v>1.5149780467482862E-4</v>
      </c>
      <c r="AE18" s="42">
        <f t="shared" si="11"/>
        <v>1.5130386923209728E-4</v>
      </c>
      <c r="AF18" s="42">
        <f t="shared" si="11"/>
        <v>1.5111018205009837E-4</v>
      </c>
      <c r="AG18" s="42">
        <f t="shared" si="11"/>
        <v>1.509167428110282E-4</v>
      </c>
      <c r="AH18" s="42">
        <f t="shared" si="11"/>
        <v>1.5072355119748998E-4</v>
      </c>
      <c r="AI18" s="42">
        <f t="shared" si="11"/>
        <v>1.5053060689249319E-4</v>
      </c>
      <c r="AJ18" s="42">
        <f t="shared" si="11"/>
        <v>1.5033790957945311E-4</v>
      </c>
      <c r="AK18" s="42">
        <f t="shared" si="11"/>
        <v>1.5014545894219026E-4</v>
      </c>
      <c r="AL18" s="42">
        <f t="shared" si="11"/>
        <v>1.4995325466492994E-4</v>
      </c>
      <c r="AM18" s="42">
        <f t="shared" si="11"/>
        <v>1.4976129643230163E-4</v>
      </c>
      <c r="AN18" s="42">
        <f t="shared" si="11"/>
        <v>1.4956958392933859E-4</v>
      </c>
      <c r="AO18" s="42">
        <f t="shared" si="11"/>
        <v>1.4937811684147723E-4</v>
      </c>
      <c r="AP18" s="42">
        <f t="shared" si="11"/>
        <v>1.4918689485455666E-4</v>
      </c>
      <c r="AQ18" s="42">
        <f t="shared" ref="AQ18:BJ18" si="12">AP18*(1-$F$4)</f>
        <v>1.4899591765481815E-4</v>
      </c>
      <c r="AR18" s="42">
        <f t="shared" si="12"/>
        <v>1.4880518492890461E-4</v>
      </c>
      <c r="AS18" s="42">
        <f t="shared" si="12"/>
        <v>1.4861469636386009E-4</v>
      </c>
      <c r="AT18" s="42">
        <f t="shared" si="12"/>
        <v>1.4842445164712923E-4</v>
      </c>
      <c r="AU18" s="42">
        <f t="shared" si="12"/>
        <v>1.4823445046655684E-4</v>
      </c>
      <c r="AV18" s="42">
        <f t="shared" si="12"/>
        <v>1.4804469251038731E-4</v>
      </c>
      <c r="AW18" s="42">
        <f t="shared" si="12"/>
        <v>1.4785517746726407E-4</v>
      </c>
      <c r="AX18" s="42">
        <f t="shared" si="12"/>
        <v>1.4766590502622917E-4</v>
      </c>
      <c r="AY18" s="42">
        <f t="shared" si="12"/>
        <v>1.474768748767227E-4</v>
      </c>
      <c r="AZ18" s="42">
        <f t="shared" si="12"/>
        <v>1.4728808670858232E-4</v>
      </c>
      <c r="BA18" s="42">
        <f t="shared" si="12"/>
        <v>1.4709954021204272E-4</v>
      </c>
      <c r="BB18" s="42">
        <f t="shared" si="12"/>
        <v>1.4691123507773514E-4</v>
      </c>
      <c r="BC18" s="42">
        <f t="shared" si="12"/>
        <v>1.4672317099668683E-4</v>
      </c>
      <c r="BD18" s="42">
        <f t="shared" si="12"/>
        <v>1.4653534766032058E-4</v>
      </c>
      <c r="BE18" s="42">
        <f t="shared" si="12"/>
        <v>1.463477647604542E-4</v>
      </c>
      <c r="BF18" s="42">
        <f t="shared" si="12"/>
        <v>1.461604219893E-4</v>
      </c>
      <c r="BG18" s="42">
        <f t="shared" si="12"/>
        <v>1.4597331903946429E-4</v>
      </c>
      <c r="BH18" s="42">
        <f t="shared" si="12"/>
        <v>1.4578645560394689E-4</v>
      </c>
      <c r="BI18" s="42">
        <f t="shared" si="12"/>
        <v>1.4559983137614065E-4</v>
      </c>
      <c r="BJ18" s="42">
        <f t="shared" si="12"/>
        <v>1.4541344604983083E-4</v>
      </c>
      <c r="BK18" t="str">
        <f t="shared" si="3"/>
        <v>05_PRC</v>
      </c>
      <c r="BL18" t="str">
        <f t="shared" si="4"/>
        <v>d_ind_cem_2_coal_products</v>
      </c>
      <c r="BO18" s="8">
        <f t="shared" si="5"/>
        <v>315.57409628991581</v>
      </c>
      <c r="BP18" s="8">
        <f t="shared" si="6"/>
        <v>368.36706494164179</v>
      </c>
      <c r="BQ18" s="8" cm="1">
        <f t="array" ref="BQ18">K18*INDEX(prod_est,$G18+$H18-1,MATCH(BQ$14,$BP$14:$DP$14,0))</f>
        <v>358.69812294901885</v>
      </c>
      <c r="BR18" s="8" cm="1">
        <f t="array" ref="BR18">L18*INDEX(prod_est,$G18+$H18-1,MATCH(BR$14,$BP$14:$DP$14,0))</f>
        <v>337.75663438973402</v>
      </c>
      <c r="BS18" s="8" cm="1">
        <f t="array" ref="BS18">M18*INDEX(prod_est,$G18+$H18-1,MATCH(BS$14,$BP$14:$DP$14,0))</f>
        <v>330.11040009560872</v>
      </c>
      <c r="BT18" s="8" cm="1">
        <f t="array" ref="BT18">N18*INDEX(prod_est,$G18+$H18-1,MATCH(BT$14,$BP$14:$DP$14,0))</f>
        <v>322.56232445893141</v>
      </c>
      <c r="BU18" s="8" cm="1">
        <f t="array" ref="BU18">O18*INDEX(prod_est,$G18+$H18-1,MATCH(BU$14,$BP$14:$DP$14,0))</f>
        <v>315.12331267806144</v>
      </c>
      <c r="BV18" s="8" cm="1">
        <f t="array" ref="BV18">P18*INDEX(prod_est,$G18+$H18-1,MATCH(BV$14,$BP$14:$DP$14,0))</f>
        <v>307.79403852219707</v>
      </c>
      <c r="BW18" s="8" cm="1">
        <f t="array" ref="BW18">Q18*INDEX(prod_est,$G18+$H18-1,MATCH(BW$14,$BP$14:$DP$14,0))</f>
        <v>300.57578895651238</v>
      </c>
      <c r="BX18" s="8" cm="1">
        <f t="array" ref="BX18">R18*INDEX(prod_est,$G18+$H18-1,MATCH(BX$14,$BP$14:$DP$14,0))</f>
        <v>293.4775867734179</v>
      </c>
      <c r="BY18" s="8" cm="1">
        <f t="array" ref="BY18">S18*INDEX(prod_est,$G18+$H18-1,MATCH(BY$14,$BP$14:$DP$14,0))</f>
        <v>286.50798213544027</v>
      </c>
      <c r="BZ18" s="8" cm="1">
        <f t="array" ref="BZ18">T18*INDEX(prod_est,$G18+$H18-1,MATCH(BZ$14,$BP$14:$DP$14,0))</f>
        <v>278.35327021218046</v>
      </c>
      <c r="CA18" s="8" cm="1">
        <f t="array" ref="CA18">U18*INDEX(prod_est,$G18+$H18-1,MATCH(CA$14,$BP$14:$DP$14,0))</f>
        <v>270.39688798914722</v>
      </c>
      <c r="CB18" s="8" cm="1">
        <f t="array" ref="CB18">V18*INDEX(prod_est,$G18+$H18-1,MATCH(CB$14,$BP$14:$DP$14,0))</f>
        <v>262.63351487070196</v>
      </c>
      <c r="CC18" s="8" cm="1">
        <f t="array" ref="CC18">W18*INDEX(prod_est,$G18+$H18-1,MATCH(CC$14,$BP$14:$DP$14,0))</f>
        <v>255.06066765003274</v>
      </c>
      <c r="CD18" s="8" cm="1">
        <f t="array" ref="CD18">X18*INDEX(prod_est,$G18+$H18-1,MATCH(CD$14,$BP$14:$DP$14,0))</f>
        <v>247.67977181261867</v>
      </c>
      <c r="CE18" s="8" cm="1">
        <f t="array" ref="CE18">Y18*INDEX(prod_est,$G18+$H18-1,MATCH(CE$14,$BP$14:$DP$14,0))</f>
        <v>240.49509817264672</v>
      </c>
      <c r="CF18" s="8" cm="1">
        <f t="array" ref="CF18">Z18*INDEX(prod_est,$G18+$H18-1,MATCH(CF$14,$BP$14:$DP$14,0))</f>
        <v>233.51221938247866</v>
      </c>
      <c r="CG18" s="8" cm="1">
        <f t="array" ref="CG18">AA18*INDEX(prod_est,$G18+$H18-1,MATCH(CG$14,$BP$14:$DP$14,0))</f>
        <v>226.73289747163099</v>
      </c>
      <c r="CH18" s="8" cm="1">
        <f t="array" ref="CH18">AB18*INDEX(prod_est,$G18+$H18-1,MATCH(CH$14,$BP$14:$DP$14,0))</f>
        <v>220.15433997977661</v>
      </c>
      <c r="CI18" s="8" cm="1">
        <f t="array" ref="CI18">AC18*INDEX(prod_est,$G18+$H18-1,MATCH(CI$14,$BP$14:$DP$14,0))</f>
        <v>213.76915812924904</v>
      </c>
      <c r="CJ18" s="8" cm="1">
        <f t="array" ref="CJ18">AD18*INDEX(prod_est,$G18+$H18-1,MATCH(CJ$14,$BP$14:$DP$14,0))</f>
        <v>207.56848448811019</v>
      </c>
      <c r="CK18" s="8" cm="1">
        <f t="array" ref="CK18">AE18*INDEX(prod_est,$G18+$H18-1,MATCH(CK$14,$BP$14:$DP$14,0))</f>
        <v>201.54182118540558</v>
      </c>
      <c r="CL18" s="8" cm="1">
        <f t="array" ref="CL18">AF18*INDEX(prod_est,$G18+$H18-1,MATCH(CL$14,$BP$14:$DP$14,0))</f>
        <v>195.68035533548405</v>
      </c>
      <c r="CM18" s="8" cm="1">
        <f t="array" ref="CM18">AG18*INDEX(prod_est,$G18+$H18-1,MATCH(CM$14,$BP$14:$DP$14,0))</f>
        <v>190.95327399412847</v>
      </c>
      <c r="CN18" s="8" cm="1">
        <f t="array" ref="CN18">AH18*INDEX(prod_est,$G18+$H18-1,MATCH(CN$14,$BP$14:$DP$14,0))</f>
        <v>186.33041523907553</v>
      </c>
      <c r="CO18" s="8" cm="1">
        <f t="array" ref="CO18">AI18*INDEX(prod_est,$G18+$H18-1,MATCH(CO$14,$BP$14:$DP$14,0))</f>
        <v>181.80777776310646</v>
      </c>
      <c r="CP18" s="8" cm="1">
        <f t="array" ref="CP18">AJ18*INDEX(prod_est,$G18+$H18-1,MATCH(CP$14,$BP$14:$DP$14,0))</f>
        <v>177.3813200619407</v>
      </c>
      <c r="CQ18" s="8" cm="1">
        <f t="array" ref="CQ18">AK18*INDEX(prod_est,$G18+$H18-1,MATCH(CQ$14,$BP$14:$DP$14,0))</f>
        <v>173.04746112390589</v>
      </c>
      <c r="CR18" s="8" cm="1">
        <f t="array" ref="CR18">AL18*INDEX(prod_est,$G18+$H18-1,MATCH(CR$14,$BP$14:$DP$14,0))</f>
        <v>168.80343896385548</v>
      </c>
      <c r="CS18" s="8" cm="1">
        <f t="array" ref="CS18">AM18*INDEX(prod_est,$G18+$H18-1,MATCH(CS$14,$BP$14:$DP$14,0))</f>
        <v>164.64686778900358</v>
      </c>
      <c r="CT18" s="8" cm="1">
        <f t="array" ref="CT18">AN18*INDEX(prod_est,$G18+$H18-1,MATCH(CT$14,$BP$14:$DP$14,0))</f>
        <v>160.57518643278607</v>
      </c>
      <c r="CU18" s="8" cm="1">
        <f t="array" ref="CU18">AO18*INDEX(prod_est,$G18+$H18-1,MATCH(CU$14,$BP$14:$DP$14,0))</f>
        <v>156.58600929829478</v>
      </c>
      <c r="CV18" s="8" cm="1">
        <f t="array" ref="CV18">AP18*INDEX(prod_est,$G18+$H18-1,MATCH(CV$14,$BP$14:$DP$14,0))</f>
        <v>152.67721475217323</v>
      </c>
      <c r="CW18" cm="1">
        <f t="array" ref="CW18">AQ18*INDEX(prod_est,$G18+$H18-1,MATCH(CW$14,$BP$14:$DP$14,0))</f>
        <v>152.48176952244532</v>
      </c>
      <c r="CX18" cm="1">
        <f t="array" ref="CX18">AR18*INDEX(prod_est,$G18+$H18-1,MATCH(CX$14,$BP$14:$DP$14,0))</f>
        <v>152.28657448615905</v>
      </c>
      <c r="CY18" cm="1">
        <f t="array" ref="CY18">AS18*INDEX(prod_est,$G18+$H18-1,MATCH(CY$14,$BP$14:$DP$14,0))</f>
        <v>152.09162932303673</v>
      </c>
      <c r="CZ18" cm="1">
        <f t="array" ref="CZ18">AT18*INDEX(prod_est,$G18+$H18-1,MATCH(CZ$14,$BP$14:$DP$14,0))</f>
        <v>151.89693371321053</v>
      </c>
      <c r="DA18" cm="1">
        <f t="array" ref="DA18">AU18*INDEX(prod_est,$G18+$H18-1,MATCH(DA$14,$BP$14:$DP$14,0))</f>
        <v>151.70248733722224</v>
      </c>
      <c r="DB18" cm="1">
        <f t="array" ref="DB18">AV18*INDEX(prod_est,$G18+$H18-1,MATCH(DB$14,$BP$14:$DP$14,0))</f>
        <v>151.50828987602247</v>
      </c>
      <c r="DC18" cm="1">
        <f t="array" ref="DC18">AW18*INDEX(prod_est,$G18+$H18-1,MATCH(DC$14,$BP$14:$DP$14,0))</f>
        <v>151.31434101097034</v>
      </c>
      <c r="DD18" cm="1">
        <f t="array" ref="DD18">AX18*INDEX(prod_est,$G18+$H18-1,MATCH(DD$14,$BP$14:$DP$14,0))</f>
        <v>151.12064042383281</v>
      </c>
      <c r="DE18" cm="1">
        <f t="array" ref="DE18">AY18*INDEX(prod_est,$G18+$H18-1,MATCH(DE$14,$BP$14:$DP$14,0))</f>
        <v>150.92718779678421</v>
      </c>
      <c r="DF18" cm="1">
        <f t="array" ref="DF18">AZ18*INDEX(prod_est,$G18+$H18-1,MATCH(DF$14,$BP$14:$DP$14,0))</f>
        <v>150.73398281240583</v>
      </c>
      <c r="DG18" cm="1">
        <f t="array" ref="DG18">BA18*INDEX(prod_est,$G18+$H18-1,MATCH(DG$14,$BP$14:$DP$14,0))</f>
        <v>150.54102515368513</v>
      </c>
      <c r="DH18" cm="1">
        <f t="array" ref="DH18">BB18*INDEX(prod_est,$G18+$H18-1,MATCH(DH$14,$BP$14:$DP$14,0))</f>
        <v>150.34831450401549</v>
      </c>
      <c r="DI18" cm="1">
        <f t="array" ref="DI18">BC18*INDEX(prod_est,$G18+$H18-1,MATCH(DI$14,$BP$14:$DP$14,0))</f>
        <v>150.1558505471956</v>
      </c>
      <c r="DJ18" cm="1">
        <f t="array" ref="DJ18">BD18*INDEX(prod_est,$G18+$H18-1,MATCH(DJ$14,$BP$14:$DP$14,0))</f>
        <v>149.96363296742885</v>
      </c>
      <c r="DK18" cm="1">
        <f t="array" ref="DK18">BE18*INDEX(prod_est,$G18+$H18-1,MATCH(DK$14,$BP$14:$DP$14,0))</f>
        <v>149.77166144932292</v>
      </c>
      <c r="DL18" cm="1">
        <f t="array" ref="DL18">BF18*INDEX(prod_est,$G18+$H18-1,MATCH(DL$14,$BP$14:$DP$14,0))</f>
        <v>149.5799356778893</v>
      </c>
      <c r="DM18" cm="1">
        <f t="array" ref="DM18">BG18*INDEX(prod_est,$G18+$H18-1,MATCH(DM$14,$BP$14:$DP$14,0))</f>
        <v>149.3884553385426</v>
      </c>
      <c r="DN18" cm="1">
        <f t="array" ref="DN18">BH18*INDEX(prod_est,$G18+$H18-1,MATCH(DN$14,$BP$14:$DP$14,0))</f>
        <v>149.19722011710019</v>
      </c>
      <c r="DO18" cm="1">
        <f t="array" ref="DO18">BI18*INDEX(prod_est,$G18+$H18-1,MATCH(DO$14,$BP$14:$DP$14,0))</f>
        <v>149.00622969978161</v>
      </c>
      <c r="DP18" cm="1">
        <f t="array" ref="DP18">BJ18*INDEX(prod_est,$G18+$H18-1,MATCH(DP$14,$BP$14:$DP$14,0))</f>
        <v>148.81548377320811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ref="K19:AP19" si="13">J19*(1-$F$4)</f>
        <v>8.1158758654872659E-8</v>
      </c>
      <c r="L19" s="42">
        <f t="shared" si="13"/>
        <v>8.1054865665630724E-8</v>
      </c>
      <c r="M19" s="42">
        <f t="shared" si="13"/>
        <v>8.095110567193225E-8</v>
      </c>
      <c r="N19" s="42">
        <f t="shared" si="13"/>
        <v>8.0847478503526911E-8</v>
      </c>
      <c r="O19" s="42">
        <f t="shared" si="13"/>
        <v>8.0743983990382331E-8</v>
      </c>
      <c r="P19" s="42">
        <f t="shared" si="13"/>
        <v>8.0640621962683797E-8</v>
      </c>
      <c r="Q19" s="42">
        <f t="shared" si="13"/>
        <v>8.0537392250833979E-8</v>
      </c>
      <c r="R19" s="42">
        <f t="shared" si="13"/>
        <v>8.0434294685452636E-8</v>
      </c>
      <c r="S19" s="42">
        <f t="shared" si="13"/>
        <v>8.0331329097376385E-8</v>
      </c>
      <c r="T19" s="42">
        <f t="shared" si="13"/>
        <v>8.0228495317658363E-8</v>
      </c>
      <c r="U19" s="42">
        <f t="shared" si="13"/>
        <v>8.0125793177567993E-8</v>
      </c>
      <c r="V19" s="42">
        <f t="shared" si="13"/>
        <v>8.0023222508590689E-8</v>
      </c>
      <c r="W19" s="42">
        <f t="shared" si="13"/>
        <v>7.9920783142427583E-8</v>
      </c>
      <c r="X19" s="42">
        <f t="shared" si="13"/>
        <v>7.9818474910995257E-8</v>
      </c>
      <c r="Y19" s="42">
        <f t="shared" si="13"/>
        <v>7.9716297646425452E-8</v>
      </c>
      <c r="Z19" s="42">
        <f t="shared" si="13"/>
        <v>7.9614251181064818E-8</v>
      </c>
      <c r="AA19" s="42">
        <f t="shared" si="13"/>
        <v>7.9512335347474595E-8</v>
      </c>
      <c r="AB19" s="42">
        <f t="shared" si="13"/>
        <v>7.941054997843039E-8</v>
      </c>
      <c r="AC19" s="42">
        <f t="shared" si="13"/>
        <v>7.9308894906921854E-8</v>
      </c>
      <c r="AD19" s="42">
        <f t="shared" si="13"/>
        <v>7.9207369966152452E-8</v>
      </c>
      <c r="AE19" s="42">
        <f t="shared" si="13"/>
        <v>7.9105974989539152E-8</v>
      </c>
      <c r="AF19" s="42">
        <f t="shared" si="13"/>
        <v>7.9004709810712176E-8</v>
      </c>
      <c r="AG19" s="42">
        <f t="shared" si="13"/>
        <v>7.8903574263514722E-8</v>
      </c>
      <c r="AH19" s="42">
        <f t="shared" si="13"/>
        <v>7.8802568182002686E-8</v>
      </c>
      <c r="AI19" s="42">
        <f t="shared" si="13"/>
        <v>7.8701691400444398E-8</v>
      </c>
      <c r="AJ19" s="42">
        <f t="shared" si="13"/>
        <v>7.8600943753320341E-8</v>
      </c>
      <c r="AK19" s="42">
        <f t="shared" si="13"/>
        <v>7.8500325075322864E-8</v>
      </c>
      <c r="AL19" s="42">
        <f t="shared" si="13"/>
        <v>7.8399835201355955E-8</v>
      </c>
      <c r="AM19" s="42">
        <f t="shared" si="13"/>
        <v>7.8299473966534937E-8</v>
      </c>
      <c r="AN19" s="42">
        <f t="shared" si="13"/>
        <v>7.8199241206186214E-8</v>
      </c>
      <c r="AO19" s="42">
        <f t="shared" si="13"/>
        <v>7.8099136755846972E-8</v>
      </c>
      <c r="AP19" s="42">
        <f t="shared" si="13"/>
        <v>7.7999160451264936E-8</v>
      </c>
      <c r="AQ19" s="42">
        <f t="shared" ref="AQ19:BJ19" si="14">AP19*(1-$F$4)</f>
        <v>7.7899312128398107E-8</v>
      </c>
      <c r="AR19" s="42">
        <f t="shared" si="14"/>
        <v>7.779959162341447E-8</v>
      </c>
      <c r="AS19" s="42">
        <f t="shared" si="14"/>
        <v>7.7699998772691731E-8</v>
      </c>
      <c r="AT19" s="42">
        <f t="shared" si="14"/>
        <v>7.7600533412817052E-8</v>
      </c>
      <c r="AU19" s="42">
        <f t="shared" si="14"/>
        <v>7.7501195380586785E-8</v>
      </c>
      <c r="AV19" s="42">
        <f t="shared" si="14"/>
        <v>7.7401984513006208E-8</v>
      </c>
      <c r="AW19" s="42">
        <f t="shared" si="14"/>
        <v>7.7302900647289259E-8</v>
      </c>
      <c r="AX19" s="42">
        <f t="shared" si="14"/>
        <v>7.7203943620858236E-8</v>
      </c>
      <c r="AY19" s="42">
        <f t="shared" si="14"/>
        <v>7.7105113271343578E-8</v>
      </c>
      <c r="AZ19" s="42">
        <f t="shared" si="14"/>
        <v>7.7006409436583568E-8</v>
      </c>
      <c r="BA19" s="42">
        <f t="shared" si="14"/>
        <v>7.690783195462409E-8</v>
      </c>
      <c r="BB19" s="42">
        <f t="shared" si="14"/>
        <v>7.6809380663718327E-8</v>
      </c>
      <c r="BC19" s="42">
        <f t="shared" si="14"/>
        <v>7.6711055402326521E-8</v>
      </c>
      <c r="BD19" s="42">
        <f t="shared" si="14"/>
        <v>7.6612856009115709E-8</v>
      </c>
      <c r="BE19" s="42">
        <f t="shared" si="14"/>
        <v>7.6514782322959459E-8</v>
      </c>
      <c r="BF19" s="42">
        <f t="shared" si="14"/>
        <v>7.6416834182937592E-8</v>
      </c>
      <c r="BG19" s="42">
        <f t="shared" si="14"/>
        <v>7.6319011428335942E-8</v>
      </c>
      <c r="BH19" s="42">
        <f t="shared" si="14"/>
        <v>7.6221313898646055E-8</v>
      </c>
      <c r="BI19" s="42">
        <f t="shared" si="14"/>
        <v>7.6123741433564959E-8</v>
      </c>
      <c r="BJ19" s="42">
        <f t="shared" si="14"/>
        <v>7.6026293872994877E-8</v>
      </c>
      <c r="BK19" t="str">
        <f t="shared" si="3"/>
        <v>05_PRC</v>
      </c>
      <c r="BL19" t="str">
        <f t="shared" si="4"/>
        <v>d_ind_cem_6_1_crude_oil</v>
      </c>
      <c r="BO19" s="8">
        <f t="shared" si="5"/>
        <v>0.17584559999999999</v>
      </c>
      <c r="BP19" s="8">
        <f t="shared" si="6"/>
        <v>0.19259280000000001</v>
      </c>
      <c r="BQ19" s="8" cm="1">
        <f t="array" ref="BQ19">K19*INDEX(prod_est,$G19+$H19-1,MATCH(BQ$14,$BP$14:$DP$14,0))</f>
        <v>0.18753760156174701</v>
      </c>
      <c r="BR19" s="8" cm="1">
        <f t="array" ref="BR19">L19*INDEX(prod_est,$G19+$H19-1,MATCH(BR$14,$BP$14:$DP$14,0))</f>
        <v>0.17658879451125895</v>
      </c>
      <c r="BS19" s="8" cm="1">
        <f t="array" ref="BS19">M19*INDEX(prod_est,$G19+$H19-1,MATCH(BS$14,$BP$14:$DP$14,0))</f>
        <v>0.17259112530487944</v>
      </c>
      <c r="BT19" s="8" cm="1">
        <f t="array" ref="BT19">N19*INDEX(prod_est,$G19+$H19-1,MATCH(BT$14,$BP$14:$DP$14,0))</f>
        <v>0.16864477624213201</v>
      </c>
      <c r="BU19" s="8" cm="1">
        <f t="array" ref="BU19">O19*INDEX(prod_est,$G19+$H19-1,MATCH(BU$14,$BP$14:$DP$14,0))</f>
        <v>0.16475544887151672</v>
      </c>
      <c r="BV19" s="8" cm="1">
        <f t="array" ref="BV19">P19*INDEX(prod_est,$G19+$H19-1,MATCH(BV$14,$BP$14:$DP$14,0))</f>
        <v>0.16092349545877291</v>
      </c>
      <c r="BW19" s="8" cm="1">
        <f t="array" ref="BW19">Q19*INDEX(prod_est,$G19+$H19-1,MATCH(BW$14,$BP$14:$DP$14,0))</f>
        <v>0.15714958886597197</v>
      </c>
      <c r="BX19" s="8" cm="1">
        <f t="array" ref="BX19">R19*INDEX(prod_est,$G19+$H19-1,MATCH(BX$14,$BP$14:$DP$14,0))</f>
        <v>0.15343844646613536</v>
      </c>
      <c r="BY19" s="8" cm="1">
        <f t="array" ref="BY19">S19*INDEX(prod_est,$G19+$H19-1,MATCH(BY$14,$BP$14:$DP$14,0))</f>
        <v>0.14979453852791144</v>
      </c>
      <c r="BZ19" s="8" cm="1">
        <f t="array" ref="BZ19">T19*INDEX(prod_est,$G19+$H19-1,MATCH(BZ$14,$BP$14:$DP$14,0))</f>
        <v>0.1455310227254257</v>
      </c>
      <c r="CA19" s="8" cm="1">
        <f t="array" ref="CA19">U19*INDEX(prod_est,$G19+$H19-1,MATCH(CA$14,$BP$14:$DP$14,0))</f>
        <v>0.14137119934260792</v>
      </c>
      <c r="CB19" s="8" cm="1">
        <f t="array" ref="CB19">V19*INDEX(prod_est,$G19+$H19-1,MATCH(CB$14,$BP$14:$DP$14,0))</f>
        <v>0.13731228662042153</v>
      </c>
      <c r="CC19" s="8" cm="1">
        <f t="array" ref="CC19">W19*INDEX(prod_est,$G19+$H19-1,MATCH(CC$14,$BP$14:$DP$14,0))</f>
        <v>0.13335298626757383</v>
      </c>
      <c r="CD19" s="8" cm="1">
        <f t="array" ref="CD19">X19*INDEX(prod_est,$G19+$H19-1,MATCH(CD$14,$BP$14:$DP$14,0))</f>
        <v>0.12949404356849967</v>
      </c>
      <c r="CE19" s="8" cm="1">
        <f t="array" ref="CE19">Y19*INDEX(prod_est,$G19+$H19-1,MATCH(CE$14,$BP$14:$DP$14,0))</f>
        <v>0.12573769142657404</v>
      </c>
      <c r="CF19" s="8" cm="1">
        <f t="array" ref="CF19">Z19*INDEX(prod_est,$G19+$H19-1,MATCH(CF$14,$BP$14:$DP$14,0))</f>
        <v>0.12208684338327207</v>
      </c>
      <c r="CG19" s="8" cm="1">
        <f t="array" ref="CG19">AA19*INDEX(prod_est,$G19+$H19-1,MATCH(CG$14,$BP$14:$DP$14,0))</f>
        <v>0.11854242067784278</v>
      </c>
      <c r="CH19" s="8" cm="1">
        <f t="array" ref="CH19">AB19*INDEX(prod_est,$G19+$H19-1,MATCH(CH$14,$BP$14:$DP$14,0))</f>
        <v>0.11510296333244212</v>
      </c>
      <c r="CI19" s="8" cm="1">
        <f t="array" ref="CI19">AC19*INDEX(prod_est,$G19+$H19-1,MATCH(CI$14,$BP$14:$DP$14,0))</f>
        <v>0.11176460828352613</v>
      </c>
      <c r="CJ19" s="8" cm="1">
        <f t="array" ref="CJ19">AD19*INDEX(prod_est,$G19+$H19-1,MATCH(CJ$14,$BP$14:$DP$14,0))</f>
        <v>0.10852271938495613</v>
      </c>
      <c r="CK19" s="8" cm="1">
        <f t="array" ref="CK19">AE19*INDEX(prod_est,$G19+$H19-1,MATCH(CK$14,$BP$14:$DP$14,0))</f>
        <v>0.10537180805060811</v>
      </c>
      <c r="CL19" s="8" cm="1">
        <f t="array" ref="CL19">AF19*INDEX(prod_est,$G19+$H19-1,MATCH(CL$14,$BP$14:$DP$14,0))</f>
        <v>0.10230726665269674</v>
      </c>
      <c r="CM19" s="8" cm="1">
        <f t="array" ref="CM19">AG19*INDEX(prod_est,$G19+$H19-1,MATCH(CM$14,$BP$14:$DP$14,0))</f>
        <v>9.9835813805782603E-2</v>
      </c>
      <c r="CN19" s="8" cm="1">
        <f t="array" ref="CN19">AH19*INDEX(prod_est,$G19+$H19-1,MATCH(CN$14,$BP$14:$DP$14,0))</f>
        <v>9.7418851497327555E-2</v>
      </c>
      <c r="CO19" s="8" cm="1">
        <f t="array" ref="CO19">AI19*INDEX(prod_est,$G19+$H19-1,MATCH(CO$14,$BP$14:$DP$14,0))</f>
        <v>9.5054287729880504E-2</v>
      </c>
      <c r="CP19" s="8" cm="1">
        <f t="array" ref="CP19">AJ19*INDEX(prod_est,$G19+$H19-1,MATCH(CP$14,$BP$14:$DP$14,0))</f>
        <v>9.2740009489820877E-2</v>
      </c>
      <c r="CQ19" s="8" cm="1">
        <f t="array" ref="CQ19">AK19*INDEX(prod_est,$G19+$H19-1,MATCH(CQ$14,$BP$14:$DP$14,0))</f>
        <v>9.0474144522187605E-2</v>
      </c>
      <c r="CR19" s="8" cm="1">
        <f t="array" ref="CR19">AL19*INDEX(prod_est,$G19+$H19-1,MATCH(CR$14,$BP$14:$DP$14,0))</f>
        <v>8.8255248782429629E-2</v>
      </c>
      <c r="CS19" s="8" cm="1">
        <f t="array" ref="CS19">AM19*INDEX(prod_est,$G19+$H19-1,MATCH(CS$14,$BP$14:$DP$14,0))</f>
        <v>8.6082074910083475E-2</v>
      </c>
      <c r="CT19" s="8" cm="1">
        <f t="array" ref="CT19">AN19*INDEX(prod_est,$G19+$H19-1,MATCH(CT$14,$BP$14:$DP$14,0))</f>
        <v>8.3953283854276251E-2</v>
      </c>
      <c r="CU19" s="8" cm="1">
        <f t="array" ref="CU19">AO19*INDEX(prod_est,$G19+$H19-1,MATCH(CU$14,$BP$14:$DP$14,0))</f>
        <v>8.186762835695495E-2</v>
      </c>
      <c r="CV19" s="8" cm="1">
        <f t="array" ref="CV19">AP19*INDEX(prod_est,$G19+$H19-1,MATCH(CV$14,$BP$14:$DP$14,0))</f>
        <v>7.9823999167734291E-2</v>
      </c>
      <c r="CW19" cm="1">
        <f t="array" ref="CW19">AQ19*INDEX(prod_est,$G19+$H19-1,MATCH(CW$14,$BP$14:$DP$14,0))</f>
        <v>7.9721814831450299E-2</v>
      </c>
      <c r="CX19" cm="1">
        <f t="array" ref="CX19">AR19*INDEX(prod_est,$G19+$H19-1,MATCH(CX$14,$BP$14:$DP$14,0))</f>
        <v>7.9619761303428113E-2</v>
      </c>
      <c r="CY19" cm="1">
        <f t="array" ref="CY19">AS19*INDEX(prod_est,$G19+$H19-1,MATCH(CY$14,$BP$14:$DP$14,0))</f>
        <v>7.9517838416217415E-2</v>
      </c>
      <c r="CZ19" cm="1">
        <f t="array" ref="CZ19">AT19*INDEX(prod_est,$G19+$H19-1,MATCH(CZ$14,$BP$14:$DP$14,0))</f>
        <v>7.9416046002582188E-2</v>
      </c>
      <c r="DA19" cm="1">
        <f t="array" ref="DA19">AU19*INDEX(prod_est,$G19+$H19-1,MATCH(DA$14,$BP$14:$DP$14,0))</f>
        <v>7.9314383895500565E-2</v>
      </c>
      <c r="DB19" cm="1">
        <f t="array" ref="DB19">AV19*INDEX(prod_est,$G19+$H19-1,MATCH(DB$14,$BP$14:$DP$14,0))</f>
        <v>7.9212851928164463E-2</v>
      </c>
      <c r="DC19" cm="1">
        <f t="array" ref="DC19">AW19*INDEX(prod_est,$G19+$H19-1,MATCH(DC$14,$BP$14:$DP$14,0))</f>
        <v>7.9111449933979311E-2</v>
      </c>
      <c r="DD19" cm="1">
        <f t="array" ref="DD19">AX19*INDEX(prod_est,$G19+$H19-1,MATCH(DD$14,$BP$14:$DP$14,0))</f>
        <v>7.9010177746563812E-2</v>
      </c>
      <c r="DE19" cm="1">
        <f t="array" ref="DE19">AY19*INDEX(prod_est,$G19+$H19-1,MATCH(DE$14,$BP$14:$DP$14,0))</f>
        <v>7.8909035199749691E-2</v>
      </c>
      <c r="DF19" cm="1">
        <f t="array" ref="DF19">AZ19*INDEX(prod_est,$G19+$H19-1,MATCH(DF$14,$BP$14:$DP$14,0))</f>
        <v>7.8808022127581326E-2</v>
      </c>
      <c r="DG19" cm="1">
        <f t="array" ref="DG19">BA19*INDEX(prod_est,$G19+$H19-1,MATCH(DG$14,$BP$14:$DP$14,0))</f>
        <v>7.8707138364315601E-2</v>
      </c>
      <c r="DH19" cm="1">
        <f t="array" ref="DH19">BB19*INDEX(prod_est,$G19+$H19-1,MATCH(DH$14,$BP$14:$DP$14,0))</f>
        <v>7.8606383744421526E-2</v>
      </c>
      <c r="DI19" cm="1">
        <f t="array" ref="DI19">BC19*INDEX(prod_est,$G19+$H19-1,MATCH(DI$14,$BP$14:$DP$14,0))</f>
        <v>7.8505758102580023E-2</v>
      </c>
      <c r="DJ19" cm="1">
        <f t="array" ref="DJ19">BD19*INDEX(prod_est,$G19+$H19-1,MATCH(DJ$14,$BP$14:$DP$14,0))</f>
        <v>7.8405261273683649E-2</v>
      </c>
      <c r="DK19" cm="1">
        <f t="array" ref="DK19">BE19*INDEX(prod_est,$G19+$H19-1,MATCH(DK$14,$BP$14:$DP$14,0))</f>
        <v>7.8304893092836308E-2</v>
      </c>
      <c r="DL19" cm="1">
        <f t="array" ref="DL19">BF19*INDEX(prod_est,$G19+$H19-1,MATCH(DL$14,$BP$14:$DP$14,0))</f>
        <v>7.8204653395352999E-2</v>
      </c>
      <c r="DM19" cm="1">
        <f t="array" ref="DM19">BG19*INDEX(prod_est,$G19+$H19-1,MATCH(DM$14,$BP$14:$DP$14,0))</f>
        <v>7.8104542016759551E-2</v>
      </c>
      <c r="DN19" cm="1">
        <f t="array" ref="DN19">BH19*INDEX(prod_est,$G19+$H19-1,MATCH(DN$14,$BP$14:$DP$14,0))</f>
        <v>7.800455879279232E-2</v>
      </c>
      <c r="DO19" cm="1">
        <f t="array" ref="DO19">BI19*INDEX(prod_est,$G19+$H19-1,MATCH(DO$14,$BP$14:$DP$14,0))</f>
        <v>7.7904703559397936E-2</v>
      </c>
      <c r="DP19" cm="1">
        <f t="array" ref="DP19">BJ19*INDEX(prod_est,$G19+$H19-1,MATCH(DP$14,$BP$14:$DP$14,0))</f>
        <v>7.7804976152733032E-2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05_PRC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ref="K21:AP21" si="17">J21*(1-$F$4)</f>
        <v>3.1038637951303945E-6</v>
      </c>
      <c r="L21" s="42">
        <f t="shared" si="17"/>
        <v>3.0998904755131343E-6</v>
      </c>
      <c r="M21" s="42">
        <f t="shared" si="17"/>
        <v>3.0959222422236975E-6</v>
      </c>
      <c r="N21" s="42">
        <f t="shared" si="17"/>
        <v>3.0919590887509714E-6</v>
      </c>
      <c r="O21" s="42">
        <f t="shared" si="17"/>
        <v>3.0880010085921787E-6</v>
      </c>
      <c r="P21" s="42">
        <f t="shared" si="17"/>
        <v>3.0840479952528666E-6</v>
      </c>
      <c r="Q21" s="42">
        <f t="shared" si="17"/>
        <v>3.0801000422468952E-6</v>
      </c>
      <c r="R21" s="42">
        <f t="shared" si="17"/>
        <v>3.0761571430964283E-6</v>
      </c>
      <c r="S21" s="42">
        <f t="shared" si="17"/>
        <v>3.0722192913319223E-6</v>
      </c>
      <c r="T21" s="42">
        <f t="shared" si="17"/>
        <v>3.0682864804921147E-6</v>
      </c>
      <c r="U21" s="42">
        <f t="shared" si="17"/>
        <v>3.0643587041240149E-6</v>
      </c>
      <c r="V21" s="42">
        <f t="shared" si="17"/>
        <v>3.0604359557828923E-6</v>
      </c>
      <c r="W21" s="42">
        <f t="shared" si="17"/>
        <v>3.0565182290322667E-6</v>
      </c>
      <c r="X21" s="42">
        <f t="shared" si="17"/>
        <v>3.0526055174438972E-6</v>
      </c>
      <c r="Y21" s="42">
        <f t="shared" si="17"/>
        <v>3.0486978145977715E-6</v>
      </c>
      <c r="Z21" s="42">
        <f t="shared" si="17"/>
        <v>3.0447951140820965E-6</v>
      </c>
      <c r="AA21" s="42">
        <f t="shared" si="17"/>
        <v>3.0408974094932864E-6</v>
      </c>
      <c r="AB21" s="42">
        <f t="shared" si="17"/>
        <v>3.0370046944359532E-6</v>
      </c>
      <c r="AC21" s="42">
        <f t="shared" si="17"/>
        <v>3.0331169625228952E-6</v>
      </c>
      <c r="AD21" s="42">
        <f t="shared" si="17"/>
        <v>3.0292342073750872E-6</v>
      </c>
      <c r="AE21" s="42">
        <f t="shared" si="17"/>
        <v>3.0253564226216705E-6</v>
      </c>
      <c r="AF21" s="42">
        <f t="shared" si="17"/>
        <v>3.0214836018999411E-6</v>
      </c>
      <c r="AG21" s="42">
        <f t="shared" si="17"/>
        <v>3.0176157388553401E-6</v>
      </c>
      <c r="AH21" s="42">
        <f t="shared" si="17"/>
        <v>3.0137528271414438E-6</v>
      </c>
      <c r="AI21" s="42">
        <f t="shared" si="17"/>
        <v>3.0098948604199523E-6</v>
      </c>
      <c r="AJ21" s="42">
        <f t="shared" si="17"/>
        <v>3.00604183236068E-6</v>
      </c>
      <c r="AK21" s="42">
        <f t="shared" si="17"/>
        <v>3.0021937366415436E-6</v>
      </c>
      <c r="AL21" s="42">
        <f t="shared" si="17"/>
        <v>2.9983505669485537E-6</v>
      </c>
      <c r="AM21" s="42">
        <f t="shared" si="17"/>
        <v>2.9945123169758032E-6</v>
      </c>
      <c r="AN21" s="42">
        <f t="shared" si="17"/>
        <v>2.9906789804254579E-6</v>
      </c>
      <c r="AO21" s="42">
        <f t="shared" si="17"/>
        <v>2.9868505510077445E-6</v>
      </c>
      <c r="AP21" s="42">
        <f t="shared" si="17"/>
        <v>2.9830270224409425E-6</v>
      </c>
      <c r="AQ21" s="42">
        <f t="shared" ref="AQ21:BJ21" si="18">AP21*(1-$F$4)</f>
        <v>2.9792083884513721E-6</v>
      </c>
      <c r="AR21" s="42">
        <f t="shared" si="18"/>
        <v>2.9753946427733849E-6</v>
      </c>
      <c r="AS21" s="42">
        <f t="shared" si="18"/>
        <v>2.9715857791493525E-6</v>
      </c>
      <c r="AT21" s="42">
        <f t="shared" si="18"/>
        <v>2.9677817913296583E-6</v>
      </c>
      <c r="AU21" s="42">
        <f t="shared" si="18"/>
        <v>2.9639826730726852E-6</v>
      </c>
      <c r="AV21" s="42">
        <f t="shared" si="18"/>
        <v>2.960188418144806E-6</v>
      </c>
      <c r="AW21" s="42">
        <f t="shared" si="18"/>
        <v>2.9563990203203737E-6</v>
      </c>
      <c r="AX21" s="42">
        <f t="shared" si="18"/>
        <v>2.9526144733817105E-6</v>
      </c>
      <c r="AY21" s="42">
        <f t="shared" si="18"/>
        <v>2.9488347711190984E-6</v>
      </c>
      <c r="AZ21" s="42">
        <f t="shared" si="18"/>
        <v>2.9450599073307684E-6</v>
      </c>
      <c r="BA21" s="42">
        <f t="shared" si="18"/>
        <v>2.9412898758228903E-6</v>
      </c>
      <c r="BB21" s="42">
        <f t="shared" si="18"/>
        <v>2.9375246704095626E-6</v>
      </c>
      <c r="BC21" s="42">
        <f t="shared" si="18"/>
        <v>2.9337642849128036E-6</v>
      </c>
      <c r="BD21" s="42">
        <f t="shared" si="18"/>
        <v>2.9300087131625385E-6</v>
      </c>
      <c r="BE21" s="42">
        <f t="shared" si="18"/>
        <v>2.9262579489965925E-6</v>
      </c>
      <c r="BF21" s="42">
        <f t="shared" si="18"/>
        <v>2.9225119862606782E-6</v>
      </c>
      <c r="BG21" s="42">
        <f t="shared" si="18"/>
        <v>2.9187708188083868E-6</v>
      </c>
      <c r="BH21" s="42">
        <f t="shared" si="18"/>
        <v>2.9150344405011771E-6</v>
      </c>
      <c r="BI21" s="42">
        <f t="shared" si="18"/>
        <v>2.9113028452083667E-6</v>
      </c>
      <c r="BJ21" s="42">
        <f t="shared" si="18"/>
        <v>2.9075760268071212E-6</v>
      </c>
      <c r="BK21" t="str">
        <f t="shared" si="3"/>
        <v>05_PRC</v>
      </c>
      <c r="BL21" t="str">
        <f t="shared" si="4"/>
        <v>d_ind_cem_7_1_mo_gasoline</v>
      </c>
      <c r="BO21" s="8">
        <f t="shared" si="5"/>
        <v>10.315270368</v>
      </c>
      <c r="BP21" s="8">
        <f t="shared" si="6"/>
        <v>7.3655860319999986</v>
      </c>
      <c r="BQ21" s="8" cm="1">
        <f t="array" ref="BQ21">K21*INDEX(prod_est,$G21+$H21-1,MATCH(BQ$14,$BP$14:$DP$14,0))</f>
        <v>7.1722532645975594</v>
      </c>
      <c r="BR21" s="8" cm="1">
        <f t="array" ref="BR21">L21*INDEX(prod_est,$G21+$H21-1,MATCH(BR$14,$BP$14:$DP$14,0))</f>
        <v>6.7535232794779807</v>
      </c>
      <c r="BS21" s="8" cm="1">
        <f t="array" ref="BS21">M21*INDEX(prod_est,$G21+$H21-1,MATCH(BS$14,$BP$14:$DP$14,0))</f>
        <v>6.6006350278555672</v>
      </c>
      <c r="BT21" s="8" cm="1">
        <f t="array" ref="BT21">N21*INDEX(prod_est,$G21+$H21-1,MATCH(BT$14,$BP$14:$DP$14,0))</f>
        <v>6.4497094816567015</v>
      </c>
      <c r="BU21" s="8" cm="1">
        <f t="array" ref="BU21">O21*INDEX(prod_est,$G21+$H21-1,MATCH(BU$14,$BP$14:$DP$14,0))</f>
        <v>6.3009646928853718</v>
      </c>
      <c r="BV21" s="8" cm="1">
        <f t="array" ref="BV21">P21*INDEX(prod_est,$G21+$H21-1,MATCH(BV$14,$BP$14:$DP$14,0))</f>
        <v>6.1544141337150364</v>
      </c>
      <c r="BW21" s="8" cm="1">
        <f t="array" ref="BW21">Q21*INDEX(prod_est,$G21+$H21-1,MATCH(BW$14,$BP$14:$DP$14,0))</f>
        <v>6.0100835373167936</v>
      </c>
      <c r="BX21" s="8" cm="1">
        <f t="array" ref="BX21">R21*INDEX(prod_est,$G21+$H21-1,MATCH(BX$14,$BP$14:$DP$14,0))</f>
        <v>5.8681533165453041</v>
      </c>
      <c r="BY21" s="8" cm="1">
        <f t="array" ref="BY21">S21*INDEX(prod_est,$G21+$H21-1,MATCH(BY$14,$BP$14:$DP$14,0))</f>
        <v>5.7287944339096288</v>
      </c>
      <c r="BZ21" s="8" cm="1">
        <f t="array" ref="BZ21">T21*INDEX(prod_est,$G21+$H21-1,MATCH(BZ$14,$BP$14:$DP$14,0))</f>
        <v>5.5657390525973449</v>
      </c>
      <c r="CA21" s="8" cm="1">
        <f t="array" ref="CA21">U21*INDEX(prod_est,$G21+$H21-1,MATCH(CA$14,$BP$14:$DP$14,0))</f>
        <v>5.4066493202497723</v>
      </c>
      <c r="CB21" s="8" cm="1">
        <f t="array" ref="CB21">V21*INDEX(prod_est,$G21+$H21-1,MATCH(CB$14,$BP$14:$DP$14,0))</f>
        <v>5.2514188503067452</v>
      </c>
      <c r="CC21" s="8" cm="1">
        <f t="array" ref="CC21">W21*INDEX(prod_est,$G21+$H21-1,MATCH(CC$14,$BP$14:$DP$14,0))</f>
        <v>5.0999979904644892</v>
      </c>
      <c r="CD21" s="8" cm="1">
        <f t="array" ref="CD21">X21*INDEX(prod_est,$G21+$H21-1,MATCH(CD$14,$BP$14:$DP$14,0))</f>
        <v>4.9524152436401589</v>
      </c>
      <c r="CE21" s="8" cm="1">
        <f t="array" ref="CE21">Y21*INDEX(prod_est,$G21+$H21-1,MATCH(CE$14,$BP$14:$DP$14,0))</f>
        <v>4.8087560057670879</v>
      </c>
      <c r="CF21" s="8" cm="1">
        <f t="array" ref="CF21">Z21*INDEX(prod_est,$G21+$H21-1,MATCH(CF$14,$BP$14:$DP$14,0))</f>
        <v>4.6691317033388593</v>
      </c>
      <c r="CG21" s="8" cm="1">
        <f t="array" ref="CG21">AA21*INDEX(prod_est,$G21+$H21-1,MATCH(CG$14,$BP$14:$DP$14,0))</f>
        <v>4.5335775685497408</v>
      </c>
      <c r="CH21" s="8" cm="1">
        <f t="array" ref="CH21">AB21*INDEX(prod_est,$G21+$H21-1,MATCH(CH$14,$BP$14:$DP$14,0))</f>
        <v>4.402037765499248</v>
      </c>
      <c r="CI21" s="8" cm="1">
        <f t="array" ref="CI21">AC21*INDEX(prod_est,$G21+$H21-1,MATCH(CI$14,$BP$14:$DP$14,0))</f>
        <v>4.274364553841532</v>
      </c>
      <c r="CJ21" s="8" cm="1">
        <f t="array" ref="CJ21">AD21*INDEX(prod_est,$G21+$H21-1,MATCH(CJ$14,$BP$14:$DP$14,0))</f>
        <v>4.1503806271910904</v>
      </c>
      <c r="CK21" s="8" cm="1">
        <f t="array" ref="CK21">AE21*INDEX(prod_est,$G21+$H21-1,MATCH(CK$14,$BP$14:$DP$14,0))</f>
        <v>4.0298760781511263</v>
      </c>
      <c r="CL21" s="8" cm="1">
        <f t="array" ref="CL21">AF21*INDEX(prod_est,$G21+$H21-1,MATCH(CL$14,$BP$14:$DP$14,0))</f>
        <v>3.912674691001961</v>
      </c>
      <c r="CM21" s="8" cm="1">
        <f t="array" ref="CM21">AG21*INDEX(prod_est,$G21+$H21-1,MATCH(CM$14,$BP$14:$DP$14,0))</f>
        <v>3.8181555886888039</v>
      </c>
      <c r="CN21" s="8" cm="1">
        <f t="array" ref="CN21">AH21*INDEX(prod_est,$G21+$H21-1,MATCH(CN$14,$BP$14:$DP$14,0))</f>
        <v>3.7257204414817071</v>
      </c>
      <c r="CO21" s="8" cm="1">
        <f t="array" ref="CO21">AI21*INDEX(prod_est,$G21+$H21-1,MATCH(CO$14,$BP$14:$DP$14,0))</f>
        <v>3.6352892423025001</v>
      </c>
      <c r="CP21" s="8" cm="1">
        <f t="array" ref="CP21">AJ21*INDEX(prod_est,$G21+$H21-1,MATCH(CP$14,$BP$14:$DP$14,0))</f>
        <v>3.5467811803233147</v>
      </c>
      <c r="CQ21" s="8" cm="1">
        <f t="array" ref="CQ21">AK21*INDEX(prod_est,$G21+$H21-1,MATCH(CQ$14,$BP$14:$DP$14,0))</f>
        <v>3.4601246523742031</v>
      </c>
      <c r="CR21" s="8" cm="1">
        <f t="array" ref="CR21">AL21*INDEX(prod_est,$G21+$H21-1,MATCH(CR$14,$BP$14:$DP$14,0))</f>
        <v>3.3752644319130765</v>
      </c>
      <c r="CS21" s="8" cm="1">
        <f t="array" ref="CS21">AM21*INDEX(prod_est,$G21+$H21-1,MATCH(CS$14,$BP$14:$DP$14,0))</f>
        <v>3.2921528144525061</v>
      </c>
      <c r="CT21" s="8" cm="1">
        <f t="array" ref="CT21">AN21*INDEX(prod_est,$G21+$H21-1,MATCH(CT$14,$BP$14:$DP$14,0))</f>
        <v>3.2107385888651518</v>
      </c>
      <c r="CU21" s="8" cm="1">
        <f t="array" ref="CU21">AO21*INDEX(prod_est,$G21+$H21-1,MATCH(CU$14,$BP$14:$DP$14,0))</f>
        <v>3.1309740545802049</v>
      </c>
      <c r="CV21" s="8" cm="1">
        <f t="array" ref="CV21">AP21*INDEX(prod_est,$G21+$H21-1,MATCH(CV$14,$BP$14:$DP$14,0))</f>
        <v>3.052816789040107</v>
      </c>
      <c r="CW21" cm="1">
        <f t="array" ref="CW21">AQ21*INDEX(prod_est,$G21+$H21-1,MATCH(CW$14,$BP$14:$DP$14,0))</f>
        <v>3.0489088157408841</v>
      </c>
      <c r="CX21" cm="1">
        <f t="array" ref="CX21">AR21*INDEX(prod_est,$G21+$H21-1,MATCH(CX$14,$BP$14:$DP$14,0))</f>
        <v>3.0450058451183244</v>
      </c>
      <c r="CY21" cm="1">
        <f t="array" ref="CY21">AS21*INDEX(prod_est,$G21+$H21-1,MATCH(CY$14,$BP$14:$DP$14,0))</f>
        <v>3.0411078707683985</v>
      </c>
      <c r="CZ21" cm="1">
        <f t="array" ref="CZ21">AT21*INDEX(prod_est,$G21+$H21-1,MATCH(CZ$14,$BP$14:$DP$14,0))</f>
        <v>3.0372148862952764</v>
      </c>
      <c r="DA21" cm="1">
        <f t="array" ref="DA21">AU21*INDEX(prod_est,$G21+$H21-1,MATCH(DA$14,$BP$14:$DP$14,0))</f>
        <v>3.0333268853113142</v>
      </c>
      <c r="DB21" cm="1">
        <f t="array" ref="DB21">AV21*INDEX(prod_est,$G21+$H21-1,MATCH(DB$14,$BP$14:$DP$14,0))</f>
        <v>3.0294438614370449</v>
      </c>
      <c r="DC21" cm="1">
        <f t="array" ref="DC21">AW21*INDEX(prod_est,$G21+$H21-1,MATCH(DC$14,$BP$14:$DP$14,0))</f>
        <v>3.0255658083011694</v>
      </c>
      <c r="DD21" cm="1">
        <f t="array" ref="DD21">AX21*INDEX(prod_est,$G21+$H21-1,MATCH(DD$14,$BP$14:$DP$14,0))</f>
        <v>3.021692719540543</v>
      </c>
      <c r="DE21" cm="1">
        <f t="array" ref="DE21">AY21*INDEX(prod_est,$G21+$H21-1,MATCH(DE$14,$BP$14:$DP$14,0))</f>
        <v>3.0178245888001674</v>
      </c>
      <c r="DF21" cm="1">
        <f t="array" ref="DF21">AZ21*INDEX(prod_est,$G21+$H21-1,MATCH(DF$14,$BP$14:$DP$14,0))</f>
        <v>3.0139614097331791</v>
      </c>
      <c r="DG21" cm="1">
        <f t="array" ref="DG21">BA21*INDEX(prod_est,$G21+$H21-1,MATCH(DG$14,$BP$14:$DP$14,0))</f>
        <v>3.0101031760008401</v>
      </c>
      <c r="DH21" cm="1">
        <f t="array" ref="DH21">BB21*INDEX(prod_est,$G21+$H21-1,MATCH(DH$14,$BP$14:$DP$14,0))</f>
        <v>3.0062498812725256</v>
      </c>
      <c r="DI21" cm="1">
        <f t="array" ref="DI21">BC21*INDEX(prod_est,$G21+$H21-1,MATCH(DI$14,$BP$14:$DP$14,0))</f>
        <v>3.0024015192257161</v>
      </c>
      <c r="DJ21" cm="1">
        <f t="array" ref="DJ21">BD21*INDEX(prod_est,$G21+$H21-1,MATCH(DJ$14,$BP$14:$DP$14,0))</f>
        <v>2.9985580835459844</v>
      </c>
      <c r="DK21" cm="1">
        <f t="array" ref="DK21">BE21*INDEX(prod_est,$G21+$H21-1,MATCH(DK$14,$BP$14:$DP$14,0))</f>
        <v>2.9947195679269871</v>
      </c>
      <c r="DL21" cm="1">
        <f t="array" ref="DL21">BF21*INDEX(prod_est,$G21+$H21-1,MATCH(DL$14,$BP$14:$DP$14,0))</f>
        <v>2.9908859660704543</v>
      </c>
      <c r="DM21" cm="1">
        <f t="array" ref="DM21">BG21*INDEX(prod_est,$G21+$H21-1,MATCH(DM$14,$BP$14:$DP$14,0))</f>
        <v>2.9870572716861772</v>
      </c>
      <c r="DN21" cm="1">
        <f t="array" ref="DN21">BH21*INDEX(prod_est,$G21+$H21-1,MATCH(DN$14,$BP$14:$DP$14,0))</f>
        <v>2.9832334784920005</v>
      </c>
      <c r="DO21" cm="1">
        <f t="array" ref="DO21">BI21*INDEX(prod_est,$G21+$H21-1,MATCH(DO$14,$BP$14:$DP$14,0))</f>
        <v>2.9794145802138106</v>
      </c>
      <c r="DP21" cm="1">
        <f t="array" ref="DP21">BJ21*INDEX(prod_est,$G21+$H21-1,MATCH(DP$14,$BP$14:$DP$14,0))</f>
        <v>2.9756005705855246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05_PRC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05_PRC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05_PRC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ref="K25:AP25" si="25">J25*(1-$F$4)</f>
        <v>1.4901453817370743E-7</v>
      </c>
      <c r="L25" s="42">
        <f t="shared" si="25"/>
        <v>1.4882378161128627E-7</v>
      </c>
      <c r="M25" s="42">
        <f t="shared" si="25"/>
        <v>1.4863326924024771E-7</v>
      </c>
      <c r="N25" s="42">
        <f t="shared" si="25"/>
        <v>1.4844300074799741E-7</v>
      </c>
      <c r="O25" s="42">
        <f t="shared" si="25"/>
        <v>1.4825297582234108E-7</v>
      </c>
      <c r="P25" s="42">
        <f t="shared" si="25"/>
        <v>1.4806319415148418E-7</v>
      </c>
      <c r="Q25" s="42">
        <f t="shared" si="25"/>
        <v>1.4787365542403122E-7</v>
      </c>
      <c r="R25" s="42">
        <f t="shared" si="25"/>
        <v>1.4768435932898539E-7</v>
      </c>
      <c r="S25" s="42">
        <f t="shared" si="25"/>
        <v>1.4749530555574798E-7</v>
      </c>
      <c r="T25" s="42">
        <f t="shared" si="25"/>
        <v>1.473064937941179E-7</v>
      </c>
      <c r="U25" s="42">
        <f t="shared" si="25"/>
        <v>1.4711792373429108E-7</v>
      </c>
      <c r="V25" s="42">
        <f t="shared" si="25"/>
        <v>1.4692959506686014E-7</v>
      </c>
      <c r="W25" s="42">
        <f t="shared" si="25"/>
        <v>1.4674150748281372E-7</v>
      </c>
      <c r="X25" s="42">
        <f t="shared" si="25"/>
        <v>1.4655366067353602E-7</v>
      </c>
      <c r="Y25" s="42">
        <f t="shared" si="25"/>
        <v>1.4636605433080635E-7</v>
      </c>
      <c r="Z25" s="42">
        <f t="shared" si="25"/>
        <v>1.4617868814679855E-7</v>
      </c>
      <c r="AA25" s="42">
        <f t="shared" si="25"/>
        <v>1.459915618140805E-7</v>
      </c>
      <c r="AB25" s="42">
        <f t="shared" si="25"/>
        <v>1.4580467502561368E-7</v>
      </c>
      <c r="AC25" s="42">
        <f t="shared" si="25"/>
        <v>1.4561802747475259E-7</v>
      </c>
      <c r="AD25" s="42">
        <f t="shared" si="25"/>
        <v>1.4543161885524424E-7</v>
      </c>
      <c r="AE25" s="42">
        <f t="shared" si="25"/>
        <v>1.4524544886122772E-7</v>
      </c>
      <c r="AF25" s="42">
        <f t="shared" si="25"/>
        <v>1.4505951718723369E-7</v>
      </c>
      <c r="AG25" s="42">
        <f t="shared" si="25"/>
        <v>1.4487382352818378E-7</v>
      </c>
      <c r="AH25" s="42">
        <f t="shared" si="25"/>
        <v>1.4468836757939016E-7</v>
      </c>
      <c r="AI25" s="42">
        <f t="shared" si="25"/>
        <v>1.445031490365551E-7</v>
      </c>
      <c r="AJ25" s="42">
        <f t="shared" si="25"/>
        <v>1.4431816759577034E-7</v>
      </c>
      <c r="AK25" s="42">
        <f t="shared" si="25"/>
        <v>1.4413342295351672E-7</v>
      </c>
      <c r="AL25" s="42">
        <f t="shared" si="25"/>
        <v>1.4394891480666356E-7</v>
      </c>
      <c r="AM25" s="42">
        <f t="shared" si="25"/>
        <v>1.4376464285246829E-7</v>
      </c>
      <c r="AN25" s="42">
        <f t="shared" si="25"/>
        <v>1.4358060678857584E-7</v>
      </c>
      <c r="AO25" s="42">
        <f t="shared" si="25"/>
        <v>1.4339680631301817E-7</v>
      </c>
      <c r="AP25" s="42">
        <f t="shared" si="25"/>
        <v>1.4321324112421386E-7</v>
      </c>
      <c r="AQ25" s="42">
        <f t="shared" ref="AQ25:BJ25" si="26">AP25*(1-$F$4)</f>
        <v>1.4302991092096751E-7</v>
      </c>
      <c r="AR25" s="42">
        <f t="shared" si="26"/>
        <v>1.4284681540246929E-7</v>
      </c>
      <c r="AS25" s="42">
        <f t="shared" si="26"/>
        <v>1.4266395426829443E-7</v>
      </c>
      <c r="AT25" s="42">
        <f t="shared" si="26"/>
        <v>1.424813272184028E-7</v>
      </c>
      <c r="AU25" s="42">
        <f t="shared" si="26"/>
        <v>1.4229893395313827E-7</v>
      </c>
      <c r="AV25" s="42">
        <f t="shared" si="26"/>
        <v>1.4211677417322838E-7</v>
      </c>
      <c r="AW25" s="42">
        <f t="shared" si="26"/>
        <v>1.4193484757978374E-7</v>
      </c>
      <c r="AX25" s="42">
        <f t="shared" si="26"/>
        <v>1.4175315387429757E-7</v>
      </c>
      <c r="AY25" s="42">
        <f t="shared" si="26"/>
        <v>1.4157169275864523E-7</v>
      </c>
      <c r="AZ25" s="42">
        <f t="shared" si="26"/>
        <v>1.413904639350837E-7</v>
      </c>
      <c r="BA25" s="42">
        <f t="shared" si="26"/>
        <v>1.4120946710625113E-7</v>
      </c>
      <c r="BB25" s="42">
        <f t="shared" si="26"/>
        <v>1.4102870197516631E-7</v>
      </c>
      <c r="BC25" s="42">
        <f t="shared" si="26"/>
        <v>1.4084816824522821E-7</v>
      </c>
      <c r="BD25" s="42">
        <f t="shared" si="26"/>
        <v>1.4066786562021548E-7</v>
      </c>
      <c r="BE25" s="42">
        <f t="shared" si="26"/>
        <v>1.40487793804286E-7</v>
      </c>
      <c r="BF25" s="42">
        <f t="shared" si="26"/>
        <v>1.4030795250197629E-7</v>
      </c>
      <c r="BG25" s="42">
        <f t="shared" si="26"/>
        <v>1.4012834141820117E-7</v>
      </c>
      <c r="BH25" s="42">
        <f t="shared" si="26"/>
        <v>1.3994896025825316E-7</v>
      </c>
      <c r="BI25" s="42">
        <f t="shared" si="26"/>
        <v>1.3976980872780208E-7</v>
      </c>
      <c r="BJ25" s="42">
        <f t="shared" si="26"/>
        <v>1.3959088653289451E-7</v>
      </c>
      <c r="BK25" t="str">
        <f t="shared" si="3"/>
        <v>05_PRC</v>
      </c>
      <c r="BL25" t="str">
        <f t="shared" si="4"/>
        <v>d_ind_cem_7_6_kerosene</v>
      </c>
      <c r="BO25" s="8">
        <f t="shared" si="5"/>
        <v>0.43124040000000008</v>
      </c>
      <c r="BP25" s="8">
        <f t="shared" si="6"/>
        <v>0.35361712799999989</v>
      </c>
      <c r="BQ25" s="8" cm="1">
        <f t="array" ref="BQ25">K25*INDEX(prod_est,$G25+$H25-1,MATCH(BQ$14,$BP$14:$DP$14,0))</f>
        <v>0.34433534408489447</v>
      </c>
      <c r="BR25" s="8" cm="1">
        <f t="array" ref="BR25">L25*INDEX(prod_est,$G25+$H25-1,MATCH(BR$14,$BP$14:$DP$14,0))</f>
        <v>0.3242323822700201</v>
      </c>
      <c r="BS25" s="8" cm="1">
        <f t="array" ref="BS25">M25*INDEX(prod_est,$G25+$H25-1,MATCH(BS$14,$BP$14:$DP$14,0))</f>
        <v>0.31689231398369805</v>
      </c>
      <c r="BT25" s="8" cm="1">
        <f t="array" ref="BT25">N25*INDEX(prod_est,$G25+$H25-1,MATCH(BT$14,$BP$14:$DP$14,0))</f>
        <v>0.3096464739437057</v>
      </c>
      <c r="BU25" s="8" cm="1">
        <f t="array" ref="BU25">O25*INDEX(prod_est,$G25+$H25-1,MATCH(BU$14,$BP$14:$DP$14,0))</f>
        <v>0.30250533068887608</v>
      </c>
      <c r="BV25" s="8" cm="1">
        <f t="array" ref="BV25">P25*INDEX(prod_est,$G25+$H25-1,MATCH(BV$14,$BP$14:$DP$14,0))</f>
        <v>0.29546953100973822</v>
      </c>
      <c r="BW25" s="8" cm="1">
        <f t="array" ref="BW25">Q25*INDEX(prod_est,$G25+$H25-1,MATCH(BW$14,$BP$14:$DP$14,0))</f>
        <v>0.28854031033956495</v>
      </c>
      <c r="BX25" s="8" cm="1">
        <f t="array" ref="BX25">R25*INDEX(prod_est,$G25+$H25-1,MATCH(BX$14,$BP$14:$DP$14,0))</f>
        <v>0.2817263301854302</v>
      </c>
      <c r="BY25" s="8" cm="1">
        <f t="array" ref="BY25">S25*INDEX(prod_est,$G25+$H25-1,MATCH(BY$14,$BP$14:$DP$14,0))</f>
        <v>0.27503579834929126</v>
      </c>
      <c r="BZ25" s="8" cm="1">
        <f t="array" ref="BZ25">T25*INDEX(prod_est,$G25+$H25-1,MATCH(BZ$14,$BP$14:$DP$14,0))</f>
        <v>0.26720761259542286</v>
      </c>
      <c r="CA25" s="8" cm="1">
        <f t="array" ref="CA25">U25*INDEX(prod_est,$G25+$H25-1,MATCH(CA$14,$BP$14:$DP$14,0))</f>
        <v>0.25956981514079697</v>
      </c>
      <c r="CB25" s="8" cm="1">
        <f t="array" ref="CB25">V25*INDEX(prod_est,$G25+$H25-1,MATCH(CB$14,$BP$14:$DP$14,0))</f>
        <v>0.25211729843393033</v>
      </c>
      <c r="CC25" s="8" cm="1">
        <f t="array" ref="CC25">W25*INDEX(prod_est,$G25+$H25-1,MATCH(CC$14,$BP$14:$DP$14,0))</f>
        <v>0.24484767869911481</v>
      </c>
      <c r="CD25" s="8" cm="1">
        <f t="array" ref="CD25">X25*INDEX(prod_est,$G25+$H25-1,MATCH(CD$14,$BP$14:$DP$14,0))</f>
        <v>0.23776232434337996</v>
      </c>
      <c r="CE25" s="8" cm="1">
        <f t="array" ref="CE25">Y25*INDEX(prod_est,$G25+$H25-1,MATCH(CE$14,$BP$14:$DP$14,0))</f>
        <v>0.23086533517148783</v>
      </c>
      <c r="CF25" s="8" cm="1">
        <f t="array" ref="CF25">Z25*INDEX(prod_est,$G25+$H25-1,MATCH(CF$14,$BP$14:$DP$14,0))</f>
        <v>0.22416206069893821</v>
      </c>
      <c r="CG25" s="8" cm="1">
        <f t="array" ref="CG25">AA25*INDEX(prod_est,$G25+$H25-1,MATCH(CG$14,$BP$14:$DP$14,0))</f>
        <v>0.21765419240109998</v>
      </c>
      <c r="CH25" s="8" cm="1">
        <f t="array" ref="CH25">AB25*INDEX(prod_est,$G25+$H25-1,MATCH(CH$14,$BP$14:$DP$14,0))</f>
        <v>0.21133904963169692</v>
      </c>
      <c r="CI25" s="8" cm="1">
        <f t="array" ref="CI25">AC25*INDEX(prod_est,$G25+$H25-1,MATCH(CI$14,$BP$14:$DP$14,0))</f>
        <v>0.20520953947014384</v>
      </c>
      <c r="CJ25" s="8" cm="1">
        <f t="array" ref="CJ25">AD25*INDEX(prod_est,$G25+$H25-1,MATCH(CJ$14,$BP$14:$DP$14,0))</f>
        <v>0.19925714954898679</v>
      </c>
      <c r="CK25" s="8" cm="1">
        <f t="array" ref="CK25">AE25*INDEX(prod_est,$G25+$H25-1,MATCH(CK$14,$BP$14:$DP$14,0))</f>
        <v>0.19347180234683389</v>
      </c>
      <c r="CL25" s="8" cm="1">
        <f t="array" ref="CL25">AF25*INDEX(prod_est,$G25+$H25-1,MATCH(CL$14,$BP$14:$DP$14,0))</f>
        <v>0.18784503785840795</v>
      </c>
      <c r="CM25" s="8" cm="1">
        <f t="array" ref="CM25">AG25*INDEX(prod_est,$G25+$H25-1,MATCH(CM$14,$BP$14:$DP$14,0))</f>
        <v>0.18330723552253042</v>
      </c>
      <c r="CN25" s="8" cm="1">
        <f t="array" ref="CN25">AH25*INDEX(prod_est,$G25+$H25-1,MATCH(CN$14,$BP$14:$DP$14,0))</f>
        <v>0.17886948255357144</v>
      </c>
      <c r="CO25" s="8" cm="1">
        <f t="array" ref="CO25">AI25*INDEX(prod_est,$G25+$H25-1,MATCH(CO$14,$BP$14:$DP$14,0))</f>
        <v>0.17452793786229803</v>
      </c>
      <c r="CP25" s="8" cm="1">
        <f t="array" ref="CP25">AJ25*INDEX(prod_est,$G25+$H25-1,MATCH(CP$14,$BP$14:$DP$14,0))</f>
        <v>0.1702787217719624</v>
      </c>
      <c r="CQ25" s="8" cm="1">
        <f t="array" ref="CQ25">AK25*INDEX(prod_est,$G25+$H25-1,MATCH(CQ$14,$BP$14:$DP$14,0))</f>
        <v>0.16611839665965142</v>
      </c>
      <c r="CR25" s="8" cm="1">
        <f t="array" ref="CR25">AL25*INDEX(prod_est,$G25+$H25-1,MATCH(CR$14,$BP$14:$DP$14,0))</f>
        <v>0.16204431113400014</v>
      </c>
      <c r="CS25" s="8" cm="1">
        <f t="array" ref="CS25">AM25*INDEX(prod_est,$G25+$H25-1,MATCH(CS$14,$BP$14:$DP$14,0))</f>
        <v>0.15805417493273155</v>
      </c>
      <c r="CT25" s="8" cm="1">
        <f t="array" ref="CT25">AN25*INDEX(prod_est,$G25+$H25-1,MATCH(CT$14,$BP$14:$DP$14,0))</f>
        <v>0.15414552944200374</v>
      </c>
      <c r="CU25" s="8" cm="1">
        <f t="array" ref="CU25">AO25*INDEX(prod_est,$G25+$H25-1,MATCH(CU$14,$BP$14:$DP$14,0))</f>
        <v>0.15031608458757426</v>
      </c>
      <c r="CV25" s="8" cm="1">
        <f t="array" ref="CV25">AP25*INDEX(prod_est,$G25+$H25-1,MATCH(CV$14,$BP$14:$DP$14,0))</f>
        <v>0.14656380368927913</v>
      </c>
      <c r="CW25" cm="1">
        <f t="array" ref="CW25">AQ25*INDEX(prod_est,$G25+$H25-1,MATCH(CW$14,$BP$14:$DP$14,0))</f>
        <v>0.14637618436226726</v>
      </c>
      <c r="CX25" cm="1">
        <f t="array" ref="CX25">AR25*INDEX(prod_est,$G25+$H25-1,MATCH(CX$14,$BP$14:$DP$14,0))</f>
        <v>0.14618880521059871</v>
      </c>
      <c r="CY25" cm="1">
        <f t="array" ref="CY25">AS25*INDEX(prod_est,$G25+$H25-1,MATCH(CY$14,$BP$14:$DP$14,0))</f>
        <v>0.14600166592682007</v>
      </c>
      <c r="CZ25" cm="1">
        <f t="array" ref="CZ25">AT25*INDEX(prod_est,$G25+$H25-1,MATCH(CZ$14,$BP$14:$DP$14,0))</f>
        <v>0.14581476620387157</v>
      </c>
      <c r="DA25" cm="1">
        <f t="array" ref="DA25">AU25*INDEX(prod_est,$G25+$H25-1,MATCH(DA$14,$BP$14:$DP$14,0))</f>
        <v>0.1456281057350865</v>
      </c>
      <c r="DB25" cm="1">
        <f t="array" ref="DB25">AV25*INDEX(prod_est,$G25+$H25-1,MATCH(DB$14,$BP$14:$DP$14,0))</f>
        <v>0.14544168421419068</v>
      </c>
      <c r="DC25" cm="1">
        <f t="array" ref="DC25">AW25*INDEX(prod_est,$G25+$H25-1,MATCH(DC$14,$BP$14:$DP$14,0))</f>
        <v>0.14525550133530202</v>
      </c>
      <c r="DD25" cm="1">
        <f t="array" ref="DD25">AX25*INDEX(prod_est,$G25+$H25-1,MATCH(DD$14,$BP$14:$DP$14,0))</f>
        <v>0.14506955679293004</v>
      </c>
      <c r="DE25" cm="1">
        <f t="array" ref="DE25">AY25*INDEX(prod_est,$G25+$H25-1,MATCH(DE$14,$BP$14:$DP$14,0))</f>
        <v>0.14488385028197523</v>
      </c>
      <c r="DF25" cm="1">
        <f t="array" ref="DF25">AZ25*INDEX(prod_est,$G25+$H25-1,MATCH(DF$14,$BP$14:$DP$14,0))</f>
        <v>0.14469838149772871</v>
      </c>
      <c r="DG25" cm="1">
        <f t="array" ref="DG25">BA25*INDEX(prod_est,$G25+$H25-1,MATCH(DG$14,$BP$14:$DP$14,0))</f>
        <v>0.14451315013587168</v>
      </c>
      <c r="DH25" cm="1">
        <f t="array" ref="DH25">BB25*INDEX(prod_est,$G25+$H25-1,MATCH(DH$14,$BP$14:$DP$14,0))</f>
        <v>0.14432815589247483</v>
      </c>
      <c r="DI25" cm="1">
        <f t="array" ref="DI25">BC25*INDEX(prod_est,$G25+$H25-1,MATCH(DI$14,$BP$14:$DP$14,0))</f>
        <v>0.14414339846399801</v>
      </c>
      <c r="DJ25" cm="1">
        <f t="array" ref="DJ25">BD25*INDEX(prod_est,$G25+$H25-1,MATCH(DJ$14,$BP$14:$DP$14,0))</f>
        <v>0.14395887754728956</v>
      </c>
      <c r="DK25" cm="1">
        <f t="array" ref="DK25">BE25*INDEX(prod_est,$G25+$H25-1,MATCH(DK$14,$BP$14:$DP$14,0))</f>
        <v>0.14377459283958596</v>
      </c>
      <c r="DL25" cm="1">
        <f t="array" ref="DL25">BF25*INDEX(prod_est,$G25+$H25-1,MATCH(DL$14,$BP$14:$DP$14,0))</f>
        <v>0.14359054403851118</v>
      </c>
      <c r="DM25" cm="1">
        <f t="array" ref="DM25">BG25*INDEX(prod_est,$G25+$H25-1,MATCH(DM$14,$BP$14:$DP$14,0))</f>
        <v>0.14340673084207636</v>
      </c>
      <c r="DN25" cm="1">
        <f t="array" ref="DN25">BH25*INDEX(prod_est,$G25+$H25-1,MATCH(DN$14,$BP$14:$DP$14,0))</f>
        <v>0.1432231529486791</v>
      </c>
      <c r="DO25" cm="1">
        <f t="array" ref="DO25">BI25*INDEX(prod_est,$G25+$H25-1,MATCH(DO$14,$BP$14:$DP$14,0))</f>
        <v>0.14303981005710323</v>
      </c>
      <c r="DP25" cm="1">
        <f t="array" ref="DP25">BJ25*INDEX(prod_est,$G25+$H25-1,MATCH(DP$14,$BP$14:$DP$14,0))</f>
        <v>0.14285670186651808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ref="K26:AP26" si="27">J26*(1-$F$4)</f>
        <v>5.0954079878372729E-5</v>
      </c>
      <c r="L26" s="42">
        <f t="shared" si="27"/>
        <v>5.0888852517082642E-5</v>
      </c>
      <c r="M26" s="42">
        <f t="shared" si="27"/>
        <v>5.0823708654673724E-5</v>
      </c>
      <c r="N26" s="42">
        <f t="shared" si="27"/>
        <v>5.0758648184257351E-5</v>
      </c>
      <c r="O26" s="42">
        <f t="shared" si="27"/>
        <v>5.0693670999081721E-5</v>
      </c>
      <c r="P26" s="42">
        <f t="shared" si="27"/>
        <v>5.0628776992531693E-5</v>
      </c>
      <c r="Q26" s="42">
        <f t="shared" si="27"/>
        <v>5.0563966058128604E-5</v>
      </c>
      <c r="R26" s="42">
        <f t="shared" si="27"/>
        <v>5.0499238089530098E-5</v>
      </c>
      <c r="S26" s="42">
        <f t="shared" si="27"/>
        <v>5.0434592980529946E-5</v>
      </c>
      <c r="T26" s="42">
        <f t="shared" si="27"/>
        <v>5.0370030625057883E-5</v>
      </c>
      <c r="U26" s="42">
        <f t="shared" si="27"/>
        <v>5.0305550917179423E-5</v>
      </c>
      <c r="V26" s="42">
        <f t="shared" si="27"/>
        <v>5.0241153751095686E-5</v>
      </c>
      <c r="W26" s="42">
        <f t="shared" si="27"/>
        <v>5.0176839021143227E-5</v>
      </c>
      <c r="X26" s="42">
        <f t="shared" si="27"/>
        <v>5.0112606621793871E-5</v>
      </c>
      <c r="Y26" s="42">
        <f t="shared" si="27"/>
        <v>5.0048456447654527E-5</v>
      </c>
      <c r="Z26" s="42">
        <f t="shared" si="27"/>
        <v>4.998438839346702E-5</v>
      </c>
      <c r="AA26" s="42">
        <f t="shared" si="27"/>
        <v>4.9920402354107913E-5</v>
      </c>
      <c r="AB26" s="42">
        <f t="shared" si="27"/>
        <v>4.9856498224588347E-5</v>
      </c>
      <c r="AC26" s="42">
        <f t="shared" si="27"/>
        <v>4.9792675900053856E-5</v>
      </c>
      <c r="AD26" s="42">
        <f t="shared" si="27"/>
        <v>4.972893527578421E-5</v>
      </c>
      <c r="AE26" s="42">
        <f t="shared" si="27"/>
        <v>4.9665276247193225E-5</v>
      </c>
      <c r="AF26" s="42">
        <f t="shared" si="27"/>
        <v>4.9601698709828597E-5</v>
      </c>
      <c r="AG26" s="42">
        <f t="shared" si="27"/>
        <v>4.9538202559371741E-5</v>
      </c>
      <c r="AH26" s="42">
        <f t="shared" si="27"/>
        <v>4.9474787691637605E-5</v>
      </c>
      <c r="AI26" s="42">
        <f t="shared" si="27"/>
        <v>4.9411454002574513E-5</v>
      </c>
      <c r="AJ26" s="42">
        <f t="shared" si="27"/>
        <v>4.9348201388263991E-5</v>
      </c>
      <c r="AK26" s="42">
        <f t="shared" si="27"/>
        <v>4.9285029744920584E-5</v>
      </c>
      <c r="AL26" s="42">
        <f t="shared" si="27"/>
        <v>4.9221938968891696E-5</v>
      </c>
      <c r="AM26" s="42">
        <f t="shared" si="27"/>
        <v>4.915892895665742E-5</v>
      </c>
      <c r="AN26" s="42">
        <f t="shared" si="27"/>
        <v>4.909599960483037E-5</v>
      </c>
      <c r="AO26" s="42">
        <f t="shared" si="27"/>
        <v>4.9033150810155511E-5</v>
      </c>
      <c r="AP26" s="42">
        <f t="shared" si="27"/>
        <v>4.8970382469509982E-5</v>
      </c>
      <c r="AQ26" s="42">
        <f t="shared" ref="AQ26:BJ26" si="28">AP26*(1-$F$4)</f>
        <v>4.8907694479902931E-5</v>
      </c>
      <c r="AR26" s="42">
        <f t="shared" si="28"/>
        <v>4.8845086738475347E-5</v>
      </c>
      <c r="AS26" s="42">
        <f t="shared" si="28"/>
        <v>4.8782559142499887E-5</v>
      </c>
      <c r="AT26" s="42">
        <f t="shared" si="28"/>
        <v>4.8720111589380722E-5</v>
      </c>
      <c r="AU26" s="42">
        <f t="shared" si="28"/>
        <v>4.8657743976653353E-5</v>
      </c>
      <c r="AV26" s="42">
        <f t="shared" si="28"/>
        <v>4.8595456201984444E-5</v>
      </c>
      <c r="AW26" s="42">
        <f t="shared" si="28"/>
        <v>4.8533248163171664E-5</v>
      </c>
      <c r="AX26" s="42">
        <f t="shared" si="28"/>
        <v>4.847111975814351E-5</v>
      </c>
      <c r="AY26" s="42">
        <f t="shared" si="28"/>
        <v>4.8409070884959141E-5</v>
      </c>
      <c r="AZ26" s="42">
        <f t="shared" si="28"/>
        <v>4.834710144180821E-5</v>
      </c>
      <c r="BA26" s="42">
        <f t="shared" si="28"/>
        <v>4.8285211327010717E-5</v>
      </c>
      <c r="BB26" s="42">
        <f t="shared" si="28"/>
        <v>4.82234004390168E-5</v>
      </c>
      <c r="BC26" s="42">
        <f t="shared" si="28"/>
        <v>4.8161668676406613E-5</v>
      </c>
      <c r="BD26" s="42">
        <f t="shared" si="28"/>
        <v>4.8100015937890131E-5</v>
      </c>
      <c r="BE26" s="42">
        <f t="shared" si="28"/>
        <v>4.8038442122306989E-5</v>
      </c>
      <c r="BF26" s="42">
        <f t="shared" si="28"/>
        <v>4.7976947128626324E-5</v>
      </c>
      <c r="BG26" s="42">
        <f t="shared" si="28"/>
        <v>4.7915530855946608E-5</v>
      </c>
      <c r="BH26" s="42">
        <f t="shared" si="28"/>
        <v>4.7854193203495472E-5</v>
      </c>
      <c r="BI26" s="42">
        <f t="shared" si="28"/>
        <v>4.7792934070629552E-5</v>
      </c>
      <c r="BJ26" s="42">
        <f t="shared" si="28"/>
        <v>4.7731753356834321E-5</v>
      </c>
      <c r="BK26" t="str">
        <f t="shared" si="3"/>
        <v>05_PRC</v>
      </c>
      <c r="BL26" t="str">
        <f t="shared" si="4"/>
        <v>d_ind_cem_7_7_gas_diesel_oil</v>
      </c>
      <c r="BO26" s="8">
        <f t="shared" si="5"/>
        <v>119.6817714</v>
      </c>
      <c r="BP26" s="8">
        <f t="shared" si="6"/>
        <v>120.91595630400001</v>
      </c>
      <c r="BQ26" s="8" cm="1">
        <f t="array" ref="BQ26">K26*INDEX(prod_est,$G26+$H26-1,MATCH(BQ$14,$BP$14:$DP$14,0))</f>
        <v>117.74214007894979</v>
      </c>
      <c r="BR26" s="8" cm="1">
        <f t="array" ref="BR26">L26*INDEX(prod_est,$G26+$H26-1,MATCH(BR$14,$BP$14:$DP$14,0))</f>
        <v>110.86812674668741</v>
      </c>
      <c r="BS26" s="8" cm="1">
        <f t="array" ref="BS26">M26*INDEX(prod_est,$G26+$H26-1,MATCH(BS$14,$BP$14:$DP$14,0))</f>
        <v>108.35826139826094</v>
      </c>
      <c r="BT26" s="8" cm="1">
        <f t="array" ref="BT26">N26*INDEX(prod_est,$G26+$H26-1,MATCH(BT$14,$BP$14:$DP$14,0))</f>
        <v>105.88061648717651</v>
      </c>
      <c r="BU26" s="8" cm="1">
        <f t="array" ref="BU26">O26*INDEX(prod_est,$G26+$H26-1,MATCH(BU$14,$BP$14:$DP$14,0))</f>
        <v>103.43877162902363</v>
      </c>
      <c r="BV26" s="8" cm="1">
        <f t="array" ref="BV26">P26*INDEX(prod_est,$G26+$H26-1,MATCH(BV$14,$BP$14:$DP$14,0))</f>
        <v>101.03294798756718</v>
      </c>
      <c r="BW26" s="8" cm="1">
        <f t="array" ref="BW26">Q26*INDEX(prod_est,$G26+$H26-1,MATCH(BW$14,$BP$14:$DP$14,0))</f>
        <v>98.663568007264203</v>
      </c>
      <c r="BX26" s="8" cm="1">
        <f t="array" ref="BX26">R26*INDEX(prod_est,$G26+$H26-1,MATCH(BX$14,$BP$14:$DP$14,0))</f>
        <v>96.333593406673927</v>
      </c>
      <c r="BY26" s="8" cm="1">
        <f t="array" ref="BY26">S26*INDEX(prod_est,$G26+$H26-1,MATCH(BY$14,$BP$14:$DP$14,0))</f>
        <v>94.045830764279799</v>
      </c>
      <c r="BZ26" s="8" cm="1">
        <f t="array" ref="BZ26">T26*INDEX(prod_est,$G26+$H26-1,MATCH(BZ$14,$BP$14:$DP$14,0))</f>
        <v>91.369058369492549</v>
      </c>
      <c r="CA26" s="8" cm="1">
        <f t="array" ref="CA26">U26*INDEX(prod_est,$G26+$H26-1,MATCH(CA$14,$BP$14:$DP$14,0))</f>
        <v>88.757387411963762</v>
      </c>
      <c r="CB26" s="8" cm="1">
        <f t="array" ref="CB26">V26*INDEX(prod_est,$G26+$H26-1,MATCH(CB$14,$BP$14:$DP$14,0))</f>
        <v>86.209071413870149</v>
      </c>
      <c r="CC26" s="8" cm="1">
        <f t="array" ref="CC26">W26*INDEX(prod_est,$G26+$H26-1,MATCH(CC$14,$BP$14:$DP$14,0))</f>
        <v>83.723295266167113</v>
      </c>
      <c r="CD26" s="8" cm="1">
        <f t="array" ref="CD26">X26*INDEX(prod_est,$G26+$H26-1,MATCH(CD$14,$BP$14:$DP$14,0))</f>
        <v>81.300526882401513</v>
      </c>
      <c r="CE26" s="8" cm="1">
        <f t="array" ref="CE26">Y26*INDEX(prod_est,$G26+$H26-1,MATCH(CE$14,$BP$14:$DP$14,0))</f>
        <v>78.942168151153425</v>
      </c>
      <c r="CF26" s="8" cm="1">
        <f t="array" ref="CF26">Z26*INDEX(prod_est,$G26+$H26-1,MATCH(CF$14,$BP$14:$DP$14,0))</f>
        <v>76.650048287500979</v>
      </c>
      <c r="CG26" s="8" cm="1">
        <f t="array" ref="CG26">AA26*INDEX(prod_est,$G26+$H26-1,MATCH(CG$14,$BP$14:$DP$14,0))</f>
        <v>74.424745675084552</v>
      </c>
      <c r="CH26" s="8" cm="1">
        <f t="array" ref="CH26">AB26*INDEX(prod_est,$G26+$H26-1,MATCH(CH$14,$BP$14:$DP$14,0))</f>
        <v>72.265343692840474</v>
      </c>
      <c r="CI26" s="8" cm="1">
        <f t="array" ref="CI26">AC26*INDEX(prod_est,$G26+$H26-1,MATCH(CI$14,$BP$14:$DP$14,0))</f>
        <v>70.169416985185961</v>
      </c>
      <c r="CJ26" s="8" cm="1">
        <f t="array" ref="CJ26">AD26*INDEX(prod_est,$G26+$H26-1,MATCH(CJ$14,$BP$14:$DP$14,0))</f>
        <v>68.134054830412197</v>
      </c>
      <c r="CK26" s="8" cm="1">
        <f t="array" ref="CK26">AE26*INDEX(prod_est,$G26+$H26-1,MATCH(CK$14,$BP$14:$DP$14,0))</f>
        <v>66.155811317561245</v>
      </c>
      <c r="CL26" s="8" cm="1">
        <f t="array" ref="CL26">AF26*INDEX(prod_est,$G26+$H26-1,MATCH(CL$14,$BP$14:$DP$14,0))</f>
        <v>64.231793629664026</v>
      </c>
      <c r="CM26" s="8" cm="1">
        <f t="array" ref="CM26">AG26*INDEX(prod_est,$G26+$H26-1,MATCH(CM$14,$BP$14:$DP$14,0))</f>
        <v>62.680136016062356</v>
      </c>
      <c r="CN26" s="8" cm="1">
        <f t="array" ref="CN26">AH26*INDEX(prod_est,$G26+$H26-1,MATCH(CN$14,$BP$14:$DP$14,0))</f>
        <v>61.162689315679138</v>
      </c>
      <c r="CO26" s="8" cm="1">
        <f t="array" ref="CO26">AI26*INDEX(prod_est,$G26+$H26-1,MATCH(CO$14,$BP$14:$DP$14,0))</f>
        <v>59.67814010520685</v>
      </c>
      <c r="CP26" s="8" cm="1">
        <f t="array" ref="CP26">AJ26*INDEX(prod_est,$G26+$H26-1,MATCH(CP$14,$BP$14:$DP$14,0))</f>
        <v>58.225161766710556</v>
      </c>
      <c r="CQ26" s="8" cm="1">
        <f t="array" ref="CQ26">AK26*INDEX(prod_est,$G26+$H26-1,MATCH(CQ$14,$BP$14:$DP$14,0))</f>
        <v>56.802578838287957</v>
      </c>
      <c r="CR26" s="8" cm="1">
        <f t="array" ref="CR26">AL26*INDEX(prod_est,$G26+$H26-1,MATCH(CR$14,$BP$14:$DP$14,0))</f>
        <v>55.409484702309314</v>
      </c>
      <c r="CS26" s="8" cm="1">
        <f t="array" ref="CS26">AM26*INDEX(prod_est,$G26+$H26-1,MATCH(CS$14,$BP$14:$DP$14,0))</f>
        <v>54.045096225743201</v>
      </c>
      <c r="CT26" s="8" cm="1">
        <f t="array" ref="CT26">AN26*INDEX(prod_est,$G26+$H26-1,MATCH(CT$14,$BP$14:$DP$14,0))</f>
        <v>52.708572709369108</v>
      </c>
      <c r="CU26" s="8" cm="1">
        <f t="array" ref="CU26">AO26*INDEX(prod_est,$G26+$H26-1,MATCH(CU$14,$BP$14:$DP$14,0))</f>
        <v>51.399131084452179</v>
      </c>
      <c r="CV26" s="8" cm="1">
        <f t="array" ref="CV26">AP26*INDEX(prod_est,$G26+$H26-1,MATCH(CV$14,$BP$14:$DP$14,0))</f>
        <v>50.116074927911626</v>
      </c>
      <c r="CW26" cm="1">
        <f t="array" ref="CW26">AQ26*INDEX(prod_est,$G26+$H26-1,MATCH(CW$14,$BP$14:$DP$14,0))</f>
        <v>50.051920313922587</v>
      </c>
      <c r="CX26" cm="1">
        <f t="array" ref="CX26">AR26*INDEX(prod_est,$G26+$H26-1,MATCH(CX$14,$BP$14:$DP$14,0))</f>
        <v>49.987847825568927</v>
      </c>
      <c r="CY26" cm="1">
        <f t="array" ref="CY26">AS26*INDEX(prod_est,$G26+$H26-1,MATCH(CY$14,$BP$14:$DP$14,0))</f>
        <v>49.923857357719925</v>
      </c>
      <c r="CZ26" cm="1">
        <f t="array" ref="CZ26">AT26*INDEX(prod_est,$G26+$H26-1,MATCH(CZ$14,$BP$14:$DP$14,0))</f>
        <v>49.859948805379474</v>
      </c>
      <c r="DA26" cm="1">
        <f t="array" ref="DA26">AU26*INDEX(prod_est,$G26+$H26-1,MATCH(DA$14,$BP$14:$DP$14,0))</f>
        <v>49.796122063685836</v>
      </c>
      <c r="DB26" cm="1">
        <f t="array" ref="DB26">AV26*INDEX(prod_est,$G26+$H26-1,MATCH(DB$14,$BP$14:$DP$14,0))</f>
        <v>49.732377027911539</v>
      </c>
      <c r="DC26" cm="1">
        <f t="array" ref="DC26">AW26*INDEX(prod_est,$G26+$H26-1,MATCH(DC$14,$BP$14:$DP$14,0))</f>
        <v>49.66871359346316</v>
      </c>
      <c r="DD26" cm="1">
        <f t="array" ref="DD26">AX26*INDEX(prod_est,$G26+$H26-1,MATCH(DD$14,$BP$14:$DP$14,0))</f>
        <v>49.605131655881173</v>
      </c>
      <c r="DE26" cm="1">
        <f t="array" ref="DE26">AY26*INDEX(prod_est,$G26+$H26-1,MATCH(DE$14,$BP$14:$DP$14,0))</f>
        <v>49.541631110839759</v>
      </c>
      <c r="DF26" cm="1">
        <f t="array" ref="DF26">AZ26*INDEX(prod_est,$G26+$H26-1,MATCH(DF$14,$BP$14:$DP$14,0))</f>
        <v>49.478211854146664</v>
      </c>
      <c r="DG26" cm="1">
        <f t="array" ref="DG26">BA26*INDEX(prod_est,$G26+$H26-1,MATCH(DG$14,$BP$14:$DP$14,0))</f>
        <v>49.414873781743012</v>
      </c>
      <c r="DH26" cm="1">
        <f t="array" ref="DH26">BB26*INDEX(prod_est,$G26+$H26-1,MATCH(DH$14,$BP$14:$DP$14,0))</f>
        <v>49.351616789703129</v>
      </c>
      <c r="DI26" cm="1">
        <f t="array" ref="DI26">BC26*INDEX(prod_est,$G26+$H26-1,MATCH(DI$14,$BP$14:$DP$14,0))</f>
        <v>49.288440774234381</v>
      </c>
      <c r="DJ26" cm="1">
        <f t="array" ref="DJ26">BD26*INDEX(prod_est,$G26+$H26-1,MATCH(DJ$14,$BP$14:$DP$14,0))</f>
        <v>49.225345631677001</v>
      </c>
      <c r="DK26" cm="1">
        <f t="array" ref="DK26">BE26*INDEX(prod_est,$G26+$H26-1,MATCH(DK$14,$BP$14:$DP$14,0))</f>
        <v>49.162331258503926</v>
      </c>
      <c r="DL26" cm="1">
        <f t="array" ref="DL26">BF26*INDEX(prod_est,$G26+$H26-1,MATCH(DL$14,$BP$14:$DP$14,0))</f>
        <v>49.0993975513206</v>
      </c>
      <c r="DM26" cm="1">
        <f t="array" ref="DM26">BG26*INDEX(prod_est,$G26+$H26-1,MATCH(DM$14,$BP$14:$DP$14,0))</f>
        <v>49.036544406864842</v>
      </c>
      <c r="DN26" cm="1">
        <f t="array" ref="DN26">BH26*INDEX(prod_est,$G26+$H26-1,MATCH(DN$14,$BP$14:$DP$14,0))</f>
        <v>48.97377172200666</v>
      </c>
      <c r="DO26" cm="1">
        <f t="array" ref="DO26">BI26*INDEX(prod_est,$G26+$H26-1,MATCH(DO$14,$BP$14:$DP$14,0))</f>
        <v>48.911079393748068</v>
      </c>
      <c r="DP26" cm="1">
        <f t="array" ref="DP26">BJ26*INDEX(prod_est,$G26+$H26-1,MATCH(DP$14,$BP$14:$DP$14,0))</f>
        <v>48.848467319222941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ref="K27:AP27" si="29">J27*(1-$F$4)</f>
        <v>2.5984917336281844E-5</v>
      </c>
      <c r="L27" s="42">
        <f t="shared" si="29"/>
        <v>2.5951653511378472E-5</v>
      </c>
      <c r="M27" s="42">
        <f t="shared" si="29"/>
        <v>2.5918432268178664E-5</v>
      </c>
      <c r="N27" s="42">
        <f t="shared" si="29"/>
        <v>2.5885253552172714E-5</v>
      </c>
      <c r="O27" s="42">
        <f t="shared" si="29"/>
        <v>2.5852117308920684E-5</v>
      </c>
      <c r="P27" s="42">
        <f t="shared" si="29"/>
        <v>2.5819023484052337E-5</v>
      </c>
      <c r="Q27" s="42">
        <f t="shared" si="29"/>
        <v>2.578597202326703E-5</v>
      </c>
      <c r="R27" s="42">
        <f t="shared" si="29"/>
        <v>2.575296287233363E-5</v>
      </c>
      <c r="S27" s="42">
        <f t="shared" si="29"/>
        <v>2.5719995977090432E-5</v>
      </c>
      <c r="T27" s="42">
        <f t="shared" si="29"/>
        <v>2.5687071283445062E-5</v>
      </c>
      <c r="U27" s="42">
        <f t="shared" si="29"/>
        <v>2.5654188737374388E-5</v>
      </c>
      <c r="V27" s="42">
        <f t="shared" si="29"/>
        <v>2.5621348284924434E-5</v>
      </c>
      <c r="W27" s="42">
        <f t="shared" si="29"/>
        <v>2.5588549872210298E-5</v>
      </c>
      <c r="X27" s="42">
        <f t="shared" si="29"/>
        <v>2.5555793445416054E-5</v>
      </c>
      <c r="Y27" s="42">
        <f t="shared" si="29"/>
        <v>2.5523078950794662E-5</v>
      </c>
      <c r="Z27" s="42">
        <f t="shared" si="29"/>
        <v>2.5490406334667893E-5</v>
      </c>
      <c r="AA27" s="42">
        <f t="shared" si="29"/>
        <v>2.5457775543426226E-5</v>
      </c>
      <c r="AB27" s="42">
        <f t="shared" si="29"/>
        <v>2.5425186523528768E-5</v>
      </c>
      <c r="AC27" s="42">
        <f t="shared" si="29"/>
        <v>2.5392639221503166E-5</v>
      </c>
      <c r="AD27" s="42">
        <f t="shared" si="29"/>
        <v>2.5360133583945518E-5</v>
      </c>
      <c r="AE27" s="42">
        <f t="shared" si="29"/>
        <v>2.5327669557520288E-5</v>
      </c>
      <c r="AF27" s="42">
        <f t="shared" si="29"/>
        <v>2.5295247088960208E-5</v>
      </c>
      <c r="AG27" s="42">
        <f t="shared" si="29"/>
        <v>2.5262866125066209E-5</v>
      </c>
      <c r="AH27" s="42">
        <f t="shared" si="29"/>
        <v>2.5230526612707313E-5</v>
      </c>
      <c r="AI27" s="42">
        <f t="shared" si="29"/>
        <v>2.5198228498820564E-5</v>
      </c>
      <c r="AJ27" s="42">
        <f t="shared" si="29"/>
        <v>2.516597173041093E-5</v>
      </c>
      <c r="AK27" s="42">
        <f t="shared" si="29"/>
        <v>2.5133756254551218E-5</v>
      </c>
      <c r="AL27" s="42">
        <f t="shared" si="29"/>
        <v>2.5101582018381988E-5</v>
      </c>
      <c r="AM27" s="42">
        <f t="shared" si="29"/>
        <v>2.5069448969111468E-5</v>
      </c>
      <c r="AN27" s="42">
        <f t="shared" si="29"/>
        <v>2.5037357054015468E-5</v>
      </c>
      <c r="AO27" s="42">
        <f t="shared" si="29"/>
        <v>2.5005306220437284E-5</v>
      </c>
      <c r="AP27" s="42">
        <f t="shared" si="29"/>
        <v>2.4973296415787629E-5</v>
      </c>
      <c r="AQ27" s="42">
        <f t="shared" ref="AQ27:BJ27" si="30">AP27*(1-$F$4)</f>
        <v>2.4941327587544528E-5</v>
      </c>
      <c r="AR27" s="42">
        <f t="shared" si="30"/>
        <v>2.4909399683253245E-5</v>
      </c>
      <c r="AS27" s="42">
        <f t="shared" si="30"/>
        <v>2.4877512650526189E-5</v>
      </c>
      <c r="AT27" s="42">
        <f t="shared" si="30"/>
        <v>2.4845666437042833E-5</v>
      </c>
      <c r="AU27" s="42">
        <f t="shared" si="30"/>
        <v>2.4813860990549629E-5</v>
      </c>
      <c r="AV27" s="42">
        <f t="shared" si="30"/>
        <v>2.478209625885992E-5</v>
      </c>
      <c r="AW27" s="42">
        <f t="shared" si="30"/>
        <v>2.4750372189853849E-5</v>
      </c>
      <c r="AX27" s="42">
        <f t="shared" si="30"/>
        <v>2.4718688731478281E-5</v>
      </c>
      <c r="AY27" s="42">
        <f t="shared" si="30"/>
        <v>2.4687045831746719E-5</v>
      </c>
      <c r="AZ27" s="42">
        <f t="shared" si="30"/>
        <v>2.4655443438739213E-5</v>
      </c>
      <c r="BA27" s="42">
        <f t="shared" si="30"/>
        <v>2.4623881500602274E-5</v>
      </c>
      <c r="BB27" s="42">
        <f t="shared" si="30"/>
        <v>2.4592359965548791E-5</v>
      </c>
      <c r="BC27" s="42">
        <f t="shared" si="30"/>
        <v>2.4560878781857954E-5</v>
      </c>
      <c r="BD27" s="42">
        <f t="shared" si="30"/>
        <v>2.4529437897875152E-5</v>
      </c>
      <c r="BE27" s="42">
        <f t="shared" si="30"/>
        <v>2.4498037262011908E-5</v>
      </c>
      <c r="BF27" s="42">
        <f t="shared" si="30"/>
        <v>2.4466676822745777E-5</v>
      </c>
      <c r="BG27" s="42">
        <f t="shared" si="30"/>
        <v>2.4435356528620275E-5</v>
      </c>
      <c r="BH27" s="42">
        <f t="shared" si="30"/>
        <v>2.4404076328244783E-5</v>
      </c>
      <c r="BI27" s="42">
        <f t="shared" si="30"/>
        <v>2.437283617029447E-5</v>
      </c>
      <c r="BJ27" s="42">
        <f t="shared" si="30"/>
        <v>2.4341636003510205E-5</v>
      </c>
      <c r="BK27" t="str">
        <f t="shared" si="3"/>
        <v>05_PRC</v>
      </c>
      <c r="BL27" t="str">
        <f t="shared" si="4"/>
        <v>d_ind_cem_7_8_fuel_oil</v>
      </c>
      <c r="BO27" s="8">
        <f t="shared" si="5"/>
        <v>65.238717600000001</v>
      </c>
      <c r="BP27" s="8">
        <f t="shared" si="6"/>
        <v>61.663190400000012</v>
      </c>
      <c r="BQ27" s="8" cm="1">
        <f t="array" ref="BQ27">K27*INDEX(prod_est,$G27+$H27-1,MATCH(BQ$14,$BP$14:$DP$14,0))</f>
        <v>60.044647734813267</v>
      </c>
      <c r="BR27" s="8" cm="1">
        <f t="array" ref="BR27">L27*INDEX(prod_est,$G27+$H27-1,MATCH(BR$14,$BP$14:$DP$14,0))</f>
        <v>56.539125338300487</v>
      </c>
      <c r="BS27" s="8" cm="1">
        <f t="array" ref="BS27">M27*INDEX(prod_est,$G27+$H27-1,MATCH(BS$14,$BP$14:$DP$14,0))</f>
        <v>55.259175945440546</v>
      </c>
      <c r="BT27" s="8" cm="1">
        <f t="array" ref="BT27">N27*INDEX(prod_est,$G27+$H27-1,MATCH(BT$14,$BP$14:$DP$14,0))</f>
        <v>53.995657923785238</v>
      </c>
      <c r="BU27" s="8" cm="1">
        <f t="array" ref="BU27">O27*INDEX(prod_est,$G27+$H27-1,MATCH(BU$14,$BP$14:$DP$14,0))</f>
        <v>52.750396760428245</v>
      </c>
      <c r="BV27" s="8" cm="1">
        <f t="array" ref="BV27">P27*INDEX(prod_est,$G27+$H27-1,MATCH(BV$14,$BP$14:$DP$14,0))</f>
        <v>51.523505241669746</v>
      </c>
      <c r="BW27" s="8" cm="1">
        <f t="array" ref="BW27">Q27*INDEX(prod_est,$G27+$H27-1,MATCH(BW$14,$BP$14:$DP$14,0))</f>
        <v>50.315198800392089</v>
      </c>
      <c r="BX27" s="8" cm="1">
        <f t="array" ref="BX27">R27*INDEX(prod_est,$G27+$H27-1,MATCH(BX$14,$BP$14:$DP$14,0))</f>
        <v>49.126987816374843</v>
      </c>
      <c r="BY27" s="8" cm="1">
        <f t="array" ref="BY27">S27*INDEX(prod_est,$G27+$H27-1,MATCH(BY$14,$BP$14:$DP$14,0))</f>
        <v>47.960303553023493</v>
      </c>
      <c r="BZ27" s="8" cm="1">
        <f t="array" ref="BZ27">T27*INDEX(prod_est,$G27+$H27-1,MATCH(BZ$14,$BP$14:$DP$14,0))</f>
        <v>46.595237015218927</v>
      </c>
      <c r="CA27" s="8" cm="1">
        <f t="array" ref="CA27">U27*INDEX(prod_est,$G27+$H27-1,MATCH(CA$14,$BP$14:$DP$14,0))</f>
        <v>45.263370085172397</v>
      </c>
      <c r="CB27" s="8" cm="1">
        <f t="array" ref="CB27">V27*INDEX(prod_est,$G27+$H27-1,MATCH(CB$14,$BP$14:$DP$14,0))</f>
        <v>43.963812116208011</v>
      </c>
      <c r="CC27" s="8" cm="1">
        <f t="array" ref="CC27">W27*INDEX(prod_est,$G27+$H27-1,MATCH(CC$14,$BP$14:$DP$14,0))</f>
        <v>42.696147429322345</v>
      </c>
      <c r="CD27" s="8" cm="1">
        <f t="array" ref="CD27">X27*INDEX(prod_est,$G27+$H27-1,MATCH(CD$14,$BP$14:$DP$14,0))</f>
        <v>41.460614645149207</v>
      </c>
      <c r="CE27" s="8" cm="1">
        <f t="array" ref="CE27">Y27*INDEX(prod_est,$G27+$H27-1,MATCH(CE$14,$BP$14:$DP$14,0))</f>
        <v>40.257928681099628</v>
      </c>
      <c r="CF27" s="8" cm="1">
        <f t="array" ref="CF27">Z27*INDEX(prod_est,$G27+$H27-1,MATCH(CF$14,$BP$14:$DP$14,0))</f>
        <v>39.089022377148517</v>
      </c>
      <c r="CG27" s="8" cm="1">
        <f t="array" ref="CG27">AA27*INDEX(prod_est,$G27+$H27-1,MATCH(CG$14,$BP$14:$DP$14,0))</f>
        <v>37.954190690071066</v>
      </c>
      <c r="CH27" s="8" cm="1">
        <f t="array" ref="CH27">AB27*INDEX(prod_est,$G27+$H27-1,MATCH(CH$14,$BP$14:$DP$14,0))</f>
        <v>36.852966173048003</v>
      </c>
      <c r="CI27" s="8" cm="1">
        <f t="array" ref="CI27">AC27*INDEX(prod_est,$G27+$H27-1,MATCH(CI$14,$BP$14:$DP$14,0))</f>
        <v>35.784111973908125</v>
      </c>
      <c r="CJ27" s="8" cm="1">
        <f t="array" ref="CJ27">AD27*INDEX(prod_est,$G27+$H27-1,MATCH(CJ$14,$BP$14:$DP$14,0))</f>
        <v>34.746143719600752</v>
      </c>
      <c r="CK27" s="8" cm="1">
        <f t="array" ref="CK27">AE27*INDEX(prod_est,$G27+$H27-1,MATCH(CK$14,$BP$14:$DP$14,0))</f>
        <v>33.737304108029505</v>
      </c>
      <c r="CL27" s="8" cm="1">
        <f t="array" ref="CL27">AF27*INDEX(prod_est,$G27+$H27-1,MATCH(CL$14,$BP$14:$DP$14,0))</f>
        <v>32.756117896976484</v>
      </c>
      <c r="CM27" s="8" cm="1">
        <f t="array" ref="CM27">AG27*INDEX(prod_est,$G27+$H27-1,MATCH(CM$14,$BP$14:$DP$14,0))</f>
        <v>31.964823168077547</v>
      </c>
      <c r="CN27" s="8" cm="1">
        <f t="array" ref="CN27">AH27*INDEX(prod_est,$G27+$H27-1,MATCH(CN$14,$BP$14:$DP$14,0))</f>
        <v>31.190974888100897</v>
      </c>
      <c r="CO27" s="8" cm="1">
        <f t="array" ref="CO27">AI27*INDEX(prod_est,$G27+$H27-1,MATCH(CO$14,$BP$14:$DP$14,0))</f>
        <v>30.433903254036547</v>
      </c>
      <c r="CP27" s="8" cm="1">
        <f t="array" ref="CP27">AJ27*INDEX(prod_est,$G27+$H27-1,MATCH(CP$14,$BP$14:$DP$14,0))</f>
        <v>29.692931734045278</v>
      </c>
      <c r="CQ27" s="8" cm="1">
        <f t="array" ref="CQ27">AK27*INDEX(prod_est,$G27+$H27-1,MATCH(CQ$14,$BP$14:$DP$14,0))</f>
        <v>28.967460880930002</v>
      </c>
      <c r="CR27" s="8" cm="1">
        <f t="array" ref="CR27">AL27*INDEX(prod_est,$G27+$H27-1,MATCH(CR$14,$BP$14:$DP$14,0))</f>
        <v>28.257028349296188</v>
      </c>
      <c r="CS27" s="8" cm="1">
        <f t="array" ref="CS27">AM27*INDEX(prod_est,$G27+$H27-1,MATCH(CS$14,$BP$14:$DP$14,0))</f>
        <v>27.561234766863272</v>
      </c>
      <c r="CT27" s="8" cm="1">
        <f t="array" ref="CT27">AN27*INDEX(prod_est,$G27+$H27-1,MATCH(CT$14,$BP$14:$DP$14,0))</f>
        <v>26.879651404473513</v>
      </c>
      <c r="CU27" s="8" cm="1">
        <f t="array" ref="CU27">AO27*INDEX(prod_est,$G27+$H27-1,MATCH(CU$14,$BP$14:$DP$14,0))</f>
        <v>26.211878922635506</v>
      </c>
      <c r="CV27" s="8" cm="1">
        <f t="array" ref="CV27">AP27*INDEX(prod_est,$G27+$H27-1,MATCH(CV$14,$BP$14:$DP$14,0))</f>
        <v>25.557562168312863</v>
      </c>
      <c r="CW27" cm="1">
        <f t="array" ref="CW27">AQ27*INDEX(prod_est,$G27+$H27-1,MATCH(CW$14,$BP$14:$DP$14,0))</f>
        <v>25.524845409513066</v>
      </c>
      <c r="CX27" cm="1">
        <f t="array" ref="CX27">AR27*INDEX(prod_est,$G27+$H27-1,MATCH(CX$14,$BP$14:$DP$14,0))</f>
        <v>25.492170532106311</v>
      </c>
      <c r="CY27" cm="1">
        <f t="array" ref="CY27">AS27*INDEX(prod_est,$G27+$H27-1,MATCH(CY$14,$BP$14:$DP$14,0))</f>
        <v>25.459537482479366</v>
      </c>
      <c r="CZ27" cm="1">
        <f t="array" ref="CZ27">AT27*INDEX(prod_est,$G27+$H27-1,MATCH(CZ$14,$BP$14:$DP$14,0))</f>
        <v>25.426946207087639</v>
      </c>
      <c r="DA27" cm="1">
        <f t="array" ref="DA27">AU27*INDEX(prod_est,$G27+$H27-1,MATCH(DA$14,$BP$14:$DP$14,0))</f>
        <v>25.394396652455068</v>
      </c>
      <c r="DB27" cm="1">
        <f t="array" ref="DB27">AV27*INDEX(prod_est,$G27+$H27-1,MATCH(DB$14,$BP$14:$DP$14,0))</f>
        <v>25.361888765174065</v>
      </c>
      <c r="DC27" cm="1">
        <f t="array" ref="DC27">AW27*INDEX(prod_est,$G27+$H27-1,MATCH(DC$14,$BP$14:$DP$14,0))</f>
        <v>25.329422491905394</v>
      </c>
      <c r="DD27" cm="1">
        <f t="array" ref="DD27">AX27*INDEX(prod_est,$G27+$H27-1,MATCH(DD$14,$BP$14:$DP$14,0))</f>
        <v>25.296997779378103</v>
      </c>
      <c r="DE27" cm="1">
        <f t="array" ref="DE27">AY27*INDEX(prod_est,$G27+$H27-1,MATCH(DE$14,$BP$14:$DP$14,0))</f>
        <v>25.264614574389441</v>
      </c>
      <c r="DF27" cm="1">
        <f t="array" ref="DF27">AZ27*INDEX(prod_est,$G27+$H27-1,MATCH(DF$14,$BP$14:$DP$14,0))</f>
        <v>25.232272823804756</v>
      </c>
      <c r="DG27" cm="1">
        <f t="array" ref="DG27">BA27*INDEX(prod_est,$G27+$H27-1,MATCH(DG$14,$BP$14:$DP$14,0))</f>
        <v>25.199972474557416</v>
      </c>
      <c r="DH27" cm="1">
        <f t="array" ref="DH27">BB27*INDEX(prod_est,$G27+$H27-1,MATCH(DH$14,$BP$14:$DP$14,0))</f>
        <v>25.167713473648721</v>
      </c>
      <c r="DI27" cm="1">
        <f t="array" ref="DI27">BC27*INDEX(prod_est,$G27+$H27-1,MATCH(DI$14,$BP$14:$DP$14,0))</f>
        <v>25.135495768147816</v>
      </c>
      <c r="DJ27" cm="1">
        <f t="array" ref="DJ27">BD27*INDEX(prod_est,$G27+$H27-1,MATCH(DJ$14,$BP$14:$DP$14,0))</f>
        <v>25.103319305191601</v>
      </c>
      <c r="DK27" cm="1">
        <f t="array" ref="DK27">BE27*INDEX(prod_est,$G27+$H27-1,MATCH(DK$14,$BP$14:$DP$14,0))</f>
        <v>25.071184031984654</v>
      </c>
      <c r="DL27" cm="1">
        <f t="array" ref="DL27">BF27*INDEX(prod_est,$G27+$H27-1,MATCH(DL$14,$BP$14:$DP$14,0))</f>
        <v>25.03908989579913</v>
      </c>
      <c r="DM27" cm="1">
        <f t="array" ref="DM27">BG27*INDEX(prod_est,$G27+$H27-1,MATCH(DM$14,$BP$14:$DP$14,0))</f>
        <v>25.007036843974689</v>
      </c>
      <c r="DN27" cm="1">
        <f t="array" ref="DN27">BH27*INDEX(prod_est,$G27+$H27-1,MATCH(DN$14,$BP$14:$DP$14,0))</f>
        <v>24.975024823918396</v>
      </c>
      <c r="DO27" cm="1">
        <f t="array" ref="DO27">BI27*INDEX(prod_est,$G27+$H27-1,MATCH(DO$14,$BP$14:$DP$14,0))</f>
        <v>24.943053783104645</v>
      </c>
      <c r="DP27" cm="1">
        <f t="array" ref="DP27">BJ27*INDEX(prod_est,$G27+$H27-1,MATCH(DP$14,$BP$14:$DP$14,0))</f>
        <v>24.911123669075067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ref="K28:AP28" si="31">J28*(1-$F$4)</f>
        <v>1.3382726438020435E-5</v>
      </c>
      <c r="L28" s="42">
        <f t="shared" si="31"/>
        <v>1.3365594935803089E-5</v>
      </c>
      <c r="M28" s="42">
        <f t="shared" si="31"/>
        <v>1.3348485363972619E-5</v>
      </c>
      <c r="N28" s="42">
        <f t="shared" si="31"/>
        <v>1.3331397694455485E-5</v>
      </c>
      <c r="O28" s="42">
        <f t="shared" si="31"/>
        <v>1.3314331899214089E-5</v>
      </c>
      <c r="P28" s="42">
        <f t="shared" si="31"/>
        <v>1.3297287950246721E-5</v>
      </c>
      <c r="Q28" s="42">
        <f t="shared" si="31"/>
        <v>1.3280265819587519E-5</v>
      </c>
      <c r="R28" s="42">
        <f t="shared" si="31"/>
        <v>1.326326547930642E-5</v>
      </c>
      <c r="S28" s="42">
        <f t="shared" si="31"/>
        <v>1.3246286901509116E-5</v>
      </c>
      <c r="T28" s="42">
        <f t="shared" si="31"/>
        <v>1.3229330058337003E-5</v>
      </c>
      <c r="U28" s="42">
        <f t="shared" si="31"/>
        <v>1.3212394921967144E-5</v>
      </c>
      <c r="V28" s="42">
        <f t="shared" si="31"/>
        <v>1.3195481464612216E-5</v>
      </c>
      <c r="W28" s="42">
        <f t="shared" si="31"/>
        <v>1.3178589658520469E-5</v>
      </c>
      <c r="X28" s="42">
        <f t="shared" si="31"/>
        <v>1.3161719475975675E-5</v>
      </c>
      <c r="Y28" s="42">
        <f t="shared" si="31"/>
        <v>1.3144870889297092E-5</v>
      </c>
      <c r="Z28" s="42">
        <f t="shared" si="31"/>
        <v>1.3128043870839408E-5</v>
      </c>
      <c r="AA28" s="42">
        <f t="shared" si="31"/>
        <v>1.3111238392992701E-5</v>
      </c>
      <c r="AB28" s="42">
        <f t="shared" si="31"/>
        <v>1.3094454428182394E-5</v>
      </c>
      <c r="AC28" s="42">
        <f t="shared" si="31"/>
        <v>1.3077691948869208E-5</v>
      </c>
      <c r="AD28" s="42">
        <f t="shared" si="31"/>
        <v>1.306095092754912E-5</v>
      </c>
      <c r="AE28" s="42">
        <f t="shared" si="31"/>
        <v>1.3044231336753311E-5</v>
      </c>
      <c r="AF28" s="42">
        <f t="shared" si="31"/>
        <v>1.3027533149048129E-5</v>
      </c>
      <c r="AG28" s="42">
        <f t="shared" si="31"/>
        <v>1.3010856337035041E-5</v>
      </c>
      <c r="AH28" s="42">
        <f t="shared" si="31"/>
        <v>1.2994200873350583E-5</v>
      </c>
      <c r="AI28" s="42">
        <f t="shared" si="31"/>
        <v>1.2977566730666324E-5</v>
      </c>
      <c r="AJ28" s="42">
        <f t="shared" si="31"/>
        <v>1.2960953881688814E-5</v>
      </c>
      <c r="AK28" s="42">
        <f t="shared" si="31"/>
        <v>1.2944362299159544E-5</v>
      </c>
      <c r="AL28" s="42">
        <f t="shared" si="31"/>
        <v>1.2927791955854896E-5</v>
      </c>
      <c r="AM28" s="42">
        <f t="shared" si="31"/>
        <v>1.2911242824586106E-5</v>
      </c>
      <c r="AN28" s="42">
        <f t="shared" si="31"/>
        <v>1.2894714878199212E-5</v>
      </c>
      <c r="AO28" s="42">
        <f t="shared" si="31"/>
        <v>1.287820808957501E-5</v>
      </c>
      <c r="AP28" s="42">
        <f t="shared" si="31"/>
        <v>1.2861722431629017E-5</v>
      </c>
      <c r="AQ28" s="42">
        <f t="shared" ref="AQ28:BJ28" si="32">AP28*(1-$F$4)</f>
        <v>1.284525787731142E-5</v>
      </c>
      <c r="AR28" s="42">
        <f t="shared" si="32"/>
        <v>1.2828814399607031E-5</v>
      </c>
      <c r="AS28" s="42">
        <f t="shared" si="32"/>
        <v>1.2812391971535244E-5</v>
      </c>
      <c r="AT28" s="42">
        <f t="shared" si="32"/>
        <v>1.2795990566149995E-5</v>
      </c>
      <c r="AU28" s="42">
        <f t="shared" si="32"/>
        <v>1.2779610156539713E-5</v>
      </c>
      <c r="AV28" s="42">
        <f t="shared" si="32"/>
        <v>1.2763250715827275E-5</v>
      </c>
      <c r="AW28" s="42">
        <f t="shared" si="32"/>
        <v>1.2746912217169965E-5</v>
      </c>
      <c r="AX28" s="42">
        <f t="shared" si="32"/>
        <v>1.2730594633759431E-5</v>
      </c>
      <c r="AY28" s="42">
        <f t="shared" si="32"/>
        <v>1.2714297938821637E-5</v>
      </c>
      <c r="AZ28" s="42">
        <f t="shared" si="32"/>
        <v>1.2698022105616819E-5</v>
      </c>
      <c r="BA28" s="42">
        <f t="shared" si="32"/>
        <v>1.2681767107439449E-5</v>
      </c>
      <c r="BB28" s="42">
        <f t="shared" si="32"/>
        <v>1.2665532917618178E-5</v>
      </c>
      <c r="BC28" s="42">
        <f t="shared" si="32"/>
        <v>1.2649319509515805E-5</v>
      </c>
      <c r="BD28" s="42">
        <f t="shared" si="32"/>
        <v>1.2633126856529226E-5</v>
      </c>
      <c r="BE28" s="42">
        <f t="shared" si="32"/>
        <v>1.2616954932089391E-5</v>
      </c>
      <c r="BF28" s="42">
        <f t="shared" si="32"/>
        <v>1.2600803709661264E-5</v>
      </c>
      <c r="BG28" s="42">
        <f t="shared" si="32"/>
        <v>1.2584673162743775E-5</v>
      </c>
      <c r="BH28" s="42">
        <f t="shared" si="32"/>
        <v>1.2568563264869782E-5</v>
      </c>
      <c r="BI28" s="42">
        <f t="shared" si="32"/>
        <v>1.2552473989606017E-5</v>
      </c>
      <c r="BJ28" s="42">
        <f t="shared" si="32"/>
        <v>1.2536405310553057E-5</v>
      </c>
      <c r="BK28" t="str">
        <f t="shared" si="3"/>
        <v>05_PRC</v>
      </c>
      <c r="BL28" t="str">
        <f t="shared" si="4"/>
        <v>d_ind_cem_7_9_lpg</v>
      </c>
      <c r="BO28" s="8">
        <f t="shared" si="5"/>
        <v>35.515787040000014</v>
      </c>
      <c r="BP28" s="8">
        <f t="shared" si="6"/>
        <v>31.757715359999999</v>
      </c>
      <c r="BQ28" s="8" cm="1">
        <f t="array" ref="BQ28">K28*INDEX(prod_est,$G28+$H28-1,MATCH(BQ$14,$BP$14:$DP$14,0))</f>
        <v>30.924135116655719</v>
      </c>
      <c r="BR28" s="8" cm="1">
        <f t="array" ref="BR28">L28*INDEX(prod_est,$G28+$H28-1,MATCH(BR$14,$BP$14:$DP$14,0))</f>
        <v>29.118724437539154</v>
      </c>
      <c r="BS28" s="8" cm="1">
        <f t="array" ref="BS28">M28*INDEX(prod_est,$G28+$H28-1,MATCH(BS$14,$BP$14:$DP$14,0))</f>
        <v>28.459526166577639</v>
      </c>
      <c r="BT28" s="8" cm="1">
        <f t="array" ref="BT28">N28*INDEX(prod_est,$G28+$H28-1,MATCH(BT$14,$BP$14:$DP$14,0))</f>
        <v>27.80879036416999</v>
      </c>
      <c r="BU28" s="8" cm="1">
        <f t="array" ref="BU28">O28*INDEX(prod_est,$G28+$H28-1,MATCH(BU$14,$BP$14:$DP$14,0))</f>
        <v>27.16745719087454</v>
      </c>
      <c r="BV28" s="8" cm="1">
        <f t="array" ref="BV28">P28*INDEX(prod_est,$G28+$H28-1,MATCH(BV$14,$BP$14:$DP$14,0))</f>
        <v>26.535584733780095</v>
      </c>
      <c r="BW28" s="8" cm="1">
        <f t="array" ref="BW28">Q28*INDEX(prod_est,$G28+$H28-1,MATCH(BW$14,$BP$14:$DP$14,0))</f>
        <v>25.913283944916749</v>
      </c>
      <c r="BX28" s="8" cm="1">
        <f t="array" ref="BX28">R28*INDEX(prod_est,$G28+$H28-1,MATCH(BX$14,$BP$14:$DP$14,0))</f>
        <v>25.301332698585433</v>
      </c>
      <c r="BY28" s="8" cm="1">
        <f t="array" ref="BY28">S28*INDEX(prod_est,$G28+$H28-1,MATCH(BY$14,$BP$14:$DP$14,0))</f>
        <v>24.700468122650303</v>
      </c>
      <c r="BZ28" s="8" cm="1">
        <f t="array" ref="BZ28">T28*INDEX(prod_est,$G28+$H28-1,MATCH(BZ$14,$BP$14:$DP$14,0))</f>
        <v>23.997432903845628</v>
      </c>
      <c r="CA28" s="8" cm="1">
        <f t="array" ref="CA28">U28*INDEX(prod_est,$G28+$H28-1,MATCH(CA$14,$BP$14:$DP$14,0))</f>
        <v>23.311496114207596</v>
      </c>
      <c r="CB28" s="8" cm="1">
        <f t="array" ref="CB28">V28*INDEX(prod_est,$G28+$H28-1,MATCH(CB$14,$BP$14:$DP$14,0))</f>
        <v>22.642199053765673</v>
      </c>
      <c r="CC28" s="8" cm="1">
        <f t="array" ref="CC28">W28*INDEX(prod_est,$G28+$H28-1,MATCH(CC$14,$BP$14:$DP$14,0))</f>
        <v>21.989327639930451</v>
      </c>
      <c r="CD28" s="8" cm="1">
        <f t="array" ref="CD28">X28*INDEX(prod_est,$G28+$H28-1,MATCH(CD$14,$BP$14:$DP$14,0))</f>
        <v>21.353004766864856</v>
      </c>
      <c r="CE28" s="8" cm="1">
        <f t="array" ref="CE28">Y28*INDEX(prod_est,$G28+$H28-1,MATCH(CE$14,$BP$14:$DP$14,0))</f>
        <v>20.733598630627156</v>
      </c>
      <c r="CF28" s="8" cm="1">
        <f t="array" ref="CF28">Z28*INDEX(prod_est,$G28+$H28-1,MATCH(CF$14,$BP$14:$DP$14,0))</f>
        <v>20.131589661539024</v>
      </c>
      <c r="CG28" s="8" cm="1">
        <f t="array" ref="CG28">AA28*INDEX(prod_est,$G28+$H28-1,MATCH(CG$14,$BP$14:$DP$14,0))</f>
        <v>19.547129767947236</v>
      </c>
      <c r="CH28" s="8" cm="1">
        <f t="array" ref="CH28">AB28*INDEX(prod_est,$G28+$H28-1,MATCH(CH$14,$BP$14:$DP$14,0))</f>
        <v>18.97997820585304</v>
      </c>
      <c r="CI28" s="8" cm="1">
        <f t="array" ref="CI28">AC28*INDEX(prod_est,$G28+$H28-1,MATCH(CI$14,$BP$14:$DP$14,0))</f>
        <v>18.429497972873964</v>
      </c>
      <c r="CJ28" s="8" cm="1">
        <f t="array" ref="CJ28">AD28*INDEX(prod_est,$G28+$H28-1,MATCH(CJ$14,$BP$14:$DP$14,0))</f>
        <v>17.894924588668893</v>
      </c>
      <c r="CK28" s="8" cm="1">
        <f t="array" ref="CK28">AE28*INDEX(prod_est,$G28+$H28-1,MATCH(CK$14,$BP$14:$DP$14,0))</f>
        <v>17.375353009249405</v>
      </c>
      <c r="CL28" s="8" cm="1">
        <f t="array" ref="CL28">AF28*INDEX(prod_est,$G28+$H28-1,MATCH(CL$14,$BP$14:$DP$14,0))</f>
        <v>16.870023456826853</v>
      </c>
      <c r="CM28" s="8" cm="1">
        <f t="array" ref="CM28">AG28*INDEX(prod_est,$G28+$H28-1,MATCH(CM$14,$BP$14:$DP$14,0))</f>
        <v>16.462491627817872</v>
      </c>
      <c r="CN28" s="8" cm="1">
        <f t="array" ref="CN28">AH28*INDEX(prod_est,$G28+$H28-1,MATCH(CN$14,$BP$14:$DP$14,0))</f>
        <v>16.063945051685412</v>
      </c>
      <c r="CO28" s="8" cm="1">
        <f t="array" ref="CO28">AI28*INDEX(prod_est,$G28+$H28-1,MATCH(CO$14,$BP$14:$DP$14,0))</f>
        <v>15.674038767145429</v>
      </c>
      <c r="CP28" s="8" cm="1">
        <f t="array" ref="CP28">AJ28*INDEX(prod_est,$G28+$H28-1,MATCH(CP$14,$BP$14:$DP$14,0))</f>
        <v>15.292424347438898</v>
      </c>
      <c r="CQ28" s="8" cm="1">
        <f t="array" ref="CQ28">AK28*INDEX(prod_est,$G28+$H28-1,MATCH(CQ$14,$BP$14:$DP$14,0))</f>
        <v>14.918793065862989</v>
      </c>
      <c r="CR28" s="8" cm="1">
        <f t="array" ref="CR28">AL28*INDEX(prod_est,$G28+$H28-1,MATCH(CR$14,$BP$14:$DP$14,0))</f>
        <v>14.552906805749679</v>
      </c>
      <c r="CS28" s="8" cm="1">
        <f t="array" ref="CS28">AM28*INDEX(prod_est,$G28+$H28-1,MATCH(CS$14,$BP$14:$DP$14,0))</f>
        <v>14.194559882781853</v>
      </c>
      <c r="CT28" s="8" cm="1">
        <f t="array" ref="CT28">AN28*INDEX(prod_est,$G28+$H28-1,MATCH(CT$14,$BP$14:$DP$14,0))</f>
        <v>13.843531493292527</v>
      </c>
      <c r="CU28" s="8" cm="1">
        <f t="array" ref="CU28">AO28*INDEX(prod_est,$G28+$H28-1,MATCH(CU$14,$BP$14:$DP$14,0))</f>
        <v>13.499615969851622</v>
      </c>
      <c r="CV28" s="8" cm="1">
        <f t="array" ref="CV28">AP28*INDEX(prod_est,$G28+$H28-1,MATCH(CV$14,$BP$14:$DP$14,0))</f>
        <v>13.162630401893439</v>
      </c>
      <c r="CW28" cm="1">
        <f t="array" ref="CW28">AQ28*INDEX(prod_est,$G28+$H28-1,MATCH(CW$14,$BP$14:$DP$14,0))</f>
        <v>13.145780649119931</v>
      </c>
      <c r="CX28" cm="1">
        <f t="array" ref="CX28">AR28*INDEX(prod_est,$G28+$H28-1,MATCH(CX$14,$BP$14:$DP$14,0))</f>
        <v>13.128952466060063</v>
      </c>
      <c r="CY28" cm="1">
        <f t="array" ref="CY28">AS28*INDEX(prod_est,$G28+$H28-1,MATCH(CY$14,$BP$14:$DP$14,0))</f>
        <v>13.112145825102004</v>
      </c>
      <c r="CZ28" cm="1">
        <f t="array" ref="CZ28">AT28*INDEX(prod_est,$G28+$H28-1,MATCH(CZ$14,$BP$14:$DP$14,0))</f>
        <v>13.095360698669268</v>
      </c>
      <c r="DA28" cm="1">
        <f t="array" ref="DA28">AU28*INDEX(prod_est,$G28+$H28-1,MATCH(DA$14,$BP$14:$DP$14,0))</f>
        <v>13.07859705922067</v>
      </c>
      <c r="DB28" cm="1">
        <f t="array" ref="DB28">AV28*INDEX(prod_est,$G28+$H28-1,MATCH(DB$14,$BP$14:$DP$14,0))</f>
        <v>13.061854879250282</v>
      </c>
      <c r="DC28" cm="1">
        <f t="array" ref="DC28">AW28*INDEX(prod_est,$G28+$H28-1,MATCH(DC$14,$BP$14:$DP$14,0))</f>
        <v>13.045134131287385</v>
      </c>
      <c r="DD28" cm="1">
        <f t="array" ref="DD28">AX28*INDEX(prod_est,$G28+$H28-1,MATCH(DD$14,$BP$14:$DP$14,0))</f>
        <v>13.02843478789643</v>
      </c>
      <c r="DE28" cm="1">
        <f t="array" ref="DE28">AY28*INDEX(prod_est,$G28+$H28-1,MATCH(DE$14,$BP$14:$DP$14,0))</f>
        <v>13.011756821676984</v>
      </c>
      <c r="DF28" cm="1">
        <f t="array" ref="DF28">AZ28*INDEX(prod_est,$G28+$H28-1,MATCH(DF$14,$BP$14:$DP$14,0))</f>
        <v>12.995100205263693</v>
      </c>
      <c r="DG28" cm="1">
        <f t="array" ref="DG28">BA28*INDEX(prod_est,$G28+$H28-1,MATCH(DG$14,$BP$14:$DP$14,0))</f>
        <v>12.978464911326233</v>
      </c>
      <c r="DH28" cm="1">
        <f t="array" ref="DH28">BB28*INDEX(prod_est,$G28+$H28-1,MATCH(DH$14,$BP$14:$DP$14,0))</f>
        <v>12.961850912569263</v>
      </c>
      <c r="DI28" cm="1">
        <f t="array" ref="DI28">BC28*INDEX(prod_est,$G28+$H28-1,MATCH(DI$14,$BP$14:$DP$14,0))</f>
        <v>12.945258181732388</v>
      </c>
      <c r="DJ28" cm="1">
        <f t="array" ref="DJ28">BD28*INDEX(prod_est,$G28+$H28-1,MATCH(DJ$14,$BP$14:$DP$14,0))</f>
        <v>12.92868669159011</v>
      </c>
      <c r="DK28" cm="1">
        <f t="array" ref="DK28">BE28*INDEX(prod_est,$G28+$H28-1,MATCH(DK$14,$BP$14:$DP$14,0))</f>
        <v>12.91213641495178</v>
      </c>
      <c r="DL28" cm="1">
        <f t="array" ref="DL28">BF28*INDEX(prod_est,$G28+$H28-1,MATCH(DL$14,$BP$14:$DP$14,0))</f>
        <v>12.895607324661555</v>
      </c>
      <c r="DM28" cm="1">
        <f t="array" ref="DM28">BG28*INDEX(prod_est,$G28+$H28-1,MATCH(DM$14,$BP$14:$DP$14,0))</f>
        <v>12.879099393598358</v>
      </c>
      <c r="DN28" cm="1">
        <f t="array" ref="DN28">BH28*INDEX(prod_est,$G28+$H28-1,MATCH(DN$14,$BP$14:$DP$14,0))</f>
        <v>12.862612594675831</v>
      </c>
      <c r="DO28" cm="1">
        <f t="array" ref="DO28">BI28*INDEX(prod_est,$G28+$H28-1,MATCH(DO$14,$BP$14:$DP$14,0))</f>
        <v>12.846146900842285</v>
      </c>
      <c r="DP28" cm="1">
        <f t="array" ref="DP28">BJ28*INDEX(prod_est,$G28+$H28-1,MATCH(DP$14,$BP$14:$DP$14,0))</f>
        <v>12.829702285080664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ref="K29:AP29" si="33">J29*(1-$F$4)</f>
        <v>2.7170540940979116E-8</v>
      </c>
      <c r="L29" s="42">
        <f t="shared" si="33"/>
        <v>2.7135759375015514E-8</v>
      </c>
      <c r="M29" s="42">
        <f t="shared" si="33"/>
        <v>2.7101022333646896E-8</v>
      </c>
      <c r="N29" s="42">
        <f t="shared" si="33"/>
        <v>2.7066329759876415E-8</v>
      </c>
      <c r="O29" s="42">
        <f t="shared" si="33"/>
        <v>2.7031681596780187E-8</v>
      </c>
      <c r="P29" s="42">
        <f t="shared" si="33"/>
        <v>2.6997077787507202E-8</v>
      </c>
      <c r="Q29" s="42">
        <f t="shared" si="33"/>
        <v>2.6962518275279219E-8</v>
      </c>
      <c r="R29" s="42">
        <f t="shared" si="33"/>
        <v>2.6928003003390685E-8</v>
      </c>
      <c r="S29" s="42">
        <f t="shared" si="33"/>
        <v>2.6893531915208633E-8</v>
      </c>
      <c r="T29" s="42">
        <f t="shared" si="33"/>
        <v>2.6859104954172599E-8</v>
      </c>
      <c r="U29" s="42">
        <f t="shared" si="33"/>
        <v>2.6824722063794516E-8</v>
      </c>
      <c r="V29" s="42">
        <f t="shared" si="33"/>
        <v>2.6790383187658634E-8</v>
      </c>
      <c r="W29" s="42">
        <f t="shared" si="33"/>
        <v>2.6756088269421421E-8</v>
      </c>
      <c r="X29" s="42">
        <f t="shared" si="33"/>
        <v>2.6721837252811469E-8</v>
      </c>
      <c r="Y29" s="42">
        <f t="shared" si="33"/>
        <v>2.6687630081629407E-8</v>
      </c>
      <c r="Z29" s="42">
        <f t="shared" si="33"/>
        <v>2.6653466699747805E-8</v>
      </c>
      <c r="AA29" s="42">
        <f t="shared" si="33"/>
        <v>2.661934705111108E-8</v>
      </c>
      <c r="AB29" s="42">
        <f t="shared" si="33"/>
        <v>2.658527107973541E-8</v>
      </c>
      <c r="AC29" s="42">
        <f t="shared" si="33"/>
        <v>2.6551238729708641E-8</v>
      </c>
      <c r="AD29" s="42">
        <f t="shared" si="33"/>
        <v>2.6517249945190188E-8</v>
      </c>
      <c r="AE29" s="42">
        <f t="shared" si="33"/>
        <v>2.6483304670410955E-8</v>
      </c>
      <c r="AF29" s="42">
        <f t="shared" si="33"/>
        <v>2.6449402849673228E-8</v>
      </c>
      <c r="AG29" s="42">
        <f t="shared" si="33"/>
        <v>2.6415544427350605E-8</v>
      </c>
      <c r="AH29" s="42">
        <f t="shared" si="33"/>
        <v>2.638172934788788E-8</v>
      </c>
      <c r="AI29" s="42">
        <f t="shared" si="33"/>
        <v>2.6347957555800976E-8</v>
      </c>
      <c r="AJ29" s="42">
        <f t="shared" si="33"/>
        <v>2.6314228995676833E-8</v>
      </c>
      <c r="AK29" s="42">
        <f t="shared" si="33"/>
        <v>2.6280543612173332E-8</v>
      </c>
      <c r="AL29" s="42">
        <f t="shared" si="33"/>
        <v>2.6246901350019195E-8</v>
      </c>
      <c r="AM29" s="42">
        <f t="shared" si="33"/>
        <v>2.6213302154013898E-8</v>
      </c>
      <c r="AN29" s="42">
        <f t="shared" si="33"/>
        <v>2.6179745969027584E-8</v>
      </c>
      <c r="AO29" s="42">
        <f t="shared" si="33"/>
        <v>2.6146232740000967E-8</v>
      </c>
      <c r="AP29" s="42">
        <f t="shared" si="33"/>
        <v>2.6112762411945243E-8</v>
      </c>
      <c r="AQ29" s="42">
        <f t="shared" ref="AQ29:BJ29" si="34">AP29*(1-$F$4)</f>
        <v>2.6079334929942E-8</v>
      </c>
      <c r="AR29" s="42">
        <f t="shared" si="34"/>
        <v>2.6045950239143127E-8</v>
      </c>
      <c r="AS29" s="42">
        <f t="shared" si="34"/>
        <v>2.601260828477073E-8</v>
      </c>
      <c r="AT29" s="42">
        <f t="shared" si="34"/>
        <v>2.5979309012117031E-8</v>
      </c>
      <c r="AU29" s="42">
        <f t="shared" si="34"/>
        <v>2.5946052366544289E-8</v>
      </c>
      <c r="AV29" s="42">
        <f t="shared" si="34"/>
        <v>2.5912838293484707E-8</v>
      </c>
      <c r="AW29" s="42">
        <f t="shared" si="34"/>
        <v>2.5879666738440336E-8</v>
      </c>
      <c r="AX29" s="42">
        <f t="shared" si="34"/>
        <v>2.5846537646982996E-8</v>
      </c>
      <c r="AY29" s="42">
        <f t="shared" si="34"/>
        <v>2.5813450964754177E-8</v>
      </c>
      <c r="AZ29" s="42">
        <f t="shared" si="34"/>
        <v>2.5780406637464959E-8</v>
      </c>
      <c r="BA29" s="42">
        <f t="shared" si="34"/>
        <v>2.5747404610895916E-8</v>
      </c>
      <c r="BB29" s="42">
        <f t="shared" si="34"/>
        <v>2.571444483089703E-8</v>
      </c>
      <c r="BC29" s="42">
        <f t="shared" si="34"/>
        <v>2.5681527243387598E-8</v>
      </c>
      <c r="BD29" s="42">
        <f t="shared" si="34"/>
        <v>2.5648651794356152E-8</v>
      </c>
      <c r="BE29" s="42">
        <f t="shared" si="34"/>
        <v>2.5615818429860364E-8</v>
      </c>
      <c r="BF29" s="42">
        <f t="shared" si="34"/>
        <v>2.5583027096026957E-8</v>
      </c>
      <c r="BG29" s="42">
        <f t="shared" si="34"/>
        <v>2.5550277739051622E-8</v>
      </c>
      <c r="BH29" s="42">
        <f t="shared" si="34"/>
        <v>2.551757030519892E-8</v>
      </c>
      <c r="BI29" s="42">
        <f t="shared" si="34"/>
        <v>2.5484904740802206E-8</v>
      </c>
      <c r="BJ29" s="42">
        <f t="shared" si="34"/>
        <v>2.5452280992263527E-8</v>
      </c>
      <c r="BK29" t="str">
        <f t="shared" si="3"/>
        <v>05_PRC</v>
      </c>
      <c r="BL29" t="str">
        <f t="shared" si="4"/>
        <v>d_ind_cem_7_10_refi_gas_notliq</v>
      </c>
      <c r="BO29" s="8">
        <f t="shared" si="5"/>
        <v>2.30274E-2</v>
      </c>
      <c r="BP29" s="8">
        <f t="shared" si="6"/>
        <v>6.4476720000000029E-2</v>
      </c>
      <c r="BQ29" s="8" cm="1">
        <f t="array" ref="BQ29">K29*INDEX(prod_est,$G29+$H29-1,MATCH(BQ$14,$BP$14:$DP$14,0))</f>
        <v>6.2784327479367491E-2</v>
      </c>
      <c r="BR29" s="8" cm="1">
        <f t="array" ref="BR29">L29*INDEX(prod_est,$G29+$H29-1,MATCH(BR$14,$BP$14:$DP$14,0))</f>
        <v>5.9118857292899757E-2</v>
      </c>
      <c r="BS29" s="8" cm="1">
        <f t="array" ref="BS29">M29*INDEX(prod_est,$G29+$H29-1,MATCH(BS$14,$BP$14:$DP$14,0))</f>
        <v>5.778050716728575E-2</v>
      </c>
      <c r="BT29" s="8" cm="1">
        <f t="array" ref="BT29">N29*INDEX(prod_est,$G29+$H29-1,MATCH(BT$14,$BP$14:$DP$14,0))</f>
        <v>5.6459338133235525E-2</v>
      </c>
      <c r="BU29" s="8" cm="1">
        <f t="array" ref="BU29">O29*INDEX(prod_est,$G29+$H29-1,MATCH(BU$14,$BP$14:$DP$14,0))</f>
        <v>5.5157258970029543E-2</v>
      </c>
      <c r="BV29" s="8" cm="1">
        <f t="array" ref="BV29">P29*INDEX(prod_est,$G29+$H29-1,MATCH(BV$14,$BP$14:$DP$14,0))</f>
        <v>5.3874387610110964E-2</v>
      </c>
      <c r="BW29" s="8" cm="1">
        <f t="array" ref="BW29">Q29*INDEX(prod_est,$G29+$H29-1,MATCH(BW$14,$BP$14:$DP$14,0))</f>
        <v>5.2610949315999342E-2</v>
      </c>
      <c r="BX29" s="8" cm="1">
        <f t="array" ref="BX29">R29*INDEX(prod_est,$G29+$H29-1,MATCH(BX$14,$BP$14:$DP$14,0))</f>
        <v>5.1368523382141006E-2</v>
      </c>
      <c r="BY29" s="8" cm="1">
        <f t="array" ref="BY29">S29*INDEX(prod_est,$G29+$H29-1,MATCH(BY$14,$BP$14:$DP$14,0))</f>
        <v>5.0148606376735606E-2</v>
      </c>
      <c r="BZ29" s="8" cm="1">
        <f t="array" ref="BZ29">T29*INDEX(prod_est,$G29+$H29-1,MATCH(BZ$14,$BP$14:$DP$14,0))</f>
        <v>4.8721255434164286E-2</v>
      </c>
      <c r="CA29" s="8" cm="1">
        <f t="array" ref="CA29">U29*INDEX(prod_est,$G29+$H29-1,MATCH(CA$14,$BP$14:$DP$14,0))</f>
        <v>4.7328618910351374E-2</v>
      </c>
      <c r="CB29" s="8" cm="1">
        <f t="array" ref="CB29">V29*INDEX(prod_est,$G29+$H29-1,MATCH(CB$14,$BP$14:$DP$14,0))</f>
        <v>4.5969765520749835E-2</v>
      </c>
      <c r="CC29" s="8" cm="1">
        <f t="array" ref="CC29">W29*INDEX(prod_est,$G29+$H29-1,MATCH(CC$14,$BP$14:$DP$14,0))</f>
        <v>4.4644260620013865E-2</v>
      </c>
      <c r="CD29" s="8" cm="1">
        <f t="array" ref="CD29">X29*INDEX(prod_est,$G29+$H29-1,MATCH(CD$14,$BP$14:$DP$14,0))</f>
        <v>4.3352353716410781E-2</v>
      </c>
      <c r="CE29" s="8" cm="1">
        <f t="array" ref="CE29">Y29*INDEX(prod_est,$G29+$H29-1,MATCH(CE$14,$BP$14:$DP$14,0))</f>
        <v>4.209479234715742E-2</v>
      </c>
      <c r="CF29" s="8" cm="1">
        <f t="array" ref="CF29">Z29*INDEX(prod_est,$G29+$H29-1,MATCH(CF$14,$BP$14:$DP$14,0))</f>
        <v>4.0872551915269374E-2</v>
      </c>
      <c r="CG29" s="8" cm="1">
        <f t="array" ref="CG29">AA29*INDEX(prod_est,$G29+$H29-1,MATCH(CG$14,$BP$14:$DP$14,0))</f>
        <v>3.9685940835625655E-2</v>
      </c>
      <c r="CH29" s="8" cm="1">
        <f t="array" ref="CH29">AB29*INDEX(prod_est,$G29+$H29-1,MATCH(CH$14,$BP$14:$DP$14,0))</f>
        <v>3.8534470333034997E-2</v>
      </c>
      <c r="CI29" s="8" cm="1">
        <f t="array" ref="CI29">AC29*INDEX(prod_est,$G29+$H29-1,MATCH(CI$14,$BP$14:$DP$14,0))</f>
        <v>3.7416847121006604E-2</v>
      </c>
      <c r="CJ29" s="8" cm="1">
        <f t="array" ref="CJ29">AD29*INDEX(prod_est,$G29+$H29-1,MATCH(CJ$14,$BP$14:$DP$14,0))</f>
        <v>3.6331519098441858E-2</v>
      </c>
      <c r="CK29" s="8" cm="1">
        <f t="array" ref="CK29">AE29*INDEX(prod_est,$G29+$H29-1,MATCH(CK$14,$BP$14:$DP$14,0))</f>
        <v>3.5276648782160136E-2</v>
      </c>
      <c r="CL29" s="8" cm="1">
        <f t="array" ref="CL29">AF29*INDEX(prod_est,$G29+$H29-1,MATCH(CL$14,$BP$14:$DP$14,0))</f>
        <v>3.4250693618511539E-2</v>
      </c>
      <c r="CM29" s="8" cm="1">
        <f t="array" ref="CM29">AG29*INDEX(prod_est,$G29+$H29-1,MATCH(CM$14,$BP$14:$DP$14,0))</f>
        <v>3.3423294187153334E-2</v>
      </c>
      <c r="CN29" s="8" cm="1">
        <f t="array" ref="CN29">AH29*INDEX(prod_est,$G29+$H29-1,MATCH(CN$14,$BP$14:$DP$14,0))</f>
        <v>3.2614137240409687E-2</v>
      </c>
      <c r="CO29" s="8" cm="1">
        <f t="array" ref="CO29">AI29*INDEX(prod_est,$G29+$H29-1,MATCH(CO$14,$BP$14:$DP$14,0))</f>
        <v>3.1822522413916546E-2</v>
      </c>
      <c r="CP29" s="8" cm="1">
        <f t="array" ref="CP29">AJ29*INDEX(prod_est,$G29+$H29-1,MATCH(CP$14,$BP$14:$DP$14,0))</f>
        <v>3.1047742307461799E-2</v>
      </c>
      <c r="CQ29" s="8" cm="1">
        <f t="array" ref="CQ29">AK29*INDEX(prod_est,$G29+$H29-1,MATCH(CQ$14,$BP$14:$DP$14,0))</f>
        <v>3.0289170122645447E-2</v>
      </c>
      <c r="CR29" s="8" cm="1">
        <f t="array" ref="CR29">AL29*INDEX(prod_est,$G29+$H29-1,MATCH(CR$14,$BP$14:$DP$14,0))</f>
        <v>2.9546322418465602E-2</v>
      </c>
      <c r="CS29" s="8" cm="1">
        <f t="array" ref="CS29">AM29*INDEX(prod_est,$G29+$H29-1,MATCH(CS$14,$BP$14:$DP$14,0))</f>
        <v>2.8818781600332324E-2</v>
      </c>
      <c r="CT29" s="8" cm="1">
        <f t="array" ref="CT29">AN29*INDEX(prod_est,$G29+$H29-1,MATCH(CT$14,$BP$14:$DP$14,0))</f>
        <v>2.8106099377301207E-2</v>
      </c>
      <c r="CU29" s="8" cm="1">
        <f t="array" ref="CU29">AO29*INDEX(prod_est,$G29+$H29-1,MATCH(CU$14,$BP$14:$DP$14,0))</f>
        <v>2.740785818906755E-2</v>
      </c>
      <c r="CV29" s="8" cm="1">
        <f t="array" ref="CV29">AP29*INDEX(prod_est,$G29+$H29-1,MATCH(CV$14,$BP$14:$DP$14,0))</f>
        <v>2.6723686677893682E-2</v>
      </c>
      <c r="CW29" cm="1">
        <f t="array" ref="CW29">AQ29*INDEX(prod_est,$G29+$H29-1,MATCH(CW$14,$BP$14:$DP$14,0))</f>
        <v>2.668947713922469E-2</v>
      </c>
      <c r="CX29" cm="1">
        <f t="array" ref="CX29">AR29*INDEX(prod_est,$G29+$H29-1,MATCH(CX$14,$BP$14:$DP$14,0))</f>
        <v>2.6655311392886828E-2</v>
      </c>
      <c r="CY29" cm="1">
        <f t="array" ref="CY29">AS29*INDEX(prod_est,$G29+$H29-1,MATCH(CY$14,$BP$14:$DP$14,0))</f>
        <v>2.6621189382820633E-2</v>
      </c>
      <c r="CZ29" cm="1">
        <f t="array" ref="CZ29">AT29*INDEX(prod_est,$G29+$H29-1,MATCH(CZ$14,$BP$14:$DP$14,0))</f>
        <v>2.6587111053038404E-2</v>
      </c>
      <c r="DA29" cm="1">
        <f t="array" ref="DA29">AU29*INDEX(prod_est,$G29+$H29-1,MATCH(DA$14,$BP$14:$DP$14,0))</f>
        <v>2.6553076347624122E-2</v>
      </c>
      <c r="DB29" cm="1">
        <f t="array" ref="DB29">AV29*INDEX(prod_est,$G29+$H29-1,MATCH(DB$14,$BP$14:$DP$14,0))</f>
        <v>2.6519085210733338E-2</v>
      </c>
      <c r="DC29" cm="1">
        <f t="array" ref="DC29">AW29*INDEX(prod_est,$G29+$H29-1,MATCH(DC$14,$BP$14:$DP$14,0))</f>
        <v>2.6485137586593092E-2</v>
      </c>
      <c r="DD29" cm="1">
        <f t="array" ref="DD29">AX29*INDEX(prod_est,$G29+$H29-1,MATCH(DD$14,$BP$14:$DP$14,0))</f>
        <v>2.6451233419501823E-2</v>
      </c>
      <c r="DE29" cm="1">
        <f t="array" ref="DE29">AY29*INDEX(prod_est,$G29+$H29-1,MATCH(DE$14,$BP$14:$DP$14,0))</f>
        <v>2.6417372653829266E-2</v>
      </c>
      <c r="DF29" cm="1">
        <f t="array" ref="DF29">AZ29*INDEX(prod_est,$G29+$H29-1,MATCH(DF$14,$BP$14:$DP$14,0))</f>
        <v>2.6383555234016382E-2</v>
      </c>
      <c r="DG29" cm="1">
        <f t="array" ref="DG29">BA29*INDEX(prod_est,$G29+$H29-1,MATCH(DG$14,$BP$14:$DP$14,0))</f>
        <v>2.6349781104575247E-2</v>
      </c>
      <c r="DH29" cm="1">
        <f t="array" ref="DH29">BB29*INDEX(prod_est,$G29+$H29-1,MATCH(DH$14,$BP$14:$DP$14,0))</f>
        <v>2.6316050210088971E-2</v>
      </c>
      <c r="DI29" cm="1">
        <f t="array" ref="DI29">BC29*INDEX(prod_est,$G29+$H29-1,MATCH(DI$14,$BP$14:$DP$14,0))</f>
        <v>2.6282362495211598E-2</v>
      </c>
      <c r="DJ29" cm="1">
        <f t="array" ref="DJ29">BD29*INDEX(prod_est,$G29+$H29-1,MATCH(DJ$14,$BP$14:$DP$14,0))</f>
        <v>2.6248717904668029E-2</v>
      </c>
      <c r="DK29" cm="1">
        <f t="array" ref="DK29">BE29*INDEX(prod_est,$G29+$H29-1,MATCH(DK$14,$BP$14:$DP$14,0))</f>
        <v>2.6215116383253918E-2</v>
      </c>
      <c r="DL29" cm="1">
        <f t="array" ref="DL29">BF29*INDEX(prod_est,$G29+$H29-1,MATCH(DL$14,$BP$14:$DP$14,0))</f>
        <v>2.6181557875835596E-2</v>
      </c>
      <c r="DM29" cm="1">
        <f t="array" ref="DM29">BG29*INDEX(prod_est,$G29+$H29-1,MATCH(DM$14,$BP$14:$DP$14,0))</f>
        <v>2.6148042327349963E-2</v>
      </c>
      <c r="DN29" cm="1">
        <f t="array" ref="DN29">BH29*INDEX(prod_est,$G29+$H29-1,MATCH(DN$14,$BP$14:$DP$14,0))</f>
        <v>2.6114569682804411E-2</v>
      </c>
      <c r="DO29" cm="1">
        <f t="array" ref="DO29">BI29*INDEX(prod_est,$G29+$H29-1,MATCH(DO$14,$BP$14:$DP$14,0))</f>
        <v>2.6081139887276724E-2</v>
      </c>
      <c r="DP29" cm="1">
        <f t="array" ref="DP29">BJ29*INDEX(prod_est,$G29+$H29-1,MATCH(DP$14,$BP$14:$DP$14,0))</f>
        <v>2.6047752885914998E-2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05_PRC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ref="K31:AP31" si="37">J31*(1-$F$4)</f>
        <v>9.5288210952389061E-5</v>
      </c>
      <c r="L31" s="42">
        <f t="shared" si="37"/>
        <v>9.5166230561862655E-5</v>
      </c>
      <c r="M31" s="42">
        <f t="shared" si="37"/>
        <v>9.5044406320932555E-5</v>
      </c>
      <c r="N31" s="42">
        <f t="shared" si="37"/>
        <v>9.492273802970847E-5</v>
      </c>
      <c r="O31" s="42">
        <f t="shared" si="37"/>
        <v>9.4801225488555985E-5</v>
      </c>
      <c r="P31" s="42">
        <f t="shared" si="37"/>
        <v>9.4679868498096241E-5</v>
      </c>
      <c r="Q31" s="42">
        <f t="shared" si="37"/>
        <v>9.4558666859205604E-5</v>
      </c>
      <c r="R31" s="42">
        <f t="shared" si="37"/>
        <v>9.443762037301536E-5</v>
      </c>
      <c r="S31" s="42">
        <f t="shared" si="37"/>
        <v>9.4316728840911353E-5</v>
      </c>
      <c r="T31" s="42">
        <f t="shared" si="37"/>
        <v>9.4195992064533674E-5</v>
      </c>
      <c r="U31" s="42">
        <f t="shared" si="37"/>
        <v>9.4075409845776359E-5</v>
      </c>
      <c r="V31" s="42">
        <f t="shared" si="37"/>
        <v>9.395498198678704E-5</v>
      </c>
      <c r="W31" s="42">
        <f t="shared" si="37"/>
        <v>9.3834708289966605E-5</v>
      </c>
      <c r="X31" s="42">
        <f t="shared" si="37"/>
        <v>9.3714588557968899E-5</v>
      </c>
      <c r="Y31" s="42">
        <f t="shared" si="37"/>
        <v>9.3594622593700416E-5</v>
      </c>
      <c r="Z31" s="42">
        <f t="shared" si="37"/>
        <v>9.3474810200319927E-5</v>
      </c>
      <c r="AA31" s="42">
        <f t="shared" si="37"/>
        <v>9.3355151181238186E-5</v>
      </c>
      <c r="AB31" s="42">
        <f t="shared" si="37"/>
        <v>9.3235645340117618E-5</v>
      </c>
      <c r="AC31" s="42">
        <f t="shared" si="37"/>
        <v>9.3116292480871981E-5</v>
      </c>
      <c r="AD31" s="42">
        <f t="shared" si="37"/>
        <v>9.299709240766605E-5</v>
      </c>
      <c r="AE31" s="42">
        <f t="shared" si="37"/>
        <v>9.287804492491527E-5</v>
      </c>
      <c r="AF31" s="42">
        <f t="shared" si="37"/>
        <v>9.275914983728548E-5</v>
      </c>
      <c r="AG31" s="42">
        <f t="shared" si="37"/>
        <v>9.2640406949692566E-5</v>
      </c>
      <c r="AH31" s="42">
        <f t="shared" si="37"/>
        <v>9.2521816067302144E-5</v>
      </c>
      <c r="AI31" s="42">
        <f t="shared" si="37"/>
        <v>9.2403376995529239E-5</v>
      </c>
      <c r="AJ31" s="42">
        <f t="shared" si="37"/>
        <v>9.228508954003797E-5</v>
      </c>
      <c r="AK31" s="42">
        <f t="shared" si="37"/>
        <v>9.216695350674124E-5</v>
      </c>
      <c r="AL31" s="42">
        <f t="shared" si="37"/>
        <v>9.2048968701800385E-5</v>
      </c>
      <c r="AM31" s="42">
        <f t="shared" si="37"/>
        <v>9.1931134931624885E-5</v>
      </c>
      <c r="AN31" s="42">
        <f t="shared" si="37"/>
        <v>9.1813452002872058E-5</v>
      </c>
      <c r="AO31" s="42">
        <f t="shared" si="37"/>
        <v>9.1695919722446689E-5</v>
      </c>
      <c r="AP31" s="42">
        <f t="shared" si="37"/>
        <v>9.1578537897500788E-5</v>
      </c>
      <c r="AQ31" s="42">
        <f t="shared" ref="AQ31:BJ31" si="38">AP31*(1-$F$4)</f>
        <v>9.14613063354332E-5</v>
      </c>
      <c r="AR31" s="42">
        <f t="shared" si="38"/>
        <v>9.1344224843889341E-5</v>
      </c>
      <c r="AS31" s="42">
        <f t="shared" si="38"/>
        <v>9.1227293230760866E-5</v>
      </c>
      <c r="AT31" s="42">
        <f t="shared" si="38"/>
        <v>9.1110511304185338E-5</v>
      </c>
      <c r="AU31" s="42">
        <f t="shared" si="38"/>
        <v>9.0993878872545948E-5</v>
      </c>
      <c r="AV31" s="42">
        <f t="shared" si="38"/>
        <v>9.0877395744471147E-5</v>
      </c>
      <c r="AW31" s="42">
        <f t="shared" si="38"/>
        <v>9.0761061728834399E-5</v>
      </c>
      <c r="AX31" s="42">
        <f t="shared" si="38"/>
        <v>9.064487663475381E-5</v>
      </c>
      <c r="AY31" s="42">
        <f t="shared" si="38"/>
        <v>9.0528840271591847E-5</v>
      </c>
      <c r="AZ31" s="42">
        <f t="shared" si="38"/>
        <v>9.041295244895502E-5</v>
      </c>
      <c r="BA31" s="42">
        <f t="shared" si="38"/>
        <v>9.0297212976693552E-5</v>
      </c>
      <c r="BB31" s="42">
        <f t="shared" si="38"/>
        <v>9.0181621664901099E-5</v>
      </c>
      <c r="BC31" s="42">
        <f t="shared" si="38"/>
        <v>9.0066178323914406E-5</v>
      </c>
      <c r="BD31" s="42">
        <f t="shared" si="38"/>
        <v>8.9950882764313014E-5</v>
      </c>
      <c r="BE31" s="42">
        <f t="shared" si="38"/>
        <v>8.9835734796918945E-5</v>
      </c>
      <c r="BF31" s="42">
        <f t="shared" si="38"/>
        <v>8.9720734232796376E-5</v>
      </c>
      <c r="BG31" s="42">
        <f t="shared" si="38"/>
        <v>8.9605880883251386E-5</v>
      </c>
      <c r="BH31" s="42">
        <f t="shared" si="38"/>
        <v>8.9491174559831556E-5</v>
      </c>
      <c r="BI31" s="42">
        <f t="shared" si="38"/>
        <v>8.9376615074325747E-5</v>
      </c>
      <c r="BJ31" s="42">
        <f t="shared" si="38"/>
        <v>8.9262202238763727E-5</v>
      </c>
      <c r="BK31" t="str">
        <f t="shared" si="3"/>
        <v>05_PRC</v>
      </c>
      <c r="BL31" t="str">
        <f t="shared" si="4"/>
        <v>d_ind_cem_7_x_other_petrol_prod</v>
      </c>
      <c r="BO31" s="8">
        <f t="shared" si="5"/>
        <v>193.7661716340001</v>
      </c>
      <c r="BP31" s="8">
        <f t="shared" si="6"/>
        <v>226.12252403160011</v>
      </c>
      <c r="BQ31" s="8" cm="1">
        <f t="array" ref="BQ31">K31*INDEX(prod_est,$G31+$H31-1,MATCH(BQ$14,$BP$14:$DP$14,0))</f>
        <v>220.18723345823301</v>
      </c>
      <c r="BR31" s="8" cm="1">
        <f t="array" ref="BR31">L31*INDEX(prod_est,$G31+$H31-1,MATCH(BR$14,$BP$14:$DP$14,0))</f>
        <v>207.33227789711475</v>
      </c>
      <c r="BS31" s="8" cm="1">
        <f t="array" ref="BS31">M31*INDEX(prod_est,$G31+$H31-1,MATCH(BS$14,$BP$14:$DP$14,0))</f>
        <v>202.63862864755851</v>
      </c>
      <c r="BT31" s="8" cm="1">
        <f t="array" ref="BT31">N31*INDEX(prod_est,$G31+$H31-1,MATCH(BT$14,$BP$14:$DP$14,0))</f>
        <v>198.00523419678885</v>
      </c>
      <c r="BU31" s="8" cm="1">
        <f t="array" ref="BU31">O31*INDEX(prod_est,$G31+$H31-1,MATCH(BU$14,$BP$14:$DP$14,0))</f>
        <v>193.43878871269646</v>
      </c>
      <c r="BV31" s="8" cm="1">
        <f t="array" ref="BV31">P31*INDEX(prod_est,$G31+$H31-1,MATCH(BV$14,$BP$14:$DP$14,0))</f>
        <v>188.93970578923756</v>
      </c>
      <c r="BW31" s="8" cm="1">
        <f t="array" ref="BW31">Q31*INDEX(prod_est,$G31+$H31-1,MATCH(BW$14,$BP$14:$DP$14,0))</f>
        <v>184.50877543138594</v>
      </c>
      <c r="BX31" s="8" cm="1">
        <f t="array" ref="BX31">R31*INDEX(prod_est,$G31+$H31-1,MATCH(BX$14,$BP$14:$DP$14,0))</f>
        <v>180.15153629009021</v>
      </c>
      <c r="BY31" s="8" cm="1">
        <f t="array" ref="BY31">S31*INDEX(prod_est,$G31+$H31-1,MATCH(BY$14,$BP$14:$DP$14,0))</f>
        <v>175.87323689193008</v>
      </c>
      <c r="BZ31" s="8" cm="1">
        <f t="array" ref="BZ31">T31*INDEX(prod_est,$G31+$H31-1,MATCH(BZ$14,$BP$14:$DP$14,0))</f>
        <v>170.8674580959071</v>
      </c>
      <c r="CA31" s="8" cm="1">
        <f t="array" ref="CA31">U31*INDEX(prod_est,$G31+$H31-1,MATCH(CA$14,$BP$14:$DP$14,0))</f>
        <v>165.98342420238444</v>
      </c>
      <c r="CB31" s="8" cm="1">
        <f t="array" ref="CB31">V31*INDEX(prod_est,$G31+$H31-1,MATCH(CB$14,$BP$14:$DP$14,0))</f>
        <v>161.21786915793436</v>
      </c>
      <c r="CC31" s="8" cm="1">
        <f t="array" ref="CC31">W31*INDEX(prod_est,$G31+$H31-1,MATCH(CC$14,$BP$14:$DP$14,0))</f>
        <v>156.56926864335063</v>
      </c>
      <c r="CD31" s="8" cm="1">
        <f t="array" ref="CD31">X31*INDEX(prod_est,$G31+$H31-1,MATCH(CD$14,$BP$14:$DP$14,0))</f>
        <v>152.03849769444722</v>
      </c>
      <c r="CE31" s="8" cm="1">
        <f t="array" ref="CE31">Y31*INDEX(prod_est,$G31+$H31-1,MATCH(CE$14,$BP$14:$DP$14,0))</f>
        <v>147.62817795516449</v>
      </c>
      <c r="CF31" s="8" cm="1">
        <f t="array" ref="CF31">Z31*INDEX(prod_est,$G31+$H31-1,MATCH(CF$14,$BP$14:$DP$14,0))</f>
        <v>143.34173020422435</v>
      </c>
      <c r="CG31" s="8" cm="1">
        <f t="array" ref="CG31">AA31*INDEX(prod_est,$G31+$H31-1,MATCH(CG$14,$BP$14:$DP$14,0))</f>
        <v>139.1802360653646</v>
      </c>
      <c r="CH31" s="8" cm="1">
        <f t="array" ref="CH31">AB31*INDEX(prod_est,$G31+$H31-1,MATCH(CH$14,$BP$14:$DP$14,0))</f>
        <v>135.14198138377199</v>
      </c>
      <c r="CI31" s="8" cm="1">
        <f t="array" ref="CI31">AC31*INDEX(prod_est,$G31+$H31-1,MATCH(CI$14,$BP$14:$DP$14,0))</f>
        <v>131.2224305502283</v>
      </c>
      <c r="CJ31" s="8" cm="1">
        <f t="array" ref="CJ31">AD31*INDEX(prod_est,$G31+$H31-1,MATCH(CJ$14,$BP$14:$DP$14,0))</f>
        <v>127.41614028198008</v>
      </c>
      <c r="CK31" s="8" cm="1">
        <f t="array" ref="CK31">AE31*INDEX(prod_est,$G31+$H31-1,MATCH(CK$14,$BP$14:$DP$14,0))</f>
        <v>123.7166664495079</v>
      </c>
      <c r="CL31" s="8" cm="1">
        <f t="array" ref="CL31">AF31*INDEX(prod_est,$G31+$H31-1,MATCH(CL$14,$BP$14:$DP$14,0))</f>
        <v>120.11859925335597</v>
      </c>
      <c r="CM31" s="8" cm="1">
        <f t="array" ref="CM31">AG31*INDEX(prod_est,$G31+$H31-1,MATCH(CM$14,$BP$14:$DP$14,0))</f>
        <v>117.21687522333352</v>
      </c>
      <c r="CN31" s="8" cm="1">
        <f t="array" ref="CN31">AH31*INDEX(prod_est,$G31+$H31-1,MATCH(CN$14,$BP$14:$DP$14,0))</f>
        <v>114.37912834142985</v>
      </c>
      <c r="CO31" s="8" cm="1">
        <f t="array" ref="CO31">AI31*INDEX(prod_est,$G31+$H31-1,MATCH(CO$14,$BP$14:$DP$14,0))</f>
        <v>111.60290240085058</v>
      </c>
      <c r="CP31" s="8" cm="1">
        <f t="array" ref="CP31">AJ31*INDEX(prod_est,$G31+$H31-1,MATCH(CP$14,$BP$14:$DP$14,0))</f>
        <v>108.88571651979119</v>
      </c>
      <c r="CQ31" s="8" cm="1">
        <f t="array" ref="CQ31">AK31*INDEX(prod_est,$G31+$H31-1,MATCH(CQ$14,$BP$14:$DP$14,0))</f>
        <v>106.22537249033623</v>
      </c>
      <c r="CR31" s="8" cm="1">
        <f t="array" ref="CR31">AL31*INDEX(prod_est,$G31+$H31-1,MATCH(CR$14,$BP$14:$DP$14,0))</f>
        <v>103.62017486489522</v>
      </c>
      <c r="CS31" s="8" cm="1">
        <f t="array" ref="CS31">AM31*INDEX(prod_est,$G31+$H31-1,MATCH(CS$14,$BP$14:$DP$14,0))</f>
        <v>101.06865912196797</v>
      </c>
      <c r="CT31" s="8" cm="1">
        <f t="array" ref="CT31">AN31*INDEX(prod_est,$G31+$H31-1,MATCH(CT$14,$BP$14:$DP$14,0))</f>
        <v>98.569253086669534</v>
      </c>
      <c r="CU31" s="8" cm="1">
        <f t="array" ref="CU31">AO31*INDEX(prod_est,$G31+$H31-1,MATCH(CU$14,$BP$14:$DP$14,0))</f>
        <v>96.120492357739494</v>
      </c>
      <c r="CV31" s="8" cm="1">
        <f t="array" ref="CV31">AP31*INDEX(prod_est,$G31+$H31-1,MATCH(CV$14,$BP$14:$DP$14,0))</f>
        <v>93.721074568231145</v>
      </c>
      <c r="CW31" cm="1">
        <f t="array" ref="CW31">AQ31*INDEX(prod_est,$G31+$H31-1,MATCH(CW$14,$BP$14:$DP$14,0))</f>
        <v>93.601100301088067</v>
      </c>
      <c r="CX31" cm="1">
        <f t="array" ref="CX31">AR31*INDEX(prod_est,$G31+$H31-1,MATCH(CX$14,$BP$14:$DP$14,0))</f>
        <v>93.481279615461673</v>
      </c>
      <c r="CY31" cm="1">
        <f t="array" ref="CY31">AS31*INDEX(prod_est,$G31+$H31-1,MATCH(CY$14,$BP$14:$DP$14,0))</f>
        <v>93.361612314749109</v>
      </c>
      <c r="CZ31" cm="1">
        <f t="array" ref="CZ31">AT31*INDEX(prod_est,$G31+$H31-1,MATCH(CZ$14,$BP$14:$DP$14,0))</f>
        <v>93.242098202599195</v>
      </c>
      <c r="DA31" cm="1">
        <f t="array" ref="DA31">AU31*INDEX(prod_est,$G31+$H31-1,MATCH(DA$14,$BP$14:$DP$14,0))</f>
        <v>93.122737082912138</v>
      </c>
      <c r="DB31" cm="1">
        <f t="array" ref="DB31">AV31*INDEX(prod_est,$G31+$H31-1,MATCH(DB$14,$BP$14:$DP$14,0))</f>
        <v>93.003528759839128</v>
      </c>
      <c r="DC31" cm="1">
        <f t="array" ref="DC31">AW31*INDEX(prod_est,$G31+$H31-1,MATCH(DC$14,$BP$14:$DP$14,0))</f>
        <v>92.884473037782101</v>
      </c>
      <c r="DD31" cm="1">
        <f t="array" ref="DD31">AX31*INDEX(prod_est,$G31+$H31-1,MATCH(DD$14,$BP$14:$DP$14,0))</f>
        <v>92.765569721393376</v>
      </c>
      <c r="DE31" cm="1">
        <f t="array" ref="DE31">AY31*INDEX(prod_est,$G31+$H31-1,MATCH(DE$14,$BP$14:$DP$14,0))</f>
        <v>92.646818615575327</v>
      </c>
      <c r="DF31" cm="1">
        <f t="array" ref="DF31">AZ31*INDEX(prod_est,$G31+$H31-1,MATCH(DF$14,$BP$14:$DP$14,0))</f>
        <v>92.528219525480083</v>
      </c>
      <c r="DG31" cm="1">
        <f t="array" ref="DG31">BA31*INDEX(prod_est,$G31+$H31-1,MATCH(DG$14,$BP$14:$DP$14,0))</f>
        <v>92.409772256509214</v>
      </c>
      <c r="DH31" cm="1">
        <f t="array" ref="DH31">BB31*INDEX(prod_est,$G31+$H31-1,MATCH(DH$14,$BP$14:$DP$14,0))</f>
        <v>92.291476614313382</v>
      </c>
      <c r="DI31" cm="1">
        <f t="array" ref="DI31">BC31*INDEX(prod_est,$G31+$H31-1,MATCH(DI$14,$BP$14:$DP$14,0))</f>
        <v>92.173332404792049</v>
      </c>
      <c r="DJ31" cm="1">
        <f t="array" ref="DJ31">BD31*INDEX(prod_est,$G31+$H31-1,MATCH(DJ$14,$BP$14:$DP$14,0))</f>
        <v>92.055339434093142</v>
      </c>
      <c r="DK31" cm="1">
        <f t="array" ref="DK31">BE31*INDEX(prod_est,$G31+$H31-1,MATCH(DK$14,$BP$14:$DP$14,0))</f>
        <v>91.937497508612765</v>
      </c>
      <c r="DL31" cm="1">
        <f t="array" ref="DL31">BF31*INDEX(prod_est,$G31+$H31-1,MATCH(DL$14,$BP$14:$DP$14,0))</f>
        <v>91.819806434994803</v>
      </c>
      <c r="DM31" cm="1">
        <f t="array" ref="DM31">BG31*INDEX(prod_est,$G31+$H31-1,MATCH(DM$14,$BP$14:$DP$14,0))</f>
        <v>91.702266020130722</v>
      </c>
      <c r="DN31" cm="1">
        <f t="array" ref="DN31">BH31*INDEX(prod_est,$G31+$H31-1,MATCH(DN$14,$BP$14:$DP$14,0))</f>
        <v>91.584876071159172</v>
      </c>
      <c r="DO31" cm="1">
        <f t="array" ref="DO31">BI31*INDEX(prod_est,$G31+$H31-1,MATCH(DO$14,$BP$14:$DP$14,0))</f>
        <v>91.467636395465675</v>
      </c>
      <c r="DP31" cm="1">
        <f t="array" ref="DP31">BJ31*INDEX(prod_est,$G31+$H31-1,MATCH(DP$14,$BP$14:$DP$14,0))</f>
        <v>91.350546800682309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ref="K32:AP32" si="39">J32*(1-$F$4)</f>
        <v>2.1362742792194154E-4</v>
      </c>
      <c r="L32" s="42">
        <f t="shared" si="39"/>
        <v>2.1335395907595714E-4</v>
      </c>
      <c r="M32" s="42">
        <f t="shared" si="39"/>
        <v>2.1308084030304363E-4</v>
      </c>
      <c r="N32" s="42">
        <f t="shared" si="39"/>
        <v>2.1280807115506533E-4</v>
      </c>
      <c r="O32" s="42">
        <f t="shared" si="39"/>
        <v>2.1253565118446019E-4</v>
      </c>
      <c r="P32" s="42">
        <f t="shared" si="39"/>
        <v>2.1226357994423911E-4</v>
      </c>
      <c r="Q32" s="42">
        <f t="shared" si="39"/>
        <v>2.1199185698798518E-4</v>
      </c>
      <c r="R32" s="42">
        <f t="shared" si="39"/>
        <v>2.1172048186985298E-4</v>
      </c>
      <c r="S32" s="42">
        <f t="shared" si="39"/>
        <v>2.1144945414456776E-4</v>
      </c>
      <c r="T32" s="42">
        <f t="shared" si="39"/>
        <v>2.1117877336742486E-4</v>
      </c>
      <c r="U32" s="42">
        <f t="shared" si="39"/>
        <v>2.1090843909428884E-4</v>
      </c>
      <c r="V32" s="42">
        <f t="shared" si="39"/>
        <v>2.1063845088159283E-4</v>
      </c>
      <c r="W32" s="42">
        <f t="shared" si="39"/>
        <v>2.1036880828633777E-4</v>
      </c>
      <c r="X32" s="42">
        <f t="shared" si="39"/>
        <v>2.1009951086609169E-4</v>
      </c>
      <c r="Y32" s="42">
        <f t="shared" si="39"/>
        <v>2.0983055817898902E-4</v>
      </c>
      <c r="Z32" s="42">
        <f t="shared" si="39"/>
        <v>2.0956194978372978E-4</v>
      </c>
      <c r="AA32" s="42">
        <f t="shared" si="39"/>
        <v>2.0929368523957891E-4</v>
      </c>
      <c r="AB32" s="42">
        <f t="shared" si="39"/>
        <v>2.0902576410636558E-4</v>
      </c>
      <c r="AC32" s="42">
        <f t="shared" si="39"/>
        <v>2.0875818594448244E-4</v>
      </c>
      <c r="AD32" s="42">
        <f t="shared" si="39"/>
        <v>2.0849095031488484E-4</v>
      </c>
      <c r="AE32" s="42">
        <f t="shared" si="39"/>
        <v>2.0822405677909018E-4</v>
      </c>
      <c r="AF32" s="42">
        <f t="shared" si="39"/>
        <v>2.079575048991772E-4</v>
      </c>
      <c r="AG32" s="42">
        <f t="shared" si="39"/>
        <v>2.0769129423778518E-4</v>
      </c>
      <c r="AH32" s="42">
        <f t="shared" si="39"/>
        <v>2.0742542435811331E-4</v>
      </c>
      <c r="AI32" s="42">
        <f t="shared" si="39"/>
        <v>2.0715989482391993E-4</v>
      </c>
      <c r="AJ32" s="42">
        <f t="shared" si="39"/>
        <v>2.0689470519952183E-4</v>
      </c>
      <c r="AK32" s="42">
        <f t="shared" si="39"/>
        <v>2.0662985504979353E-4</v>
      </c>
      <c r="AL32" s="42">
        <f t="shared" si="39"/>
        <v>2.0636534394016654E-4</v>
      </c>
      <c r="AM32" s="42">
        <f t="shared" si="39"/>
        <v>2.0610117143662868E-4</v>
      </c>
      <c r="AN32" s="42">
        <f t="shared" si="39"/>
        <v>2.0583733710572336E-4</v>
      </c>
      <c r="AO32" s="42">
        <f t="shared" si="39"/>
        <v>2.0557384051454885E-4</v>
      </c>
      <c r="AP32" s="42">
        <f t="shared" si="39"/>
        <v>2.0531068123075762E-4</v>
      </c>
      <c r="AQ32" s="42">
        <f t="shared" ref="AQ32:BJ32" si="40">AP32*(1-$F$4)</f>
        <v>2.0504785882255558E-4</v>
      </c>
      <c r="AR32" s="42">
        <f t="shared" si="40"/>
        <v>2.047853728587014E-4</v>
      </c>
      <c r="AS32" s="42">
        <f t="shared" si="40"/>
        <v>2.0452322290850577E-4</v>
      </c>
      <c r="AT32" s="42">
        <f t="shared" si="40"/>
        <v>2.0426140854183072E-4</v>
      </c>
      <c r="AU32" s="42">
        <f t="shared" si="40"/>
        <v>2.0399992932908893E-4</v>
      </c>
      <c r="AV32" s="42">
        <f t="shared" si="40"/>
        <v>2.0373878484124296E-4</v>
      </c>
      <c r="AW32" s="42">
        <f t="shared" si="40"/>
        <v>2.0347797464980463E-4</v>
      </c>
      <c r="AX32" s="42">
        <f t="shared" si="40"/>
        <v>2.0321749832683425E-4</v>
      </c>
      <c r="AY32" s="42">
        <f t="shared" si="40"/>
        <v>2.0295735544493995E-4</v>
      </c>
      <c r="AZ32" s="42">
        <f t="shared" si="40"/>
        <v>2.0269754557727699E-4</v>
      </c>
      <c r="BA32" s="42">
        <f t="shared" si="40"/>
        <v>2.0243806829754705E-4</v>
      </c>
      <c r="BB32" s="42">
        <f t="shared" si="40"/>
        <v>2.0217892317999747E-4</v>
      </c>
      <c r="BC32" s="42">
        <f t="shared" si="40"/>
        <v>2.0192010979942066E-4</v>
      </c>
      <c r="BD32" s="42">
        <f t="shared" si="40"/>
        <v>2.0166162773115333E-4</v>
      </c>
      <c r="BE32" s="42">
        <f t="shared" si="40"/>
        <v>2.0140347655107579E-4</v>
      </c>
      <c r="BF32" s="42">
        <f t="shared" si="40"/>
        <v>2.0114565583561131E-4</v>
      </c>
      <c r="BG32" s="42">
        <f t="shared" si="40"/>
        <v>2.0088816516172537E-4</v>
      </c>
      <c r="BH32" s="42">
        <f t="shared" si="40"/>
        <v>2.0063100410692498E-4</v>
      </c>
      <c r="BI32" s="42">
        <f t="shared" si="40"/>
        <v>2.0037417224925798E-4</v>
      </c>
      <c r="BJ32" s="42">
        <f t="shared" si="40"/>
        <v>2.0011766916731239E-4</v>
      </c>
      <c r="BK32" t="str">
        <f t="shared" si="3"/>
        <v>05_PRC</v>
      </c>
      <c r="BL32" t="str">
        <f t="shared" si="4"/>
        <v>d_ind_cem_8_1_natural_gas</v>
      </c>
      <c r="BO32" s="8">
        <f t="shared" si="5"/>
        <v>387.83226851775942</v>
      </c>
      <c r="BP32" s="8">
        <f t="shared" si="6"/>
        <v>506.94595607660551</v>
      </c>
      <c r="BQ32" s="8" cm="1">
        <f t="array" ref="BQ32">K32*INDEX(prod_est,$G32+$H32-1,MATCH(BQ$14,$BP$14:$DP$14,0))</f>
        <v>493.63957907062644</v>
      </c>
      <c r="BR32" s="8" cm="1">
        <f t="array" ref="BR32">L32*INDEX(prod_est,$G32+$H32-1,MATCH(BR$14,$BP$14:$DP$14,0))</f>
        <v>464.81994792082259</v>
      </c>
      <c r="BS32" s="8" cm="1">
        <f t="array" ref="BS32">M32*INDEX(prod_est,$G32+$H32-1,MATCH(BS$14,$BP$14:$DP$14,0))</f>
        <v>454.29721686386688</v>
      </c>
      <c r="BT32" s="8" cm="1">
        <f t="array" ref="BT32">N32*INDEX(prod_est,$G32+$H32-1,MATCH(BT$14,$BP$14:$DP$14,0))</f>
        <v>443.90957153846261</v>
      </c>
      <c r="BU32" s="8" cm="1">
        <f t="array" ref="BU32">O32*INDEX(prod_est,$G32+$H32-1,MATCH(BU$14,$BP$14:$DP$14,0))</f>
        <v>433.67201965494741</v>
      </c>
      <c r="BV32" s="8" cm="1">
        <f t="array" ref="BV32">P32*INDEX(prod_est,$G32+$H32-1,MATCH(BV$14,$BP$14:$DP$14,0))</f>
        <v>423.58548845303108</v>
      </c>
      <c r="BW32" s="8" cm="1">
        <f t="array" ref="BW32">Q32*INDEX(prod_est,$G32+$H32-1,MATCH(BW$14,$BP$14:$DP$14,0))</f>
        <v>413.65174905139565</v>
      </c>
      <c r="BX32" s="8" cm="1">
        <f t="array" ref="BX32">R32*INDEX(prod_est,$G32+$H32-1,MATCH(BX$14,$BP$14:$DP$14,0))</f>
        <v>403.8832185973933</v>
      </c>
      <c r="BY32" s="8" cm="1">
        <f t="array" ref="BY32">S32*INDEX(prod_est,$G32+$H32-1,MATCH(BY$14,$BP$14:$DP$14,0))</f>
        <v>394.2916638061547</v>
      </c>
      <c r="BZ32" s="8" cm="1">
        <f t="array" ref="BZ32">T32*INDEX(prod_est,$G32+$H32-1,MATCH(BZ$14,$BP$14:$DP$14,0))</f>
        <v>383.06916693846875</v>
      </c>
      <c r="CA32" s="8" cm="1">
        <f t="array" ref="CA32">U32*INDEX(prod_est,$G32+$H32-1,MATCH(CA$14,$BP$14:$DP$14,0))</f>
        <v>372.11961097421471</v>
      </c>
      <c r="CB32" s="8" cm="1">
        <f t="array" ref="CB32">V32*INDEX(prod_est,$G32+$H32-1,MATCH(CB$14,$BP$14:$DP$14,0))</f>
        <v>361.435673721211</v>
      </c>
      <c r="CC32" s="8" cm="1">
        <f t="array" ref="CC32">W32*INDEX(prod_est,$G32+$H32-1,MATCH(CC$14,$BP$14:$DP$14,0))</f>
        <v>351.01393779562699</v>
      </c>
      <c r="CD32" s="8" cm="1">
        <f t="array" ref="CD32">X32*INDEX(prod_est,$G32+$H32-1,MATCH(CD$14,$BP$14:$DP$14,0))</f>
        <v>340.85636494748837</v>
      </c>
      <c r="CE32" s="8" cm="1">
        <f t="array" ref="CE32">Y32*INDEX(prod_est,$G32+$H32-1,MATCH(CE$14,$BP$14:$DP$14,0))</f>
        <v>330.96883266201934</v>
      </c>
      <c r="CF32" s="8" cm="1">
        <f t="array" ref="CF32">Z32*INDEX(prod_est,$G32+$H32-1,MATCH(CF$14,$BP$14:$DP$14,0))</f>
        <v>321.35901001131737</v>
      </c>
      <c r="CG32" s="8" cm="1">
        <f t="array" ref="CG32">AA32*INDEX(prod_est,$G32+$H32-1,MATCH(CG$14,$BP$14:$DP$14,0))</f>
        <v>312.02932189658264</v>
      </c>
      <c r="CH32" s="8" cm="1">
        <f t="array" ref="CH32">AB32*INDEX(prod_est,$G32+$H32-1,MATCH(CH$14,$BP$14:$DP$14,0))</f>
        <v>302.9759253399676</v>
      </c>
      <c r="CI32" s="8" cm="1">
        <f t="array" ref="CI32">AC32*INDEX(prod_est,$G32+$H32-1,MATCH(CI$14,$BP$14:$DP$14,0))</f>
        <v>294.18865192166811</v>
      </c>
      <c r="CJ32" s="8" cm="1">
        <f t="array" ref="CJ32">AD32*INDEX(prod_est,$G32+$H32-1,MATCH(CJ$14,$BP$14:$DP$14,0))</f>
        <v>285.65529830107738</v>
      </c>
      <c r="CK32" s="8" cm="1">
        <f t="array" ref="CK32">AE32*INDEX(prod_est,$G32+$H32-1,MATCH(CK$14,$BP$14:$DP$14,0))</f>
        <v>277.36141733094939</v>
      </c>
      <c r="CL32" s="8" cm="1">
        <f t="array" ref="CL32">AF32*INDEX(prod_est,$G32+$H32-1,MATCH(CL$14,$BP$14:$DP$14,0))</f>
        <v>269.29488073715925</v>
      </c>
      <c r="CM32" s="8" cm="1">
        <f t="array" ref="CM32">AG32*INDEX(prod_est,$G32+$H32-1,MATCH(CM$14,$BP$14:$DP$14,0))</f>
        <v>262.78948164447701</v>
      </c>
      <c r="CN32" s="8" cm="1">
        <f t="array" ref="CN32">AH32*INDEX(prod_est,$G32+$H32-1,MATCH(CN$14,$BP$14:$DP$14,0))</f>
        <v>256.42751344908828</v>
      </c>
      <c r="CO32" s="8" cm="1">
        <f t="array" ref="CO32">AI32*INDEX(prod_est,$G32+$H32-1,MATCH(CO$14,$BP$14:$DP$14,0))</f>
        <v>250.20346956067428</v>
      </c>
      <c r="CP32" s="8" cm="1">
        <f t="array" ref="CP32">AJ32*INDEX(prod_est,$G32+$H32-1,MATCH(CP$14,$BP$14:$DP$14,0))</f>
        <v>244.11178806980689</v>
      </c>
      <c r="CQ32" s="8" cm="1">
        <f t="array" ref="CQ32">AK32*INDEX(prod_est,$G32+$H32-1,MATCH(CQ$14,$BP$14:$DP$14,0))</f>
        <v>238.14754079598706</v>
      </c>
      <c r="CR32" s="8" cm="1">
        <f t="array" ref="CR32">AL32*INDEX(prod_est,$G32+$H32-1,MATCH(CR$14,$BP$14:$DP$14,0))</f>
        <v>232.30692670124461</v>
      </c>
      <c r="CS32" s="8" cm="1">
        <f t="array" ref="CS32">AM32*INDEX(prod_est,$G32+$H32-1,MATCH(CS$14,$BP$14:$DP$14,0))</f>
        <v>226.58666246272054</v>
      </c>
      <c r="CT32" s="8" cm="1">
        <f t="array" ref="CT32">AN32*INDEX(prod_est,$G32+$H32-1,MATCH(CT$14,$BP$14:$DP$14,0))</f>
        <v>220.98322340854239</v>
      </c>
      <c r="CU32" s="8" cm="1">
        <f t="array" ref="CU32">AO32*INDEX(prod_est,$G32+$H32-1,MATCH(CU$14,$BP$14:$DP$14,0))</f>
        <v>215.49332648541764</v>
      </c>
      <c r="CV32" s="8" cm="1">
        <f t="array" ref="CV32">AP32*INDEX(prod_est,$G32+$H32-1,MATCH(CV$14,$BP$14:$DP$14,0))</f>
        <v>210.1140519061212</v>
      </c>
      <c r="CW32" cm="1">
        <f t="array" ref="CW32">AQ32*INDEX(prod_est,$G32+$H32-1,MATCH(CW$14,$BP$14:$DP$14,0))</f>
        <v>209.84508060473536</v>
      </c>
      <c r="CX32" cm="1">
        <f t="array" ref="CX32">AR32*INDEX(prod_est,$G32+$H32-1,MATCH(CX$14,$BP$14:$DP$14,0))</f>
        <v>209.57645361902146</v>
      </c>
      <c r="CY32" cm="1">
        <f t="array" ref="CY32">AS32*INDEX(prod_est,$G32+$H32-1,MATCH(CY$14,$BP$14:$DP$14,0))</f>
        <v>209.30817050821398</v>
      </c>
      <c r="CZ32" cm="1">
        <f t="array" ref="CZ32">AT32*INDEX(prod_est,$G32+$H32-1,MATCH(CZ$14,$BP$14:$DP$14,0))</f>
        <v>209.04023083211158</v>
      </c>
      <c r="DA32" cm="1">
        <f t="array" ref="DA32">AU32*INDEX(prod_est,$G32+$H32-1,MATCH(DA$14,$BP$14:$DP$14,0))</f>
        <v>208.77263415107652</v>
      </c>
      <c r="DB32" cm="1">
        <f t="array" ref="DB32">AV32*INDEX(prod_est,$G32+$H32-1,MATCH(DB$14,$BP$14:$DP$14,0))</f>
        <v>208.50538002603372</v>
      </c>
      <c r="DC32" cm="1">
        <f t="array" ref="DC32">AW32*INDEX(prod_est,$G32+$H32-1,MATCH(DC$14,$BP$14:$DP$14,0))</f>
        <v>208.23846801847029</v>
      </c>
      <c r="DD32" cm="1">
        <f t="array" ref="DD32">AX32*INDEX(prod_est,$G32+$H32-1,MATCH(DD$14,$BP$14:$DP$14,0))</f>
        <v>207.97189769043459</v>
      </c>
      <c r="DE32" cm="1">
        <f t="array" ref="DE32">AY32*INDEX(prod_est,$G32+$H32-1,MATCH(DE$14,$BP$14:$DP$14,0))</f>
        <v>207.70566860453567</v>
      </c>
      <c r="DF32" cm="1">
        <f t="array" ref="DF32">AZ32*INDEX(prod_est,$G32+$H32-1,MATCH(DF$14,$BP$14:$DP$14,0))</f>
        <v>207.4397803239425</v>
      </c>
      <c r="DG32" cm="1">
        <f t="array" ref="DG32">BA32*INDEX(prod_est,$G32+$H32-1,MATCH(DG$14,$BP$14:$DP$14,0))</f>
        <v>207.17423241238325</v>
      </c>
      <c r="DH32" cm="1">
        <f t="array" ref="DH32">BB32*INDEX(prod_est,$G32+$H32-1,MATCH(DH$14,$BP$14:$DP$14,0))</f>
        <v>206.9090244341445</v>
      </c>
      <c r="DI32" cm="1">
        <f t="array" ref="DI32">BC32*INDEX(prod_est,$G32+$H32-1,MATCH(DI$14,$BP$14:$DP$14,0))</f>
        <v>206.64415595407067</v>
      </c>
      <c r="DJ32" cm="1">
        <f t="array" ref="DJ32">BD32*INDEX(prod_est,$G32+$H32-1,MATCH(DJ$14,$BP$14:$DP$14,0))</f>
        <v>206.37962653756321</v>
      </c>
      <c r="DK32" cm="1">
        <f t="array" ref="DK32">BE32*INDEX(prod_est,$G32+$H32-1,MATCH(DK$14,$BP$14:$DP$14,0))</f>
        <v>206.11543575057988</v>
      </c>
      <c r="DL32" cm="1">
        <f t="array" ref="DL32">BF32*INDEX(prod_est,$G32+$H32-1,MATCH(DL$14,$BP$14:$DP$14,0))</f>
        <v>205.85158315963409</v>
      </c>
      <c r="DM32" cm="1">
        <f t="array" ref="DM32">BG32*INDEX(prod_est,$G32+$H32-1,MATCH(DM$14,$BP$14:$DP$14,0))</f>
        <v>205.5880683317942</v>
      </c>
      <c r="DN32" cm="1">
        <f t="array" ref="DN32">BH32*INDEX(prod_est,$G32+$H32-1,MATCH(DN$14,$BP$14:$DP$14,0))</f>
        <v>205.32489083468272</v>
      </c>
      <c r="DO32" cm="1">
        <f t="array" ref="DO32">BI32*INDEX(prod_est,$G32+$H32-1,MATCH(DO$14,$BP$14:$DP$14,0))</f>
        <v>205.06205023647567</v>
      </c>
      <c r="DP32" cm="1">
        <f t="array" ref="DP32">BJ32*INDEX(prod_est,$G32+$H32-1,MATCH(DP$14,$BP$14:$DP$14,0))</f>
        <v>204.79954610590187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05_PRC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05_PRC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05_PRC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05_PRC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ref="K37:AP37" si="49">J37*(1-$F$4)</f>
        <v>6.4060725391299374E-6</v>
      </c>
      <c r="L37" s="42">
        <f t="shared" si="49"/>
        <v>6.3978719944638827E-6</v>
      </c>
      <c r="M37" s="42">
        <f t="shared" si="49"/>
        <v>6.3896819474830178E-6</v>
      </c>
      <c r="N37" s="42">
        <f t="shared" si="49"/>
        <v>6.3815023847490414E-6</v>
      </c>
      <c r="O37" s="42">
        <f t="shared" si="49"/>
        <v>6.3733332928408535E-6</v>
      </c>
      <c r="P37" s="42">
        <f t="shared" si="49"/>
        <v>6.3651746583545365E-6</v>
      </c>
      <c r="Q37" s="42">
        <f t="shared" si="49"/>
        <v>6.35702646790333E-6</v>
      </c>
      <c r="R37" s="42">
        <f t="shared" si="49"/>
        <v>6.3488887081176101E-6</v>
      </c>
      <c r="S37" s="42">
        <f t="shared" si="49"/>
        <v>6.3407613656448689E-6</v>
      </c>
      <c r="T37" s="42">
        <f t="shared" si="49"/>
        <v>6.3326444271496907E-6</v>
      </c>
      <c r="U37" s="42">
        <f t="shared" si="49"/>
        <v>6.3245378793137309E-6</v>
      </c>
      <c r="V37" s="42">
        <f t="shared" si="49"/>
        <v>6.316441708835694E-6</v>
      </c>
      <c r="W37" s="42">
        <f t="shared" si="49"/>
        <v>6.3083559024313108E-6</v>
      </c>
      <c r="X37" s="42">
        <f t="shared" si="49"/>
        <v>6.3002804468333187E-6</v>
      </c>
      <c r="Y37" s="42">
        <f t="shared" si="49"/>
        <v>6.292215328791439E-6</v>
      </c>
      <c r="Z37" s="42">
        <f t="shared" si="49"/>
        <v>6.2841605350723531E-6</v>
      </c>
      <c r="AA37" s="42">
        <f t="shared" si="49"/>
        <v>6.2761160524596849E-6</v>
      </c>
      <c r="AB37" s="42">
        <f t="shared" si="49"/>
        <v>6.2680818677539759E-6</v>
      </c>
      <c r="AC37" s="42">
        <f t="shared" si="49"/>
        <v>6.2600579677726644E-6</v>
      </c>
      <c r="AD37" s="42">
        <f t="shared" si="49"/>
        <v>6.2520443393500639E-6</v>
      </c>
      <c r="AE37" s="42">
        <f t="shared" si="49"/>
        <v>6.2440409693373416E-6</v>
      </c>
      <c r="AF37" s="42">
        <f t="shared" si="49"/>
        <v>6.2360478446024967E-6</v>
      </c>
      <c r="AG37" s="42">
        <f t="shared" si="49"/>
        <v>6.2280649520303395E-6</v>
      </c>
      <c r="AH37" s="42">
        <f t="shared" si="49"/>
        <v>6.2200922785224695E-6</v>
      </c>
      <c r="AI37" s="42">
        <f t="shared" si="49"/>
        <v>6.2121298109972523E-6</v>
      </c>
      <c r="AJ37" s="42">
        <f t="shared" si="49"/>
        <v>6.2041775363898008E-6</v>
      </c>
      <c r="AK37" s="42">
        <f t="shared" si="49"/>
        <v>6.1962354416519521E-6</v>
      </c>
      <c r="AL37" s="42">
        <f t="shared" si="49"/>
        <v>6.1883035137522475E-6</v>
      </c>
      <c r="AM37" s="42">
        <f t="shared" si="49"/>
        <v>6.1803817396759078E-6</v>
      </c>
      <c r="AN37" s="42">
        <f t="shared" si="49"/>
        <v>6.1724701064248171E-6</v>
      </c>
      <c r="AO37" s="42">
        <f t="shared" si="49"/>
        <v>6.1645686010174965E-6</v>
      </c>
      <c r="AP37" s="42">
        <f t="shared" si="49"/>
        <v>6.1566772104890853E-6</v>
      </c>
      <c r="AQ37" s="42">
        <f t="shared" ref="AQ37:BJ37" si="50">AP37*(1-$F$4)</f>
        <v>6.1487959218913203E-6</v>
      </c>
      <c r="AR37" s="42">
        <f t="shared" si="50"/>
        <v>6.140924722292514E-6</v>
      </c>
      <c r="AS37" s="42">
        <f t="shared" si="50"/>
        <v>6.1330635987775314E-6</v>
      </c>
      <c r="AT37" s="42">
        <f t="shared" si="50"/>
        <v>6.125212538447771E-6</v>
      </c>
      <c r="AU37" s="42">
        <f t="shared" si="50"/>
        <v>6.1173715284211432E-6</v>
      </c>
      <c r="AV37" s="42">
        <f t="shared" si="50"/>
        <v>6.1095405558320502E-6</v>
      </c>
      <c r="AW37" s="42">
        <f t="shared" si="50"/>
        <v>6.1017196078313612E-6</v>
      </c>
      <c r="AX37" s="42">
        <f t="shared" si="50"/>
        <v>6.0939086715863967E-6</v>
      </c>
      <c r="AY37" s="42">
        <f t="shared" si="50"/>
        <v>6.0861077342809019E-6</v>
      </c>
      <c r="AZ37" s="42">
        <f t="shared" si="50"/>
        <v>6.0783167831150299E-6</v>
      </c>
      <c r="BA37" s="42">
        <f t="shared" si="50"/>
        <v>6.0705358053053197E-6</v>
      </c>
      <c r="BB37" s="42">
        <f t="shared" si="50"/>
        <v>6.0627647880846732E-6</v>
      </c>
      <c r="BC37" s="42">
        <f t="shared" si="50"/>
        <v>6.0550037187023358E-6</v>
      </c>
      <c r="BD37" s="42">
        <f t="shared" si="50"/>
        <v>6.0472525844238761E-6</v>
      </c>
      <c r="BE37" s="42">
        <f t="shared" si="50"/>
        <v>6.0395113725311647E-6</v>
      </c>
      <c r="BF37" s="42">
        <f t="shared" si="50"/>
        <v>6.0317800703223523E-6</v>
      </c>
      <c r="BG37" s="42">
        <f t="shared" si="50"/>
        <v>6.0240586651118489E-6</v>
      </c>
      <c r="BH37" s="42">
        <f t="shared" si="50"/>
        <v>6.0163471442303051E-6</v>
      </c>
      <c r="BI37" s="42">
        <f t="shared" si="50"/>
        <v>6.0086454950245884E-6</v>
      </c>
      <c r="BJ37" s="42">
        <f t="shared" si="50"/>
        <v>6.0009537048577644E-6</v>
      </c>
      <c r="BK37" t="str">
        <f t="shared" si="3"/>
        <v>05_PRC</v>
      </c>
      <c r="BL37" t="str">
        <f t="shared" si="4"/>
        <v>d_ind_cem_15_5_other_biomass</v>
      </c>
      <c r="BO37" s="8">
        <f t="shared" si="5"/>
        <v>11.075342040000001</v>
      </c>
      <c r="BP37" s="8">
        <f t="shared" si="6"/>
        <v>15.20185212</v>
      </c>
      <c r="BQ37" s="8" cm="1">
        <f t="array" ref="BQ37">K37*INDEX(prod_est,$G37+$H37-1,MATCH(BQ$14,$BP$14:$DP$14,0))</f>
        <v>14.802832119794504</v>
      </c>
      <c r="BR37" s="8" cm="1">
        <f t="array" ref="BR37">L37*INDEX(prod_est,$G37+$H37-1,MATCH(BR$14,$BP$14:$DP$14,0))</f>
        <v>13.938614217194132</v>
      </c>
      <c r="BS37" s="8" cm="1">
        <f t="array" ref="BS37">M37*INDEX(prod_est,$G37+$H37-1,MATCH(BS$14,$BP$14:$DP$14,0))</f>
        <v>13.62306775803232</v>
      </c>
      <c r="BT37" s="8" cm="1">
        <f t="array" ref="BT37">N37*INDEX(prod_est,$G37+$H37-1,MATCH(BT$14,$BP$14:$DP$14,0))</f>
        <v>13.311572131686026</v>
      </c>
      <c r="BU37" s="8" cm="1">
        <f t="array" ref="BU37">O37*INDEX(prod_est,$G37+$H37-1,MATCH(BU$14,$BP$14:$DP$14,0))</f>
        <v>13.004577376251961</v>
      </c>
      <c r="BV37" s="8" cm="1">
        <f t="array" ref="BV37">P37*INDEX(prod_est,$G37+$H37-1,MATCH(BV$14,$BP$14:$DP$14,0))</f>
        <v>12.702111296983885</v>
      </c>
      <c r="BW37" s="8" cm="1">
        <f t="array" ref="BW37">Q37*INDEX(prod_est,$G37+$H37-1,MATCH(BW$14,$BP$14:$DP$14,0))</f>
        <v>12.404227004640386</v>
      </c>
      <c r="BX37" s="8" cm="1">
        <f t="array" ref="BX37">R37*INDEX(prod_est,$G37+$H37-1,MATCH(BX$14,$BP$14:$DP$14,0))</f>
        <v>12.111296853780241</v>
      </c>
      <c r="BY37" s="8" cm="1">
        <f t="array" ref="BY37">S37*INDEX(prod_est,$G37+$H37-1,MATCH(BY$14,$BP$14:$DP$14,0))</f>
        <v>11.823673694369431</v>
      </c>
      <c r="BZ37" s="8" cm="1">
        <f t="array" ref="BZ37">T37*INDEX(prod_est,$G37+$H37-1,MATCH(BZ$14,$BP$14:$DP$14,0))</f>
        <v>11.487143269864092</v>
      </c>
      <c r="CA37" s="8" cm="1">
        <f t="array" ref="CA37">U37*INDEX(prod_est,$G37+$H37-1,MATCH(CA$14,$BP$14:$DP$14,0))</f>
        <v>11.15879755854511</v>
      </c>
      <c r="CB37" s="8" cm="1">
        <f t="array" ref="CB37">V37*INDEX(prod_est,$G37+$H37-1,MATCH(CB$14,$BP$14:$DP$14,0))</f>
        <v>10.838416988914966</v>
      </c>
      <c r="CC37" s="8" cm="1">
        <f t="array" ref="CC37">W37*INDEX(prod_est,$G37+$H37-1,MATCH(CC$14,$BP$14:$DP$14,0))</f>
        <v>10.525899083455082</v>
      </c>
      <c r="CD37" s="8" cm="1">
        <f t="array" ref="CD37">X37*INDEX(prod_est,$G37+$H37-1,MATCH(CD$14,$BP$14:$DP$14,0))</f>
        <v>10.221302669410116</v>
      </c>
      <c r="CE37" s="8" cm="1">
        <f t="array" ref="CE37">Y37*INDEX(prod_est,$G37+$H37-1,MATCH(CE$14,$BP$14:$DP$14,0))</f>
        <v>9.9248039956684284</v>
      </c>
      <c r="CF37" s="8" cm="1">
        <f t="array" ref="CF37">Z37*INDEX(prod_est,$G37+$H37-1,MATCH(CF$14,$BP$14:$DP$14,0))</f>
        <v>9.6366330356591856</v>
      </c>
      <c r="CG37" s="8" cm="1">
        <f t="array" ref="CG37">AA37*INDEX(prod_est,$G37+$H37-1,MATCH(CG$14,$BP$14:$DP$14,0))</f>
        <v>9.3568625051995511</v>
      </c>
      <c r="CH37" s="8" cm="1">
        <f t="array" ref="CH37">AB37*INDEX(prod_est,$G37+$H37-1,MATCH(CH$14,$BP$14:$DP$14,0))</f>
        <v>9.0853771644296533</v>
      </c>
      <c r="CI37" s="8" cm="1">
        <f t="array" ref="CI37">AC37*INDEX(prod_est,$G37+$H37-1,MATCH(CI$14,$BP$14:$DP$14,0))</f>
        <v>8.821872091666414</v>
      </c>
      <c r="CJ37" s="8" cm="1">
        <f t="array" ref="CJ37">AD37*INDEX(prod_est,$G37+$H37-1,MATCH(CJ$14,$BP$14:$DP$14,0))</f>
        <v>8.565981343800809</v>
      </c>
      <c r="CK37" s="8" cm="1">
        <f t="array" ref="CK37">AE37*INDEX(prod_est,$G37+$H37-1,MATCH(CK$14,$BP$14:$DP$14,0))</f>
        <v>8.3172716924120227</v>
      </c>
      <c r="CL37" s="8" cm="1">
        <f t="array" ref="CL37">AF37*INDEX(prod_est,$G37+$H37-1,MATCH(CL$14,$BP$14:$DP$14,0))</f>
        <v>8.0753794454190562</v>
      </c>
      <c r="CM37" s="8" cm="1">
        <f t="array" ref="CM37">AG37*INDEX(prod_est,$G37+$H37-1,MATCH(CM$14,$BP$14:$DP$14,0))</f>
        <v>7.8803012249438273</v>
      </c>
      <c r="CN37" s="8" cm="1">
        <f t="array" ref="CN37">AH37*INDEX(prod_est,$G37+$H37-1,MATCH(CN$14,$BP$14:$DP$14,0))</f>
        <v>7.6895240848184061</v>
      </c>
      <c r="CO37" s="8" cm="1">
        <f t="array" ref="CO37">AI37*INDEX(prod_est,$G37+$H37-1,MATCH(CO$14,$BP$14:$DP$14,0))</f>
        <v>7.5028828982265914</v>
      </c>
      <c r="CP37" s="8" cm="1">
        <f t="array" ref="CP37">AJ37*INDEX(prod_est,$G37+$H37-1,MATCH(CP$14,$BP$14:$DP$14,0))</f>
        <v>7.3202108794911007</v>
      </c>
      <c r="CQ37" s="8" cm="1">
        <f t="array" ref="CQ37">AK37*INDEX(prod_est,$G37+$H37-1,MATCH(CQ$14,$BP$14:$DP$14,0))</f>
        <v>7.1413602466437176</v>
      </c>
      <c r="CR37" s="8" cm="1">
        <f t="array" ref="CR37">AL37*INDEX(prod_est,$G37+$H37-1,MATCH(CR$14,$BP$14:$DP$14,0))</f>
        <v>6.9662170174809521</v>
      </c>
      <c r="CS37" s="8" cm="1">
        <f t="array" ref="CS37">AM37*INDEX(prod_est,$G37+$H37-1,MATCH(CS$14,$BP$14:$DP$14,0))</f>
        <v>6.7946827345874379</v>
      </c>
      <c r="CT37" s="8" cm="1">
        <f t="array" ref="CT37">AN37*INDEX(prod_est,$G37+$H37-1,MATCH(CT$14,$BP$14:$DP$14,0))</f>
        <v>6.6266517031846019</v>
      </c>
      <c r="CU37" s="8" cm="1">
        <f t="array" ref="CU37">AO37*INDEX(prod_est,$G37+$H37-1,MATCH(CU$14,$BP$14:$DP$14,0))</f>
        <v>6.4620254739406038</v>
      </c>
      <c r="CV37" s="8" cm="1">
        <f t="array" ref="CV37">AP37*INDEX(prod_est,$G37+$H37-1,MATCH(CV$14,$BP$14:$DP$14,0))</f>
        <v>6.3007164908288376</v>
      </c>
      <c r="CW37" cm="1">
        <f t="array" ref="CW37">AQ37*INDEX(prod_est,$G37+$H37-1,MATCH(CW$14,$BP$14:$DP$14,0))</f>
        <v>6.2926508145981073</v>
      </c>
      <c r="CX37" cm="1">
        <f t="array" ref="CX37">AR37*INDEX(prod_est,$G37+$H37-1,MATCH(CX$14,$BP$14:$DP$14,0))</f>
        <v>6.2845954634047221</v>
      </c>
      <c r="CY37" cm="1">
        <f t="array" ref="CY37">AS37*INDEX(prod_est,$G37+$H37-1,MATCH(CY$14,$BP$14:$DP$14,0))</f>
        <v>6.2765504240313881</v>
      </c>
      <c r="CZ37" cm="1">
        <f t="array" ref="CZ37">AT37*INDEX(prod_est,$G37+$H37-1,MATCH(CZ$14,$BP$14:$DP$14,0))</f>
        <v>6.2685156832777329</v>
      </c>
      <c r="DA37" cm="1">
        <f t="array" ref="DA37">AU37*INDEX(prod_est,$G37+$H37-1,MATCH(DA$14,$BP$14:$DP$14,0))</f>
        <v>6.2604912279602836</v>
      </c>
      <c r="DB37" cm="1">
        <f t="array" ref="DB37">AV37*INDEX(prod_est,$G37+$H37-1,MATCH(DB$14,$BP$14:$DP$14,0))</f>
        <v>6.2524770449124434</v>
      </c>
      <c r="DC37" cm="1">
        <f t="array" ref="DC37">AW37*INDEX(prod_est,$G37+$H37-1,MATCH(DC$14,$BP$14:$DP$14,0))</f>
        <v>6.2444731209844679</v>
      </c>
      <c r="DD37" cm="1">
        <f t="array" ref="DD37">AX37*INDEX(prod_est,$G37+$H37-1,MATCH(DD$14,$BP$14:$DP$14,0))</f>
        <v>6.2364794430434491</v>
      </c>
      <c r="DE37" cm="1">
        <f t="array" ref="DE37">AY37*INDEX(prod_est,$G37+$H37-1,MATCH(DE$14,$BP$14:$DP$14,0))</f>
        <v>6.2284959979732877</v>
      </c>
      <c r="DF37" cm="1">
        <f t="array" ref="DF37">AZ37*INDEX(prod_est,$G37+$H37-1,MATCH(DF$14,$BP$14:$DP$14,0))</f>
        <v>6.220522772674677</v>
      </c>
      <c r="DG37" cm="1">
        <f t="array" ref="DG37">BA37*INDEX(prod_est,$G37+$H37-1,MATCH(DG$14,$BP$14:$DP$14,0))</f>
        <v>6.2125597540650785</v>
      </c>
      <c r="DH37" cm="1">
        <f t="array" ref="DH37">BB37*INDEX(prod_est,$G37+$H37-1,MATCH(DH$14,$BP$14:$DP$14,0))</f>
        <v>6.2046069290787003</v>
      </c>
      <c r="DI37" cm="1">
        <f t="array" ref="DI37">BC37*INDEX(prod_est,$G37+$H37-1,MATCH(DI$14,$BP$14:$DP$14,0))</f>
        <v>6.1966642846664763</v>
      </c>
      <c r="DJ37" cm="1">
        <f t="array" ref="DJ37">BD37*INDEX(prod_est,$G37+$H37-1,MATCH(DJ$14,$BP$14:$DP$14,0))</f>
        <v>6.188731807796044</v>
      </c>
      <c r="DK37" cm="1">
        <f t="array" ref="DK37">BE37*INDEX(prod_est,$G37+$H37-1,MATCH(DK$14,$BP$14:$DP$14,0))</f>
        <v>6.1808094854517268</v>
      </c>
      <c r="DL37" cm="1">
        <f t="array" ref="DL37">BF37*INDEX(prod_est,$G37+$H37-1,MATCH(DL$14,$BP$14:$DP$14,0))</f>
        <v>6.1728973046345068</v>
      </c>
      <c r="DM37" cm="1">
        <f t="array" ref="DM37">BG37*INDEX(prod_est,$G37+$H37-1,MATCH(DM$14,$BP$14:$DP$14,0))</f>
        <v>6.164995252362008</v>
      </c>
      <c r="DN37" cm="1">
        <f t="array" ref="DN37">BH37*INDEX(prod_est,$G37+$H37-1,MATCH(DN$14,$BP$14:$DP$14,0))</f>
        <v>6.157103315668472</v>
      </c>
      <c r="DO37" cm="1">
        <f t="array" ref="DO37">BI37*INDEX(prod_est,$G37+$H37-1,MATCH(DO$14,$BP$14:$DP$14,0))</f>
        <v>6.1492214816047399</v>
      </c>
      <c r="DP37" cm="1">
        <f t="array" ref="DP37">BJ37*INDEX(prod_est,$G37+$H37-1,MATCH(DP$14,$BP$14:$DP$14,0))</f>
        <v>6.1413497372382269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05_PRC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05_PRC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05_PRC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05_PRC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05_PRC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05_PRC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05_PRC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ref="K45:AP45" si="62">J45*(1-$F$4)</f>
        <v>5.3203165512783282E-4</v>
      </c>
      <c r="L45" s="42">
        <f t="shared" si="62"/>
        <v>5.313505905090698E-4</v>
      </c>
      <c r="M45" s="42">
        <f t="shared" si="62"/>
        <v>5.3067039773507471E-4</v>
      </c>
      <c r="N45" s="42">
        <f t="shared" si="62"/>
        <v>5.2999107568978132E-4</v>
      </c>
      <c r="O45" s="42">
        <f t="shared" si="62"/>
        <v>5.2931262325855196E-4</v>
      </c>
      <c r="P45" s="42">
        <f t="shared" si="62"/>
        <v>5.2863503932817576E-4</v>
      </c>
      <c r="Q45" s="42">
        <f t="shared" si="62"/>
        <v>5.2795832278686714E-4</v>
      </c>
      <c r="R45" s="42">
        <f t="shared" si="62"/>
        <v>5.2728247252426344E-4</v>
      </c>
      <c r="S45" s="42">
        <f t="shared" si="62"/>
        <v>5.2660748743142368E-4</v>
      </c>
      <c r="T45" s="42">
        <f t="shared" si="62"/>
        <v>5.2593336640082626E-4</v>
      </c>
      <c r="U45" s="42">
        <f t="shared" si="62"/>
        <v>5.2526010832636735E-4</v>
      </c>
      <c r="V45" s="42">
        <f t="shared" si="62"/>
        <v>5.2458771210335921E-4</v>
      </c>
      <c r="W45" s="42">
        <f t="shared" si="62"/>
        <v>5.2391617662852813E-4</v>
      </c>
      <c r="X45" s="42">
        <f t="shared" si="62"/>
        <v>5.2324550080001266E-4</v>
      </c>
      <c r="Y45" s="42">
        <f t="shared" si="62"/>
        <v>5.2257568351736202E-4</v>
      </c>
      <c r="Z45" s="42">
        <f t="shared" si="62"/>
        <v>5.2190672368153412E-4</v>
      </c>
      <c r="AA45" s="42">
        <f t="shared" si="62"/>
        <v>5.2123862019489364E-4</v>
      </c>
      <c r="AB45" s="42">
        <f t="shared" si="62"/>
        <v>5.2057137196121037E-4</v>
      </c>
      <c r="AC45" s="42">
        <f t="shared" si="62"/>
        <v>5.1990497788565761E-4</v>
      </c>
      <c r="AD45" s="42">
        <f t="shared" si="62"/>
        <v>5.1923943687480999E-4</v>
      </c>
      <c r="AE45" s="42">
        <f t="shared" si="62"/>
        <v>5.1857474783664195E-4</v>
      </c>
      <c r="AF45" s="42">
        <f t="shared" si="62"/>
        <v>5.1791090968052579E-4</v>
      </c>
      <c r="AG45" s="42">
        <f t="shared" si="62"/>
        <v>5.1724792131722995E-4</v>
      </c>
      <c r="AH45" s="42">
        <f t="shared" si="62"/>
        <v>5.1658578165891724E-4</v>
      </c>
      <c r="AI45" s="42">
        <f t="shared" si="62"/>
        <v>5.1592448961914304E-4</v>
      </c>
      <c r="AJ45" s="42">
        <f t="shared" si="62"/>
        <v>5.1526404411285343E-4</v>
      </c>
      <c r="AK45" s="42">
        <f t="shared" si="62"/>
        <v>5.1460444405638367E-4</v>
      </c>
      <c r="AL45" s="42">
        <f t="shared" si="62"/>
        <v>5.1394568836745605E-4</v>
      </c>
      <c r="AM45" s="42">
        <f t="shared" si="62"/>
        <v>5.1328777596517847E-4</v>
      </c>
      <c r="AN45" s="42">
        <f t="shared" si="62"/>
        <v>5.1263070577004237E-4</v>
      </c>
      <c r="AO45" s="42">
        <f t="shared" si="62"/>
        <v>5.1197447670392113E-4</v>
      </c>
      <c r="AP45" s="42">
        <f t="shared" si="62"/>
        <v>5.1131908769006819E-4</v>
      </c>
      <c r="AQ45" s="42">
        <f t="shared" si="58"/>
        <v>5.1066453765311558E-4</v>
      </c>
      <c r="AR45" s="42">
        <f t="shared" si="58"/>
        <v>5.100108255190717E-4</v>
      </c>
      <c r="AS45" s="42">
        <f t="shared" si="58"/>
        <v>5.0935795021531984E-4</v>
      </c>
      <c r="AT45" s="42">
        <f t="shared" si="58"/>
        <v>5.0870591067061653E-4</v>
      </c>
      <c r="AU45" s="42">
        <f t="shared" si="58"/>
        <v>5.080547058150894E-4</v>
      </c>
      <c r="AV45" s="42">
        <f t="shared" si="58"/>
        <v>5.0740433458023573E-4</v>
      </c>
      <c r="AW45" s="42">
        <f t="shared" si="58"/>
        <v>5.0675479589892066E-4</v>
      </c>
      <c r="AX45" s="42">
        <f t="shared" si="58"/>
        <v>5.0610608870537538E-4</v>
      </c>
      <c r="AY45" s="42">
        <f t="shared" si="58"/>
        <v>5.0545821193519528E-4</v>
      </c>
      <c r="AZ45" s="42">
        <f t="shared" si="58"/>
        <v>5.0481116452533842E-4</v>
      </c>
      <c r="BA45" s="42">
        <f t="shared" si="58"/>
        <v>5.041649454141237E-4</v>
      </c>
      <c r="BB45" s="42">
        <f t="shared" si="58"/>
        <v>5.0351955354122914E-4</v>
      </c>
      <c r="BC45" s="42">
        <f t="shared" si="58"/>
        <v>5.0287498784768988E-4</v>
      </c>
      <c r="BD45" s="42">
        <f t="shared" si="58"/>
        <v>5.0223124727589693E-4</v>
      </c>
      <c r="BE45" s="42">
        <f t="shared" si="58"/>
        <v>5.0158833076959495E-4</v>
      </c>
      <c r="BF45" s="42">
        <f t="shared" si="58"/>
        <v>5.0094623727388083E-4</v>
      </c>
      <c r="BG45" s="42">
        <f t="shared" si="58"/>
        <v>5.003049657352019E-4</v>
      </c>
      <c r="BH45" s="42">
        <f t="shared" si="58"/>
        <v>4.9966451510135418E-4</v>
      </c>
      <c r="BI45" s="42">
        <f t="shared" si="58"/>
        <v>4.9902488432148045E-4</v>
      </c>
      <c r="BJ45" s="42">
        <f t="shared" si="58"/>
        <v>4.9838607234606888E-4</v>
      </c>
      <c r="BK45" t="str">
        <f t="shared" si="3"/>
        <v>05_PRC</v>
      </c>
      <c r="BL45" t="str">
        <f t="shared" si="4"/>
        <v>d_ind_cem_17_electricity</v>
      </c>
      <c r="BO45" s="8">
        <f t="shared" si="5"/>
        <v>1190.042969184</v>
      </c>
      <c r="BP45" s="8">
        <f t="shared" si="6"/>
        <v>1262.53121472</v>
      </c>
      <c r="BQ45" s="8" cm="1">
        <f t="array" ref="BQ45">K45*INDEX(prod_est,$G45+$H45-1,MATCH(BQ$14,$BP$14:$DP$14,0))</f>
        <v>1229.3921470866396</v>
      </c>
      <c r="BR45" s="8" cm="1">
        <f t="array" ref="BR45">L45*INDEX(prod_est,$G45+$H45-1,MATCH(BR$14,$BP$14:$DP$14,0))</f>
        <v>1157.6178613127813</v>
      </c>
      <c r="BS45" s="8" cm="1">
        <f t="array" ref="BS45">M45*INDEX(prod_est,$G45+$H45-1,MATCH(BS$14,$BP$14:$DP$14,0))</f>
        <v>1131.4113667855763</v>
      </c>
      <c r="BT45" s="8" cm="1">
        <f t="array" ref="BT45">N45*INDEX(prod_est,$G45+$H45-1,MATCH(BT$14,$BP$14:$DP$14,0))</f>
        <v>1105.5412985592477</v>
      </c>
      <c r="BU45" s="8" cm="1">
        <f t="array" ref="BU45">O45*INDEX(prod_est,$G45+$H45-1,MATCH(BU$14,$BP$14:$DP$14,0))</f>
        <v>1080.0450328127265</v>
      </c>
      <c r="BV45" s="8" cm="1">
        <f t="array" ref="BV45">P45*INDEX(prod_est,$G45+$H45-1,MATCH(BV$14,$BP$14:$DP$14,0))</f>
        <v>1054.9248788041555</v>
      </c>
      <c r="BW45" s="8" cm="1">
        <f t="array" ref="BW45">Q45*INDEX(prod_est,$G45+$H45-1,MATCH(BW$14,$BP$14:$DP$14,0))</f>
        <v>1030.1852474428129</v>
      </c>
      <c r="BX45" s="8" cm="1">
        <f t="array" ref="BX45">R45*INDEX(prod_est,$G45+$H45-1,MATCH(BX$14,$BP$14:$DP$14,0))</f>
        <v>1005.8570632009066</v>
      </c>
      <c r="BY45" s="8" cm="1">
        <f t="array" ref="BY45">S45*INDEX(prod_est,$G45+$H45-1,MATCH(BY$14,$BP$14:$DP$14,0))</f>
        <v>981.9696306718937</v>
      </c>
      <c r="BZ45" s="8" cm="1">
        <f t="array" ref="BZ45">T45*INDEX(prod_est,$G45+$H45-1,MATCH(BZ$14,$BP$14:$DP$14,0))</f>
        <v>954.02039381002635</v>
      </c>
      <c r="CA45" s="8" cm="1">
        <f t="array" ref="CA45">U45*INDEX(prod_est,$G45+$H45-1,MATCH(CA$14,$BP$14:$DP$14,0))</f>
        <v>926.7509067444164</v>
      </c>
      <c r="CB45" s="8" cm="1">
        <f t="array" ref="CB45">V45*INDEX(prod_est,$G45+$H45-1,MATCH(CB$14,$BP$14:$DP$14,0))</f>
        <v>900.14293381092943</v>
      </c>
      <c r="CC45" s="8" cm="1">
        <f t="array" ref="CC45">W45*INDEX(prod_est,$G45+$H45-1,MATCH(CC$14,$BP$14:$DP$14,0))</f>
        <v>874.18796413437815</v>
      </c>
      <c r="CD45" s="8" cm="1">
        <f t="array" ref="CD45">X45*INDEX(prod_est,$G45+$H45-1,MATCH(CD$14,$BP$14:$DP$14,0))</f>
        <v>848.89088338474994</v>
      </c>
      <c r="CE45" s="8" cm="1">
        <f t="array" ref="CE45">Y45*INDEX(prod_est,$G45+$H45-1,MATCH(CE$14,$BP$14:$DP$14,0))</f>
        <v>824.26632923391242</v>
      </c>
      <c r="CF45" s="8" cm="1">
        <f t="array" ref="CF45">Z45*INDEX(prod_est,$G45+$H45-1,MATCH(CF$14,$BP$14:$DP$14,0))</f>
        <v>800.33340123832716</v>
      </c>
      <c r="CG45" s="8" cm="1">
        <f t="array" ref="CG45">AA45*INDEX(prod_est,$G45+$H45-1,MATCH(CG$14,$BP$14:$DP$14,0))</f>
        <v>777.09813852982097</v>
      </c>
      <c r="CH45" s="8" cm="1">
        <f t="array" ref="CH45">AB45*INDEX(prod_est,$G45+$H45-1,MATCH(CH$14,$BP$14:$DP$14,0))</f>
        <v>754.55097030615775</v>
      </c>
      <c r="CI45" s="8" cm="1">
        <f t="array" ref="CI45">AC45*INDEX(prod_est,$G45+$H45-1,MATCH(CI$14,$BP$14:$DP$14,0))</f>
        <v>732.66657247262219</v>
      </c>
      <c r="CJ45" s="8" cm="1">
        <f t="array" ref="CJ45">AD45*INDEX(prod_est,$G45+$H45-1,MATCH(CJ$14,$BP$14:$DP$14,0))</f>
        <v>711.41455303524504</v>
      </c>
      <c r="CK45" s="8" cm="1">
        <f t="array" ref="CK45">AE45*INDEX(prod_est,$G45+$H45-1,MATCH(CK$14,$BP$14:$DP$14,0))</f>
        <v>690.75893187791519</v>
      </c>
      <c r="CL45" s="8" cm="1">
        <f t="array" ref="CL45">AF45*INDEX(prod_est,$G45+$H45-1,MATCH(CL$14,$BP$14:$DP$14,0))</f>
        <v>670.66950395711672</v>
      </c>
      <c r="CM45" s="8" cm="1">
        <f t="array" ref="CM45">AG45*INDEX(prod_est,$G45+$H45-1,MATCH(CM$14,$BP$14:$DP$14,0))</f>
        <v>654.46803450998425</v>
      </c>
      <c r="CN45" s="8" cm="1">
        <f t="array" ref="CN45">AH45*INDEX(prod_est,$G45+$H45-1,MATCH(CN$14,$BP$14:$DP$14,0))</f>
        <v>638.6237747078203</v>
      </c>
      <c r="CO45" s="8" cm="1">
        <f t="array" ref="CO45">AI45*INDEX(prod_est,$G45+$H45-1,MATCH(CO$14,$BP$14:$DP$14,0))</f>
        <v>623.12301057957768</v>
      </c>
      <c r="CP45" s="8" cm="1">
        <f t="array" ref="CP45">AJ45*INDEX(prod_est,$G45+$H45-1,MATCH(CP$14,$BP$14:$DP$14,0))</f>
        <v>607.95189038389765</v>
      </c>
      <c r="CQ45" s="8" cm="1">
        <f t="array" ref="CQ45">AK45*INDEX(prod_est,$G45+$H45-1,MATCH(CQ$14,$BP$14:$DP$14,0))</f>
        <v>593.09814065920636</v>
      </c>
      <c r="CR45" s="8" cm="1">
        <f t="array" ref="CR45">AL45*INDEX(prod_est,$G45+$H45-1,MATCH(CR$14,$BP$14:$DP$14,0))</f>
        <v>578.55229505306909</v>
      </c>
      <c r="CS45" s="8" cm="1">
        <f t="array" ref="CS45">AM45*INDEX(prod_est,$G45+$H45-1,MATCH(CS$14,$BP$14:$DP$14,0))</f>
        <v>564.30617656447066</v>
      </c>
      <c r="CT45" s="8" cm="1">
        <f t="array" ref="CT45">AN45*INDEX(prod_est,$G45+$H45-1,MATCH(CT$14,$BP$14:$DP$14,0))</f>
        <v>550.35100712109909</v>
      </c>
      <c r="CU45" s="8" cm="1">
        <f t="array" ref="CU45">AO45*INDEX(prod_est,$G45+$H45-1,MATCH(CU$14,$BP$14:$DP$14,0))</f>
        <v>536.67861039328523</v>
      </c>
      <c r="CV45" s="8" cm="1">
        <f t="array" ref="CV45">AP45*INDEX(prod_est,$G45+$H45-1,MATCH(CV$14,$BP$14:$DP$14,0))</f>
        <v>523.28171475282522</v>
      </c>
      <c r="CW45" cm="1">
        <f t="array" ref="CW45">AQ45*INDEX(prod_est,$G45+$H45-1,MATCH(CW$14,$BP$14:$DP$14,0))</f>
        <v>522.61185111195186</v>
      </c>
      <c r="CX45" cm="1">
        <f t="array" ref="CX45">AR45*INDEX(prod_est,$G45+$H45-1,MATCH(CX$14,$BP$14:$DP$14,0))</f>
        <v>521.94284497724539</v>
      </c>
      <c r="CY45" cm="1">
        <f t="array" ref="CY45">AS45*INDEX(prod_est,$G45+$H45-1,MATCH(CY$14,$BP$14:$DP$14,0))</f>
        <v>521.27469525099434</v>
      </c>
      <c r="CZ45" cm="1">
        <f t="array" ref="CZ45">AT45*INDEX(prod_est,$G45+$H45-1,MATCH(CZ$14,$BP$14:$DP$14,0))</f>
        <v>520.60740083689291</v>
      </c>
      <c r="DA45" cm="1">
        <f t="array" ref="DA45">AU45*INDEX(prod_est,$G45+$H45-1,MATCH(DA$14,$BP$14:$DP$14,0))</f>
        <v>519.9409606400385</v>
      </c>
      <c r="DB45" cm="1">
        <f t="array" ref="DB45">AV45*INDEX(prod_est,$G45+$H45-1,MATCH(DB$14,$BP$14:$DP$14,0))</f>
        <v>519.27537356692994</v>
      </c>
      <c r="DC45" cm="1">
        <f t="array" ref="DC45">AW45*INDEX(prod_est,$G45+$H45-1,MATCH(DC$14,$BP$14:$DP$14,0))</f>
        <v>518.61063852546624</v>
      </c>
      <c r="DD45" cm="1">
        <f t="array" ref="DD45">AX45*INDEX(prod_est,$G45+$H45-1,MATCH(DD$14,$BP$14:$DP$14,0))</f>
        <v>517.94675442494429</v>
      </c>
      <c r="DE45" cm="1">
        <f t="array" ref="DE45">AY45*INDEX(prod_est,$G45+$H45-1,MATCH(DE$14,$BP$14:$DP$14,0))</f>
        <v>517.28372017605693</v>
      </c>
      <c r="DF45" cm="1">
        <f t="array" ref="DF45">AZ45*INDEX(prod_est,$G45+$H45-1,MATCH(DF$14,$BP$14:$DP$14,0))</f>
        <v>516.62153469089174</v>
      </c>
      <c r="DG45" cm="1">
        <f t="array" ref="DG45">BA45*INDEX(prod_est,$G45+$H45-1,MATCH(DG$14,$BP$14:$DP$14,0))</f>
        <v>515.96019688292893</v>
      </c>
      <c r="DH45" cm="1">
        <f t="array" ref="DH45">BB45*INDEX(prod_est,$G45+$H45-1,MATCH(DH$14,$BP$14:$DP$14,0))</f>
        <v>515.29970566703969</v>
      </c>
      <c r="DI45" cm="1">
        <f t="array" ref="DI45">BC45*INDEX(prod_est,$G45+$H45-1,MATCH(DI$14,$BP$14:$DP$14,0))</f>
        <v>514.64005995948389</v>
      </c>
      <c r="DJ45" cm="1">
        <f t="array" ref="DJ45">BD45*INDEX(prod_est,$G45+$H45-1,MATCH(DJ$14,$BP$14:$DP$14,0))</f>
        <v>513.9812586779093</v>
      </c>
      <c r="DK45" cm="1">
        <f t="array" ref="DK45">BE45*INDEX(prod_est,$G45+$H45-1,MATCH(DK$14,$BP$14:$DP$14,0))</f>
        <v>513.3233007413487</v>
      </c>
      <c r="DL45" cm="1">
        <f t="array" ref="DL45">BF45*INDEX(prod_est,$G45+$H45-1,MATCH(DL$14,$BP$14:$DP$14,0))</f>
        <v>512.66618507021894</v>
      </c>
      <c r="DM45" cm="1">
        <f t="array" ref="DM45">BG45*INDEX(prod_est,$G45+$H45-1,MATCH(DM$14,$BP$14:$DP$14,0))</f>
        <v>512.00991058631882</v>
      </c>
      <c r="DN45" cm="1">
        <f t="array" ref="DN45">BH45*INDEX(prod_est,$G45+$H45-1,MATCH(DN$14,$BP$14:$DP$14,0))</f>
        <v>511.35447621282731</v>
      </c>
      <c r="DO45" cm="1">
        <f t="array" ref="DO45">BI45*INDEX(prod_est,$G45+$H45-1,MATCH(DO$14,$BP$14:$DP$14,0))</f>
        <v>510.69988087430187</v>
      </c>
      <c r="DP45" cm="1">
        <f t="array" ref="DP45">BJ45*INDEX(prod_est,$G45+$H45-1,MATCH(DP$14,$BP$14:$DP$14,0))</f>
        <v>510.04612349667656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ref="K46:AP46" si="63">J46*(1-$F$4)</f>
        <v>7.5096571126277299E-6</v>
      </c>
      <c r="L46" s="42">
        <f t="shared" si="63"/>
        <v>7.500043846745601E-6</v>
      </c>
      <c r="M46" s="42">
        <f t="shared" si="63"/>
        <v>7.4904428870020258E-6</v>
      </c>
      <c r="N46" s="42">
        <f t="shared" si="63"/>
        <v>7.4808542176436646E-6</v>
      </c>
      <c r="O46" s="42">
        <f t="shared" si="63"/>
        <v>7.4712778229373438E-6</v>
      </c>
      <c r="P46" s="42">
        <f t="shared" si="63"/>
        <v>7.4617136871700294E-6</v>
      </c>
      <c r="Q46" s="42">
        <f t="shared" si="63"/>
        <v>7.4521617946488023E-6</v>
      </c>
      <c r="R46" s="42">
        <f t="shared" si="63"/>
        <v>7.4426221297008332E-6</v>
      </c>
      <c r="S46" s="42">
        <f t="shared" si="63"/>
        <v>7.4330946766733546E-6</v>
      </c>
      <c r="T46" s="42">
        <f t="shared" si="63"/>
        <v>7.4235794199336374E-6</v>
      </c>
      <c r="U46" s="42">
        <f t="shared" si="63"/>
        <v>7.4140763438689636E-6</v>
      </c>
      <c r="V46" s="42">
        <f t="shared" si="63"/>
        <v>7.4045854328866011E-6</v>
      </c>
      <c r="W46" s="42">
        <f t="shared" si="63"/>
        <v>7.3951066714137797E-6</v>
      </c>
      <c r="X46" s="42">
        <f t="shared" si="63"/>
        <v>7.3856400438976624E-6</v>
      </c>
      <c r="Y46" s="42">
        <f t="shared" si="63"/>
        <v>7.3761855348053234E-6</v>
      </c>
      <c r="Z46" s="42">
        <f t="shared" si="63"/>
        <v>7.3667431286237202E-6</v>
      </c>
      <c r="AA46" s="42">
        <f t="shared" si="63"/>
        <v>7.357312809859669E-6</v>
      </c>
      <c r="AB46" s="42">
        <f t="shared" si="63"/>
        <v>7.3478945630398184E-6</v>
      </c>
      <c r="AC46" s="42">
        <f t="shared" si="63"/>
        <v>7.3384883727106258E-6</v>
      </c>
      <c r="AD46" s="42">
        <f t="shared" si="63"/>
        <v>7.3290942234383308E-6</v>
      </c>
      <c r="AE46" s="42">
        <f t="shared" si="63"/>
        <v>7.3197120998089295E-6</v>
      </c>
      <c r="AF46" s="42">
        <f t="shared" si="63"/>
        <v>7.3103419864281503E-6</v>
      </c>
      <c r="AG46" s="42">
        <f t="shared" si="63"/>
        <v>7.3009838679214279E-6</v>
      </c>
      <c r="AH46" s="42">
        <f t="shared" si="63"/>
        <v>7.2916377289338778E-6</v>
      </c>
      <c r="AI46" s="42">
        <f t="shared" si="63"/>
        <v>7.2823035541302725E-6</v>
      </c>
      <c r="AJ46" s="42">
        <f t="shared" si="63"/>
        <v>7.2729813281950155E-6</v>
      </c>
      <c r="AK46" s="42">
        <f t="shared" si="63"/>
        <v>7.2636710358321155E-6</v>
      </c>
      <c r="AL46" s="42">
        <f t="shared" si="63"/>
        <v>7.2543726617651615E-6</v>
      </c>
      <c r="AM46" s="42">
        <f t="shared" si="63"/>
        <v>7.2450861907372994E-6</v>
      </c>
      <c r="AN46" s="42">
        <f t="shared" si="63"/>
        <v>7.2358116075112052E-6</v>
      </c>
      <c r="AO46" s="42">
        <f t="shared" si="63"/>
        <v>7.2265488968690597E-6</v>
      </c>
      <c r="AP46" s="42">
        <f t="shared" si="63"/>
        <v>7.2172980436125252E-6</v>
      </c>
      <c r="AQ46" s="42">
        <f t="shared" si="58"/>
        <v>7.2080590325627197E-6</v>
      </c>
      <c r="AR46" s="42">
        <f t="shared" si="58"/>
        <v>7.1988318485601919E-6</v>
      </c>
      <c r="AS46" s="42">
        <f t="shared" si="58"/>
        <v>7.1896164764648964E-6</v>
      </c>
      <c r="AT46" s="42">
        <f t="shared" si="58"/>
        <v>7.1804129011561683E-6</v>
      </c>
      <c r="AU46" s="42">
        <f t="shared" si="58"/>
        <v>7.1712211075327004E-6</v>
      </c>
      <c r="AV46" s="42">
        <f t="shared" si="58"/>
        <v>7.1620410805125152E-6</v>
      </c>
      <c r="AW46" s="42">
        <f t="shared" si="58"/>
        <v>7.1528728050329437E-6</v>
      </c>
      <c r="AX46" s="42">
        <f t="shared" si="58"/>
        <v>7.1437162660505969E-6</v>
      </c>
      <c r="AY46" s="42">
        <f t="shared" si="58"/>
        <v>7.1345714485413456E-6</v>
      </c>
      <c r="AZ46" s="42">
        <f t="shared" si="58"/>
        <v>7.1254383375002907E-6</v>
      </c>
      <c r="BA46" s="42">
        <f t="shared" si="58"/>
        <v>7.1163169179417433E-6</v>
      </c>
      <c r="BB46" s="42">
        <f t="shared" si="58"/>
        <v>7.1072071748991978E-6</v>
      </c>
      <c r="BC46" s="42">
        <f t="shared" si="58"/>
        <v>7.098109093425306E-6</v>
      </c>
      <c r="BD46" s="42">
        <f t="shared" si="58"/>
        <v>7.089022658591855E-6</v>
      </c>
      <c r="BE46" s="42">
        <f t="shared" si="58"/>
        <v>7.079947855489742E-6</v>
      </c>
      <c r="BF46" s="42">
        <f t="shared" si="58"/>
        <v>7.0708846692289493E-6</v>
      </c>
      <c r="BG46" s="42">
        <f t="shared" si="58"/>
        <v>7.061833084938521E-6</v>
      </c>
      <c r="BH46" s="42">
        <f t="shared" si="58"/>
        <v>7.0527930877665365E-6</v>
      </c>
      <c r="BI46" s="42">
        <f t="shared" si="58"/>
        <v>7.0437646628800886E-6</v>
      </c>
      <c r="BJ46" s="42">
        <f t="shared" si="58"/>
        <v>7.034747795465257E-6</v>
      </c>
      <c r="BK46" t="str">
        <f t="shared" si="3"/>
        <v>05_PRC</v>
      </c>
      <c r="BL46" t="str">
        <f t="shared" si="4"/>
        <v>d_ind_cem_18_heat</v>
      </c>
      <c r="BO46" s="8">
        <f t="shared" si="5"/>
        <v>13.9787</v>
      </c>
      <c r="BP46" s="8">
        <f t="shared" si="6"/>
        <v>17.820700000000009</v>
      </c>
      <c r="BQ46" s="8" cm="1">
        <f t="array" ref="BQ46">K46*INDEX(prod_est,$G46+$H46-1,MATCH(BQ$14,$BP$14:$DP$14,0))</f>
        <v>17.352940173004527</v>
      </c>
      <c r="BR46" s="8" cm="1">
        <f t="array" ref="BR46">L46*INDEX(prod_est,$G46+$H46-1,MATCH(BR$14,$BP$14:$DP$14,0))</f>
        <v>16.339842041586152</v>
      </c>
      <c r="BS46" s="8" cm="1">
        <f t="array" ref="BS46">M46*INDEX(prod_est,$G46+$H46-1,MATCH(BS$14,$BP$14:$DP$14,0))</f>
        <v>15.969935878810976</v>
      </c>
      <c r="BT46" s="8" cm="1">
        <f t="array" ref="BT46">N46*INDEX(prod_est,$G46+$H46-1,MATCH(BT$14,$BP$14:$DP$14,0))</f>
        <v>15.604778392432962</v>
      </c>
      <c r="BU46" s="8" cm="1">
        <f t="array" ref="BU46">O46*INDEX(prod_est,$G46+$H46-1,MATCH(BU$14,$BP$14:$DP$14,0))</f>
        <v>15.244897149346393</v>
      </c>
      <c r="BV46" s="8" cm="1">
        <f t="array" ref="BV46">P46*INDEX(prod_est,$G46+$H46-1,MATCH(BV$14,$BP$14:$DP$14,0))</f>
        <v>14.89032474486147</v>
      </c>
      <c r="BW46" s="8" cm="1">
        <f t="array" ref="BW46">Q46*INDEX(prod_est,$G46+$H46-1,MATCH(BW$14,$BP$14:$DP$14,0))</f>
        <v>14.541123439213864</v>
      </c>
      <c r="BX46" s="8" cm="1">
        <f t="array" ref="BX46">R46*INDEX(prod_est,$G46+$H46-1,MATCH(BX$14,$BP$14:$DP$14,0))</f>
        <v>14.197729733090021</v>
      </c>
      <c r="BY46" s="8" cm="1">
        <f t="array" ref="BY46">S46*INDEX(prod_est,$G46+$H46-1,MATCH(BY$14,$BP$14:$DP$14,0))</f>
        <v>13.860557262495549</v>
      </c>
      <c r="BZ46" s="8" cm="1">
        <f t="array" ref="BZ46">T46*INDEX(prod_est,$G46+$H46-1,MATCH(BZ$14,$BP$14:$DP$14,0))</f>
        <v>13.466052192413189</v>
      </c>
      <c r="CA46" s="8" cm="1">
        <f t="array" ref="CA46">U46*INDEX(prod_est,$G46+$H46-1,MATCH(CA$14,$BP$14:$DP$14,0))</f>
        <v>13.08114182941841</v>
      </c>
      <c r="CB46" s="8" cm="1">
        <f t="array" ref="CB46">V46*INDEX(prod_est,$G46+$H46-1,MATCH(CB$14,$BP$14:$DP$14,0))</f>
        <v>12.705568776073386</v>
      </c>
      <c r="CC46" s="8" cm="1">
        <f t="array" ref="CC46">W46*INDEX(prod_est,$G46+$H46-1,MATCH(CC$14,$BP$14:$DP$14,0))</f>
        <v>12.339212900890136</v>
      </c>
      <c r="CD46" s="8" cm="1">
        <f t="array" ref="CD46">X46*INDEX(prod_est,$G46+$H46-1,MATCH(CD$14,$BP$14:$DP$14,0))</f>
        <v>11.982143165378783</v>
      </c>
      <c r="CE46" s="8" cm="1">
        <f t="array" ref="CE46">Y46*INDEX(prod_est,$G46+$H46-1,MATCH(CE$14,$BP$14:$DP$14,0))</f>
        <v>11.634566181111385</v>
      </c>
      <c r="CF46" s="8" cm="1">
        <f t="array" ref="CF46">Z46*INDEX(prod_est,$G46+$H46-1,MATCH(CF$14,$BP$14:$DP$14,0))</f>
        <v>11.296751539415169</v>
      </c>
      <c r="CG46" s="8" cm="1">
        <f t="array" ref="CG46">AA46*INDEX(prod_est,$G46+$H46-1,MATCH(CG$14,$BP$14:$DP$14,0))</f>
        <v>10.968784482979808</v>
      </c>
      <c r="CH46" s="8" cm="1">
        <f t="array" ref="CH46">AB46*INDEX(prod_est,$G46+$H46-1,MATCH(CH$14,$BP$14:$DP$14,0))</f>
        <v>10.650529919386665</v>
      </c>
      <c r="CI46" s="8" cm="1">
        <f t="array" ref="CI46">AC46*INDEX(prod_est,$G46+$H46-1,MATCH(CI$14,$BP$14:$DP$14,0))</f>
        <v>10.341630397596562</v>
      </c>
      <c r="CJ46" s="8" cm="1">
        <f t="array" ref="CJ46">AD46*INDEX(prod_est,$G46+$H46-1,MATCH(CJ$14,$BP$14:$DP$14,0))</f>
        <v>10.041656932883724</v>
      </c>
      <c r="CK46" s="8" cm="1">
        <f t="array" ref="CK46">AE46*INDEX(prod_est,$G46+$H46-1,MATCH(CK$14,$BP$14:$DP$14,0))</f>
        <v>9.7501016638600877</v>
      </c>
      <c r="CL46" s="8" cm="1">
        <f t="array" ref="CL46">AF46*INDEX(prod_est,$G46+$H46-1,MATCH(CL$14,$BP$14:$DP$14,0))</f>
        <v>9.4665382446161743</v>
      </c>
      <c r="CM46" s="8" cm="1">
        <f t="array" ref="CM46">AG46*INDEX(prod_est,$G46+$H46-1,MATCH(CM$14,$BP$14:$DP$14,0))</f>
        <v>9.2378535806567612</v>
      </c>
      <c r="CN46" s="8" cm="1">
        <f t="array" ref="CN46">AH46*INDEX(prod_est,$G46+$H46-1,MATCH(CN$14,$BP$14:$DP$14,0))</f>
        <v>9.0142109511800363</v>
      </c>
      <c r="CO46" s="8" cm="1">
        <f t="array" ref="CO46">AI46*INDEX(prod_est,$G46+$H46-1,MATCH(CO$14,$BP$14:$DP$14,0))</f>
        <v>8.7954167827036276</v>
      </c>
      <c r="CP46" s="8" cm="1">
        <f t="array" ref="CP46">AJ46*INDEX(prod_est,$G46+$H46-1,MATCH(CP$14,$BP$14:$DP$14,0))</f>
        <v>8.5812755571093646</v>
      </c>
      <c r="CQ46" s="8" cm="1">
        <f t="array" ref="CQ46">AK46*INDEX(prod_est,$G46+$H46-1,MATCH(CQ$14,$BP$14:$DP$14,0))</f>
        <v>8.3716140337881289</v>
      </c>
      <c r="CR46" s="8" cm="1">
        <f t="array" ref="CR46">AL46*INDEX(prod_est,$G46+$H46-1,MATCH(CR$14,$BP$14:$DP$14,0))</f>
        <v>8.1662985946361708</v>
      </c>
      <c r="CS46" s="8" cm="1">
        <f t="array" ref="CS46">AM46*INDEX(prod_est,$G46+$H46-1,MATCH(CS$14,$BP$14:$DP$14,0))</f>
        <v>7.9652138208184633</v>
      </c>
      <c r="CT46" s="8" cm="1">
        <f t="array" ref="CT46">AN46*INDEX(prod_est,$G46+$H46-1,MATCH(CT$14,$BP$14:$DP$14,0))</f>
        <v>7.7682358093443895</v>
      </c>
      <c r="CU46" s="8" cm="1">
        <f t="array" ref="CU46">AO46*INDEX(prod_est,$G46+$H46-1,MATCH(CU$14,$BP$14:$DP$14,0))</f>
        <v>7.5752491508550079</v>
      </c>
      <c r="CV46" s="8" cm="1">
        <f t="array" ref="CV46">AP46*INDEX(prod_est,$G46+$H46-1,MATCH(CV$14,$BP$14:$DP$14,0))</f>
        <v>7.386151205904083</v>
      </c>
      <c r="CW46" cm="1">
        <f t="array" ref="CW46">AQ46*INDEX(prod_est,$G46+$H46-1,MATCH(CW$14,$BP$14:$DP$14,0))</f>
        <v>7.3766960424627896</v>
      </c>
      <c r="CX46" cm="1">
        <f t="array" ref="CX46">AR46*INDEX(prod_est,$G46+$H46-1,MATCH(CX$14,$BP$14:$DP$14,0))</f>
        <v>7.3672529827698785</v>
      </c>
      <c r="CY46" cm="1">
        <f t="array" ref="CY46">AS46*INDEX(prod_est,$G46+$H46-1,MATCH(CY$14,$BP$14:$DP$14,0))</f>
        <v>7.3578220113310913</v>
      </c>
      <c r="CZ46" cm="1">
        <f t="array" ref="CZ46">AT46*INDEX(prod_est,$G46+$H46-1,MATCH(CZ$14,$BP$14:$DP$14,0))</f>
        <v>7.3484031126720071</v>
      </c>
      <c r="DA46" cm="1">
        <f t="array" ref="DA46">AU46*INDEX(prod_est,$G46+$H46-1,MATCH(DA$14,$BP$14:$DP$14,0))</f>
        <v>7.338996271338015</v>
      </c>
      <c r="DB46" cm="1">
        <f t="array" ref="DB46">AV46*INDEX(prod_est,$G46+$H46-1,MATCH(DB$14,$BP$14:$DP$14,0))</f>
        <v>7.3296014718942839</v>
      </c>
      <c r="DC46" cm="1">
        <f t="array" ref="DC46">AW46*INDEX(prod_est,$G46+$H46-1,MATCH(DC$14,$BP$14:$DP$14,0))</f>
        <v>7.3202186989257445</v>
      </c>
      <c r="DD46" cm="1">
        <f t="array" ref="DD46">AX46*INDEX(prod_est,$G46+$H46-1,MATCH(DD$14,$BP$14:$DP$14,0))</f>
        <v>7.3108479370370585</v>
      </c>
      <c r="DE46" cm="1">
        <f t="array" ref="DE46">AY46*INDEX(prod_est,$G46+$H46-1,MATCH(DE$14,$BP$14:$DP$14,0))</f>
        <v>7.3014891708525989</v>
      </c>
      <c r="DF46" cm="1">
        <f t="array" ref="DF46">AZ46*INDEX(prod_est,$G46+$H46-1,MATCH(DF$14,$BP$14:$DP$14,0))</f>
        <v>7.2921423850164171</v>
      </c>
      <c r="DG46" cm="1">
        <f t="array" ref="DG46">BA46*INDEX(prod_est,$G46+$H46-1,MATCH(DG$14,$BP$14:$DP$14,0))</f>
        <v>7.2828075641922236</v>
      </c>
      <c r="DH46" cm="1">
        <f t="array" ref="DH46">BB46*INDEX(prod_est,$G46+$H46-1,MATCH(DH$14,$BP$14:$DP$14,0))</f>
        <v>7.2734846930633639</v>
      </c>
      <c r="DI46" cm="1">
        <f t="array" ref="DI46">BC46*INDEX(prod_est,$G46+$H46-1,MATCH(DI$14,$BP$14:$DP$14,0))</f>
        <v>7.2641737563327853</v>
      </c>
      <c r="DJ46" cm="1">
        <f t="array" ref="DJ46">BD46*INDEX(prod_est,$G46+$H46-1,MATCH(DJ$14,$BP$14:$DP$14,0))</f>
        <v>7.2548747387230224</v>
      </c>
      <c r="DK46" cm="1">
        <f t="array" ref="DK46">BE46*INDEX(prod_est,$G46+$H46-1,MATCH(DK$14,$BP$14:$DP$14,0))</f>
        <v>7.2455876249761628</v>
      </c>
      <c r="DL46" cm="1">
        <f t="array" ref="DL46">BF46*INDEX(prod_est,$G46+$H46-1,MATCH(DL$14,$BP$14:$DP$14,0))</f>
        <v>7.236312399853829</v>
      </c>
      <c r="DM46" cm="1">
        <f t="array" ref="DM46">BG46*INDEX(prod_est,$G46+$H46-1,MATCH(DM$14,$BP$14:$DP$14,0))</f>
        <v>7.2270490481371494</v>
      </c>
      <c r="DN46" cm="1">
        <f t="array" ref="DN46">BH46*INDEX(prod_est,$G46+$H46-1,MATCH(DN$14,$BP$14:$DP$14,0))</f>
        <v>7.217797554626733</v>
      </c>
      <c r="DO46" cm="1">
        <f t="array" ref="DO46">BI46*INDEX(prod_est,$G46+$H46-1,MATCH(DO$14,$BP$14:$DP$14,0))</f>
        <v>7.2085579041426477</v>
      </c>
      <c r="DP46" cm="1">
        <f t="array" ref="DP46">BJ46*INDEX(prod_est,$G46+$H46-1,MATCH(DP$14,$BP$14:$DP$14,0))</f>
        <v>7.1993300815243924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4">SUM(J15:J46)*1000</f>
        <v>3.2692984587381004</v>
      </c>
      <c r="K47" s="42">
        <f t="shared" si="64"/>
        <v>3.2651133628195348</v>
      </c>
      <c r="L47" s="42">
        <f t="shared" si="64"/>
        <v>3.2609336243279747</v>
      </c>
      <c r="M47" s="42">
        <f t="shared" si="64"/>
        <v>3.2567592364052658</v>
      </c>
      <c r="N47" s="42">
        <f t="shared" si="64"/>
        <v>3.2525901922020344</v>
      </c>
      <c r="O47" s="42">
        <f t="shared" si="64"/>
        <v>3.24842648487768</v>
      </c>
      <c r="P47" s="42">
        <f t="shared" si="64"/>
        <v>3.2442681076003512</v>
      </c>
      <c r="Q47" s="42">
        <f t="shared" si="64"/>
        <v>3.2401150535469472</v>
      </c>
      <c r="R47" s="42">
        <f t="shared" si="64"/>
        <v>3.2359673159030997</v>
      </c>
      <c r="S47" s="42">
        <f t="shared" si="64"/>
        <v>3.2318248878631639</v>
      </c>
      <c r="T47" s="42">
        <f t="shared" si="64"/>
        <v>3.2276877626302065</v>
      </c>
      <c r="U47" s="42">
        <f t="shared" si="64"/>
        <v>3.2235559334159958</v>
      </c>
      <c r="V47" s="42">
        <f t="shared" si="64"/>
        <v>3.2194293934409899</v>
      </c>
      <c r="W47" s="42">
        <f t="shared" si="64"/>
        <v>3.2153081359343267</v>
      </c>
      <c r="X47" s="42">
        <f t="shared" si="64"/>
        <v>3.211192154133808</v>
      </c>
      <c r="Y47" s="42">
        <f t="shared" si="64"/>
        <v>3.207081441285895</v>
      </c>
      <c r="Z47" s="42">
        <f t="shared" si="64"/>
        <v>3.202975990645696</v>
      </c>
      <c r="AA47" s="42">
        <f t="shared" si="64"/>
        <v>3.1988757954769471</v>
      </c>
      <c r="AB47" s="42">
        <f t="shared" si="64"/>
        <v>3.1947808490520151</v>
      </c>
      <c r="AC47" s="42">
        <f t="shared" si="64"/>
        <v>3.1906911446518729</v>
      </c>
      <c r="AD47" s="42">
        <f t="shared" si="64"/>
        <v>3.1866066755660984</v>
      </c>
      <c r="AE47" s="42">
        <f t="shared" si="64"/>
        <v>3.1825274350928581</v>
      </c>
      <c r="AF47" s="42">
        <f t="shared" si="64"/>
        <v>3.1784534165388991</v>
      </c>
      <c r="AG47" s="42">
        <f t="shared" si="64"/>
        <v>3.1743846132195341</v>
      </c>
      <c r="AH47" s="42">
        <f t="shared" si="64"/>
        <v>3.1703210184586359</v>
      </c>
      <c r="AI47" s="42">
        <f t="shared" si="64"/>
        <v>3.166262625588621</v>
      </c>
      <c r="AJ47" s="42">
        <f t="shared" si="64"/>
        <v>3.1622094279504425</v>
      </c>
      <c r="AK47" s="42">
        <f t="shared" si="64"/>
        <v>3.1581614188935778</v>
      </c>
      <c r="AL47" s="42">
        <f t="shared" si="64"/>
        <v>3.1541185917760188</v>
      </c>
      <c r="AM47" s="42">
        <f t="shared" si="64"/>
        <v>3.1500809399642571</v>
      </c>
      <c r="AN47" s="42">
        <f t="shared" si="64"/>
        <v>3.1460484568332787</v>
      </c>
      <c r="AO47" s="42">
        <f t="shared" ref="AO47:BJ47" si="65">SUM(AO15:AO46)*1000</f>
        <v>3.1420211357665497</v>
      </c>
      <c r="AP47">
        <f t="shared" si="65"/>
        <v>3.1379989701560063</v>
      </c>
      <c r="AQ47">
        <f t="shared" si="65"/>
        <v>3.1339819534020412</v>
      </c>
      <c r="AR47">
        <f t="shared" si="65"/>
        <v>3.1299700789134985</v>
      </c>
      <c r="AS47">
        <f t="shared" si="65"/>
        <v>3.1259633401076607</v>
      </c>
      <c r="AT47">
        <f t="shared" si="65"/>
        <v>3.1219617304102343</v>
      </c>
      <c r="AU47">
        <f t="shared" si="65"/>
        <v>3.1179652432553411</v>
      </c>
      <c r="AV47">
        <f t="shared" si="65"/>
        <v>3.1139738720855119</v>
      </c>
      <c r="AW47">
        <f t="shared" si="65"/>
        <v>3.1099876103516673</v>
      </c>
      <c r="AX47">
        <f t="shared" si="65"/>
        <v>3.1060064515131152</v>
      </c>
      <c r="AY47">
        <f t="shared" si="65"/>
        <v>3.1020303890375329</v>
      </c>
      <c r="AZ47">
        <f t="shared" si="65"/>
        <v>3.0980594164009636</v>
      </c>
      <c r="BA47">
        <f t="shared" si="65"/>
        <v>3.0940935270877996</v>
      </c>
      <c r="BB47">
        <f t="shared" si="65"/>
        <v>3.0901327145907747</v>
      </c>
      <c r="BC47">
        <f t="shared" si="65"/>
        <v>3.0861769724109527</v>
      </c>
      <c r="BD47">
        <f t="shared" si="65"/>
        <v>3.0822262940577159</v>
      </c>
      <c r="BE47">
        <f t="shared" si="65"/>
        <v>3.0782806730487571</v>
      </c>
      <c r="BF47">
        <f t="shared" si="65"/>
        <v>3.0743401029100634</v>
      </c>
      <c r="BG47">
        <f t="shared" si="65"/>
        <v>3.0704045771759167</v>
      </c>
      <c r="BH47">
        <f t="shared" si="65"/>
        <v>3.0664740893888696</v>
      </c>
      <c r="BI47">
        <f t="shared" si="65"/>
        <v>3.0625486330997429</v>
      </c>
      <c r="BJ47">
        <f t="shared" si="65"/>
        <v>3.0586282018676116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05_PRC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05_PRC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5650.4110075326134</v>
      </c>
      <c r="BP58" s="65">
        <f t="shared" si="73"/>
        <v>5128.9349005754502</v>
      </c>
      <c r="BQ58" s="65">
        <f t="shared" si="73"/>
        <v>4994.310014809781</v>
      </c>
      <c r="BR58" s="65">
        <f t="shared" si="73"/>
        <v>4702.7325591576755</v>
      </c>
      <c r="BS58" s="65">
        <f t="shared" si="73"/>
        <v>4596.2707126423566</v>
      </c>
      <c r="BT58" s="65">
        <f t="shared" si="73"/>
        <v>4491.1755718178892</v>
      </c>
      <c r="BU58" s="65">
        <f t="shared" si="73"/>
        <v>4387.5989745052593</v>
      </c>
      <c r="BV58" s="65">
        <f t="shared" si="73"/>
        <v>4285.5503018861318</v>
      </c>
      <c r="BW58" s="65">
        <f t="shared" si="73"/>
        <v>4185.0474729365105</v>
      </c>
      <c r="BX58" s="65">
        <f t="shared" si="73"/>
        <v>4086.2161159204275</v>
      </c>
      <c r="BY58" s="65">
        <f t="shared" si="73"/>
        <v>3989.1752784704258</v>
      </c>
      <c r="BZ58" s="65">
        <f t="shared" si="73"/>
        <v>3875.6336767151979</v>
      </c>
      <c r="CA58" s="65">
        <f t="shared" si="73"/>
        <v>3764.8535056581081</v>
      </c>
      <c r="CB58" s="65">
        <f t="shared" si="73"/>
        <v>3656.7606843313933</v>
      </c>
      <c r="CC58" s="65">
        <f t="shared" si="73"/>
        <v>3551.3206379663102</v>
      </c>
      <c r="CD58" s="65">
        <f t="shared" si="73"/>
        <v>3448.553214217332</v>
      </c>
      <c r="CE58" s="65">
        <f t="shared" si="73"/>
        <v>3348.5178774883698</v>
      </c>
      <c r="CF58" s="65">
        <f t="shared" si="73"/>
        <v>3251.2922182425982</v>
      </c>
      <c r="CG58" s="65">
        <f t="shared" si="73"/>
        <v>3156.9007699835338</v>
      </c>
      <c r="CH58" s="65">
        <f t="shared" si="73"/>
        <v>3065.3046520712023</v>
      </c>
      <c r="CI58" s="65">
        <f t="shared" si="73"/>
        <v>2976.4009873397204</v>
      </c>
      <c r="CJ58" s="65">
        <f t="shared" si="73"/>
        <v>2890.0663106765019</v>
      </c>
      <c r="CK58" s="65">
        <f t="shared" si="73"/>
        <v>2806.1544556572267</v>
      </c>
      <c r="CL58" s="65">
        <f t="shared" si="73"/>
        <v>2721.1370382451905</v>
      </c>
      <c r="CM58" s="65">
        <f t="shared" si="73"/>
        <v>2648.7552859932794</v>
      </c>
      <c r="CN58" s="65">
        <f t="shared" si="73"/>
        <v>2574.9017373078364</v>
      </c>
      <c r="CO58" s="65">
        <f t="shared" si="73"/>
        <v>2499.7464241383168</v>
      </c>
      <c r="CP58" s="65">
        <f t="shared" si="73"/>
        <v>2423.4493385224682</v>
      </c>
      <c r="CQ58" s="65">
        <f t="shared" si="73"/>
        <v>2346.1679382965867</v>
      </c>
      <c r="CR58" s="65">
        <f t="shared" si="73"/>
        <v>2268.0623872844744</v>
      </c>
      <c r="CS58" s="65">
        <f t="shared" si="73"/>
        <v>2189.2897200511393</v>
      </c>
      <c r="CT58" s="65">
        <f t="shared" si="73"/>
        <v>2109.9967802630522</v>
      </c>
      <c r="CU58" s="65">
        <f t="shared" si="73"/>
        <v>2030.3253389337397</v>
      </c>
      <c r="CV58" s="65">
        <f t="shared" ref="CV58:DP58" si="74">CV$49*CV15</f>
        <v>1953.0707404277973</v>
      </c>
      <c r="CW58" s="65">
        <f t="shared" si="74"/>
        <v>1924.0321994061003</v>
      </c>
      <c r="CX58" s="65">
        <f t="shared" si="74"/>
        <v>1895.0648035331346</v>
      </c>
      <c r="CY58" s="65">
        <f t="shared" si="74"/>
        <v>1866.1684182458791</v>
      </c>
      <c r="CZ58" s="65">
        <f t="shared" si="74"/>
        <v>1837.3429092092406</v>
      </c>
      <c r="DA58" s="65">
        <f t="shared" si="74"/>
        <v>1808.5881423156882</v>
      </c>
      <c r="DB58" s="65">
        <f t="shared" si="74"/>
        <v>1779.9039836848954</v>
      </c>
      <c r="DC58" s="65">
        <f t="shared" si="74"/>
        <v>1751.2902996633748</v>
      </c>
      <c r="DD58" s="65">
        <f t="shared" si="74"/>
        <v>1722.7469568241179</v>
      </c>
      <c r="DE58" s="65">
        <f t="shared" si="74"/>
        <v>1694.2738219662335</v>
      </c>
      <c r="DF58" s="65">
        <f t="shared" si="74"/>
        <v>1665.8707621145895</v>
      </c>
      <c r="DG58" s="65">
        <f t="shared" si="74"/>
        <v>1637.5376445194509</v>
      </c>
      <c r="DH58" s="65">
        <f t="shared" si="74"/>
        <v>1609.2743366561217</v>
      </c>
      <c r="DI58" s="65">
        <f t="shared" si="74"/>
        <v>1581.0807062245854</v>
      </c>
      <c r="DJ58" s="65">
        <f t="shared" si="74"/>
        <v>1552.9566211491494</v>
      </c>
      <c r="DK58" s="65">
        <f t="shared" si="74"/>
        <v>1524.9019495780833</v>
      </c>
      <c r="DL58" s="65">
        <f t="shared" si="74"/>
        <v>1496.916559883266</v>
      </c>
      <c r="DM58" s="65">
        <f t="shared" si="74"/>
        <v>1469.0003206598274</v>
      </c>
      <c r="DN58" s="65">
        <f t="shared" si="74"/>
        <v>1441.1531007257925</v>
      </c>
      <c r="DO58" s="65">
        <f t="shared" si="74"/>
        <v>1413.3747691217263</v>
      </c>
      <c r="DP58" s="65">
        <f t="shared" si="74"/>
        <v>1385.665195110379</v>
      </c>
    </row>
    <row r="59" spans="1:120" x14ac:dyDescent="0.25">
      <c r="A59" s="65" t="str">
        <f t="shared" si="69"/>
        <v>05_PRC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05_PRC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05_PRC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05_PRC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05_PRC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05_PRC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315.57409628991581</v>
      </c>
      <c r="BP61" s="65">
        <f t="shared" si="79"/>
        <v>368.36706494164179</v>
      </c>
      <c r="BQ61" s="65">
        <f t="shared" si="79"/>
        <v>358.69812294901885</v>
      </c>
      <c r="BR61" s="65">
        <f t="shared" si="79"/>
        <v>337.75663438973402</v>
      </c>
      <c r="BS61" s="65">
        <f t="shared" si="79"/>
        <v>330.11040009560872</v>
      </c>
      <c r="BT61" s="65">
        <f t="shared" si="79"/>
        <v>322.56232445893141</v>
      </c>
      <c r="BU61" s="65">
        <f t="shared" si="79"/>
        <v>315.12331267806144</v>
      </c>
      <c r="BV61" s="65">
        <f t="shared" si="79"/>
        <v>307.79403852219707</v>
      </c>
      <c r="BW61" s="65">
        <f t="shared" si="79"/>
        <v>300.57578895651238</v>
      </c>
      <c r="BX61" s="65">
        <f t="shared" si="79"/>
        <v>293.4775867734179</v>
      </c>
      <c r="BY61" s="65">
        <f t="shared" si="79"/>
        <v>286.50798213544027</v>
      </c>
      <c r="BZ61" s="65">
        <f t="shared" si="79"/>
        <v>278.35327021218046</v>
      </c>
      <c r="CA61" s="65">
        <f t="shared" si="79"/>
        <v>270.39688798914722</v>
      </c>
      <c r="CB61" s="65">
        <f t="shared" si="79"/>
        <v>262.63351487070196</v>
      </c>
      <c r="CC61" s="65">
        <f t="shared" si="79"/>
        <v>255.06066765003274</v>
      </c>
      <c r="CD61" s="65">
        <f t="shared" si="79"/>
        <v>247.67977181261867</v>
      </c>
      <c r="CE61" s="65">
        <f t="shared" si="79"/>
        <v>240.49509817264672</v>
      </c>
      <c r="CF61" s="65">
        <f t="shared" si="79"/>
        <v>233.51221938247866</v>
      </c>
      <c r="CG61" s="65">
        <f t="shared" si="79"/>
        <v>226.73289747163099</v>
      </c>
      <c r="CH61" s="65">
        <f t="shared" si="79"/>
        <v>220.15433997977661</v>
      </c>
      <c r="CI61" s="65">
        <f t="shared" si="79"/>
        <v>213.76915812924904</v>
      </c>
      <c r="CJ61" s="65">
        <f t="shared" si="79"/>
        <v>207.56848448811019</v>
      </c>
      <c r="CK61" s="65">
        <f t="shared" si="79"/>
        <v>201.54182118540558</v>
      </c>
      <c r="CL61" s="65">
        <f t="shared" si="79"/>
        <v>195.4357548913147</v>
      </c>
      <c r="CM61" s="65">
        <f t="shared" si="79"/>
        <v>190.23719921665048</v>
      </c>
      <c r="CN61" s="65">
        <f t="shared" si="79"/>
        <v>184.93293712478248</v>
      </c>
      <c r="CO61" s="65">
        <f t="shared" si="79"/>
        <v>179.53518054106763</v>
      </c>
      <c r="CP61" s="65">
        <f t="shared" si="79"/>
        <v>174.05542031077931</v>
      </c>
      <c r="CQ61" s="65">
        <f t="shared" si="79"/>
        <v>168.50496526940336</v>
      </c>
      <c r="CR61" s="65">
        <f t="shared" si="79"/>
        <v>162.89531860012053</v>
      </c>
      <c r="CS61" s="65">
        <f t="shared" si="79"/>
        <v>157.2377587384984</v>
      </c>
      <c r="CT61" s="65">
        <f t="shared" si="79"/>
        <v>151.54283219594186</v>
      </c>
      <c r="CU61" s="65">
        <f t="shared" si="79"/>
        <v>145.82072115903702</v>
      </c>
      <c r="CV61" s="65">
        <f t="shared" si="79"/>
        <v>140.27219105355914</v>
      </c>
      <c r="CW61" s="65">
        <f t="shared" ref="CW61:DP61" si="80">CW$49*CW18</f>
        <v>138.18660362971607</v>
      </c>
      <c r="CX61" s="65">
        <f t="shared" si="80"/>
        <v>136.10612594700467</v>
      </c>
      <c r="CY61" s="65">
        <f t="shared" si="80"/>
        <v>134.03074834092612</v>
      </c>
      <c r="CZ61" s="65">
        <f t="shared" si="80"/>
        <v>131.96046116335165</v>
      </c>
      <c r="DA61" s="65">
        <f t="shared" si="80"/>
        <v>129.89525478249652</v>
      </c>
      <c r="DB61" s="65">
        <f t="shared" si="80"/>
        <v>127.83511958289397</v>
      </c>
      <c r="DC61" s="65">
        <f t="shared" si="80"/>
        <v>125.78004596536908</v>
      </c>
      <c r="DD61" s="65">
        <f t="shared" si="80"/>
        <v>123.73002434701311</v>
      </c>
      <c r="DE61" s="65">
        <f t="shared" si="80"/>
        <v>121.68504516115726</v>
      </c>
      <c r="DF61" s="65">
        <f t="shared" si="80"/>
        <v>119.64509885734712</v>
      </c>
      <c r="DG61" s="65">
        <f t="shared" si="80"/>
        <v>117.6101759013165</v>
      </c>
      <c r="DH61" s="65">
        <f t="shared" si="80"/>
        <v>115.5802667749619</v>
      </c>
      <c r="DI61" s="65">
        <f t="shared" si="80"/>
        <v>113.55536197631665</v>
      </c>
      <c r="DJ61" s="65">
        <f t="shared" si="80"/>
        <v>111.5354520195252</v>
      </c>
      <c r="DK61" s="65">
        <f t="shared" si="80"/>
        <v>109.52052743481738</v>
      </c>
      <c r="DL61" s="65">
        <f t="shared" si="80"/>
        <v>107.51057876848292</v>
      </c>
      <c r="DM61" s="65">
        <f t="shared" si="80"/>
        <v>105.50559658284568</v>
      </c>
      <c r="DN61" s="65">
        <f t="shared" si="80"/>
        <v>103.50557145623823</v>
      </c>
      <c r="DO61" s="65">
        <f t="shared" si="80"/>
        <v>101.51049398297621</v>
      </c>
      <c r="DP61" s="65">
        <f t="shared" si="80"/>
        <v>99.520354773332897</v>
      </c>
    </row>
    <row r="62" spans="1:120" x14ac:dyDescent="0.25">
      <c r="A62" s="65" t="str">
        <f t="shared" si="69"/>
        <v>05_PRC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05_PRC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0.17584559999999999</v>
      </c>
      <c r="BP62" s="65">
        <f t="shared" si="81"/>
        <v>0.19259280000000001</v>
      </c>
      <c r="BQ62" s="65">
        <f t="shared" si="81"/>
        <v>0.18753760156174701</v>
      </c>
      <c r="BR62" s="65">
        <f t="shared" si="81"/>
        <v>0.17658879451125895</v>
      </c>
      <c r="BS62" s="65">
        <f t="shared" si="81"/>
        <v>0.17259112530487944</v>
      </c>
      <c r="BT62" s="65">
        <f t="shared" si="81"/>
        <v>0.16864477624213201</v>
      </c>
      <c r="BU62" s="65">
        <f t="shared" si="81"/>
        <v>0.16475544887151672</v>
      </c>
      <c r="BV62" s="65">
        <f t="shared" si="81"/>
        <v>0.16092349545877291</v>
      </c>
      <c r="BW62" s="65">
        <f t="shared" si="81"/>
        <v>0.15714958886597197</v>
      </c>
      <c r="BX62" s="65">
        <f t="shared" si="81"/>
        <v>0.15343844646613536</v>
      </c>
      <c r="BY62" s="65">
        <f t="shared" si="81"/>
        <v>0.14979453852791144</v>
      </c>
      <c r="BZ62" s="65">
        <f t="shared" si="81"/>
        <v>0.1455310227254257</v>
      </c>
      <c r="CA62" s="65">
        <f t="shared" si="81"/>
        <v>0.14137119934260792</v>
      </c>
      <c r="CB62" s="65">
        <f t="shared" si="81"/>
        <v>0.13731228662042153</v>
      </c>
      <c r="CC62" s="65">
        <f t="shared" si="81"/>
        <v>0.13335298626757383</v>
      </c>
      <c r="CD62" s="65">
        <f t="shared" si="81"/>
        <v>0.12949404356849967</v>
      </c>
      <c r="CE62" s="65">
        <f t="shared" si="81"/>
        <v>0.12573769142657404</v>
      </c>
      <c r="CF62" s="65">
        <f t="shared" si="81"/>
        <v>0.12208684338327207</v>
      </c>
      <c r="CG62" s="65">
        <f t="shared" si="81"/>
        <v>0.11854242067784278</v>
      </c>
      <c r="CH62" s="65">
        <f t="shared" si="81"/>
        <v>0.11510296333244212</v>
      </c>
      <c r="CI62" s="65">
        <f t="shared" si="81"/>
        <v>0.11176460828352613</v>
      </c>
      <c r="CJ62" s="65">
        <f t="shared" si="81"/>
        <v>0.10852271938495613</v>
      </c>
      <c r="CK62" s="65">
        <f t="shared" si="81"/>
        <v>0.10537180805060811</v>
      </c>
      <c r="CL62" s="65">
        <f t="shared" si="81"/>
        <v>0.10217938256938087</v>
      </c>
      <c r="CM62" s="65">
        <f t="shared" si="81"/>
        <v>9.946142950401092E-2</v>
      </c>
      <c r="CN62" s="65">
        <f t="shared" si="81"/>
        <v>9.66882101110976E-2</v>
      </c>
      <c r="CO62" s="65">
        <f t="shared" si="81"/>
        <v>9.3866109133257006E-2</v>
      </c>
      <c r="CP62" s="65">
        <f t="shared" si="81"/>
        <v>9.1001134311886736E-2</v>
      </c>
      <c r="CQ62" s="65">
        <f t="shared" si="81"/>
        <v>8.8099198228480183E-2</v>
      </c>
      <c r="CR62" s="65">
        <f t="shared" si="81"/>
        <v>8.5166315075044588E-2</v>
      </c>
      <c r="CS62" s="65">
        <f t="shared" si="81"/>
        <v>8.220838153912971E-2</v>
      </c>
      <c r="CT62" s="65">
        <f t="shared" si="81"/>
        <v>7.9230911637473214E-2</v>
      </c>
      <c r="CU62" s="65">
        <f t="shared" si="81"/>
        <v>7.6239228907414303E-2</v>
      </c>
      <c r="CV62" s="65">
        <f t="shared" si="81"/>
        <v>7.3338299235355883E-2</v>
      </c>
      <c r="CW62" s="65">
        <f t="shared" ref="CW62:DP62" si="82">CW$49*CW19</f>
        <v>7.2247894691001832E-2</v>
      </c>
      <c r="CX62" s="65">
        <f t="shared" si="82"/>
        <v>7.1160161664938881E-2</v>
      </c>
      <c r="CY62" s="65">
        <f t="shared" si="82"/>
        <v>7.0075095104291593E-2</v>
      </c>
      <c r="CZ62" s="65">
        <f t="shared" si="82"/>
        <v>6.8992689964743281E-2</v>
      </c>
      <c r="DA62" s="65">
        <f t="shared" si="82"/>
        <v>6.7912941210522354E-2</v>
      </c>
      <c r="DB62" s="65">
        <f t="shared" si="82"/>
        <v>6.6835843814388771E-2</v>
      </c>
      <c r="DC62" s="65">
        <f t="shared" si="82"/>
        <v>6.5761392757620302E-2</v>
      </c>
      <c r="DD62" s="65">
        <f t="shared" si="82"/>
        <v>6.4689583029999123E-2</v>
      </c>
      <c r="DE62" s="65">
        <f t="shared" si="82"/>
        <v>6.3620409629798189E-2</v>
      </c>
      <c r="DF62" s="65">
        <f t="shared" si="82"/>
        <v>6.2553867563767671E-2</v>
      </c>
      <c r="DG62" s="65">
        <f t="shared" si="82"/>
        <v>6.1489951847121554E-2</v>
      </c>
      <c r="DH62" s="65">
        <f t="shared" si="82"/>
        <v>6.0428657503524046E-2</v>
      </c>
      <c r="DI62" s="65">
        <f t="shared" si="82"/>
        <v>5.9369979565076135E-2</v>
      </c>
      <c r="DJ62" s="65">
        <f t="shared" si="82"/>
        <v>5.8313913072302208E-2</v>
      </c>
      <c r="DK62" s="65">
        <f t="shared" si="82"/>
        <v>5.7260453074136547E-2</v>
      </c>
      <c r="DL62" s="65">
        <f t="shared" si="82"/>
        <v>5.6209594627909962E-2</v>
      </c>
      <c r="DM62" s="65">
        <f t="shared" si="82"/>
        <v>5.5161332799336417E-2</v>
      </c>
      <c r="DN62" s="65">
        <f t="shared" si="82"/>
        <v>5.4115662662499661E-2</v>
      </c>
      <c r="DO62" s="65">
        <f t="shared" si="82"/>
        <v>5.3072579299839835E-2</v>
      </c>
      <c r="DP62" s="65">
        <f t="shared" si="82"/>
        <v>5.2032077802140204E-2</v>
      </c>
    </row>
    <row r="63" spans="1:120" x14ac:dyDescent="0.25">
      <c r="A63" s="65" t="str">
        <f t="shared" si="69"/>
        <v>05_PRC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05_PRC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05_PRC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05_PRC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10.315270368</v>
      </c>
      <c r="BP64" s="65">
        <f t="shared" si="85"/>
        <v>7.3655860319999986</v>
      </c>
      <c r="BQ64" s="65">
        <f t="shared" si="85"/>
        <v>7.1722532645975594</v>
      </c>
      <c r="BR64" s="65">
        <f t="shared" si="85"/>
        <v>6.7535232794779807</v>
      </c>
      <c r="BS64" s="65">
        <f t="shared" si="85"/>
        <v>6.6006350278555672</v>
      </c>
      <c r="BT64" s="65">
        <f t="shared" si="85"/>
        <v>6.4497094816567015</v>
      </c>
      <c r="BU64" s="65">
        <f t="shared" si="85"/>
        <v>6.3009646928853718</v>
      </c>
      <c r="BV64" s="65">
        <f t="shared" si="85"/>
        <v>6.1544141337150364</v>
      </c>
      <c r="BW64" s="65">
        <f t="shared" si="85"/>
        <v>6.0100835373167936</v>
      </c>
      <c r="BX64" s="65">
        <f t="shared" si="85"/>
        <v>5.8681533165453041</v>
      </c>
      <c r="BY64" s="65">
        <f t="shared" si="85"/>
        <v>5.7287944339096288</v>
      </c>
      <c r="BZ64" s="65">
        <f t="shared" si="85"/>
        <v>5.5657390525973449</v>
      </c>
      <c r="CA64" s="65">
        <f t="shared" si="85"/>
        <v>5.4066493202497723</v>
      </c>
      <c r="CB64" s="65">
        <f t="shared" si="85"/>
        <v>5.2514188503067452</v>
      </c>
      <c r="CC64" s="65">
        <f t="shared" si="85"/>
        <v>5.0999979904644892</v>
      </c>
      <c r="CD64" s="65">
        <f t="shared" si="85"/>
        <v>4.9524152436401589</v>
      </c>
      <c r="CE64" s="65">
        <f t="shared" si="85"/>
        <v>4.8087560057670879</v>
      </c>
      <c r="CF64" s="65">
        <f t="shared" si="85"/>
        <v>4.6691317033388593</v>
      </c>
      <c r="CG64" s="65">
        <f t="shared" si="85"/>
        <v>4.5335775685497408</v>
      </c>
      <c r="CH64" s="65">
        <f t="shared" si="85"/>
        <v>4.402037765499248</v>
      </c>
      <c r="CI64" s="65">
        <f t="shared" si="85"/>
        <v>4.274364553841532</v>
      </c>
      <c r="CJ64" s="65">
        <f t="shared" si="85"/>
        <v>4.1503806271910904</v>
      </c>
      <c r="CK64" s="65">
        <f t="shared" si="85"/>
        <v>4.0298760781511263</v>
      </c>
      <c r="CL64" s="65">
        <f t="shared" si="85"/>
        <v>3.9077838476382087</v>
      </c>
      <c r="CM64" s="65">
        <f t="shared" si="85"/>
        <v>3.8038375052312206</v>
      </c>
      <c r="CN64" s="65">
        <f t="shared" si="85"/>
        <v>3.6977775381705946</v>
      </c>
      <c r="CO64" s="65">
        <f t="shared" si="85"/>
        <v>3.589848126773719</v>
      </c>
      <c r="CP64" s="65">
        <f t="shared" si="85"/>
        <v>3.4802790331922524</v>
      </c>
      <c r="CQ64" s="65">
        <f t="shared" si="85"/>
        <v>3.3692963802493803</v>
      </c>
      <c r="CR64" s="65">
        <f t="shared" si="85"/>
        <v>3.2571301767961187</v>
      </c>
      <c r="CS64" s="65">
        <f t="shared" si="85"/>
        <v>3.144005937802143</v>
      </c>
      <c r="CT64" s="65">
        <f t="shared" si="85"/>
        <v>3.0301345432414868</v>
      </c>
      <c r="CU64" s="65">
        <f t="shared" si="85"/>
        <v>2.915719588327816</v>
      </c>
      <c r="CV64" s="65">
        <f t="shared" si="85"/>
        <v>2.8047754249305981</v>
      </c>
      <c r="CW64" s="65">
        <f t="shared" ref="CW64:DP64" si="86">CW$49*CW21</f>
        <v>2.7630736142651764</v>
      </c>
      <c r="CX64" s="65">
        <f t="shared" si="86"/>
        <v>2.7214739740745024</v>
      </c>
      <c r="CY64" s="65">
        <f t="shared" si="86"/>
        <v>2.6799763111146513</v>
      </c>
      <c r="CZ64" s="65">
        <f t="shared" si="86"/>
        <v>2.6385804324690212</v>
      </c>
      <c r="DA64" s="65">
        <f t="shared" si="86"/>
        <v>2.5972861455478125</v>
      </c>
      <c r="DB64" s="65">
        <f t="shared" si="86"/>
        <v>2.5560932580875066</v>
      </c>
      <c r="DC64" s="65">
        <f t="shared" si="86"/>
        <v>2.515001578150347</v>
      </c>
      <c r="DD64" s="65">
        <f t="shared" si="86"/>
        <v>2.4740109141238196</v>
      </c>
      <c r="DE64" s="65">
        <f t="shared" si="86"/>
        <v>2.4331210747201348</v>
      </c>
      <c r="DF64" s="65">
        <f t="shared" si="86"/>
        <v>2.3923318689757109</v>
      </c>
      <c r="DG64" s="65">
        <f t="shared" si="86"/>
        <v>2.351643106250656</v>
      </c>
      <c r="DH64" s="65">
        <f t="shared" si="86"/>
        <v>2.3110545962282538</v>
      </c>
      <c r="DI64" s="65">
        <f t="shared" si="86"/>
        <v>2.2705661489144475</v>
      </c>
      <c r="DJ64" s="65">
        <f t="shared" si="86"/>
        <v>2.2301775746373256</v>
      </c>
      <c r="DK64" s="65">
        <f t="shared" si="86"/>
        <v>2.1898886840466094</v>
      </c>
      <c r="DL64" s="65">
        <f t="shared" si="86"/>
        <v>2.1496992881131387</v>
      </c>
      <c r="DM64" s="65">
        <f t="shared" si="86"/>
        <v>2.109609198128362</v>
      </c>
      <c r="DN64" s="65">
        <f t="shared" si="86"/>
        <v>2.0696182257038251</v>
      </c>
      <c r="DO64" s="65">
        <f t="shared" si="86"/>
        <v>2.0297261827706583</v>
      </c>
      <c r="DP64" s="65">
        <f t="shared" si="86"/>
        <v>1.9899328815790691</v>
      </c>
    </row>
    <row r="65" spans="1:120" x14ac:dyDescent="0.25">
      <c r="A65" s="65" t="str">
        <f t="shared" si="69"/>
        <v>05_PRC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05_PRC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05_PRC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05_PRC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05_PRC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05_PRC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05_PRC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05_PRC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0.43124040000000008</v>
      </c>
      <c r="BP68" s="65">
        <f t="shared" si="93"/>
        <v>0.35361712799999989</v>
      </c>
      <c r="BQ68" s="65">
        <f t="shared" si="93"/>
        <v>0.34433534408489447</v>
      </c>
      <c r="BR68" s="65">
        <f t="shared" si="93"/>
        <v>0.3242323822700201</v>
      </c>
      <c r="BS68" s="65">
        <f t="shared" si="93"/>
        <v>0.31689231398369805</v>
      </c>
      <c r="BT68" s="65">
        <f t="shared" si="93"/>
        <v>0.3096464739437057</v>
      </c>
      <c r="BU68" s="65">
        <f t="shared" si="93"/>
        <v>0.30250533068887608</v>
      </c>
      <c r="BV68" s="65">
        <f t="shared" si="93"/>
        <v>0.29546953100973822</v>
      </c>
      <c r="BW68" s="65">
        <f t="shared" si="93"/>
        <v>0.28854031033956495</v>
      </c>
      <c r="BX68" s="65">
        <f t="shared" si="93"/>
        <v>0.2817263301854302</v>
      </c>
      <c r="BY68" s="65">
        <f t="shared" si="93"/>
        <v>0.27503579834929126</v>
      </c>
      <c r="BZ68" s="65">
        <f t="shared" si="93"/>
        <v>0.26720761259542286</v>
      </c>
      <c r="CA68" s="65">
        <f t="shared" si="93"/>
        <v>0.25956981514079697</v>
      </c>
      <c r="CB68" s="65">
        <f t="shared" si="93"/>
        <v>0.25211729843393033</v>
      </c>
      <c r="CC68" s="65">
        <f t="shared" si="93"/>
        <v>0.24484767869911481</v>
      </c>
      <c r="CD68" s="65">
        <f t="shared" si="93"/>
        <v>0.23776232434337996</v>
      </c>
      <c r="CE68" s="65">
        <f t="shared" si="93"/>
        <v>0.23086533517148783</v>
      </c>
      <c r="CF68" s="65">
        <f t="shared" si="93"/>
        <v>0.22416206069893821</v>
      </c>
      <c r="CG68" s="65">
        <f t="shared" si="93"/>
        <v>0.21765419240109998</v>
      </c>
      <c r="CH68" s="65">
        <f t="shared" si="93"/>
        <v>0.21133904963169692</v>
      </c>
      <c r="CI68" s="65">
        <f t="shared" si="93"/>
        <v>0.20520953947014384</v>
      </c>
      <c r="CJ68" s="65">
        <f t="shared" si="93"/>
        <v>0.19925714954898679</v>
      </c>
      <c r="CK68" s="65">
        <f t="shared" si="93"/>
        <v>0.19347180234683389</v>
      </c>
      <c r="CL68" s="65">
        <f t="shared" si="93"/>
        <v>0.18761023156108494</v>
      </c>
      <c r="CM68" s="65">
        <f t="shared" si="93"/>
        <v>0.18261983338932092</v>
      </c>
      <c r="CN68" s="65">
        <f t="shared" si="93"/>
        <v>0.17752796143441965</v>
      </c>
      <c r="CO68" s="65">
        <f t="shared" si="93"/>
        <v>0.17234633863901933</v>
      </c>
      <c r="CP68" s="65">
        <f t="shared" si="93"/>
        <v>0.16708599573873811</v>
      </c>
      <c r="CQ68" s="65">
        <f t="shared" si="93"/>
        <v>0.16175778874733557</v>
      </c>
      <c r="CR68" s="65">
        <f t="shared" si="93"/>
        <v>0.15637276024431013</v>
      </c>
      <c r="CS68" s="65">
        <f t="shared" si="93"/>
        <v>0.15094173706075861</v>
      </c>
      <c r="CT68" s="65">
        <f t="shared" si="93"/>
        <v>0.14547484341089104</v>
      </c>
      <c r="CU68" s="65">
        <f t="shared" si="93"/>
        <v>0.13998185377217853</v>
      </c>
      <c r="CV68" s="65">
        <f t="shared" si="93"/>
        <v>0.1346554946395252</v>
      </c>
      <c r="CW68" s="65">
        <f t="shared" ref="CW68:DP68" si="94">CW$49*CW25</f>
        <v>0.13265341707830472</v>
      </c>
      <c r="CX68" s="65">
        <f t="shared" si="94"/>
        <v>0.13065624465697259</v>
      </c>
      <c r="CY68" s="65">
        <f t="shared" si="94"/>
        <v>0.12866396809801017</v>
      </c>
      <c r="CZ68" s="65">
        <f t="shared" si="94"/>
        <v>0.12667657813961344</v>
      </c>
      <c r="DA68" s="65">
        <f t="shared" si="94"/>
        <v>0.12469406553566781</v>
      </c>
      <c r="DB68" s="65">
        <f t="shared" si="94"/>
        <v>0.12271642105572339</v>
      </c>
      <c r="DC68" s="65">
        <f t="shared" si="94"/>
        <v>0.12074363548496979</v>
      </c>
      <c r="DD68" s="65">
        <f t="shared" si="94"/>
        <v>0.11877569962421147</v>
      </c>
      <c r="DE68" s="65">
        <f t="shared" si="94"/>
        <v>0.11681260428984251</v>
      </c>
      <c r="DF68" s="65">
        <f t="shared" si="94"/>
        <v>0.11485434031382215</v>
      </c>
      <c r="DG68" s="65">
        <f t="shared" si="94"/>
        <v>0.11290089854364974</v>
      </c>
      <c r="DH68" s="65">
        <f t="shared" si="94"/>
        <v>0.11095226984234001</v>
      </c>
      <c r="DI68" s="65">
        <f t="shared" si="94"/>
        <v>0.10900844508839848</v>
      </c>
      <c r="DJ68" s="65">
        <f t="shared" si="94"/>
        <v>0.1070694151757966</v>
      </c>
      <c r="DK68" s="65">
        <f t="shared" si="94"/>
        <v>0.10513517101394723</v>
      </c>
      <c r="DL68" s="65">
        <f t="shared" si="94"/>
        <v>0.1032057035276799</v>
      </c>
      <c r="DM68" s="65">
        <f t="shared" si="94"/>
        <v>0.1012810036572164</v>
      </c>
      <c r="DN68" s="65">
        <f t="shared" si="94"/>
        <v>9.936106235814611E-2</v>
      </c>
      <c r="DO68" s="65">
        <f t="shared" si="94"/>
        <v>9.7445870601401557E-2</v>
      </c>
      <c r="DP68" s="65">
        <f t="shared" si="94"/>
        <v>9.553541937323394E-2</v>
      </c>
    </row>
    <row r="69" spans="1:120" x14ac:dyDescent="0.25">
      <c r="A69" s="65" t="str">
        <f t="shared" si="69"/>
        <v>05_PRC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05_PRC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119.6817714</v>
      </c>
      <c r="BP69" s="65">
        <f t="shared" si="95"/>
        <v>120.91595630400001</v>
      </c>
      <c r="BQ69" s="65">
        <f t="shared" si="95"/>
        <v>117.74214007894979</v>
      </c>
      <c r="BR69" s="65">
        <f t="shared" si="95"/>
        <v>110.86812674668741</v>
      </c>
      <c r="BS69" s="65">
        <f t="shared" si="95"/>
        <v>108.35826139826094</v>
      </c>
      <c r="BT69" s="65">
        <f t="shared" si="95"/>
        <v>105.88061648717651</v>
      </c>
      <c r="BU69" s="65">
        <f t="shared" si="95"/>
        <v>103.43877162902363</v>
      </c>
      <c r="BV69" s="65">
        <f t="shared" si="95"/>
        <v>101.03294798756718</v>
      </c>
      <c r="BW69" s="65">
        <f t="shared" si="95"/>
        <v>98.663568007264203</v>
      </c>
      <c r="BX69" s="65">
        <f t="shared" si="95"/>
        <v>96.333593406673927</v>
      </c>
      <c r="BY69" s="65">
        <f t="shared" si="95"/>
        <v>94.045830764279799</v>
      </c>
      <c r="BZ69" s="65">
        <f t="shared" si="95"/>
        <v>91.369058369492549</v>
      </c>
      <c r="CA69" s="65">
        <f t="shared" si="95"/>
        <v>88.757387411963762</v>
      </c>
      <c r="CB69" s="65">
        <f t="shared" si="95"/>
        <v>86.209071413870149</v>
      </c>
      <c r="CC69" s="65">
        <f t="shared" si="95"/>
        <v>83.723295266167113</v>
      </c>
      <c r="CD69" s="65">
        <f t="shared" si="95"/>
        <v>81.300526882401513</v>
      </c>
      <c r="CE69" s="65">
        <f t="shared" si="95"/>
        <v>78.942168151153425</v>
      </c>
      <c r="CF69" s="65">
        <f t="shared" si="95"/>
        <v>76.650048287500979</v>
      </c>
      <c r="CG69" s="65">
        <f t="shared" si="95"/>
        <v>74.424745675084552</v>
      </c>
      <c r="CH69" s="65">
        <f t="shared" si="95"/>
        <v>72.265343692840474</v>
      </c>
      <c r="CI69" s="65">
        <f t="shared" si="95"/>
        <v>70.169416985185961</v>
      </c>
      <c r="CJ69" s="65">
        <f t="shared" si="95"/>
        <v>68.134054830412197</v>
      </c>
      <c r="CK69" s="65">
        <f t="shared" si="95"/>
        <v>66.155811317561245</v>
      </c>
      <c r="CL69" s="65">
        <f t="shared" si="95"/>
        <v>64.151503887626944</v>
      </c>
      <c r="CM69" s="65">
        <f t="shared" si="95"/>
        <v>62.445085506002123</v>
      </c>
      <c r="CN69" s="65">
        <f t="shared" si="95"/>
        <v>60.703969145811548</v>
      </c>
      <c r="CO69" s="65">
        <f t="shared" si="95"/>
        <v>58.932163353891767</v>
      </c>
      <c r="CP69" s="65">
        <f t="shared" si="95"/>
        <v>57.133439983584729</v>
      </c>
      <c r="CQ69" s="65">
        <f t="shared" si="95"/>
        <v>55.311511143782901</v>
      </c>
      <c r="CR69" s="65">
        <f t="shared" si="95"/>
        <v>53.470152737728483</v>
      </c>
      <c r="CS69" s="65">
        <f t="shared" si="95"/>
        <v>51.613066895584758</v>
      </c>
      <c r="CT69" s="65">
        <f t="shared" si="95"/>
        <v>49.743715494467097</v>
      </c>
      <c r="CU69" s="65">
        <f t="shared" si="95"/>
        <v>47.865440822396096</v>
      </c>
      <c r="CV69" s="65">
        <f t="shared" si="95"/>
        <v>46.044143840018805</v>
      </c>
      <c r="CW69" s="65">
        <f t="shared" ref="CW69:DP69" si="96">CW$49*CW26</f>
        <v>45.359552784492344</v>
      </c>
      <c r="CX69" s="65">
        <f t="shared" si="96"/>
        <v>44.676638994102234</v>
      </c>
      <c r="CY69" s="65">
        <f t="shared" si="96"/>
        <v>43.995399296490682</v>
      </c>
      <c r="CZ69" s="65">
        <f t="shared" si="96"/>
        <v>43.315830524673423</v>
      </c>
      <c r="DA69" s="65">
        <f t="shared" si="96"/>
        <v>42.637929517030997</v>
      </c>
      <c r="DB69" s="65">
        <f t="shared" si="96"/>
        <v>41.961693117300364</v>
      </c>
      <c r="DC69" s="65">
        <f t="shared" si="96"/>
        <v>41.287118174566245</v>
      </c>
      <c r="DD69" s="65">
        <f t="shared" si="96"/>
        <v>40.614201543252712</v>
      </c>
      <c r="DE69" s="65">
        <f t="shared" si="96"/>
        <v>39.94294008311455</v>
      </c>
      <c r="DF69" s="65">
        <f t="shared" si="96"/>
        <v>39.273330659228911</v>
      </c>
      <c r="DG69" s="65">
        <f t="shared" si="96"/>
        <v>38.605370141986725</v>
      </c>
      <c r="DH69" s="65">
        <f t="shared" si="96"/>
        <v>37.939055407084275</v>
      </c>
      <c r="DI69" s="65">
        <f t="shared" si="96"/>
        <v>37.274383335514742</v>
      </c>
      <c r="DJ69" s="65">
        <f t="shared" si="96"/>
        <v>36.611350813559767</v>
      </c>
      <c r="DK69" s="65">
        <f t="shared" si="96"/>
        <v>35.949954732780995</v>
      </c>
      <c r="DL69" s="65">
        <f t="shared" si="96"/>
        <v>35.290191990011678</v>
      </c>
      <c r="DM69" s="65">
        <f t="shared" si="96"/>
        <v>34.632059487348286</v>
      </c>
      <c r="DN69" s="65">
        <f t="shared" si="96"/>
        <v>33.975554132142115</v>
      </c>
      <c r="DO69" s="65">
        <f t="shared" si="96"/>
        <v>33.320672836990866</v>
      </c>
      <c r="DP69" s="65">
        <f t="shared" si="96"/>
        <v>32.667412519730334</v>
      </c>
    </row>
    <row r="70" spans="1:120" x14ac:dyDescent="0.25">
      <c r="A70" s="65" t="str">
        <f t="shared" si="69"/>
        <v>05_PRC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05_PRC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65.238717600000001</v>
      </c>
      <c r="BP70" s="65">
        <f t="shared" si="97"/>
        <v>61.663190400000012</v>
      </c>
      <c r="BQ70" s="65">
        <f t="shared" si="97"/>
        <v>60.044647734813267</v>
      </c>
      <c r="BR70" s="65">
        <f t="shared" si="97"/>
        <v>56.539125338300487</v>
      </c>
      <c r="BS70" s="65">
        <f t="shared" si="97"/>
        <v>55.259175945440546</v>
      </c>
      <c r="BT70" s="65">
        <f t="shared" si="97"/>
        <v>53.995657923785238</v>
      </c>
      <c r="BU70" s="65">
        <f t="shared" si="97"/>
        <v>52.750396760428245</v>
      </c>
      <c r="BV70" s="65">
        <f t="shared" si="97"/>
        <v>51.523505241669746</v>
      </c>
      <c r="BW70" s="65">
        <f t="shared" si="97"/>
        <v>50.315198800392089</v>
      </c>
      <c r="BX70" s="65">
        <f t="shared" si="97"/>
        <v>49.126987816374843</v>
      </c>
      <c r="BY70" s="65">
        <f t="shared" si="97"/>
        <v>47.960303553023493</v>
      </c>
      <c r="BZ70" s="65">
        <f t="shared" si="97"/>
        <v>46.595237015218927</v>
      </c>
      <c r="CA70" s="65">
        <f t="shared" si="97"/>
        <v>45.263370085172397</v>
      </c>
      <c r="CB70" s="65">
        <f t="shared" si="97"/>
        <v>43.963812116208011</v>
      </c>
      <c r="CC70" s="65">
        <f t="shared" si="97"/>
        <v>42.696147429322345</v>
      </c>
      <c r="CD70" s="65">
        <f t="shared" si="97"/>
        <v>41.460614645149207</v>
      </c>
      <c r="CE70" s="65">
        <f t="shared" si="97"/>
        <v>40.257928681099628</v>
      </c>
      <c r="CF70" s="65">
        <f t="shared" si="97"/>
        <v>39.089022377148517</v>
      </c>
      <c r="CG70" s="65">
        <f t="shared" si="97"/>
        <v>37.954190690071066</v>
      </c>
      <c r="CH70" s="65">
        <f t="shared" si="97"/>
        <v>36.852966173048003</v>
      </c>
      <c r="CI70" s="65">
        <f t="shared" si="97"/>
        <v>35.784111973908125</v>
      </c>
      <c r="CJ70" s="65">
        <f t="shared" si="97"/>
        <v>34.746143719600752</v>
      </c>
      <c r="CK70" s="65">
        <f t="shared" si="97"/>
        <v>33.737304108029505</v>
      </c>
      <c r="CL70" s="65">
        <f t="shared" si="97"/>
        <v>32.715172749605266</v>
      </c>
      <c r="CM70" s="65">
        <f t="shared" si="97"/>
        <v>31.844955081197256</v>
      </c>
      <c r="CN70" s="65">
        <f t="shared" si="97"/>
        <v>30.957042576440141</v>
      </c>
      <c r="CO70" s="65">
        <f t="shared" si="97"/>
        <v>30.053479463361093</v>
      </c>
      <c r="CP70" s="65">
        <f t="shared" si="97"/>
        <v>29.136189264031927</v>
      </c>
      <c r="CQ70" s="65">
        <f t="shared" si="97"/>
        <v>28.207065032805588</v>
      </c>
      <c r="CR70" s="65">
        <f t="shared" si="97"/>
        <v>27.268032357070823</v>
      </c>
      <c r="CS70" s="65">
        <f t="shared" si="97"/>
        <v>26.320979202354422</v>
      </c>
      <c r="CT70" s="65">
        <f t="shared" si="97"/>
        <v>25.367671012971879</v>
      </c>
      <c r="CU70" s="65">
        <f t="shared" si="97"/>
        <v>24.409812246704316</v>
      </c>
      <c r="CV70" s="65">
        <f t="shared" si="97"/>
        <v>23.48101024213744</v>
      </c>
      <c r="CW70" s="65">
        <f t="shared" ref="CW70:DP70" si="98">CW$49*CW27</f>
        <v>23.131891152371217</v>
      </c>
      <c r="CX70" s="65">
        <f t="shared" si="98"/>
        <v>22.783627413070015</v>
      </c>
      <c r="CY70" s="65">
        <f t="shared" si="98"/>
        <v>22.436217406434942</v>
      </c>
      <c r="CZ70" s="65">
        <f t="shared" si="98"/>
        <v>22.089659517407387</v>
      </c>
      <c r="DA70" s="65">
        <f t="shared" si="98"/>
        <v>21.743952133664649</v>
      </c>
      <c r="DB70" s="65">
        <f t="shared" si="98"/>
        <v>21.399093645615618</v>
      </c>
      <c r="DC70" s="65">
        <f t="shared" si="98"/>
        <v>21.055082446396359</v>
      </c>
      <c r="DD70" s="65">
        <f t="shared" si="98"/>
        <v>20.711916931865822</v>
      </c>
      <c r="DE70" s="65">
        <f t="shared" si="98"/>
        <v>20.369595500601484</v>
      </c>
      <c r="DF70" s="65">
        <f t="shared" si="98"/>
        <v>20.028116553895025</v>
      </c>
      <c r="DG70" s="65">
        <f t="shared" si="98"/>
        <v>19.687478495747978</v>
      </c>
      <c r="DH70" s="65">
        <f t="shared" si="98"/>
        <v>19.347679732867451</v>
      </c>
      <c r="DI70" s="65">
        <f t="shared" si="98"/>
        <v>19.008718674661782</v>
      </c>
      <c r="DJ70" s="65">
        <f t="shared" si="98"/>
        <v>18.670593733236252</v>
      </c>
      <c r="DK70" s="65">
        <f t="shared" si="98"/>
        <v>18.333303323388776</v>
      </c>
      <c r="DL70" s="65">
        <f t="shared" si="98"/>
        <v>17.996845862605621</v>
      </c>
      <c r="DM70" s="65">
        <f t="shared" si="98"/>
        <v>17.661219771057119</v>
      </c>
      <c r="DN70" s="65">
        <f t="shared" si="98"/>
        <v>17.326423471593383</v>
      </c>
      <c r="DO70" s="65">
        <f t="shared" si="98"/>
        <v>16.992455389740037</v>
      </c>
      <c r="DP70" s="65">
        <f t="shared" si="98"/>
        <v>16.659313953693946</v>
      </c>
    </row>
    <row r="71" spans="1:120" x14ac:dyDescent="0.25">
      <c r="A71" s="65" t="str">
        <f t="shared" si="69"/>
        <v>05_PRC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05_PRC</v>
      </c>
      <c r="BL71" s="65" t="str">
        <f t="shared" si="72"/>
        <v>d_ind_cem_7_9_lpg</v>
      </c>
      <c r="BM71" s="65"/>
      <c r="BN71" s="65"/>
      <c r="BO71" s="65">
        <f t="shared" ref="BO71:CV71" si="99">BO$49*BO28</f>
        <v>35.515787040000014</v>
      </c>
      <c r="BP71" s="65">
        <f t="shared" si="99"/>
        <v>31.757715359999999</v>
      </c>
      <c r="BQ71" s="65">
        <f t="shared" si="99"/>
        <v>30.924135116655719</v>
      </c>
      <c r="BR71" s="65">
        <f t="shared" si="99"/>
        <v>29.118724437539154</v>
      </c>
      <c r="BS71" s="65">
        <f t="shared" si="99"/>
        <v>28.459526166577639</v>
      </c>
      <c r="BT71" s="65">
        <f t="shared" si="99"/>
        <v>27.80879036416999</v>
      </c>
      <c r="BU71" s="65">
        <f t="shared" si="99"/>
        <v>27.16745719087454</v>
      </c>
      <c r="BV71" s="65">
        <f t="shared" si="99"/>
        <v>26.535584733780095</v>
      </c>
      <c r="BW71" s="65">
        <f t="shared" si="99"/>
        <v>25.913283944916749</v>
      </c>
      <c r="BX71" s="65">
        <f t="shared" si="99"/>
        <v>25.301332698585433</v>
      </c>
      <c r="BY71" s="65">
        <f t="shared" si="99"/>
        <v>24.700468122650303</v>
      </c>
      <c r="BZ71" s="65">
        <f t="shared" si="99"/>
        <v>23.997432903845628</v>
      </c>
      <c r="CA71" s="65">
        <f t="shared" si="99"/>
        <v>23.311496114207596</v>
      </c>
      <c r="CB71" s="65">
        <f t="shared" si="99"/>
        <v>22.642199053765673</v>
      </c>
      <c r="CC71" s="65">
        <f t="shared" si="99"/>
        <v>21.989327639930451</v>
      </c>
      <c r="CD71" s="65">
        <f t="shared" si="99"/>
        <v>21.353004766864856</v>
      </c>
      <c r="CE71" s="65">
        <f t="shared" si="99"/>
        <v>20.733598630627156</v>
      </c>
      <c r="CF71" s="65">
        <f t="shared" si="99"/>
        <v>20.131589661539024</v>
      </c>
      <c r="CG71" s="65">
        <f t="shared" si="99"/>
        <v>19.547129767947236</v>
      </c>
      <c r="CH71" s="65">
        <f t="shared" si="99"/>
        <v>18.97997820585304</v>
      </c>
      <c r="CI71" s="65">
        <f t="shared" si="99"/>
        <v>18.429497972873964</v>
      </c>
      <c r="CJ71" s="65">
        <f t="shared" si="99"/>
        <v>17.894924588668893</v>
      </c>
      <c r="CK71" s="65">
        <f t="shared" si="99"/>
        <v>17.375353009249405</v>
      </c>
      <c r="CL71" s="65">
        <f t="shared" si="99"/>
        <v>16.848935927505821</v>
      </c>
      <c r="CM71" s="65">
        <f t="shared" si="99"/>
        <v>16.400757284213554</v>
      </c>
      <c r="CN71" s="65">
        <f t="shared" si="99"/>
        <v>15.943465463797772</v>
      </c>
      <c r="CO71" s="65">
        <f t="shared" si="99"/>
        <v>15.478113282556112</v>
      </c>
      <c r="CP71" s="65">
        <f t="shared" si="99"/>
        <v>15.005691390924417</v>
      </c>
      <c r="CQ71" s="65">
        <f t="shared" si="99"/>
        <v>14.527174747884086</v>
      </c>
      <c r="CR71" s="65">
        <f t="shared" si="99"/>
        <v>14.043555067548439</v>
      </c>
      <c r="CS71" s="65">
        <f t="shared" si="99"/>
        <v>13.55580468805667</v>
      </c>
      <c r="CT71" s="65">
        <f t="shared" si="99"/>
        <v>13.064832846794822</v>
      </c>
      <c r="CU71" s="65">
        <f t="shared" si="99"/>
        <v>12.571517371924323</v>
      </c>
      <c r="CV71" s="65">
        <f t="shared" si="99"/>
        <v>12.093166681739596</v>
      </c>
      <c r="CW71" s="65">
        <f t="shared" ref="CW71:DP71" si="100">CW$49*CW28</f>
        <v>11.913363713264937</v>
      </c>
      <c r="CX71" s="65">
        <f t="shared" si="100"/>
        <v>11.734001266541183</v>
      </c>
      <c r="CY71" s="65">
        <f t="shared" si="100"/>
        <v>11.555078508371141</v>
      </c>
      <c r="CZ71" s="65">
        <f t="shared" si="100"/>
        <v>11.376594606968927</v>
      </c>
      <c r="DA71" s="65">
        <f t="shared" si="100"/>
        <v>11.198548731957697</v>
      </c>
      <c r="DB71" s="65">
        <f t="shared" si="100"/>
        <v>11.020940054367426</v>
      </c>
      <c r="DC71" s="65">
        <f t="shared" si="100"/>
        <v>10.843767746632638</v>
      </c>
      <c r="DD71" s="65">
        <f t="shared" si="100"/>
        <v>10.667030982590202</v>
      </c>
      <c r="DE71" s="65">
        <f t="shared" si="100"/>
        <v>10.490728937477067</v>
      </c>
      <c r="DF71" s="65">
        <f t="shared" si="100"/>
        <v>10.314860787928056</v>
      </c>
      <c r="DG71" s="65">
        <f t="shared" si="100"/>
        <v>10.139425711973619</v>
      </c>
      <c r="DH71" s="65">
        <f t="shared" si="100"/>
        <v>9.9644228890376194</v>
      </c>
      <c r="DI71" s="65">
        <f t="shared" si="100"/>
        <v>9.7898514999351161</v>
      </c>
      <c r="DJ71" s="65">
        <f t="shared" si="100"/>
        <v>9.6157107268701427</v>
      </c>
      <c r="DK71" s="65">
        <f t="shared" si="100"/>
        <v>9.441999753433489</v>
      </c>
      <c r="DL71" s="65">
        <f t="shared" si="100"/>
        <v>9.2687177646004901</v>
      </c>
      <c r="DM71" s="65">
        <f t="shared" si="100"/>
        <v>9.0958639467288371</v>
      </c>
      <c r="DN71" s="65">
        <f t="shared" si="100"/>
        <v>8.923437487556356</v>
      </c>
      <c r="DO71" s="65">
        <f t="shared" si="100"/>
        <v>8.7514375761988052</v>
      </c>
      <c r="DP71" s="65">
        <f t="shared" si="100"/>
        <v>8.5798634031476926</v>
      </c>
    </row>
    <row r="72" spans="1:120" x14ac:dyDescent="0.25">
      <c r="A72" s="65" t="str">
        <f t="shared" si="69"/>
        <v>05_PRC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05_PRC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2.30274E-2</v>
      </c>
      <c r="BP72" s="65">
        <f t="shared" si="101"/>
        <v>6.4476720000000029E-2</v>
      </c>
      <c r="BQ72" s="65">
        <f t="shared" si="101"/>
        <v>6.2784327479367491E-2</v>
      </c>
      <c r="BR72" s="65">
        <f t="shared" si="101"/>
        <v>5.9118857292899757E-2</v>
      </c>
      <c r="BS72" s="65">
        <f t="shared" si="101"/>
        <v>5.778050716728575E-2</v>
      </c>
      <c r="BT72" s="65">
        <f t="shared" si="101"/>
        <v>5.6459338133235525E-2</v>
      </c>
      <c r="BU72" s="65">
        <f t="shared" si="101"/>
        <v>5.5157258970029543E-2</v>
      </c>
      <c r="BV72" s="65">
        <f t="shared" si="101"/>
        <v>5.3874387610110964E-2</v>
      </c>
      <c r="BW72" s="65">
        <f t="shared" si="101"/>
        <v>5.2610949315999342E-2</v>
      </c>
      <c r="BX72" s="65">
        <f t="shared" si="101"/>
        <v>5.1368523382141006E-2</v>
      </c>
      <c r="BY72" s="65">
        <f t="shared" si="101"/>
        <v>5.0148606376735606E-2</v>
      </c>
      <c r="BZ72" s="65">
        <f t="shared" si="101"/>
        <v>4.8721255434164286E-2</v>
      </c>
      <c r="CA72" s="65">
        <f t="shared" si="101"/>
        <v>4.7328618910351374E-2</v>
      </c>
      <c r="CB72" s="65">
        <f t="shared" si="101"/>
        <v>4.5969765520749835E-2</v>
      </c>
      <c r="CC72" s="65">
        <f t="shared" si="101"/>
        <v>4.4644260620013865E-2</v>
      </c>
      <c r="CD72" s="65">
        <f t="shared" si="101"/>
        <v>4.3352353716410781E-2</v>
      </c>
      <c r="CE72" s="65">
        <f t="shared" si="101"/>
        <v>4.209479234715742E-2</v>
      </c>
      <c r="CF72" s="65">
        <f t="shared" si="101"/>
        <v>4.0872551915269374E-2</v>
      </c>
      <c r="CG72" s="65">
        <f t="shared" si="101"/>
        <v>3.9685940835625655E-2</v>
      </c>
      <c r="CH72" s="65">
        <f t="shared" si="101"/>
        <v>3.8534470333034997E-2</v>
      </c>
      <c r="CI72" s="65">
        <f t="shared" si="101"/>
        <v>3.7416847121006604E-2</v>
      </c>
      <c r="CJ72" s="65">
        <f t="shared" si="101"/>
        <v>3.6331519098441858E-2</v>
      </c>
      <c r="CK72" s="65">
        <f t="shared" si="101"/>
        <v>3.5276648782160136E-2</v>
      </c>
      <c r="CL72" s="65">
        <f t="shared" si="101"/>
        <v>3.4207880251488403E-2</v>
      </c>
      <c r="CM72" s="65">
        <f t="shared" si="101"/>
        <v>3.3297956833951509E-2</v>
      </c>
      <c r="CN72" s="65">
        <f t="shared" si="101"/>
        <v>3.2369531211106618E-2</v>
      </c>
      <c r="CO72" s="65">
        <f t="shared" si="101"/>
        <v>3.1424740883742593E-2</v>
      </c>
      <c r="CP72" s="65">
        <f t="shared" si="101"/>
        <v>3.0465597139196887E-2</v>
      </c>
      <c r="CQ72" s="65">
        <f t="shared" si="101"/>
        <v>2.9494079406926003E-2</v>
      </c>
      <c r="CR72" s="65">
        <f t="shared" si="101"/>
        <v>2.8512201133819304E-2</v>
      </c>
      <c r="CS72" s="65">
        <f t="shared" si="101"/>
        <v>2.7521936428317368E-2</v>
      </c>
      <c r="CT72" s="65">
        <f t="shared" si="101"/>
        <v>2.6525131287328012E-2</v>
      </c>
      <c r="CU72" s="65">
        <f t="shared" si="101"/>
        <v>2.5523567938569157E-2</v>
      </c>
      <c r="CV72" s="65">
        <f t="shared" si="101"/>
        <v>2.455238713531482E-2</v>
      </c>
      <c r="CW72" s="65">
        <f t="shared" ref="CW72:DP72" si="102">CW$49*CW29</f>
        <v>2.4187338657422376E-2</v>
      </c>
      <c r="CX72" s="65">
        <f t="shared" si="102"/>
        <v>2.3823184557392605E-2</v>
      </c>
      <c r="CY72" s="65">
        <f t="shared" si="102"/>
        <v>2.3459923143610683E-2</v>
      </c>
      <c r="CZ72" s="65">
        <f t="shared" si="102"/>
        <v>2.3097552727327112E-2</v>
      </c>
      <c r="DA72" s="65">
        <f t="shared" si="102"/>
        <v>2.2736071622653155E-2</v>
      </c>
      <c r="DB72" s="65">
        <f t="shared" si="102"/>
        <v>2.2375478146556254E-2</v>
      </c>
      <c r="DC72" s="65">
        <f t="shared" si="102"/>
        <v>2.2015770618855506E-2</v>
      </c>
      <c r="DD72" s="65">
        <f t="shared" si="102"/>
        <v>2.1656947362217117E-2</v>
      </c>
      <c r="DE72" s="65">
        <f t="shared" si="102"/>
        <v>2.1299006702149844E-2</v>
      </c>
      <c r="DF72" s="65">
        <f t="shared" si="102"/>
        <v>2.0941946967000503E-2</v>
      </c>
      <c r="DG72" s="65">
        <f t="shared" si="102"/>
        <v>2.0585766487949408E-2</v>
      </c>
      <c r="DH72" s="65">
        <f t="shared" si="102"/>
        <v>2.0230463599005894E-2</v>
      </c>
      <c r="DI72" s="65">
        <f t="shared" si="102"/>
        <v>1.9876036637003765E-2</v>
      </c>
      <c r="DJ72" s="65">
        <f t="shared" si="102"/>
        <v>1.9522483941596846E-2</v>
      </c>
      <c r="DK72" s="65">
        <f t="shared" si="102"/>
        <v>1.9169803855254425E-2</v>
      </c>
      <c r="DL72" s="65">
        <f t="shared" si="102"/>
        <v>1.8817994723256831E-2</v>
      </c>
      <c r="DM72" s="65">
        <f t="shared" si="102"/>
        <v>1.8467054893690906E-2</v>
      </c>
      <c r="DN72" s="65">
        <f t="shared" si="102"/>
        <v>1.8116982717445558E-2</v>
      </c>
      <c r="DO72" s="65">
        <f t="shared" si="102"/>
        <v>1.7767776548207267E-2</v>
      </c>
      <c r="DP72" s="65">
        <f t="shared" si="102"/>
        <v>1.741943474245565E-2</v>
      </c>
    </row>
    <row r="73" spans="1:120" x14ac:dyDescent="0.25">
      <c r="A73" s="65" t="str">
        <f t="shared" si="69"/>
        <v>05_PRC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05_PRC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05_PRC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05_PRC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193.7661716340001</v>
      </c>
      <c r="BP74" s="65">
        <f t="shared" si="105"/>
        <v>226.12252403160011</v>
      </c>
      <c r="BQ74" s="65">
        <f t="shared" si="105"/>
        <v>220.18723345823301</v>
      </c>
      <c r="BR74" s="65">
        <f t="shared" si="105"/>
        <v>207.33227789711475</v>
      </c>
      <c r="BS74" s="65">
        <f t="shared" si="105"/>
        <v>202.63862864755851</v>
      </c>
      <c r="BT74" s="65">
        <f t="shared" si="105"/>
        <v>198.00523419678885</v>
      </c>
      <c r="BU74" s="65">
        <f t="shared" si="105"/>
        <v>193.43878871269646</v>
      </c>
      <c r="BV74" s="65">
        <f t="shared" si="105"/>
        <v>188.93970578923756</v>
      </c>
      <c r="BW74" s="65">
        <f t="shared" si="105"/>
        <v>184.50877543138594</v>
      </c>
      <c r="BX74" s="65">
        <f t="shared" si="105"/>
        <v>180.15153629009021</v>
      </c>
      <c r="BY74" s="65">
        <f t="shared" si="105"/>
        <v>175.87323689193008</v>
      </c>
      <c r="BZ74" s="65">
        <f t="shared" si="105"/>
        <v>170.8674580959071</v>
      </c>
      <c r="CA74" s="65">
        <f t="shared" si="105"/>
        <v>165.98342420238444</v>
      </c>
      <c r="CB74" s="65">
        <f t="shared" si="105"/>
        <v>161.21786915793436</v>
      </c>
      <c r="CC74" s="65">
        <f t="shared" si="105"/>
        <v>156.56926864335063</v>
      </c>
      <c r="CD74" s="65">
        <f t="shared" si="105"/>
        <v>152.03849769444722</v>
      </c>
      <c r="CE74" s="65">
        <f t="shared" si="105"/>
        <v>147.62817795516449</v>
      </c>
      <c r="CF74" s="65">
        <f t="shared" si="105"/>
        <v>143.34173020422435</v>
      </c>
      <c r="CG74" s="65">
        <f t="shared" si="105"/>
        <v>139.1802360653646</v>
      </c>
      <c r="CH74" s="65">
        <f t="shared" si="105"/>
        <v>135.14198138377199</v>
      </c>
      <c r="CI74" s="65">
        <f t="shared" si="105"/>
        <v>131.2224305502283</v>
      </c>
      <c r="CJ74" s="65">
        <f t="shared" si="105"/>
        <v>127.41614028198008</v>
      </c>
      <c r="CK74" s="65">
        <f t="shared" si="105"/>
        <v>123.7166664495079</v>
      </c>
      <c r="CL74" s="65">
        <f t="shared" si="105"/>
        <v>119.96845100428928</v>
      </c>
      <c r="CM74" s="65">
        <f t="shared" si="105"/>
        <v>116.77731194124601</v>
      </c>
      <c r="CN74" s="65">
        <f t="shared" si="105"/>
        <v>113.52128487886912</v>
      </c>
      <c r="CO74" s="65">
        <f t="shared" si="105"/>
        <v>110.20786612083995</v>
      </c>
      <c r="CP74" s="65">
        <f t="shared" si="105"/>
        <v>106.8441093350451</v>
      </c>
      <c r="CQ74" s="65">
        <f t="shared" si="105"/>
        <v>103.43695646246491</v>
      </c>
      <c r="CR74" s="65">
        <f t="shared" si="105"/>
        <v>99.993468744623883</v>
      </c>
      <c r="CS74" s="65">
        <f t="shared" si="105"/>
        <v>96.520569461479411</v>
      </c>
      <c r="CT74" s="65">
        <f t="shared" si="105"/>
        <v>93.024732600544368</v>
      </c>
      <c r="CU74" s="65">
        <f t="shared" si="105"/>
        <v>89.512208508144909</v>
      </c>
      <c r="CV74" s="65">
        <f t="shared" si="105"/>
        <v>86.106237259562363</v>
      </c>
      <c r="CW74" s="65">
        <f t="shared" ref="CW74:DP74" si="106">CW$49*CW31</f>
        <v>84.825997147861059</v>
      </c>
      <c r="CX74" s="65">
        <f t="shared" si="106"/>
        <v>83.548893656318882</v>
      </c>
      <c r="CY74" s="65">
        <f t="shared" si="106"/>
        <v>82.274920852372645</v>
      </c>
      <c r="CZ74" s="65">
        <f t="shared" si="106"/>
        <v>81.004072813508046</v>
      </c>
      <c r="DA74" s="65">
        <f t="shared" si="106"/>
        <v>79.736343627243514</v>
      </c>
      <c r="DB74" s="65">
        <f t="shared" si="106"/>
        <v>78.471727391114257</v>
      </c>
      <c r="DC74" s="65">
        <f t="shared" si="106"/>
        <v>77.210218212656372</v>
      </c>
      <c r="DD74" s="65">
        <f t="shared" si="106"/>
        <v>75.951810209390828</v>
      </c>
      <c r="DE74" s="65">
        <f t="shared" si="106"/>
        <v>74.696497508807596</v>
      </c>
      <c r="DF74" s="65">
        <f t="shared" si="106"/>
        <v>73.444274248349814</v>
      </c>
      <c r="DG74" s="65">
        <f t="shared" si="106"/>
        <v>72.195134575397816</v>
      </c>
      <c r="DH74" s="65">
        <f t="shared" si="106"/>
        <v>70.949072647253402</v>
      </c>
      <c r="DI74" s="65">
        <f t="shared" si="106"/>
        <v>69.706082631123977</v>
      </c>
      <c r="DJ74" s="65">
        <f t="shared" si="106"/>
        <v>68.466158704106761</v>
      </c>
      <c r="DK74" s="65">
        <f t="shared" si="106"/>
        <v>67.229295053173075</v>
      </c>
      <c r="DL74" s="65">
        <f t="shared" si="106"/>
        <v>65.995485875152511</v>
      </c>
      <c r="DM74" s="65">
        <f t="shared" si="106"/>
        <v>64.764725376717308</v>
      </c>
      <c r="DN74" s="65">
        <f t="shared" si="106"/>
        <v>63.537007774366664</v>
      </c>
      <c r="DO74" s="65">
        <f t="shared" si="106"/>
        <v>62.312327294410984</v>
      </c>
      <c r="DP74" s="65">
        <f t="shared" si="106"/>
        <v>61.090678172956281</v>
      </c>
    </row>
    <row r="75" spans="1:120" x14ac:dyDescent="0.25">
      <c r="A75" s="65" t="str">
        <f t="shared" si="69"/>
        <v>05_PRC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05_PRC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387.83226851775942</v>
      </c>
      <c r="BP75" s="65">
        <f t="shared" si="107"/>
        <v>506.94595607660551</v>
      </c>
      <c r="BQ75" s="65">
        <f t="shared" si="107"/>
        <v>493.63957907062644</v>
      </c>
      <c r="BR75" s="65">
        <f t="shared" si="107"/>
        <v>464.81994792082259</v>
      </c>
      <c r="BS75" s="65">
        <f t="shared" si="107"/>
        <v>454.29721686386688</v>
      </c>
      <c r="BT75" s="65">
        <f t="shared" si="107"/>
        <v>443.90957153846261</v>
      </c>
      <c r="BU75" s="65">
        <f t="shared" si="107"/>
        <v>433.67201965494741</v>
      </c>
      <c r="BV75" s="65">
        <f t="shared" si="107"/>
        <v>423.58548845303108</v>
      </c>
      <c r="BW75" s="65">
        <f t="shared" si="107"/>
        <v>413.65174905139565</v>
      </c>
      <c r="BX75" s="65">
        <f t="shared" si="107"/>
        <v>403.8832185973933</v>
      </c>
      <c r="BY75" s="65">
        <f t="shared" si="107"/>
        <v>394.2916638061547</v>
      </c>
      <c r="BZ75" s="65">
        <f t="shared" si="107"/>
        <v>383.06916693846875</v>
      </c>
      <c r="CA75" s="65">
        <f t="shared" si="107"/>
        <v>372.11961097421471</v>
      </c>
      <c r="CB75" s="65">
        <f t="shared" si="107"/>
        <v>361.435673721211</v>
      </c>
      <c r="CC75" s="65">
        <f t="shared" si="107"/>
        <v>351.01393779562699</v>
      </c>
      <c r="CD75" s="65">
        <f t="shared" si="107"/>
        <v>340.85636494748837</v>
      </c>
      <c r="CE75" s="65">
        <f t="shared" si="107"/>
        <v>330.96883266201934</v>
      </c>
      <c r="CF75" s="65">
        <f t="shared" si="107"/>
        <v>321.35901001131737</v>
      </c>
      <c r="CG75" s="65">
        <f t="shared" si="107"/>
        <v>312.02932189658264</v>
      </c>
      <c r="CH75" s="65">
        <f t="shared" si="107"/>
        <v>302.9759253399676</v>
      </c>
      <c r="CI75" s="65">
        <f t="shared" si="107"/>
        <v>294.18865192166811</v>
      </c>
      <c r="CJ75" s="65">
        <f t="shared" si="107"/>
        <v>285.65529830107738</v>
      </c>
      <c r="CK75" s="65">
        <f t="shared" si="107"/>
        <v>277.36141733094939</v>
      </c>
      <c r="CL75" s="65">
        <f t="shared" si="107"/>
        <v>268.95826213623781</v>
      </c>
      <c r="CM75" s="65">
        <f t="shared" si="107"/>
        <v>261.80402108831021</v>
      </c>
      <c r="CN75" s="65">
        <f t="shared" si="107"/>
        <v>254.50430709822012</v>
      </c>
      <c r="CO75" s="65">
        <f t="shared" si="107"/>
        <v>247.07592619116585</v>
      </c>
      <c r="CP75" s="65">
        <f t="shared" si="107"/>
        <v>239.53469204349801</v>
      </c>
      <c r="CQ75" s="65">
        <f t="shared" si="107"/>
        <v>231.89616785009238</v>
      </c>
      <c r="CR75" s="65">
        <f t="shared" si="107"/>
        <v>224.17618426670103</v>
      </c>
      <c r="CS75" s="65">
        <f t="shared" si="107"/>
        <v>216.3902626518981</v>
      </c>
      <c r="CT75" s="65">
        <f t="shared" si="107"/>
        <v>208.55291709181188</v>
      </c>
      <c r="CU75" s="65">
        <f t="shared" si="107"/>
        <v>200.67816028954519</v>
      </c>
      <c r="CV75" s="65">
        <f t="shared" si="107"/>
        <v>193.04228518874885</v>
      </c>
      <c r="CW75" s="65">
        <f t="shared" ref="CW75:DP75" si="108">CW$49*CW32</f>
        <v>190.1721042980414</v>
      </c>
      <c r="CX75" s="65">
        <f t="shared" si="108"/>
        <v>187.30895542200045</v>
      </c>
      <c r="CY75" s="65">
        <f t="shared" si="108"/>
        <v>184.45282526036357</v>
      </c>
      <c r="CZ75" s="65">
        <f t="shared" si="108"/>
        <v>181.60370053539694</v>
      </c>
      <c r="DA75" s="65">
        <f t="shared" si="108"/>
        <v>178.76156799185927</v>
      </c>
      <c r="DB75" s="65">
        <f t="shared" si="108"/>
        <v>175.92641439696595</v>
      </c>
      <c r="DC75" s="65">
        <f t="shared" si="108"/>
        <v>173.09822654035341</v>
      </c>
      <c r="DD75" s="65">
        <f t="shared" si="108"/>
        <v>170.27699123404332</v>
      </c>
      <c r="DE75" s="65">
        <f t="shared" si="108"/>
        <v>167.46269531240688</v>
      </c>
      <c r="DF75" s="65">
        <f t="shared" si="108"/>
        <v>164.65532563212935</v>
      </c>
      <c r="DG75" s="65">
        <f t="shared" si="108"/>
        <v>161.85486907217438</v>
      </c>
      <c r="DH75" s="65">
        <f t="shared" si="108"/>
        <v>159.06131253374858</v>
      </c>
      <c r="DI75" s="65">
        <f t="shared" si="108"/>
        <v>156.27464294026592</v>
      </c>
      <c r="DJ75" s="65">
        <f t="shared" si="108"/>
        <v>153.49484723731263</v>
      </c>
      <c r="DK75" s="65">
        <f t="shared" si="108"/>
        <v>150.72191239261153</v>
      </c>
      <c r="DL75" s="65">
        <f t="shared" si="108"/>
        <v>147.95582539598698</v>
      </c>
      <c r="DM75" s="65">
        <f t="shared" si="108"/>
        <v>145.19657325932963</v>
      </c>
      <c r="DN75" s="65">
        <f t="shared" si="108"/>
        <v>142.4441430165611</v>
      </c>
      <c r="DO75" s="65">
        <f t="shared" si="108"/>
        <v>139.69852172359904</v>
      </c>
      <c r="DP75" s="65">
        <f t="shared" si="108"/>
        <v>136.95969645832184</v>
      </c>
    </row>
    <row r="76" spans="1:120" x14ac:dyDescent="0.25">
      <c r="A76" s="65" t="str">
        <f t="shared" si="69"/>
        <v>05_PRC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05_PRC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05_PRC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05_PRC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05_PRC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05_PRC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05_PRC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05_PRC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05_PRC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05_PRC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11.075342040000001</v>
      </c>
      <c r="BP80" s="65">
        <f t="shared" si="117"/>
        <v>15.20185212</v>
      </c>
      <c r="BQ80" s="65">
        <f t="shared" si="117"/>
        <v>14.802832119794504</v>
      </c>
      <c r="BR80" s="65">
        <f t="shared" si="117"/>
        <v>13.938614217194132</v>
      </c>
      <c r="BS80" s="65">
        <f t="shared" si="117"/>
        <v>13.62306775803232</v>
      </c>
      <c r="BT80" s="65">
        <f t="shared" si="117"/>
        <v>13.311572131686026</v>
      </c>
      <c r="BU80" s="65">
        <f t="shared" si="117"/>
        <v>13.004577376251961</v>
      </c>
      <c r="BV80" s="65">
        <f t="shared" si="117"/>
        <v>12.702111296983885</v>
      </c>
      <c r="BW80" s="65">
        <f t="shared" si="117"/>
        <v>12.404227004640386</v>
      </c>
      <c r="BX80" s="65">
        <f t="shared" si="117"/>
        <v>12.111296853780241</v>
      </c>
      <c r="BY80" s="65">
        <f t="shared" si="117"/>
        <v>11.823673694369431</v>
      </c>
      <c r="BZ80" s="65">
        <f t="shared" si="117"/>
        <v>11.487143269864092</v>
      </c>
      <c r="CA80" s="65">
        <f t="shared" si="117"/>
        <v>11.15879755854511</v>
      </c>
      <c r="CB80" s="65">
        <f t="shared" si="117"/>
        <v>10.838416988914966</v>
      </c>
      <c r="CC80" s="65">
        <f t="shared" si="117"/>
        <v>10.525899083455082</v>
      </c>
      <c r="CD80" s="65">
        <f t="shared" si="117"/>
        <v>10.221302669410116</v>
      </c>
      <c r="CE80" s="65">
        <f t="shared" si="117"/>
        <v>9.9248039956684284</v>
      </c>
      <c r="CF80" s="65">
        <f t="shared" si="117"/>
        <v>9.6366330356591856</v>
      </c>
      <c r="CG80" s="65">
        <f t="shared" si="117"/>
        <v>9.3568625051995511</v>
      </c>
      <c r="CH80" s="65">
        <f t="shared" si="117"/>
        <v>9.0853771644296533</v>
      </c>
      <c r="CI80" s="65">
        <f t="shared" si="117"/>
        <v>8.821872091666414</v>
      </c>
      <c r="CJ80" s="65">
        <f t="shared" si="117"/>
        <v>8.565981343800809</v>
      </c>
      <c r="CK80" s="65">
        <f t="shared" si="117"/>
        <v>8.3172716924120227</v>
      </c>
      <c r="CL80" s="65">
        <f t="shared" si="117"/>
        <v>8.0652852211122834</v>
      </c>
      <c r="CM80" s="65">
        <f t="shared" si="117"/>
        <v>7.8507500953502873</v>
      </c>
      <c r="CN80" s="65">
        <f t="shared" si="117"/>
        <v>7.6318526541822687</v>
      </c>
      <c r="CO80" s="65">
        <f t="shared" si="117"/>
        <v>7.4090968619987594</v>
      </c>
      <c r="CP80" s="65">
        <f t="shared" si="117"/>
        <v>7.1829569255006422</v>
      </c>
      <c r="CQ80" s="65">
        <f t="shared" si="117"/>
        <v>6.9538995401693198</v>
      </c>
      <c r="CR80" s="65">
        <f t="shared" si="117"/>
        <v>6.7223994218691185</v>
      </c>
      <c r="CS80" s="65">
        <f t="shared" si="117"/>
        <v>6.4889220115310033</v>
      </c>
      <c r="CT80" s="65">
        <f t="shared" si="117"/>
        <v>6.2539025448804679</v>
      </c>
      <c r="CU80" s="65">
        <f t="shared" si="117"/>
        <v>6.017761222607187</v>
      </c>
      <c r="CV80" s="65">
        <f t="shared" si="117"/>
        <v>5.7887832759489939</v>
      </c>
      <c r="CW80" s="65">
        <f t="shared" ref="CW80:DP80" si="118">CW$49*CW37</f>
        <v>5.7027148007295345</v>
      </c>
      <c r="CX80" s="65">
        <f t="shared" si="118"/>
        <v>5.6168571954179702</v>
      </c>
      <c r="CY80" s="65">
        <f t="shared" si="118"/>
        <v>5.5312100611776609</v>
      </c>
      <c r="CZ80" s="65">
        <f t="shared" si="118"/>
        <v>5.4457729998475308</v>
      </c>
      <c r="DA80" s="65">
        <f t="shared" si="118"/>
        <v>5.3605456139409924</v>
      </c>
      <c r="DB80" s="65">
        <f t="shared" si="118"/>
        <v>5.2755275066448739</v>
      </c>
      <c r="DC80" s="65">
        <f t="shared" si="118"/>
        <v>5.1907182818183388</v>
      </c>
      <c r="DD80" s="65">
        <f t="shared" si="118"/>
        <v>5.1061175439918243</v>
      </c>
      <c r="DE80" s="65">
        <f t="shared" si="118"/>
        <v>5.0217248983659628</v>
      </c>
      <c r="DF80" s="65">
        <f t="shared" si="118"/>
        <v>4.9375399508105247</v>
      </c>
      <c r="DG80" s="65">
        <f t="shared" si="118"/>
        <v>4.8535623078633421</v>
      </c>
      <c r="DH80" s="65">
        <f t="shared" si="118"/>
        <v>4.7697915767292507</v>
      </c>
      <c r="DI80" s="65">
        <f t="shared" si="118"/>
        <v>4.6862273652790218</v>
      </c>
      <c r="DJ80" s="65">
        <f t="shared" si="118"/>
        <v>4.6028692820483075</v>
      </c>
      <c r="DK80" s="65">
        <f t="shared" si="118"/>
        <v>4.5197169362365752</v>
      </c>
      <c r="DL80" s="65">
        <f t="shared" si="118"/>
        <v>4.4367699377060514</v>
      </c>
      <c r="DM80" s="65">
        <f t="shared" si="118"/>
        <v>4.3540278969806669</v>
      </c>
      <c r="DN80" s="65">
        <f t="shared" si="118"/>
        <v>4.2714904252450019</v>
      </c>
      <c r="DO80" s="65">
        <f t="shared" si="118"/>
        <v>4.1891571343432288</v>
      </c>
      <c r="DP80" s="65">
        <f t="shared" si="118"/>
        <v>4.1070276367780636</v>
      </c>
    </row>
    <row r="81" spans="1:120" x14ac:dyDescent="0.25">
      <c r="A81" s="65" t="str">
        <f t="shared" si="69"/>
        <v>05_PRC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05_PRC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05_PRC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05_PRC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05_PRC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05_PRC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05_PRC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05_PRC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05_PRC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05_PRC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05_PRC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05_PRC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05_PRC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05_PRC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05_PRC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05_PRC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1190.042969184</v>
      </c>
      <c r="BP88" s="65">
        <f t="shared" si="133"/>
        <v>1262.53121472</v>
      </c>
      <c r="BQ88" s="65">
        <f t="shared" si="133"/>
        <v>1229.3921470866396</v>
      </c>
      <c r="BR88" s="65">
        <f t="shared" si="133"/>
        <v>1157.6178613127813</v>
      </c>
      <c r="BS88" s="65">
        <f t="shared" si="133"/>
        <v>1131.4113667855763</v>
      </c>
      <c r="BT88" s="65">
        <f t="shared" si="133"/>
        <v>1105.5412985592477</v>
      </c>
      <c r="BU88" s="65">
        <f t="shared" si="133"/>
        <v>1080.0450328127265</v>
      </c>
      <c r="BV88" s="65">
        <f t="shared" si="133"/>
        <v>1054.9248788041555</v>
      </c>
      <c r="BW88" s="65">
        <f t="shared" si="133"/>
        <v>1030.1852474428129</v>
      </c>
      <c r="BX88" s="65">
        <f t="shared" si="133"/>
        <v>1005.8570632009066</v>
      </c>
      <c r="BY88" s="65">
        <f t="shared" si="133"/>
        <v>981.9696306718937</v>
      </c>
      <c r="BZ88" s="65">
        <f t="shared" si="133"/>
        <v>954.02039381002635</v>
      </c>
      <c r="CA88" s="65">
        <f t="shared" si="133"/>
        <v>926.7509067444164</v>
      </c>
      <c r="CB88" s="65">
        <f t="shared" si="133"/>
        <v>900.14293381092943</v>
      </c>
      <c r="CC88" s="65">
        <f t="shared" si="133"/>
        <v>874.18796413437815</v>
      </c>
      <c r="CD88" s="65">
        <f t="shared" si="133"/>
        <v>848.89088338474994</v>
      </c>
      <c r="CE88" s="65">
        <f t="shared" si="133"/>
        <v>824.26632923391242</v>
      </c>
      <c r="CF88" s="65">
        <f t="shared" si="133"/>
        <v>800.33340123832716</v>
      </c>
      <c r="CG88" s="65">
        <f t="shared" si="133"/>
        <v>777.09813852982097</v>
      </c>
      <c r="CH88" s="65">
        <f t="shared" si="133"/>
        <v>754.55097030615775</v>
      </c>
      <c r="CI88" s="65">
        <f t="shared" si="133"/>
        <v>732.66657247262219</v>
      </c>
      <c r="CJ88" s="65">
        <f t="shared" si="133"/>
        <v>711.41455303524504</v>
      </c>
      <c r="CK88" s="65">
        <f t="shared" si="133"/>
        <v>690.75893187791519</v>
      </c>
      <c r="CL88" s="65">
        <f t="shared" si="133"/>
        <v>669.83116707717033</v>
      </c>
      <c r="CM88" s="65">
        <f t="shared" si="133"/>
        <v>652.0137793805718</v>
      </c>
      <c r="CN88" s="65">
        <f t="shared" si="133"/>
        <v>633.83409639751164</v>
      </c>
      <c r="CO88" s="65">
        <f t="shared" si="133"/>
        <v>615.333972947333</v>
      </c>
      <c r="CP88" s="65">
        <f t="shared" si="133"/>
        <v>596.55279243919949</v>
      </c>
      <c r="CQ88" s="65">
        <f t="shared" si="133"/>
        <v>577.52931446690218</v>
      </c>
      <c r="CR88" s="65">
        <f t="shared" si="133"/>
        <v>558.3029647262116</v>
      </c>
      <c r="CS88" s="65">
        <f t="shared" si="133"/>
        <v>538.91239861906945</v>
      </c>
      <c r="CT88" s="65">
        <f t="shared" si="133"/>
        <v>519.3937629705373</v>
      </c>
      <c r="CU88" s="65">
        <f t="shared" si="133"/>
        <v>499.78195592874687</v>
      </c>
      <c r="CV88" s="65">
        <f t="shared" si="133"/>
        <v>480.76507542915817</v>
      </c>
      <c r="CW88" s="65">
        <f t="shared" ref="CW88:DP88" si="134">CW$49*CW45</f>
        <v>473.61699007020638</v>
      </c>
      <c r="CX88" s="65">
        <f t="shared" si="134"/>
        <v>466.48641769841311</v>
      </c>
      <c r="CY88" s="65">
        <f t="shared" si="134"/>
        <v>459.37332518993873</v>
      </c>
      <c r="CZ88" s="65">
        <f t="shared" si="134"/>
        <v>452.2776794770507</v>
      </c>
      <c r="DA88" s="65">
        <f t="shared" si="134"/>
        <v>445.19944754803294</v>
      </c>
      <c r="DB88" s="65">
        <f t="shared" si="134"/>
        <v>438.13859644709714</v>
      </c>
      <c r="DC88" s="65">
        <f t="shared" si="134"/>
        <v>431.09509327429379</v>
      </c>
      <c r="DD88" s="65">
        <f t="shared" si="134"/>
        <v>424.06890518542315</v>
      </c>
      <c r="DE88" s="65">
        <f t="shared" si="134"/>
        <v>417.05999939194584</v>
      </c>
      <c r="DF88" s="65">
        <f t="shared" si="134"/>
        <v>410.06834316089527</v>
      </c>
      <c r="DG88" s="65">
        <f t="shared" si="134"/>
        <v>403.09390381478818</v>
      </c>
      <c r="DH88" s="65">
        <f t="shared" si="134"/>
        <v>396.13664873153675</v>
      </c>
      <c r="DI88" s="65">
        <f t="shared" si="134"/>
        <v>389.19654534435961</v>
      </c>
      <c r="DJ88" s="65">
        <f t="shared" si="134"/>
        <v>382.27356114169498</v>
      </c>
      <c r="DK88" s="65">
        <f t="shared" si="134"/>
        <v>375.36766366711123</v>
      </c>
      <c r="DL88" s="65">
        <f t="shared" si="134"/>
        <v>368.47882051921982</v>
      </c>
      <c r="DM88" s="65">
        <f t="shared" si="134"/>
        <v>361.6069993515876</v>
      </c>
      <c r="DN88" s="65">
        <f t="shared" si="134"/>
        <v>354.7521678726489</v>
      </c>
      <c r="DO88" s="65">
        <f t="shared" si="134"/>
        <v>347.91429384561809</v>
      </c>
      <c r="DP88" s="65">
        <f t="shared" si="134"/>
        <v>341.09334508840237</v>
      </c>
    </row>
    <row r="89" spans="1:120" x14ac:dyDescent="0.25">
      <c r="A89" s="65" t="str">
        <f t="shared" si="69"/>
        <v>05_PRC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05_PRC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13.9787</v>
      </c>
      <c r="BP89" s="65">
        <f t="shared" si="136"/>
        <v>17.820700000000009</v>
      </c>
      <c r="BQ89" s="65">
        <f t="shared" si="136"/>
        <v>17.352940173004527</v>
      </c>
      <c r="BR89" s="65">
        <f t="shared" si="136"/>
        <v>16.339842041586152</v>
      </c>
      <c r="BS89" s="65">
        <f t="shared" si="136"/>
        <v>15.969935878810976</v>
      </c>
      <c r="BT89" s="65">
        <f t="shared" si="136"/>
        <v>15.604778392432962</v>
      </c>
      <c r="BU89" s="65">
        <f t="shared" si="136"/>
        <v>15.244897149346393</v>
      </c>
      <c r="BV89" s="65">
        <f t="shared" si="136"/>
        <v>14.89032474486147</v>
      </c>
      <c r="BW89" s="65">
        <f t="shared" si="136"/>
        <v>14.541123439213864</v>
      </c>
      <c r="BX89" s="65">
        <f t="shared" si="136"/>
        <v>14.197729733090021</v>
      </c>
      <c r="BY89" s="65">
        <f t="shared" si="136"/>
        <v>13.860557262495549</v>
      </c>
      <c r="BZ89" s="65">
        <f t="shared" si="136"/>
        <v>13.466052192413189</v>
      </c>
      <c r="CA89" s="65">
        <f t="shared" si="136"/>
        <v>13.08114182941841</v>
      </c>
      <c r="CB89" s="65">
        <f t="shared" si="136"/>
        <v>12.705568776073386</v>
      </c>
      <c r="CC89" s="65">
        <f t="shared" si="136"/>
        <v>12.339212900890136</v>
      </c>
      <c r="CD89" s="65">
        <f t="shared" si="136"/>
        <v>11.982143165378783</v>
      </c>
      <c r="CE89" s="65">
        <f t="shared" si="136"/>
        <v>11.634566181111385</v>
      </c>
      <c r="CF89" s="65">
        <f t="shared" si="136"/>
        <v>11.296751539415169</v>
      </c>
      <c r="CG89" s="65">
        <f t="shared" si="136"/>
        <v>10.968784482979808</v>
      </c>
      <c r="CH89" s="65">
        <f t="shared" si="136"/>
        <v>10.650529919386665</v>
      </c>
      <c r="CI89" s="65">
        <f t="shared" si="136"/>
        <v>10.341630397596562</v>
      </c>
      <c r="CJ89" s="65">
        <f t="shared" si="136"/>
        <v>10.041656932883724</v>
      </c>
      <c r="CK89" s="65">
        <f t="shared" si="136"/>
        <v>9.7501016638600877</v>
      </c>
      <c r="CL89" s="65">
        <f t="shared" si="136"/>
        <v>9.4547050718104035</v>
      </c>
      <c r="CM89" s="65">
        <f t="shared" si="136"/>
        <v>9.2032116297292976</v>
      </c>
      <c r="CN89" s="65">
        <f t="shared" si="136"/>
        <v>8.9466043690461863</v>
      </c>
      <c r="CO89" s="65">
        <f t="shared" si="136"/>
        <v>8.685474072919833</v>
      </c>
      <c r="CP89" s="65">
        <f t="shared" si="136"/>
        <v>8.4203766404135632</v>
      </c>
      <c r="CQ89" s="65">
        <f t="shared" si="136"/>
        <v>8.1518591654011914</v>
      </c>
      <c r="CR89" s="65">
        <f t="shared" si="136"/>
        <v>7.8804781438239049</v>
      </c>
      <c r="CS89" s="65">
        <f t="shared" si="136"/>
        <v>7.6067791988816325</v>
      </c>
      <c r="CT89" s="65">
        <f t="shared" si="136"/>
        <v>7.3312725450687672</v>
      </c>
      <c r="CU89" s="65">
        <f t="shared" si="136"/>
        <v>7.0544507717337259</v>
      </c>
      <c r="CV89" s="65">
        <f t="shared" si="136"/>
        <v>6.7860264204243759</v>
      </c>
      <c r="CW89" s="65">
        <f t="shared" ref="CW89:DP89" si="137">CW$49*CW46</f>
        <v>6.6851307884819029</v>
      </c>
      <c r="CX89" s="65">
        <f t="shared" si="137"/>
        <v>6.5844823533505794</v>
      </c>
      <c r="CY89" s="65">
        <f t="shared" si="137"/>
        <v>6.4840806474855244</v>
      </c>
      <c r="CZ89" s="65">
        <f t="shared" si="137"/>
        <v>6.3839252041338064</v>
      </c>
      <c r="DA89" s="65">
        <f t="shared" si="137"/>
        <v>6.2840155573331753</v>
      </c>
      <c r="DB89" s="65">
        <f t="shared" si="137"/>
        <v>6.184351241910802</v>
      </c>
      <c r="DC89" s="65">
        <f t="shared" si="137"/>
        <v>6.0849317934820251</v>
      </c>
      <c r="DD89" s="65">
        <f t="shared" si="137"/>
        <v>5.9857567484490914</v>
      </c>
      <c r="DE89" s="65">
        <f t="shared" si="137"/>
        <v>5.8868256439999076</v>
      </c>
      <c r="DF89" s="65">
        <f t="shared" si="137"/>
        <v>5.788138018106781</v>
      </c>
      <c r="DG89" s="65">
        <f t="shared" si="137"/>
        <v>5.6896934095251739</v>
      </c>
      <c r="DH89" s="65">
        <f t="shared" si="137"/>
        <v>5.5914913577924601</v>
      </c>
      <c r="DI89" s="65">
        <f t="shared" si="137"/>
        <v>5.493531403226668</v>
      </c>
      <c r="DJ89" s="65">
        <f t="shared" si="137"/>
        <v>5.395813086925247</v>
      </c>
      <c r="DK89" s="65">
        <f t="shared" si="137"/>
        <v>5.2983359507638186</v>
      </c>
      <c r="DL89" s="65">
        <f t="shared" si="137"/>
        <v>5.2010995373949385</v>
      </c>
      <c r="DM89" s="65">
        <f t="shared" si="137"/>
        <v>5.1041033902468609</v>
      </c>
      <c r="DN89" s="65">
        <f t="shared" si="137"/>
        <v>5.0073470535222953</v>
      </c>
      <c r="DO89" s="65">
        <f t="shared" si="137"/>
        <v>4.9108300721971778</v>
      </c>
      <c r="DP89" s="65">
        <f t="shared" si="137"/>
        <v>4.8145519920194362</v>
      </c>
    </row>
    <row r="90" spans="1:120" x14ac:dyDescent="0.25">
      <c r="A90" s="52" t="str">
        <f t="shared" ref="A90:C121" si="138">A58</f>
        <v>05_PRC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05_PRC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3.4056783958012402</v>
      </c>
      <c r="CM90" s="52">
        <f t="shared" si="141"/>
        <v>9.970220649911969</v>
      </c>
      <c r="CN90" s="52">
        <f t="shared" si="141"/>
        <v>19.457695747918162</v>
      </c>
      <c r="CO90" s="52">
        <f t="shared" si="141"/>
        <v>31.642359799219204</v>
      </c>
      <c r="CP90" s="52">
        <f t="shared" si="141"/>
        <v>46.307949143741439</v>
      </c>
      <c r="CQ90" s="52">
        <f t="shared" si="141"/>
        <v>63.247145961782195</v>
      </c>
      <c r="CR90" s="52">
        <f t="shared" si="141"/>
        <v>82.261330108763332</v>
      </c>
      <c r="CS90" s="52">
        <f t="shared" si="141"/>
        <v>103.16024858879715</v>
      </c>
      <c r="CT90" s="52">
        <f t="shared" si="141"/>
        <v>125.76139749912234</v>
      </c>
      <c r="CU90" s="52">
        <f t="shared" si="141"/>
        <v>149.8897901226251</v>
      </c>
      <c r="CV90" s="52">
        <f t="shared" ref="CV90:DP90" si="142">CV$50*CV15</f>
        <v>172.72054167048549</v>
      </c>
      <c r="CW90" s="52">
        <f t="shared" si="142"/>
        <v>199.03781373166555</v>
      </c>
      <c r="CX90" s="52">
        <f t="shared" si="142"/>
        <v>225.28742419624677</v>
      </c>
      <c r="CY90" s="52">
        <f t="shared" si="142"/>
        <v>251.46950316788443</v>
      </c>
      <c r="CZ90" s="52">
        <f t="shared" si="142"/>
        <v>277.58418052801477</v>
      </c>
      <c r="DA90" s="52">
        <f t="shared" si="142"/>
        <v>303.63158593621046</v>
      </c>
      <c r="DB90" s="52">
        <f t="shared" si="142"/>
        <v>329.61184883053625</v>
      </c>
      <c r="DC90" s="52">
        <f t="shared" si="142"/>
        <v>355.52509842790323</v>
      </c>
      <c r="DD90" s="52">
        <f t="shared" si="142"/>
        <v>381.37146372442317</v>
      </c>
      <c r="DE90" s="52">
        <f t="shared" si="142"/>
        <v>407.15107349576169</v>
      </c>
      <c r="DF90" s="52">
        <f t="shared" si="142"/>
        <v>432.86405629749197</v>
      </c>
      <c r="DG90" s="52">
        <f t="shared" si="142"/>
        <v>458.51054046544652</v>
      </c>
      <c r="DH90" s="52">
        <f t="shared" si="142"/>
        <v>484.0906541160694</v>
      </c>
      <c r="DI90" s="52">
        <f t="shared" si="142"/>
        <v>509.60452514676751</v>
      </c>
      <c r="DJ90" s="52">
        <f t="shared" si="142"/>
        <v>535.05228123626182</v>
      </c>
      <c r="DK90" s="52">
        <f t="shared" si="142"/>
        <v>560.43404984493679</v>
      </c>
      <c r="DL90" s="52">
        <f t="shared" si="142"/>
        <v>585.74995821519133</v>
      </c>
      <c r="DM90" s="52">
        <f t="shared" si="142"/>
        <v>611.000133371787</v>
      </c>
      <c r="DN90" s="52">
        <f t="shared" si="142"/>
        <v>636.18470212219711</v>
      </c>
      <c r="DO90" s="52">
        <f t="shared" si="142"/>
        <v>661.30379105695488</v>
      </c>
      <c r="DP90" s="52">
        <f t="shared" si="142"/>
        <v>686.35752655000124</v>
      </c>
    </row>
    <row r="91" spans="1:120" x14ac:dyDescent="0.25">
      <c r="A91" s="52" t="str">
        <f t="shared" si="138"/>
        <v>05_PRC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05_PRC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05_PRC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05_PRC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05_PRC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05_PRC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0.24460044416935511</v>
      </c>
      <c r="CM93" s="52">
        <f t="shared" si="147"/>
        <v>0.71607477747798187</v>
      </c>
      <c r="CN93" s="52">
        <f t="shared" si="147"/>
        <v>1.3974781142930668</v>
      </c>
      <c r="CO93" s="52">
        <f t="shared" si="147"/>
        <v>2.2725972220388311</v>
      </c>
      <c r="CP93" s="52">
        <f t="shared" si="147"/>
        <v>3.3258997511613888</v>
      </c>
      <c r="CQ93" s="52">
        <f t="shared" si="147"/>
        <v>4.5424958545025298</v>
      </c>
      <c r="CR93" s="52">
        <f t="shared" si="147"/>
        <v>5.9081203637349429</v>
      </c>
      <c r="CS93" s="52">
        <f t="shared" si="147"/>
        <v>7.4091090505051618</v>
      </c>
      <c r="CT93" s="52">
        <f t="shared" si="147"/>
        <v>9.0323542368442169</v>
      </c>
      <c r="CU93" s="52">
        <f t="shared" si="147"/>
        <v>10.765288139257768</v>
      </c>
      <c r="CV93" s="52">
        <f t="shared" si="147"/>
        <v>12.405023698614075</v>
      </c>
      <c r="CW93" s="52">
        <f t="shared" ref="CW93:DP93" si="148">CW$50*CW18</f>
        <v>14.295165892729248</v>
      </c>
      <c r="CX93" s="52">
        <f t="shared" si="148"/>
        <v>16.180448539154398</v>
      </c>
      <c r="CY93" s="52">
        <f t="shared" si="148"/>
        <v>18.060880982110611</v>
      </c>
      <c r="CZ93" s="52">
        <f t="shared" si="148"/>
        <v>19.936472549858884</v>
      </c>
      <c r="DA93" s="52">
        <f t="shared" si="148"/>
        <v>21.807232554725701</v>
      </c>
      <c r="DB93" s="52">
        <f t="shared" si="148"/>
        <v>23.673170293128514</v>
      </c>
      <c r="DC93" s="52">
        <f t="shared" si="148"/>
        <v>25.534295045601251</v>
      </c>
      <c r="DD93" s="52">
        <f t="shared" si="148"/>
        <v>27.390616076819704</v>
      </c>
      <c r="DE93" s="52">
        <f t="shared" si="148"/>
        <v>29.242142635626951</v>
      </c>
      <c r="DF93" s="52">
        <f t="shared" si="148"/>
        <v>31.088883955058712</v>
      </c>
      <c r="DG93" s="52">
        <f t="shared" si="148"/>
        <v>32.930849252368631</v>
      </c>
      <c r="DH93" s="52">
        <f t="shared" si="148"/>
        <v>34.768047729053599</v>
      </c>
      <c r="DI93" s="52">
        <f t="shared" si="148"/>
        <v>36.600488570878944</v>
      </c>
      <c r="DJ93" s="52">
        <f t="shared" si="148"/>
        <v>38.428180947903655</v>
      </c>
      <c r="DK93" s="52">
        <f t="shared" si="148"/>
        <v>40.251134014505553</v>
      </c>
      <c r="DL93" s="52">
        <f t="shared" si="148"/>
        <v>42.06935690940638</v>
      </c>
      <c r="DM93" s="52">
        <f t="shared" si="148"/>
        <v>43.882858755696908</v>
      </c>
      <c r="DN93" s="52">
        <f t="shared" si="148"/>
        <v>45.691648660861951</v>
      </c>
      <c r="DO93" s="52">
        <f t="shared" si="148"/>
        <v>47.495735716805413</v>
      </c>
      <c r="DP93" s="52">
        <f t="shared" si="148"/>
        <v>49.29512899987521</v>
      </c>
    </row>
    <row r="94" spans="1:120" x14ac:dyDescent="0.25">
      <c r="A94" s="52" t="str">
        <f t="shared" si="138"/>
        <v>05_PRC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05_PRC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1.2788408331587095E-4</v>
      </c>
      <c r="CM94" s="52">
        <f t="shared" si="149"/>
        <v>3.7438430177168486E-4</v>
      </c>
      <c r="CN94" s="52">
        <f t="shared" si="149"/>
        <v>7.3064138622995684E-4</v>
      </c>
      <c r="CO94" s="52">
        <f t="shared" si="149"/>
        <v>1.1881785966235065E-3</v>
      </c>
      <c r="CP94" s="52">
        <f t="shared" si="149"/>
        <v>1.7388751779341418E-3</v>
      </c>
      <c r="CQ94" s="52">
        <f t="shared" si="149"/>
        <v>2.3749462937074249E-3</v>
      </c>
      <c r="CR94" s="52">
        <f t="shared" si="149"/>
        <v>3.0889337073850371E-3</v>
      </c>
      <c r="CS94" s="52">
        <f t="shared" si="149"/>
        <v>3.873693370953757E-3</v>
      </c>
      <c r="CT94" s="52">
        <f t="shared" si="149"/>
        <v>4.7223722168030398E-3</v>
      </c>
      <c r="CU94" s="52">
        <f t="shared" si="149"/>
        <v>5.628399449540653E-3</v>
      </c>
      <c r="CV94" s="52">
        <f t="shared" si="149"/>
        <v>6.4856999323784116E-3</v>
      </c>
      <c r="CW94" s="52">
        <f t="shared" ref="CW94:DP94" si="150">CW$50*CW19</f>
        <v>7.4739201404484656E-3</v>
      </c>
      <c r="CX94" s="52">
        <f t="shared" si="150"/>
        <v>8.4595996384892371E-3</v>
      </c>
      <c r="CY94" s="52">
        <f t="shared" si="150"/>
        <v>9.4427433119258167E-3</v>
      </c>
      <c r="CZ94" s="52">
        <f t="shared" si="150"/>
        <v>1.0423356037838912E-2</v>
      </c>
      <c r="DA94" s="52">
        <f t="shared" si="150"/>
        <v>1.1401442684978207E-2</v>
      </c>
      <c r="DB94" s="52">
        <f t="shared" si="150"/>
        <v>1.2377008113775699E-2</v>
      </c>
      <c r="DC94" s="52">
        <f t="shared" si="150"/>
        <v>1.3350057176359011E-2</v>
      </c>
      <c r="DD94" s="52">
        <f t="shared" si="150"/>
        <v>1.4320594716564695E-2</v>
      </c>
      <c r="DE94" s="52">
        <f t="shared" si="150"/>
        <v>1.5288625569951508E-2</v>
      </c>
      <c r="DF94" s="52">
        <f t="shared" si="150"/>
        <v>1.6254154563813655E-2</v>
      </c>
      <c r="DG94" s="52">
        <f t="shared" si="150"/>
        <v>1.7217186517194043E-2</v>
      </c>
      <c r="DH94" s="52">
        <f t="shared" si="150"/>
        <v>1.8177726240897484E-2</v>
      </c>
      <c r="DI94" s="52">
        <f t="shared" si="150"/>
        <v>1.9135778537503888E-2</v>
      </c>
      <c r="DJ94" s="52">
        <f t="shared" si="150"/>
        <v>2.0091348201381441E-2</v>
      </c>
      <c r="DK94" s="52">
        <f t="shared" si="150"/>
        <v>2.1044440018699765E-2</v>
      </c>
      <c r="DL94" s="52">
        <f t="shared" si="150"/>
        <v>2.1995058767443041E-2</v>
      </c>
      <c r="DM94" s="52">
        <f t="shared" si="150"/>
        <v>2.2943209217423127E-2</v>
      </c>
      <c r="DN94" s="52">
        <f t="shared" si="150"/>
        <v>2.3888896130292658E-2</v>
      </c>
      <c r="DO94" s="52">
        <f t="shared" si="150"/>
        <v>2.4832124259558105E-2</v>
      </c>
      <c r="DP94" s="52">
        <f t="shared" si="150"/>
        <v>2.5772898350592828E-2</v>
      </c>
    </row>
    <row r="95" spans="1:120" x14ac:dyDescent="0.25">
      <c r="A95" s="52" t="str">
        <f t="shared" si="138"/>
        <v>05_PRC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05_PRC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05_PRC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05_PRC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4.8908433637524524E-3</v>
      </c>
      <c r="CM96" s="52">
        <f t="shared" si="153"/>
        <v>1.4318083457583017E-2</v>
      </c>
      <c r="CN96" s="52">
        <f t="shared" si="153"/>
        <v>2.7942903311112807E-2</v>
      </c>
      <c r="CO96" s="52">
        <f t="shared" si="153"/>
        <v>4.5441115528781259E-2</v>
      </c>
      <c r="CP96" s="52">
        <f t="shared" si="153"/>
        <v>6.6502147131062159E-2</v>
      </c>
      <c r="CQ96" s="52">
        <f t="shared" si="153"/>
        <v>9.0828272124822834E-2</v>
      </c>
      <c r="CR96" s="52">
        <f t="shared" si="153"/>
        <v>0.11813425511695769</v>
      </c>
      <c r="CS96" s="52">
        <f t="shared" si="153"/>
        <v>0.1481468766503628</v>
      </c>
      <c r="CT96" s="52">
        <f t="shared" si="153"/>
        <v>0.18060404562366481</v>
      </c>
      <c r="CU96" s="52">
        <f t="shared" si="153"/>
        <v>0.21525446625238912</v>
      </c>
      <c r="CV96" s="52">
        <f t="shared" si="153"/>
        <v>0.24804136410950869</v>
      </c>
      <c r="CW96" s="52">
        <f t="shared" ref="CW96:DP96" si="154">CW$50*CW21</f>
        <v>0.2858352014757079</v>
      </c>
      <c r="CX96" s="52">
        <f t="shared" si="154"/>
        <v>0.32353187104382197</v>
      </c>
      <c r="CY96" s="52">
        <f t="shared" si="154"/>
        <v>0.36113155965374732</v>
      </c>
      <c r="CZ96" s="52">
        <f t="shared" si="154"/>
        <v>0.39863445382625506</v>
      </c>
      <c r="DA96" s="52">
        <f t="shared" si="154"/>
        <v>0.43604073976350149</v>
      </c>
      <c r="DB96" s="52">
        <f t="shared" si="154"/>
        <v>0.47335060334953838</v>
      </c>
      <c r="DC96" s="52">
        <f t="shared" si="154"/>
        <v>0.51056423015082242</v>
      </c>
      <c r="DD96" s="52">
        <f t="shared" si="154"/>
        <v>0.54768180541672351</v>
      </c>
      <c r="DE96" s="52">
        <f t="shared" si="154"/>
        <v>0.58470351408003263</v>
      </c>
      <c r="DF96" s="52">
        <f t="shared" si="154"/>
        <v>0.62162954075746835</v>
      </c>
      <c r="DG96" s="52">
        <f t="shared" si="154"/>
        <v>0.65846006975018401</v>
      </c>
      <c r="DH96" s="52">
        <f t="shared" si="154"/>
        <v>0.69519528504427186</v>
      </c>
      <c r="DI96" s="52">
        <f t="shared" si="154"/>
        <v>0.73183537031126866</v>
      </c>
      <c r="DJ96" s="52">
        <f t="shared" si="154"/>
        <v>0.76838050890865872</v>
      </c>
      <c r="DK96" s="52">
        <f t="shared" si="154"/>
        <v>0.80483088388037805</v>
      </c>
      <c r="DL96" s="52">
        <f t="shared" si="154"/>
        <v>0.84118667795731561</v>
      </c>
      <c r="DM96" s="52">
        <f t="shared" si="154"/>
        <v>0.87744807355781496</v>
      </c>
      <c r="DN96" s="52">
        <f t="shared" si="154"/>
        <v>0.91361525278817557</v>
      </c>
      <c r="DO96" s="52">
        <f t="shared" si="154"/>
        <v>0.94968839744315259</v>
      </c>
      <c r="DP96" s="52">
        <f t="shared" si="154"/>
        <v>0.98566768900645552</v>
      </c>
    </row>
    <row r="97" spans="1:120" x14ac:dyDescent="0.25">
      <c r="A97" s="52" t="str">
        <f t="shared" si="138"/>
        <v>05_PRC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05_PRC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05_PRC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05_PRC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05_PRC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05_PRC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05_PRC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05_PRC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2.3480629732300999E-4</v>
      </c>
      <c r="CM100" s="52">
        <f t="shared" si="161"/>
        <v>6.8740213320948916E-4</v>
      </c>
      <c r="CN100" s="52">
        <f t="shared" si="161"/>
        <v>1.3415211191517861E-3</v>
      </c>
      <c r="CO100" s="52">
        <f t="shared" si="161"/>
        <v>2.181599223278726E-3</v>
      </c>
      <c r="CP100" s="52">
        <f t="shared" si="161"/>
        <v>3.1927260332242956E-3</v>
      </c>
      <c r="CQ100" s="52">
        <f t="shared" si="161"/>
        <v>4.3606079123158503E-3</v>
      </c>
      <c r="CR100" s="52">
        <f t="shared" si="161"/>
        <v>5.6715508896900057E-3</v>
      </c>
      <c r="CS100" s="52">
        <f t="shared" si="161"/>
        <v>7.1124378719729202E-3</v>
      </c>
      <c r="CT100" s="52">
        <f t="shared" si="161"/>
        <v>8.6706860311127117E-3</v>
      </c>
      <c r="CU100" s="52">
        <f t="shared" si="161"/>
        <v>1.0334230815395732E-2</v>
      </c>
      <c r="CV100" s="52">
        <f t="shared" si="161"/>
        <v>1.1908309049753929E-2</v>
      </c>
      <c r="CW100" s="52">
        <f t="shared" ref="CW100:DP100" si="162">CW$50*CW25</f>
        <v>1.3722767283962555E-2</v>
      </c>
      <c r="CX100" s="52">
        <f t="shared" si="162"/>
        <v>1.5532560553626113E-2</v>
      </c>
      <c r="CY100" s="52">
        <f t="shared" si="162"/>
        <v>1.7337697828809881E-2</v>
      </c>
      <c r="CZ100" s="52">
        <f t="shared" si="162"/>
        <v>1.9138188064258144E-2</v>
      </c>
      <c r="DA100" s="52">
        <f t="shared" si="162"/>
        <v>2.0934040199418687E-2</v>
      </c>
      <c r="DB100" s="52">
        <f t="shared" si="162"/>
        <v>2.2725263158467297E-2</v>
      </c>
      <c r="DC100" s="52">
        <f t="shared" si="162"/>
        <v>2.4511865850332222E-2</v>
      </c>
      <c r="DD100" s="52">
        <f t="shared" si="162"/>
        <v>2.6293857168718578E-2</v>
      </c>
      <c r="DE100" s="52">
        <f t="shared" si="162"/>
        <v>2.8071245992132711E-2</v>
      </c>
      <c r="DF100" s="52">
        <f t="shared" si="162"/>
        <v>2.9844041183906555E-2</v>
      </c>
      <c r="DG100" s="52">
        <f t="shared" si="162"/>
        <v>3.1612251592221939E-2</v>
      </c>
      <c r="DH100" s="52">
        <f t="shared" si="162"/>
        <v>3.337588605013482E-2</v>
      </c>
      <c r="DI100" s="52">
        <f t="shared" si="162"/>
        <v>3.5134953375599534E-2</v>
      </c>
      <c r="DJ100" s="52">
        <f t="shared" si="162"/>
        <v>3.6889462371492959E-2</v>
      </c>
      <c r="DK100" s="52">
        <f t="shared" si="162"/>
        <v>3.8639421825638745E-2</v>
      </c>
      <c r="DL100" s="52">
        <f t="shared" si="162"/>
        <v>4.0384840510831285E-2</v>
      </c>
      <c r="DM100" s="52">
        <f t="shared" si="162"/>
        <v>4.2125727184859948E-2</v>
      </c>
      <c r="DN100" s="52">
        <f t="shared" si="162"/>
        <v>4.386209059053299E-2</v>
      </c>
      <c r="DO100" s="52">
        <f t="shared" si="162"/>
        <v>4.5593939455701678E-2</v>
      </c>
      <c r="DP100" s="52">
        <f t="shared" si="162"/>
        <v>4.7321282493284135E-2</v>
      </c>
    </row>
    <row r="101" spans="1:120" x14ac:dyDescent="0.25">
      <c r="A101" s="52" t="str">
        <f t="shared" si="138"/>
        <v>05_PRC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05_PRC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8.0289742037080045E-2</v>
      </c>
      <c r="CM101" s="52">
        <f t="shared" si="163"/>
        <v>0.23505051006023389</v>
      </c>
      <c r="CN101" s="52">
        <f t="shared" si="163"/>
        <v>0.45872016986759362</v>
      </c>
      <c r="CO101" s="52">
        <f t="shared" si="163"/>
        <v>0.74597675131508578</v>
      </c>
      <c r="CP101" s="52">
        <f t="shared" si="163"/>
        <v>1.091721783125823</v>
      </c>
      <c r="CQ101" s="52">
        <f t="shared" si="163"/>
        <v>1.4910676945050589</v>
      </c>
      <c r="CR101" s="52">
        <f t="shared" si="163"/>
        <v>1.9393319645808262</v>
      </c>
      <c r="CS101" s="52">
        <f t="shared" si="163"/>
        <v>2.4320293301584441</v>
      </c>
      <c r="CT101" s="52">
        <f t="shared" si="163"/>
        <v>2.9648572149020129</v>
      </c>
      <c r="CU101" s="52">
        <f t="shared" si="163"/>
        <v>3.5336902620560875</v>
      </c>
      <c r="CV101" s="52">
        <f t="shared" si="163"/>
        <v>4.0719310878928194</v>
      </c>
      <c r="CW101" s="52">
        <f t="shared" ref="CW101:DP101" si="164">CW$50*CW26</f>
        <v>4.6923675294302427</v>
      </c>
      <c r="CX101" s="52">
        <f t="shared" si="164"/>
        <v>5.3112088314666988</v>
      </c>
      <c r="CY101" s="52">
        <f t="shared" si="164"/>
        <v>5.9284580612292404</v>
      </c>
      <c r="CZ101" s="52">
        <f t="shared" si="164"/>
        <v>6.5441182807060567</v>
      </c>
      <c r="DA101" s="52">
        <f t="shared" si="164"/>
        <v>7.1581925466548393</v>
      </c>
      <c r="DB101" s="52">
        <f t="shared" si="164"/>
        <v>7.7706839106111794</v>
      </c>
      <c r="DC101" s="52">
        <f t="shared" si="164"/>
        <v>8.3815954188969108</v>
      </c>
      <c r="DD101" s="52">
        <f t="shared" si="164"/>
        <v>8.9909301126284653</v>
      </c>
      <c r="DE101" s="52">
        <f t="shared" si="164"/>
        <v>9.5986910277252058</v>
      </c>
      <c r="DF101" s="52">
        <f t="shared" si="164"/>
        <v>10.204881194917753</v>
      </c>
      <c r="DG101" s="52">
        <f t="shared" si="164"/>
        <v>10.809503639756288</v>
      </c>
      <c r="DH101" s="52">
        <f t="shared" si="164"/>
        <v>11.412561382618854</v>
      </c>
      <c r="DI101" s="52">
        <f t="shared" si="164"/>
        <v>12.014057438719636</v>
      </c>
      <c r="DJ101" s="52">
        <f t="shared" si="164"/>
        <v>12.613994818117236</v>
      </c>
      <c r="DK101" s="52">
        <f t="shared" si="164"/>
        <v>13.212376525722934</v>
      </c>
      <c r="DL101" s="52">
        <f t="shared" si="164"/>
        <v>13.809205561308923</v>
      </c>
      <c r="DM101" s="52">
        <f t="shared" si="164"/>
        <v>14.404484919516554</v>
      </c>
      <c r="DN101" s="52">
        <f t="shared" si="164"/>
        <v>14.998217589864547</v>
      </c>
      <c r="DO101" s="52">
        <f t="shared" si="164"/>
        <v>15.590406556757204</v>
      </c>
      <c r="DP101" s="52">
        <f t="shared" si="164"/>
        <v>16.181054799492607</v>
      </c>
    </row>
    <row r="102" spans="1:120" x14ac:dyDescent="0.25">
      <c r="A102" s="52" t="str">
        <f t="shared" si="138"/>
        <v>05_PRC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05_PRC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4.0945147371220611E-2</v>
      </c>
      <c r="CM102" s="52">
        <f t="shared" si="165"/>
        <v>0.11986808688029083</v>
      </c>
      <c r="CN102" s="52">
        <f t="shared" si="165"/>
        <v>0.23393231166075676</v>
      </c>
      <c r="CO102" s="52">
        <f t="shared" si="165"/>
        <v>0.3804237906754569</v>
      </c>
      <c r="CP102" s="52">
        <f t="shared" si="165"/>
        <v>0.55674247001334909</v>
      </c>
      <c r="CQ102" s="52">
        <f t="shared" si="165"/>
        <v>0.76039584812441263</v>
      </c>
      <c r="CR102" s="52">
        <f t="shared" si="165"/>
        <v>0.98899599222536672</v>
      </c>
      <c r="CS102" s="52">
        <f t="shared" si="165"/>
        <v>1.2402555645088473</v>
      </c>
      <c r="CT102" s="52">
        <f t="shared" si="165"/>
        <v>1.5119803915016354</v>
      </c>
      <c r="CU102" s="52">
        <f t="shared" si="165"/>
        <v>1.8020666759311912</v>
      </c>
      <c r="CV102" s="52">
        <f t="shared" si="165"/>
        <v>2.0765519261754202</v>
      </c>
      <c r="CW102" s="52">
        <f t="shared" ref="CW102:DP102" si="166">CW$50*CW27</f>
        <v>2.3929542571418501</v>
      </c>
      <c r="CX102" s="52">
        <f t="shared" si="166"/>
        <v>2.7085431190362956</v>
      </c>
      <c r="CY102" s="52">
        <f t="shared" si="166"/>
        <v>3.0233200760444245</v>
      </c>
      <c r="CZ102" s="52">
        <f t="shared" si="166"/>
        <v>3.3372866896802527</v>
      </c>
      <c r="DA102" s="52">
        <f t="shared" si="166"/>
        <v>3.6504445187904166</v>
      </c>
      <c r="DB102" s="52">
        <f t="shared" si="166"/>
        <v>3.9627951195584483</v>
      </c>
      <c r="DC102" s="52">
        <f t="shared" si="166"/>
        <v>4.2743400455090361</v>
      </c>
      <c r="DD102" s="52">
        <f t="shared" si="166"/>
        <v>4.5850808475122822</v>
      </c>
      <c r="DE102" s="52">
        <f t="shared" si="166"/>
        <v>4.8950190737879558</v>
      </c>
      <c r="DF102" s="52">
        <f t="shared" si="166"/>
        <v>5.204156269909733</v>
      </c>
      <c r="DG102" s="52">
        <f t="shared" si="166"/>
        <v>5.5124939788094371</v>
      </c>
      <c r="DH102" s="52">
        <f t="shared" si="166"/>
        <v>5.8200337407812688</v>
      </c>
      <c r="DI102" s="52">
        <f t="shared" si="166"/>
        <v>6.1267770934860328</v>
      </c>
      <c r="DJ102" s="52">
        <f t="shared" si="166"/>
        <v>6.4327255719553502</v>
      </c>
      <c r="DK102" s="52">
        <f t="shared" si="166"/>
        <v>6.7378807085958785</v>
      </c>
      <c r="DL102" s="52">
        <f t="shared" si="166"/>
        <v>7.0422440331935077</v>
      </c>
      <c r="DM102" s="52">
        <f t="shared" si="166"/>
        <v>7.3458170729175682</v>
      </c>
      <c r="DN102" s="52">
        <f t="shared" si="166"/>
        <v>7.648601352325012</v>
      </c>
      <c r="DO102" s="52">
        <f t="shared" si="166"/>
        <v>7.9505983933646096</v>
      </c>
      <c r="DP102" s="52">
        <f t="shared" si="166"/>
        <v>8.2518097153811194</v>
      </c>
    </row>
    <row r="103" spans="1:120" x14ac:dyDescent="0.25">
      <c r="A103" s="52" t="str">
        <f t="shared" si="138"/>
        <v>05_PRC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05_PRC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2.1087529321033572E-2</v>
      </c>
      <c r="CM103" s="52">
        <f t="shared" si="167"/>
        <v>6.1734343604317031E-2</v>
      </c>
      <c r="CN103" s="52">
        <f t="shared" si="167"/>
        <v>0.12047958788764061</v>
      </c>
      <c r="CO103" s="52">
        <f t="shared" si="167"/>
        <v>0.19592548458931791</v>
      </c>
      <c r="CP103" s="52">
        <f t="shared" si="167"/>
        <v>0.28673295651447939</v>
      </c>
      <c r="CQ103" s="52">
        <f t="shared" si="167"/>
        <v>0.39161831797890351</v>
      </c>
      <c r="CR103" s="52">
        <f t="shared" si="167"/>
        <v>0.5093517382012388</v>
      </c>
      <c r="CS103" s="52">
        <f t="shared" si="167"/>
        <v>0.63875519472518349</v>
      </c>
      <c r="CT103" s="52">
        <f t="shared" si="167"/>
        <v>0.77869864649770482</v>
      </c>
      <c r="CU103" s="52">
        <f t="shared" si="167"/>
        <v>0.9280985979272991</v>
      </c>
      <c r="CV103" s="52">
        <f t="shared" si="167"/>
        <v>1.0694637201538419</v>
      </c>
      <c r="CW103" s="52">
        <f t="shared" ref="CW103:DP103" si="168">CW$50*CW28</f>
        <v>1.2324169358549937</v>
      </c>
      <c r="CX103" s="52">
        <f t="shared" si="168"/>
        <v>1.3949511995188817</v>
      </c>
      <c r="CY103" s="52">
        <f t="shared" si="168"/>
        <v>1.5570673167308628</v>
      </c>
      <c r="CZ103" s="52">
        <f t="shared" si="168"/>
        <v>1.7187660917003416</v>
      </c>
      <c r="DA103" s="52">
        <f t="shared" si="168"/>
        <v>1.8800483272629716</v>
      </c>
      <c r="DB103" s="52">
        <f t="shared" si="168"/>
        <v>2.040914824882857</v>
      </c>
      <c r="DC103" s="52">
        <f t="shared" si="168"/>
        <v>2.2013663846547469</v>
      </c>
      <c r="DD103" s="52">
        <f t="shared" si="168"/>
        <v>2.3614038053062285</v>
      </c>
      <c r="DE103" s="52">
        <f t="shared" si="168"/>
        <v>2.5210278841999165</v>
      </c>
      <c r="DF103" s="52">
        <f t="shared" si="168"/>
        <v>2.6802394173356374</v>
      </c>
      <c r="DG103" s="52">
        <f t="shared" si="168"/>
        <v>2.8390391993526145</v>
      </c>
      <c r="DH103" s="52">
        <f t="shared" si="168"/>
        <v>2.9974280235316431</v>
      </c>
      <c r="DI103" s="52">
        <f t="shared" si="168"/>
        <v>3.1554066817972708</v>
      </c>
      <c r="DJ103" s="52">
        <f t="shared" si="168"/>
        <v>3.3129759647199668</v>
      </c>
      <c r="DK103" s="52">
        <f t="shared" si="168"/>
        <v>3.4701366615182923</v>
      </c>
      <c r="DL103" s="52">
        <f t="shared" si="168"/>
        <v>3.6268895600610636</v>
      </c>
      <c r="DM103" s="52">
        <f t="shared" si="168"/>
        <v>3.7832354468695191</v>
      </c>
      <c r="DN103" s="52">
        <f t="shared" si="168"/>
        <v>3.9391751071194747</v>
      </c>
      <c r="DO103" s="52">
        <f t="shared" si="168"/>
        <v>4.09470932464348</v>
      </c>
      <c r="DP103" s="52">
        <f t="shared" si="168"/>
        <v>4.2498388819329715</v>
      </c>
    </row>
    <row r="104" spans="1:120" x14ac:dyDescent="0.25">
      <c r="A104" s="52" t="str">
        <f t="shared" si="138"/>
        <v>05_PRC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05_PRC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4.2813367023139431E-5</v>
      </c>
      <c r="CM104" s="52">
        <f t="shared" si="169"/>
        <v>1.2533735320182502E-4</v>
      </c>
      <c r="CN104" s="52">
        <f t="shared" si="169"/>
        <v>2.4460602930307269E-4</v>
      </c>
      <c r="CO104" s="52">
        <f t="shared" si="169"/>
        <v>3.9778153017395692E-4</v>
      </c>
      <c r="CP104" s="52">
        <f t="shared" si="169"/>
        <v>5.8214516826490879E-4</v>
      </c>
      <c r="CQ104" s="52">
        <f t="shared" si="169"/>
        <v>7.9509071571944305E-4</v>
      </c>
      <c r="CR104" s="52">
        <f t="shared" si="169"/>
        <v>1.0341212846462962E-3</v>
      </c>
      <c r="CS104" s="52">
        <f t="shared" si="169"/>
        <v>1.2968451720149548E-3</v>
      </c>
      <c r="CT104" s="52">
        <f t="shared" si="169"/>
        <v>1.580968089973193E-3</v>
      </c>
      <c r="CU104" s="52">
        <f t="shared" si="169"/>
        <v>1.8842902504983942E-3</v>
      </c>
      <c r="CV104" s="52">
        <f t="shared" si="169"/>
        <v>2.1712995425788618E-3</v>
      </c>
      <c r="CW104" s="52">
        <f t="shared" ref="CW104:DP104" si="170">CW$50*CW29</f>
        <v>2.5021384818023147E-3</v>
      </c>
      <c r="CX104" s="52">
        <f t="shared" si="170"/>
        <v>2.8321268354942254E-3</v>
      </c>
      <c r="CY104" s="52">
        <f t="shared" si="170"/>
        <v>3.1612662392099498E-3</v>
      </c>
      <c r="CZ104" s="52">
        <f t="shared" si="170"/>
        <v>3.4895583257112906E-3</v>
      </c>
      <c r="DA104" s="52">
        <f t="shared" si="170"/>
        <v>3.817004724970968E-3</v>
      </c>
      <c r="DB104" s="52">
        <f t="shared" si="170"/>
        <v>4.1436070641770852E-3</v>
      </c>
      <c r="DC104" s="52">
        <f t="shared" si="170"/>
        <v>4.4693669677375852E-3</v>
      </c>
      <c r="DD104" s="52">
        <f t="shared" si="170"/>
        <v>4.7942860572847065E-3</v>
      </c>
      <c r="DE104" s="52">
        <f t="shared" si="170"/>
        <v>5.1183659516794216E-3</v>
      </c>
      <c r="DF104" s="52">
        <f t="shared" si="170"/>
        <v>5.4416082670158804E-3</v>
      </c>
      <c r="DG104" s="52">
        <f t="shared" si="170"/>
        <v>5.7640146166258377E-3</v>
      </c>
      <c r="DH104" s="52">
        <f t="shared" si="170"/>
        <v>6.085586611083077E-3</v>
      </c>
      <c r="DI104" s="52">
        <f t="shared" si="170"/>
        <v>6.4063258582078295E-3</v>
      </c>
      <c r="DJ104" s="52">
        <f t="shared" si="170"/>
        <v>6.7262339630711852E-3</v>
      </c>
      <c r="DK104" s="52">
        <f t="shared" si="170"/>
        <v>7.0453125279994928E-3</v>
      </c>
      <c r="DL104" s="52">
        <f t="shared" si="170"/>
        <v>7.3635631525787639E-3</v>
      </c>
      <c r="DM104" s="52">
        <f t="shared" si="170"/>
        <v>7.6809874336590551E-3</v>
      </c>
      <c r="DN104" s="52">
        <f t="shared" si="170"/>
        <v>7.9975869653588546E-3</v>
      </c>
      <c r="DO104" s="52">
        <f t="shared" si="170"/>
        <v>8.313363339069459E-3</v>
      </c>
      <c r="DP104" s="52">
        <f t="shared" si="170"/>
        <v>8.628318143459348E-3</v>
      </c>
    </row>
    <row r="105" spans="1:120" x14ac:dyDescent="0.25">
      <c r="A105" s="52" t="str">
        <f t="shared" si="138"/>
        <v>05_PRC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05_PRC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05_PRC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05_PRC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0.15014824906669499</v>
      </c>
      <c r="CM106" s="52">
        <f t="shared" si="173"/>
        <v>0.43956328208750078</v>
      </c>
      <c r="CN106" s="52">
        <f t="shared" si="173"/>
        <v>0.85784346256072408</v>
      </c>
      <c r="CO106" s="52">
        <f t="shared" si="173"/>
        <v>1.3950362800106326</v>
      </c>
      <c r="CP106" s="52">
        <f t="shared" si="173"/>
        <v>2.041607184746085</v>
      </c>
      <c r="CQ106" s="52">
        <f t="shared" si="173"/>
        <v>2.7884160278713264</v>
      </c>
      <c r="CR106" s="52">
        <f t="shared" si="173"/>
        <v>3.6267061202713329</v>
      </c>
      <c r="CS106" s="52">
        <f t="shared" si="173"/>
        <v>4.548089660488559</v>
      </c>
      <c r="CT106" s="52">
        <f t="shared" si="173"/>
        <v>5.5445204861251618</v>
      </c>
      <c r="CU106" s="52">
        <f t="shared" si="173"/>
        <v>6.6082838495945904</v>
      </c>
      <c r="CV106" s="52">
        <f t="shared" si="173"/>
        <v>7.6148373086687808</v>
      </c>
      <c r="CW106" s="52">
        <f t="shared" ref="CW106:DP106" si="174">CW$50*CW31</f>
        <v>8.7751031532270058</v>
      </c>
      <c r="CX106" s="52">
        <f t="shared" si="174"/>
        <v>9.9323859591428025</v>
      </c>
      <c r="CY106" s="52">
        <f t="shared" si="174"/>
        <v>11.086691462376455</v>
      </c>
      <c r="CZ106" s="52">
        <f t="shared" si="174"/>
        <v>12.238025389091145</v>
      </c>
      <c r="DA106" s="52">
        <f t="shared" si="174"/>
        <v>13.386393455668621</v>
      </c>
      <c r="DB106" s="52">
        <f t="shared" si="174"/>
        <v>14.531801368724865</v>
      </c>
      <c r="DC106" s="52">
        <f t="shared" si="174"/>
        <v>15.674254825125733</v>
      </c>
      <c r="DD106" s="52">
        <f t="shared" si="174"/>
        <v>16.813759512002555</v>
      </c>
      <c r="DE106" s="52">
        <f t="shared" si="174"/>
        <v>17.950321106767724</v>
      </c>
      <c r="DF106" s="52">
        <f t="shared" si="174"/>
        <v>19.083945277130272</v>
      </c>
      <c r="DG106" s="52">
        <f t="shared" si="174"/>
        <v>20.214637681111398</v>
      </c>
      <c r="DH106" s="52">
        <f t="shared" si="174"/>
        <v>21.34240396705998</v>
      </c>
      <c r="DI106" s="52">
        <f t="shared" si="174"/>
        <v>22.467249773668073</v>
      </c>
      <c r="DJ106" s="52">
        <f t="shared" si="174"/>
        <v>23.589180729986374</v>
      </c>
      <c r="DK106" s="52">
        <f t="shared" si="174"/>
        <v>24.70820245543969</v>
      </c>
      <c r="DL106" s="52">
        <f t="shared" si="174"/>
        <v>25.824320559842299</v>
      </c>
      <c r="DM106" s="52">
        <f t="shared" si="174"/>
        <v>26.93754064341341</v>
      </c>
      <c r="DN106" s="52">
        <f t="shared" si="174"/>
        <v>28.047868296792508</v>
      </c>
      <c r="DO106" s="52">
        <f t="shared" si="174"/>
        <v>29.155309101054698</v>
      </c>
      <c r="DP106" s="52">
        <f t="shared" si="174"/>
        <v>30.259868627726028</v>
      </c>
    </row>
    <row r="107" spans="1:120" x14ac:dyDescent="0.25">
      <c r="A107" s="52" t="str">
        <f t="shared" si="138"/>
        <v>05_PRC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05_PRC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0.33661860092144913</v>
      </c>
      <c r="CM107" s="52">
        <f t="shared" si="175"/>
        <v>0.98546055616678896</v>
      </c>
      <c r="CN107" s="52">
        <f t="shared" si="175"/>
        <v>1.9232063508681625</v>
      </c>
      <c r="CO107" s="52">
        <f t="shared" si="175"/>
        <v>3.1275433695084289</v>
      </c>
      <c r="CP107" s="52">
        <f t="shared" si="175"/>
        <v>4.5770960263088796</v>
      </c>
      <c r="CQ107" s="52">
        <f t="shared" si="175"/>
        <v>6.2513729458946612</v>
      </c>
      <c r="CR107" s="52">
        <f t="shared" si="175"/>
        <v>8.1307424345435617</v>
      </c>
      <c r="CS107" s="52">
        <f t="shared" si="175"/>
        <v>10.196399810822426</v>
      </c>
      <c r="CT107" s="52">
        <f t="shared" si="175"/>
        <v>12.430306316730512</v>
      </c>
      <c r="CU107" s="52">
        <f t="shared" si="175"/>
        <v>14.815166195872465</v>
      </c>
      <c r="CV107" s="52">
        <f t="shared" si="175"/>
        <v>17.071766717372348</v>
      </c>
      <c r="CW107" s="52">
        <f t="shared" ref="CW107:DP107" si="176">CW$50*CW32</f>
        <v>19.67297630669394</v>
      </c>
      <c r="CX107" s="52">
        <f t="shared" si="176"/>
        <v>22.26749819702103</v>
      </c>
      <c r="CY107" s="52">
        <f t="shared" si="176"/>
        <v>24.855345247850408</v>
      </c>
      <c r="CZ107" s="52">
        <f t="shared" si="176"/>
        <v>27.436530296714647</v>
      </c>
      <c r="DA107" s="52">
        <f t="shared" si="176"/>
        <v>30.011066159217254</v>
      </c>
      <c r="DB107" s="52">
        <f t="shared" si="176"/>
        <v>32.578965629067774</v>
      </c>
      <c r="DC107" s="52">
        <f t="shared" si="176"/>
        <v>35.14024147811687</v>
      </c>
      <c r="DD107" s="52">
        <f t="shared" si="176"/>
        <v>37.69490645639128</v>
      </c>
      <c r="DE107" s="52">
        <f t="shared" si="176"/>
        <v>40.242973292128802</v>
      </c>
      <c r="DF107" s="52">
        <f t="shared" si="176"/>
        <v>42.784454691813153</v>
      </c>
      <c r="DG107" s="52">
        <f t="shared" si="176"/>
        <v>45.319363340208852</v>
      </c>
      <c r="DH107" s="52">
        <f t="shared" si="176"/>
        <v>47.847711900395936</v>
      </c>
      <c r="DI107" s="52">
        <f t="shared" si="176"/>
        <v>50.369513013804749</v>
      </c>
      <c r="DJ107" s="52">
        <f t="shared" si="176"/>
        <v>52.884779300250592</v>
      </c>
      <c r="DK107" s="52">
        <f t="shared" si="176"/>
        <v>55.393523357968363</v>
      </c>
      <c r="DL107" s="52">
        <f t="shared" si="176"/>
        <v>57.895757763647111</v>
      </c>
      <c r="DM107" s="52">
        <f t="shared" si="176"/>
        <v>60.391495072464572</v>
      </c>
      <c r="DN107" s="52">
        <f t="shared" si="176"/>
        <v>62.880747818121613</v>
      </c>
      <c r="DO107" s="52">
        <f t="shared" si="176"/>
        <v>65.363528512876655</v>
      </c>
      <c r="DP107" s="52">
        <f t="shared" si="176"/>
        <v>67.839849647580024</v>
      </c>
    </row>
    <row r="108" spans="1:120" x14ac:dyDescent="0.25">
      <c r="A108" s="52" t="str">
        <f t="shared" si="138"/>
        <v>05_PRC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05_PRC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05_PRC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05_PRC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05_PRC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05_PRC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05_PRC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05_PRC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05_PRC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05_PRC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1.0094224306773822E-2</v>
      </c>
      <c r="CM112" s="52">
        <f t="shared" si="185"/>
        <v>2.9551129593539359E-2</v>
      </c>
      <c r="CN112" s="52">
        <f t="shared" si="185"/>
        <v>5.7671430636138055E-2</v>
      </c>
      <c r="CO112" s="52">
        <f t="shared" si="185"/>
        <v>9.3786036227832409E-2</v>
      </c>
      <c r="CP112" s="52">
        <f t="shared" si="185"/>
        <v>0.13725395399045817</v>
      </c>
      <c r="CQ112" s="52">
        <f t="shared" si="185"/>
        <v>0.18746070647439761</v>
      </c>
      <c r="CR112" s="52">
        <f t="shared" si="185"/>
        <v>0.24381759561183336</v>
      </c>
      <c r="CS112" s="52">
        <f t="shared" si="185"/>
        <v>0.30576072305643476</v>
      </c>
      <c r="CT112" s="52">
        <f t="shared" si="185"/>
        <v>0.37274915830413391</v>
      </c>
      <c r="CU112" s="52">
        <f t="shared" si="185"/>
        <v>0.44426425133341657</v>
      </c>
      <c r="CV112" s="52">
        <f t="shared" si="185"/>
        <v>0.51193321487984311</v>
      </c>
      <c r="CW112" s="52">
        <f t="shared" ref="CW112:DP112" si="186">CW$50*CW37</f>
        <v>0.58993601386857253</v>
      </c>
      <c r="CX112" s="52">
        <f t="shared" si="186"/>
        <v>0.66773826798675173</v>
      </c>
      <c r="CY112" s="52">
        <f t="shared" si="186"/>
        <v>0.74534036285372729</v>
      </c>
      <c r="CZ112" s="52">
        <f t="shared" si="186"/>
        <v>0.82274268343020251</v>
      </c>
      <c r="DA112" s="52">
        <f t="shared" si="186"/>
        <v>0.89994561401929085</v>
      </c>
      <c r="DB112" s="52">
        <f t="shared" si="186"/>
        <v>0.97694953826756947</v>
      </c>
      <c r="DC112" s="52">
        <f t="shared" si="186"/>
        <v>1.0537548391661291</v>
      </c>
      <c r="DD112" s="52">
        <f t="shared" si="186"/>
        <v>1.1303618990516255</v>
      </c>
      <c r="DE112" s="52">
        <f t="shared" si="186"/>
        <v>1.2067710996073249</v>
      </c>
      <c r="DF112" s="52">
        <f t="shared" si="186"/>
        <v>1.2829828218641526</v>
      </c>
      <c r="DG112" s="52">
        <f t="shared" si="186"/>
        <v>1.3589974462017365</v>
      </c>
      <c r="DH112" s="52">
        <f t="shared" si="186"/>
        <v>1.43481535234945</v>
      </c>
      <c r="DI112" s="52">
        <f t="shared" si="186"/>
        <v>1.5104369193874543</v>
      </c>
      <c r="DJ112" s="52">
        <f t="shared" si="186"/>
        <v>1.5858625257477368</v>
      </c>
      <c r="DK112" s="52">
        <f t="shared" si="186"/>
        <v>1.6610925492151523</v>
      </c>
      <c r="DL112" s="52">
        <f t="shared" si="186"/>
        <v>1.7361273669284558</v>
      </c>
      <c r="DM112" s="52">
        <f t="shared" si="186"/>
        <v>1.8109673553813406</v>
      </c>
      <c r="DN112" s="52">
        <f t="shared" si="186"/>
        <v>1.8856128904234704</v>
      </c>
      <c r="DO112" s="52">
        <f t="shared" si="186"/>
        <v>1.9600643472615118</v>
      </c>
      <c r="DP112" s="52">
        <f t="shared" si="186"/>
        <v>2.0343221004601637</v>
      </c>
    </row>
    <row r="113" spans="1:120" x14ac:dyDescent="0.25">
      <c r="A113" s="52" t="str">
        <f t="shared" si="138"/>
        <v>05_PRC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05_PRC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05_PRC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05_PRC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05_PRC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05_PRC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05_PRC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05_PRC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05_PRC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05_PRC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05_PRC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05_PRC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05_PRC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05_PRC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05_PRC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05_PRC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2.2951573057164829</v>
      </c>
      <c r="CM120" s="54">
        <f t="shared" si="202"/>
        <v>6.7246050437169105</v>
      </c>
      <c r="CN120" s="54">
        <f t="shared" si="202"/>
        <v>13.134295278733063</v>
      </c>
      <c r="CO120" s="54">
        <f t="shared" si="202"/>
        <v>21.376556755818701</v>
      </c>
      <c r="CP120" s="54">
        <f t="shared" si="202"/>
        <v>31.309643358150801</v>
      </c>
      <c r="CQ120" s="54">
        <f t="shared" si="202"/>
        <v>42.797397058548967</v>
      </c>
      <c r="CR120" s="54">
        <f t="shared" si="202"/>
        <v>55.709103035645612</v>
      </c>
      <c r="CS120" s="54">
        <f t="shared" si="202"/>
        <v>69.919288236165471</v>
      </c>
      <c r="CT120" s="54">
        <f t="shared" si="202"/>
        <v>85.307323890037793</v>
      </c>
      <c r="CU120" s="54">
        <f t="shared" si="202"/>
        <v>101.75728820524805</v>
      </c>
      <c r="CV120" s="58">
        <f t="shared" ref="CV120:DP120" si="203">CV127</f>
        <v>117.35244403451006</v>
      </c>
      <c r="CW120" s="58">
        <f t="shared" si="203"/>
        <v>135.34386647733353</v>
      </c>
      <c r="CX120" s="58">
        <f t="shared" si="203"/>
        <v>153.31863343916547</v>
      </c>
      <c r="CY120" s="58">
        <f t="shared" si="203"/>
        <v>171.27677694613379</v>
      </c>
      <c r="CZ120" s="58">
        <f t="shared" si="203"/>
        <v>189.21832896966549</v>
      </c>
      <c r="DA120" s="58">
        <f t="shared" si="203"/>
        <v>207.14332142657395</v>
      </c>
      <c r="DB120" s="58">
        <f t="shared" si="203"/>
        <v>225.05178617914623</v>
      </c>
      <c r="DC120" s="58">
        <f t="shared" si="203"/>
        <v>242.94375503523102</v>
      </c>
      <c r="DD120" s="58">
        <f t="shared" si="203"/>
        <v>260.81925974832478</v>
      </c>
      <c r="DE120" s="58">
        <f t="shared" si="203"/>
        <v>278.67833201765978</v>
      </c>
      <c r="DF120" s="58">
        <f t="shared" si="203"/>
        <v>296.52100348829026</v>
      </c>
      <c r="DG120" s="58">
        <f t="shared" si="203"/>
        <v>314.34730575117965</v>
      </c>
      <c r="DH120" s="58">
        <f t="shared" si="203"/>
        <v>332.15727034328694</v>
      </c>
      <c r="DI120" s="58">
        <f t="shared" si="203"/>
        <v>349.95092874765334</v>
      </c>
      <c r="DJ120" s="58">
        <f t="shared" si="203"/>
        <v>367.72831239348841</v>
      </c>
      <c r="DK120" s="58">
        <f t="shared" si="203"/>
        <v>385.48945265625673</v>
      </c>
      <c r="DL120" s="58">
        <f t="shared" si="203"/>
        <v>403.23438085776343</v>
      </c>
      <c r="DM120" s="58">
        <f t="shared" si="203"/>
        <v>420.96312826624057</v>
      </c>
      <c r="DN120" s="58">
        <f t="shared" si="203"/>
        <v>438.67572609643298</v>
      </c>
      <c r="DO120" s="58">
        <f t="shared" si="203"/>
        <v>456.37220550968334</v>
      </c>
      <c r="DP120" s="58">
        <f t="shared" si="203"/>
        <v>474.05259761401879</v>
      </c>
    </row>
    <row r="121" spans="1:120" x14ac:dyDescent="0.25">
      <c r="A121" s="52" t="str">
        <f t="shared" si="138"/>
        <v>05_PRC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05_PRC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1.1833172805770221E-2</v>
      </c>
      <c r="CM121" s="52">
        <f t="shared" si="204"/>
        <v>3.4641950927462861E-2</v>
      </c>
      <c r="CN121" s="52">
        <f t="shared" si="204"/>
        <v>6.760658213385029E-2</v>
      </c>
      <c r="CO121" s="52">
        <f t="shared" si="204"/>
        <v>0.10994270978379536</v>
      </c>
      <c r="CP121" s="52">
        <f t="shared" si="204"/>
        <v>0.16089891669580061</v>
      </c>
      <c r="CQ121" s="52">
        <f t="shared" si="204"/>
        <v>0.21975486838693839</v>
      </c>
      <c r="CR121" s="52">
        <f t="shared" si="204"/>
        <v>0.28582045081226598</v>
      </c>
      <c r="CS121" s="52">
        <f t="shared" si="204"/>
        <v>0.3584346219368309</v>
      </c>
      <c r="CT121" s="52">
        <f t="shared" si="204"/>
        <v>0.43696326427562199</v>
      </c>
      <c r="CU121" s="52">
        <f t="shared" si="204"/>
        <v>0.5207983791212818</v>
      </c>
      <c r="CV121" s="52">
        <f t="shared" ref="CV121:DP121" si="205">CV$50*CV46</f>
        <v>0.60012478547970671</v>
      </c>
      <c r="CW121" s="52">
        <f t="shared" si="205"/>
        <v>0.69156525398088653</v>
      </c>
      <c r="CX121" s="52">
        <f t="shared" si="205"/>
        <v>0.78277062941929954</v>
      </c>
      <c r="CY121" s="52">
        <f t="shared" si="205"/>
        <v>0.873741363845567</v>
      </c>
      <c r="CZ121" s="52">
        <f t="shared" si="205"/>
        <v>0.96447790853820092</v>
      </c>
      <c r="DA121" s="52">
        <f t="shared" si="205"/>
        <v>1.0549807140048397</v>
      </c>
      <c r="DB121" s="52">
        <f t="shared" si="205"/>
        <v>1.1452502299834821</v>
      </c>
      <c r="DC121" s="52">
        <f t="shared" si="205"/>
        <v>1.2352869054437197</v>
      </c>
      <c r="DD121" s="52">
        <f t="shared" si="205"/>
        <v>1.3250911885879673</v>
      </c>
      <c r="DE121" s="52">
        <f t="shared" si="205"/>
        <v>1.4146635268526915</v>
      </c>
      <c r="DF121" s="52">
        <f t="shared" si="205"/>
        <v>1.5040043669096366</v>
      </c>
      <c r="DG121" s="52">
        <f t="shared" si="205"/>
        <v>1.5931141546670495</v>
      </c>
      <c r="DH121" s="52">
        <f t="shared" si="205"/>
        <v>1.6819933352709036</v>
      </c>
      <c r="DI121" s="52">
        <f t="shared" si="205"/>
        <v>1.7706423531061173</v>
      </c>
      <c r="DJ121" s="52">
        <f t="shared" si="205"/>
        <v>1.8590616517977752</v>
      </c>
      <c r="DK121" s="52">
        <f t="shared" si="205"/>
        <v>1.9472516742123445</v>
      </c>
      <c r="DL121" s="52">
        <f t="shared" si="205"/>
        <v>2.0352128624588901</v>
      </c>
      <c r="DM121" s="52">
        <f t="shared" si="205"/>
        <v>2.1229456578902886</v>
      </c>
      <c r="DN121" s="52">
        <f t="shared" si="205"/>
        <v>2.2104505011044377</v>
      </c>
      <c r="DO121" s="52">
        <f t="shared" si="205"/>
        <v>2.2977278319454699</v>
      </c>
      <c r="DP121" s="52">
        <f t="shared" si="205"/>
        <v>2.3847780895049562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0.83833687994639605</v>
      </c>
      <c r="CM124" s="58">
        <f t="shared" si="207"/>
        <v>2.4542551294124415</v>
      </c>
      <c r="CN124" s="58">
        <f t="shared" si="207"/>
        <v>4.7896783103086529</v>
      </c>
      <c r="CO124" s="58">
        <f t="shared" si="207"/>
        <v>7.7890376322447228</v>
      </c>
      <c r="CP124" s="58">
        <f t="shared" si="207"/>
        <v>11.399097944698083</v>
      </c>
      <c r="CQ124" s="58">
        <f t="shared" si="207"/>
        <v>15.568826192304169</v>
      </c>
      <c r="CR124" s="58">
        <f t="shared" si="207"/>
        <v>20.249330326857422</v>
      </c>
      <c r="CS124" s="58">
        <f t="shared" si="207"/>
        <v>25.393777945401183</v>
      </c>
      <c r="CT124" s="58">
        <f t="shared" si="207"/>
        <v>30.957244150561827</v>
      </c>
      <c r="CU124" s="58">
        <f t="shared" si="207"/>
        <v>36.896654464538365</v>
      </c>
      <c r="CV124" s="58">
        <f t="shared" ref="CV124:DP124" si="208">CV50*CV45</f>
        <v>42.51663932366705</v>
      </c>
      <c r="CW124" s="58">
        <f t="shared" si="208"/>
        <v>48.994861041745487</v>
      </c>
      <c r="CX124" s="58">
        <f t="shared" si="208"/>
        <v>55.456427278832322</v>
      </c>
      <c r="CY124" s="58">
        <f t="shared" si="208"/>
        <v>61.901370061055573</v>
      </c>
      <c r="CZ124" s="58">
        <f t="shared" si="208"/>
        <v>68.329721359842196</v>
      </c>
      <c r="DA124" s="58">
        <f t="shared" si="208"/>
        <v>74.741513092005547</v>
      </c>
      <c r="DB124" s="58">
        <f t="shared" si="208"/>
        <v>81.136777119832814</v>
      </c>
      <c r="DC124" s="58">
        <f t="shared" si="208"/>
        <v>87.515545251172455</v>
      </c>
      <c r="DD124" s="58">
        <f t="shared" si="208"/>
        <v>93.877849239521183</v>
      </c>
      <c r="DE124" s="58">
        <f t="shared" si="208"/>
        <v>100.22372078411107</v>
      </c>
      <c r="DF124" s="58">
        <f t="shared" si="208"/>
        <v>106.55319152999645</v>
      </c>
      <c r="DG124" s="58">
        <f t="shared" si="208"/>
        <v>112.86629306814075</v>
      </c>
      <c r="DH124" s="58">
        <f t="shared" si="208"/>
        <v>119.16305693550298</v>
      </c>
      <c r="DI124" s="58">
        <f t="shared" si="208"/>
        <v>125.44351461512426</v>
      </c>
      <c r="DJ124" s="58">
        <f t="shared" si="208"/>
        <v>131.70769753621431</v>
      </c>
      <c r="DK124" s="58">
        <f t="shared" si="208"/>
        <v>137.95563707423753</v>
      </c>
      <c r="DL124" s="58">
        <f t="shared" si="208"/>
        <v>144.18736455099915</v>
      </c>
      <c r="DM124" s="58">
        <f t="shared" si="208"/>
        <v>150.40291123473122</v>
      </c>
      <c r="DN124" s="58">
        <f t="shared" si="208"/>
        <v>156.60230834017844</v>
      </c>
      <c r="DO124" s="58">
        <f t="shared" si="208"/>
        <v>162.78558702868381</v>
      </c>
      <c r="DP124" s="58">
        <f t="shared" si="208"/>
        <v>168.95277840827418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1618.6893619667628</v>
      </c>
      <c r="CM125" s="58" cm="1">
        <f t="array" ref="CM125">INDEX(prod_est,$G$15+$H$15-1,MATCH(CM57,$BP$57:$CV$57,0))*CM50</f>
        <v>4744.8332381160762</v>
      </c>
      <c r="CN125" s="58" cm="1">
        <f t="array" ref="CN125">INDEX(prod_est,$G$15+$H$15-1,MATCH(CN57,$BP$57:$CV$57,0))*CN50</f>
        <v>9271.7966315826779</v>
      </c>
      <c r="CO125" s="58" cm="1">
        <f t="array" ref="CO125">INDEX(prod_est,$G$15+$H$15-1,MATCH(CO57,$BP$57:$CV$57,0))*CO50</f>
        <v>15097.243470637753</v>
      </c>
      <c r="CP125" s="58" cm="1">
        <f t="array" ref="CP125">INDEX(prod_est,$G$15+$H$15-1,MATCH(CP57,$BP$57:$CV$57,0))*CP50</f>
        <v>22122.828237169688</v>
      </c>
      <c r="CQ125" s="58" cm="1">
        <f t="array" ref="CQ125">INDEX(prod_est,$G$15+$H$15-1,MATCH(CQ57,$BP$57:$CV$57,0))*CQ50</f>
        <v>30253.967629160892</v>
      </c>
      <c r="CR125" s="58" cm="1">
        <f t="array" ref="CR125">INDEX(prod_est,$G$15+$H$15-1,MATCH(CR57,$BP$57:$CV$57,0))*CR50</f>
        <v>39399.7474542091</v>
      </c>
      <c r="CS125" s="58" cm="1">
        <f t="array" ref="CS125">INDEX(prod_est,$G$15+$H$15-1,MATCH(CS57,$BP$57:$CV$57,0))*CS50</f>
        <v>49472.789211960306</v>
      </c>
      <c r="CT125" s="58" cm="1">
        <f t="array" ref="CT125">INDEX(prod_est,$G$15+$H$15-1,MATCH(CT57,$BP$57:$CV$57,0))*CT50</f>
        <v>60388.977488306635</v>
      </c>
      <c r="CU125" s="58" cm="1">
        <f t="array" ref="CU125">INDEX(prod_est,$G$15+$H$15-1,MATCH(CU57,$BP$57:$DP$57,0))*CU50</f>
        <v>72067.370823010759</v>
      </c>
      <c r="CV125" s="58" cm="1">
        <f t="array" ref="CV125">INDEX(prod_est,$G$15+$H$15-1,MATCH(CV57,$BP$57:$DP$57,0))*CV50</f>
        <v>83150.894123158883</v>
      </c>
      <c r="CW125" s="58" cm="1">
        <f t="array" ref="CW125">INDEX(prod_est,$G$15+$H$15-1,MATCH(CW57,$BP$57:$DP$57,0))*CW50</f>
        <v>95943.33937287562</v>
      </c>
      <c r="CX125" s="58" cm="1">
        <f t="array" ref="CX125">INDEX(prod_est,$G$15+$H$15-1,MATCH(CX57,$BP$57:$DP$57,0))*CX50</f>
        <v>108735.78462259237</v>
      </c>
      <c r="CY125" s="58" cm="1">
        <f t="array" ref="CY125">INDEX(prod_est,$G$15+$H$15-1,MATCH(CY57,$BP$57:$DP$57,0))*CY50</f>
        <v>121528.22987230912</v>
      </c>
      <c r="CZ125" s="58" cm="1">
        <f t="array" ref="CZ125">INDEX(prod_est,$G$15+$H$15-1,MATCH(CZ57,$BP$57:$DP$57,0))*CZ50</f>
        <v>134320.67512202589</v>
      </c>
      <c r="DA125" s="58" cm="1">
        <f t="array" ref="DA125">INDEX(prod_est,$G$15+$H$15-1,MATCH(DA57,$BP$57:$DP$57,0))*DA50</f>
        <v>147113.12037174264</v>
      </c>
      <c r="DB125" s="58" cm="1">
        <f t="array" ref="DB125">INDEX(prod_est,$G$15+$H$15-1,MATCH(DB57,$BP$57:$DP$57,0))*DB50</f>
        <v>159905.56562145939</v>
      </c>
      <c r="DC125" s="58" cm="1">
        <f t="array" ref="DC125">INDEX(prod_est,$G$15+$H$15-1,MATCH(DC57,$BP$57:$DP$57,0))*DC50</f>
        <v>172698.01087117617</v>
      </c>
      <c r="DD125" s="58" cm="1">
        <f t="array" ref="DD125">INDEX(prod_est,$G$15+$H$15-1,MATCH(DD57,$BP$57:$DP$57,0))*DD50</f>
        <v>185490.45612089292</v>
      </c>
      <c r="DE125" s="58" cm="1">
        <f t="array" ref="DE125">INDEX(prod_est,$G$15+$H$15-1,MATCH(DE57,$BP$57:$DP$57,0))*DE50</f>
        <v>198282.90137060967</v>
      </c>
      <c r="DF125" s="58" cm="1">
        <f t="array" ref="DF125">INDEX(prod_est,$G$15+$H$15-1,MATCH(DF57,$BP$57:$DP$57,0))*DF50</f>
        <v>211075.34662032645</v>
      </c>
      <c r="DG125" s="58" cm="1">
        <f t="array" ref="DG125">INDEX(prod_est,$G$15+$H$15-1,MATCH(DG57,$BP$57:$DP$57,0))*DG50</f>
        <v>223867.79187004321</v>
      </c>
      <c r="DH125" s="58" cm="1">
        <f t="array" ref="DH125">INDEX(prod_est,$G$15+$H$15-1,MATCH(DH57,$BP$57:$DP$57,0))*DH50</f>
        <v>236660.23711975996</v>
      </c>
      <c r="DI125" s="58" cm="1">
        <f t="array" ref="DI125">INDEX(prod_est,$G$15+$H$15-1,MATCH(DI57,$BP$57:$DP$57,0))*DI50</f>
        <v>249452.68236947674</v>
      </c>
      <c r="DJ125" s="58" cm="1">
        <f t="array" ref="DJ125">INDEX(prod_est,$G$15+$H$15-1,MATCH(DJ57,$BP$57:$DP$57,0))*DJ50</f>
        <v>262245.12761919346</v>
      </c>
      <c r="DK125" s="58" cm="1">
        <f t="array" ref="DK125">INDEX(prod_est,$G$15+$H$15-1,MATCH(DK57,$BP$57:$DP$57,0))*DK50</f>
        <v>275037.57286891021</v>
      </c>
      <c r="DL125" s="58" cm="1">
        <f t="array" ref="DL125">INDEX(prod_est,$G$15+$H$15-1,MATCH(DL57,$BP$57:$DP$57,0))*DL50</f>
        <v>287830.01811862696</v>
      </c>
      <c r="DM125" s="58" cm="1">
        <f t="array" ref="DM125">INDEX(prod_est,$G$15+$H$15-1,MATCH(DM57,$BP$57:$DP$57,0))*DM50</f>
        <v>300622.46336834377</v>
      </c>
      <c r="DN125" s="58" cm="1">
        <f t="array" ref="DN125">INDEX(prod_est,$G$15+$H$15-1,MATCH(DN57,$BP$57:$DP$57,0))*DN50</f>
        <v>313414.90861806052</v>
      </c>
      <c r="DO125" s="58" cm="1">
        <f t="array" ref="DO125">INDEX(prod_est,$G$15+$H$15-1,MATCH(DO57,$BP$57:$DP$57,0))*DO50</f>
        <v>326207.35386777727</v>
      </c>
      <c r="DP125" s="58" cm="1">
        <f t="array" ref="DP125">INDEX(prod_est,$G$15+$H$15-1,MATCH(DP57,$BP$57:$DP$57,0))*DP50</f>
        <v>338999.79911749403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1.4568204257700867</v>
      </c>
      <c r="CM126" s="58">
        <f t="shared" si="209"/>
        <v>4.270349914304469</v>
      </c>
      <c r="CN126" s="58">
        <f t="shared" si="209"/>
        <v>8.3446169684244094</v>
      </c>
      <c r="CO126" s="58">
        <f t="shared" si="209"/>
        <v>13.587519123573978</v>
      </c>
      <c r="CP126" s="58">
        <f t="shared" si="209"/>
        <v>19.910545413452716</v>
      </c>
      <c r="CQ126" s="58">
        <f t="shared" si="209"/>
        <v>27.228570866244802</v>
      </c>
      <c r="CR126" s="58">
        <f t="shared" si="209"/>
        <v>35.459772708788186</v>
      </c>
      <c r="CS126" s="58">
        <f t="shared" si="209"/>
        <v>44.525510290764281</v>
      </c>
      <c r="CT126" s="58">
        <f t="shared" si="209"/>
        <v>54.350079739475966</v>
      </c>
      <c r="CU126" s="58">
        <f t="shared" si="209"/>
        <v>64.860633740709687</v>
      </c>
      <c r="CV126" s="58">
        <f t="shared" ref="CV126:DP126" si="210">CV125*1000*$I$9*$I$10</f>
        <v>74.835804710843007</v>
      </c>
      <c r="CW126" s="58">
        <f t="shared" si="210"/>
        <v>86.349005435588055</v>
      </c>
      <c r="CX126" s="58">
        <f t="shared" si="210"/>
        <v>97.862206160333145</v>
      </c>
      <c r="CY126" s="58">
        <f t="shared" si="210"/>
        <v>109.37540688507821</v>
      </c>
      <c r="CZ126" s="58">
        <f t="shared" si="210"/>
        <v>120.8886076098233</v>
      </c>
      <c r="DA126" s="58">
        <f t="shared" si="210"/>
        <v>132.40180833456839</v>
      </c>
      <c r="DB126" s="58">
        <f t="shared" si="210"/>
        <v>143.91500905931343</v>
      </c>
      <c r="DC126" s="58">
        <f t="shared" si="210"/>
        <v>155.42820978405857</v>
      </c>
      <c r="DD126" s="58">
        <f t="shared" si="210"/>
        <v>166.94141050880361</v>
      </c>
      <c r="DE126" s="58">
        <f t="shared" si="210"/>
        <v>178.45461123354872</v>
      </c>
      <c r="DF126" s="58">
        <f t="shared" si="210"/>
        <v>189.96781195829379</v>
      </c>
      <c r="DG126" s="58">
        <f t="shared" si="210"/>
        <v>201.4810126830389</v>
      </c>
      <c r="DH126" s="58">
        <f t="shared" si="210"/>
        <v>212.99421340778395</v>
      </c>
      <c r="DI126" s="58">
        <f t="shared" si="210"/>
        <v>224.50741413252908</v>
      </c>
      <c r="DJ126" s="58">
        <f t="shared" si="210"/>
        <v>236.0206148572741</v>
      </c>
      <c r="DK126" s="58">
        <f t="shared" si="210"/>
        <v>247.5338155820192</v>
      </c>
      <c r="DL126" s="58">
        <f t="shared" si="210"/>
        <v>259.04701630676425</v>
      </c>
      <c r="DM126" s="58">
        <f t="shared" si="210"/>
        <v>270.56021703150935</v>
      </c>
      <c r="DN126" s="58">
        <f t="shared" si="210"/>
        <v>282.07341775625451</v>
      </c>
      <c r="DO126" s="58">
        <f t="shared" si="210"/>
        <v>293.58661848099956</v>
      </c>
      <c r="DP126" s="58">
        <f t="shared" si="210"/>
        <v>305.09981920574461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2.2951573057164829</v>
      </c>
      <c r="CM127" s="59">
        <f t="shared" si="211"/>
        <v>6.7246050437169105</v>
      </c>
      <c r="CN127" s="59">
        <f t="shared" si="211"/>
        <v>13.134295278733063</v>
      </c>
      <c r="CO127" s="59">
        <f t="shared" si="211"/>
        <v>21.376556755818701</v>
      </c>
      <c r="CP127" s="59">
        <f t="shared" si="211"/>
        <v>31.309643358150801</v>
      </c>
      <c r="CQ127" s="59">
        <f t="shared" si="211"/>
        <v>42.797397058548967</v>
      </c>
      <c r="CR127" s="59">
        <f t="shared" si="211"/>
        <v>55.709103035645612</v>
      </c>
      <c r="CS127" s="59">
        <f t="shared" si="211"/>
        <v>69.919288236165471</v>
      </c>
      <c r="CT127" s="59">
        <f t="shared" si="211"/>
        <v>85.307323890037793</v>
      </c>
      <c r="CU127" s="59">
        <f t="shared" si="211"/>
        <v>101.75728820524805</v>
      </c>
      <c r="CV127" s="59">
        <f t="shared" ref="CV127:DP127" si="212">CV124+CV126</f>
        <v>117.35244403451006</v>
      </c>
      <c r="CW127" s="59">
        <f t="shared" si="212"/>
        <v>135.34386647733353</v>
      </c>
      <c r="CX127" s="59">
        <f t="shared" si="212"/>
        <v>153.31863343916547</v>
      </c>
      <c r="CY127" s="59">
        <f t="shared" si="212"/>
        <v>171.27677694613379</v>
      </c>
      <c r="CZ127" s="59">
        <f t="shared" si="212"/>
        <v>189.21832896966549</v>
      </c>
      <c r="DA127" s="59">
        <f t="shared" si="212"/>
        <v>207.14332142657395</v>
      </c>
      <c r="DB127" s="59">
        <f t="shared" si="212"/>
        <v>225.05178617914623</v>
      </c>
      <c r="DC127" s="59">
        <f t="shared" si="212"/>
        <v>242.94375503523102</v>
      </c>
      <c r="DD127" s="59">
        <f t="shared" si="212"/>
        <v>260.81925974832478</v>
      </c>
      <c r="DE127" s="59">
        <f t="shared" si="212"/>
        <v>278.67833201765978</v>
      </c>
      <c r="DF127" s="59">
        <f t="shared" si="212"/>
        <v>296.52100348829026</v>
      </c>
      <c r="DG127" s="59">
        <f t="shared" si="212"/>
        <v>314.34730575117965</v>
      </c>
      <c r="DH127" s="59">
        <f t="shared" si="212"/>
        <v>332.15727034328694</v>
      </c>
      <c r="DI127" s="59">
        <f t="shared" si="212"/>
        <v>349.95092874765334</v>
      </c>
      <c r="DJ127" s="59">
        <f t="shared" si="212"/>
        <v>367.72831239348841</v>
      </c>
      <c r="DK127" s="59">
        <f t="shared" si="212"/>
        <v>385.48945265625673</v>
      </c>
      <c r="DL127" s="59">
        <f t="shared" si="212"/>
        <v>403.23438085776343</v>
      </c>
      <c r="DM127" s="59">
        <f t="shared" si="212"/>
        <v>420.96312826624057</v>
      </c>
      <c r="DN127" s="59">
        <f t="shared" si="212"/>
        <v>438.67572609643298</v>
      </c>
      <c r="DO127" s="59">
        <f t="shared" si="212"/>
        <v>456.37220550968334</v>
      </c>
      <c r="DP127" s="59">
        <f t="shared" si="212"/>
        <v>474.05259761401879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06_HKC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06_HKC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06_HKC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06_HKC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06_HKC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06_HKC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06_HKC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06_HKC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06_HKC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06_HKC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06_HKC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06_HKC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06_HKC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06_HKC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06_HKC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06_HKC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06_HKC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06_HKC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06_HKC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06_HKC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06_HKC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06_HKC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06_HKC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06_HKC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06_HKC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06_HKC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06_HKC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06_HKC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06_HKC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06_HKC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06_HKC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06_HKC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06_HKC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06_HKC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06_HKC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06_HKC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06_HKC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06_HKC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06_HKC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06_HKC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06_HKC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06_HKC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06_HKC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06_HKC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06_HKC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06_HKC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06_HKC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06_HKC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06_HKC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06_HKC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06_HKC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06_HKC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06_HKC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06_HKC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06_HKC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06_HKC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06_HKC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06_HKC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06_HKC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06_HKC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06_HKC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06_HKC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06_HKC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06_HKC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06_HKC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06_HKC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06_HKC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06_HKC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06_HKC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06_HKC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06_HKC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06_HKC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06_HKC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06_HKC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06_HKC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06_HKC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06_HKC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06_HKC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06_HKC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06_HKC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06_HKC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06_HKC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06_HKC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06_HKC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06_HKC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06_HKC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06_HKC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06_HKC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06_HKC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06_HKC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06_HKC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06_HKC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06_HKC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06_HKC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06_HKC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06_HKC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06_HKC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06_HKC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06_HKC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06_HKC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06_HKC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06_HKC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06_HKC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06_HKC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06_HKC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06_HKC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06_HKC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06_HKC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06_HKC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06_HKC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06_HKC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06_HKC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06_HKC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06_HKC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06_HKC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06_HKC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06_HKC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06_HKC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06_HKC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06_HKC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06_HKC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06_HKC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06_HKC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06_HKC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06_HKC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06_HKC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06_HKC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06_HKC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06_HKC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06_HKC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06_HKC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06_HKC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06_HKC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06_HKC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06_HKC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06_HKC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06_HKC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06_HKC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06_HKC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06_HKC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06_HKC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06_HKC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06_HKC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06_HKC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06_HKC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06_HKC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06_HKC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06_HKC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06_HKC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06_HKC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06_HKC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06_HKC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06_HKC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06_HKC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06_HKC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06_HKC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06_HKC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06_HKC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06_HKC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06_HKC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AO15" si="1">J15*(1-$F$4)</f>
        <v>6.9787201739057317E-3</v>
      </c>
      <c r="L15" s="42">
        <f t="shared" si="1"/>
        <v>6.9651110057047522E-3</v>
      </c>
      <c r="M15" s="42">
        <f t="shared" si="1"/>
        <v>6.9515283766763587E-3</v>
      </c>
      <c r="N15" s="42">
        <f t="shared" si="1"/>
        <v>6.9379722350666395E-3</v>
      </c>
      <c r="O15" s="42">
        <f t="shared" si="1"/>
        <v>6.9244425292226087E-3</v>
      </c>
      <c r="P15" s="42">
        <f t="shared" si="1"/>
        <v>6.9109392075920092E-3</v>
      </c>
      <c r="Q15" s="42">
        <f t="shared" si="1"/>
        <v>6.8974622187231143E-3</v>
      </c>
      <c r="R15" s="42">
        <f t="shared" si="1"/>
        <v>6.8840115112645331E-3</v>
      </c>
      <c r="S15" s="42">
        <f t="shared" si="1"/>
        <v>6.8705870339650166E-3</v>
      </c>
      <c r="T15" s="42">
        <f t="shared" si="1"/>
        <v>6.8571887356732586E-3</v>
      </c>
      <c r="U15" s="42">
        <f t="shared" si="1"/>
        <v>6.8438165653377037E-3</v>
      </c>
      <c r="V15" s="42">
        <f t="shared" si="1"/>
        <v>6.8304704720063524E-3</v>
      </c>
      <c r="W15" s="42">
        <f t="shared" si="1"/>
        <v>6.8171504048265656E-3</v>
      </c>
      <c r="X15" s="42">
        <f t="shared" si="1"/>
        <v>6.8038563130448718E-3</v>
      </c>
      <c r="Y15" s="42">
        <f t="shared" si="1"/>
        <v>6.7905881460067746E-3</v>
      </c>
      <c r="Z15" s="42">
        <f t="shared" si="1"/>
        <v>6.7773458531565564E-3</v>
      </c>
      <c r="AA15" s="42">
        <f t="shared" si="1"/>
        <v>6.764129384037091E-3</v>
      </c>
      <c r="AB15" s="42">
        <f t="shared" si="1"/>
        <v>6.7509386882896455E-3</v>
      </c>
      <c r="AC15" s="42">
        <f t="shared" si="1"/>
        <v>6.7377737156536941E-3</v>
      </c>
      <c r="AD15" s="42">
        <f t="shared" si="1"/>
        <v>6.7246344159667213E-3</v>
      </c>
      <c r="AE15" s="42">
        <f t="shared" si="1"/>
        <v>6.711520739164035E-3</v>
      </c>
      <c r="AF15" s="42">
        <f t="shared" si="1"/>
        <v>6.6984326352785735E-3</v>
      </c>
      <c r="AG15" s="42">
        <f t="shared" si="1"/>
        <v>6.6853700544407153E-3</v>
      </c>
      <c r="AH15" s="42">
        <f t="shared" si="1"/>
        <v>6.6723329468780894E-3</v>
      </c>
      <c r="AI15" s="42">
        <f t="shared" si="1"/>
        <v>6.6593212629153867E-3</v>
      </c>
      <c r="AJ15" s="42">
        <f t="shared" si="1"/>
        <v>6.6463349529741686E-3</v>
      </c>
      <c r="AK15" s="42">
        <f t="shared" si="1"/>
        <v>6.6333739675726788E-3</v>
      </c>
      <c r="AL15" s="42">
        <f t="shared" si="1"/>
        <v>6.6204382573256566E-3</v>
      </c>
      <c r="AM15" s="42">
        <f t="shared" si="1"/>
        <v>6.6075277729441464E-3</v>
      </c>
      <c r="AN15" s="42">
        <f t="shared" si="1"/>
        <v>6.5946424652353099E-3</v>
      </c>
      <c r="AO15" s="42">
        <f t="shared" si="1"/>
        <v>6.5817822851022409E-3</v>
      </c>
      <c r="AP15" s="42">
        <f t="shared" ref="AP15:BJ15" si="2">AO15*(1-$F$4)</f>
        <v>6.5689471835437769E-3</v>
      </c>
      <c r="AQ15" s="42">
        <f t="shared" si="2"/>
        <v>6.5561371116543109E-3</v>
      </c>
      <c r="AR15" s="42">
        <f t="shared" si="2"/>
        <v>6.5433520206236084E-3</v>
      </c>
      <c r="AS15" s="42">
        <f t="shared" si="2"/>
        <v>6.5305918617366175E-3</v>
      </c>
      <c r="AT15" s="42">
        <f t="shared" si="2"/>
        <v>6.5178565863732866E-3</v>
      </c>
      <c r="AU15" s="42">
        <f t="shared" si="2"/>
        <v>6.505146146008378E-3</v>
      </c>
      <c r="AV15" s="42">
        <f t="shared" si="2"/>
        <v>6.4924604922112815E-3</v>
      </c>
      <c r="AW15" s="42">
        <f t="shared" si="2"/>
        <v>6.4797995766458323E-3</v>
      </c>
      <c r="AX15" s="42">
        <f t="shared" si="2"/>
        <v>6.4671633510701258E-3</v>
      </c>
      <c r="AY15" s="42">
        <f t="shared" si="2"/>
        <v>6.4545517673363327E-3</v>
      </c>
      <c r="AZ15" s="42">
        <f t="shared" si="2"/>
        <v>6.441964777390518E-3</v>
      </c>
      <c r="BA15" s="42">
        <f t="shared" si="2"/>
        <v>6.4294023332724546E-3</v>
      </c>
      <c r="BB15" s="42">
        <f t="shared" si="2"/>
        <v>6.4168643871154443E-3</v>
      </c>
      <c r="BC15" s="42">
        <f t="shared" si="2"/>
        <v>6.4043508911461322E-3</v>
      </c>
      <c r="BD15" s="42">
        <f t="shared" si="2"/>
        <v>6.3918617976843261E-3</v>
      </c>
      <c r="BE15" s="42">
        <f t="shared" si="2"/>
        <v>6.3793970591428158E-3</v>
      </c>
      <c r="BF15" s="42">
        <f t="shared" si="2"/>
        <v>6.3669566280271893E-3</v>
      </c>
      <c r="BG15" s="42">
        <f t="shared" si="2"/>
        <v>6.3545404569356539E-3</v>
      </c>
      <c r="BH15" s="42">
        <f t="shared" si="2"/>
        <v>6.3421484985588554E-3</v>
      </c>
      <c r="BI15" s="42">
        <f t="shared" si="2"/>
        <v>6.3297807056796962E-3</v>
      </c>
      <c r="BJ15" s="42">
        <f t="shared" si="2"/>
        <v>6.3174370311731573E-3</v>
      </c>
      <c r="BK15" t="str">
        <f t="shared" ref="BK15:BK46" si="3">A15</f>
        <v>07_INA</v>
      </c>
      <c r="BL15" t="str">
        <f t="shared" ref="BL15:BL46" si="4">"d_ind_cem_"&amp;C15</f>
        <v>d_ind_cem_1_x_coal_thermal</v>
      </c>
      <c r="BO15" s="8">
        <f t="shared" ref="BO15:BO46" si="5">E15</f>
        <v>241.30939996800001</v>
      </c>
      <c r="BP15" s="8">
        <f t="shared" ref="BP15:BP46" si="6">F15</f>
        <v>468.48784752000012</v>
      </c>
      <c r="BQ15" s="8" cm="1">
        <f t="array" ref="BQ15">K15*INDEX(prod_est,$G15+$H15-1,MATCH(BQ$14,$BP$14:$DP$14,0))</f>
        <v>584.46781456460508</v>
      </c>
      <c r="BR15" s="8" cm="1">
        <f t="array" ref="BR15">L15*INDEX(prod_est,$G15+$H15-1,MATCH(BR$14,$BP$14:$DP$14,0))</f>
        <v>664.1692932435991</v>
      </c>
      <c r="BS15" s="8" cm="1">
        <f t="array" ref="BS15">M15*INDEX(prod_est,$G15+$H15-1,MATCH(BS$14,$BP$14:$DP$14,0))</f>
        <v>700.0280984138592</v>
      </c>
      <c r="BT15" s="8" cm="1">
        <f t="array" ref="BT15">N15*INDEX(prod_est,$G15+$H15-1,MATCH(BT$14,$BP$14:$DP$14,0))</f>
        <v>737.62149080436677</v>
      </c>
      <c r="BU15" s="8" cm="1">
        <f t="array" ref="BU15">O15*INDEX(prod_est,$G15+$H15-1,MATCH(BU$14,$BP$14:$DP$14,0))</f>
        <v>777.02200170413323</v>
      </c>
      <c r="BV15" s="8" cm="1">
        <f t="array" ref="BV15">P15*INDEX(prod_est,$G15+$H15-1,MATCH(BV$14,$BP$14:$DP$14,0))</f>
        <v>818.30441788865278</v>
      </c>
      <c r="BW15" s="8" cm="1">
        <f t="array" ref="BW15">Q15*INDEX(prod_est,$G15+$H15-1,MATCH(BW$14,$BP$14:$DP$14,0))</f>
        <v>861.54578735779432</v>
      </c>
      <c r="BX15" s="8" cm="1">
        <f t="array" ref="BX15">R15*INDEX(prod_est,$G15+$H15-1,MATCH(BX$14,$BP$14:$DP$14,0))</f>
        <v>906.82541778242637</v>
      </c>
      <c r="BY15" s="8" cm="1">
        <f t="array" ref="BY15">S15*INDEX(prod_est,$G15+$H15-1,MATCH(BY$14,$BP$14:$DP$14,0))</f>
        <v>954.22486678812652</v>
      </c>
      <c r="BZ15" s="8" cm="1">
        <f t="array" ref="BZ15">T15*INDEX(prod_est,$G15+$H15-1,MATCH(BZ$14,$BP$14:$DP$14,0))</f>
        <v>992.62543606389045</v>
      </c>
      <c r="CA15" s="8" cm="1">
        <f t="array" ref="CA15">U15*INDEX(prod_est,$G15+$H15-1,MATCH(CA$14,$BP$14:$DP$14,0))</f>
        <v>1032.4174411853949</v>
      </c>
      <c r="CB15" s="8" cm="1">
        <f t="array" ref="CB15">V15*INDEX(prod_est,$G15+$H15-1,MATCH(CB$14,$BP$14:$DP$14,0))</f>
        <v>1073.6405808705583</v>
      </c>
      <c r="CC15" s="8" cm="1">
        <f t="array" ref="CC15">W15*INDEX(prod_est,$G15+$H15-1,MATCH(CC$14,$BP$14:$DP$14,0))</f>
        <v>1116.3348572588027</v>
      </c>
      <c r="CD15" s="8" cm="1">
        <f t="array" ref="CD15">X15*INDEX(prod_est,$G15+$H15-1,MATCH(CD$14,$BP$14:$DP$14,0))</f>
        <v>1160.5404967663969</v>
      </c>
      <c r="CE15" s="8" cm="1">
        <f t="array" ref="CE15">Y15*INDEX(prod_est,$G15+$H15-1,MATCH(CE$14,$BP$14:$DP$14,0))</f>
        <v>1206.2978617111667</v>
      </c>
      <c r="CF15" s="8" cm="1">
        <f t="array" ref="CF15">Z15*INDEX(prod_est,$G15+$H15-1,MATCH(CF$14,$BP$14:$DP$14,0))</f>
        <v>1253.6473519508486</v>
      </c>
      <c r="CG15" s="8" cm="1">
        <f t="array" ref="CG15">AA15*INDEX(prod_est,$G15+$H15-1,MATCH(CG$14,$BP$14:$DP$14,0))</f>
        <v>1302.6292957254968</v>
      </c>
      <c r="CH15" s="8" cm="1">
        <f t="array" ref="CH15">AB15*INDEX(prod_est,$G15+$H15-1,MATCH(CH$14,$BP$14:$DP$14,0))</f>
        <v>1353.283828836479</v>
      </c>
      <c r="CI15" s="8" cm="1">
        <f t="array" ref="CI15">AC15*INDEX(prod_est,$G15+$H15-1,MATCH(CI$14,$BP$14:$DP$14,0))</f>
        <v>1405.6507612330968</v>
      </c>
      <c r="CJ15" s="8" cm="1">
        <f t="array" ref="CJ15">AD15*INDEX(prod_est,$G15+$H15-1,MATCH(CJ$14,$BP$14:$DP$14,0))</f>
        <v>1459.7694300119772</v>
      </c>
      <c r="CK15" s="8" cm="1">
        <f t="array" ref="CK15">AE15*INDEX(prod_est,$G15+$H15-1,MATCH(CK$14,$BP$14:$DP$14,0))</f>
        <v>1515.678537764687</v>
      </c>
      <c r="CL15" s="8" cm="1">
        <f t="array" ref="CL15">AF15*INDEX(prod_est,$G15+$H15-1,MATCH(CL$14,$BP$14:$DP$14,0))</f>
        <v>1573.4159751340792</v>
      </c>
      <c r="CM15" s="8" cm="1">
        <f t="array" ref="CM15">AG15*INDEX(prod_est,$G15+$H15-1,MATCH(CM$14,$BP$14:$DP$14,0))</f>
        <v>1628.3749714987268</v>
      </c>
      <c r="CN15" s="8" cm="1">
        <f t="array" ref="CN15">AH15*INDEX(prod_est,$G15+$H15-1,MATCH(CN$14,$BP$14:$DP$14,0))</f>
        <v>1684.8987657080152</v>
      </c>
      <c r="CO15" s="8" cm="1">
        <f t="array" ref="CO15">AI15*INDEX(prod_est,$G15+$H15-1,MATCH(CO$14,$BP$14:$DP$14,0))</f>
        <v>1743.0065617745574</v>
      </c>
      <c r="CP15" s="8" cm="1">
        <f t="array" ref="CP15">AJ15*INDEX(prod_est,$G15+$H15-1,MATCH(CP$14,$BP$14:$DP$14,0))</f>
        <v>1802.7155781941799</v>
      </c>
      <c r="CQ15" s="8" cm="1">
        <f t="array" ref="CQ15">AK15*INDEX(prod_est,$G15+$H15-1,MATCH(CQ$14,$BP$14:$DP$14,0))</f>
        <v>1864.0408016875356</v>
      </c>
      <c r="CR15" s="8" cm="1">
        <f t="array" ref="CR15">AL15*INDEX(prod_est,$G15+$H15-1,MATCH(CR$14,$BP$14:$DP$14,0))</f>
        <v>1926.9947212949021</v>
      </c>
      <c r="CS15" s="8" cm="1">
        <f t="array" ref="CS15">AM15*INDEX(prod_est,$G15+$H15-1,MATCH(CS$14,$BP$14:$DP$14,0))</f>
        <v>1991.5870414757103</v>
      </c>
      <c r="CT15" s="8" cm="1">
        <f t="array" ref="CT15">AN15*INDEX(prod_est,$G15+$H15-1,MATCH(CT$14,$BP$14:$DP$14,0))</f>
        <v>2057.8243727789581</v>
      </c>
      <c r="CU15" s="8" cm="1">
        <f t="array" ref="CU15">AO15*INDEX(prod_est,$G15+$H15-1,MATCH(CU$14,$BP$14:$DP$14,0))</f>
        <v>2125.7098985596572</v>
      </c>
      <c r="CV15" s="8" cm="1">
        <f t="array" ref="CV15">AP15*INDEX(prod_est,$G15+$H15-1,MATCH(CV$14,$BP$14:$DP$14,0))</f>
        <v>2195.2430161200787</v>
      </c>
      <c r="CW15" cm="1">
        <f t="array" ref="CW15">AQ15*INDEX(prod_est,$G15+$H15-1,MATCH(CW$14,$BP$14:$DP$14,0))</f>
        <v>2190.9620834126586</v>
      </c>
      <c r="CX15" cm="1">
        <f t="array" ref="CX15">AR15*INDEX(prod_est,$G15+$H15-1,MATCH(CX$14,$BP$14:$DP$14,0))</f>
        <v>2186.6894989312491</v>
      </c>
      <c r="CY15" cm="1">
        <f t="array" ref="CY15">AS15*INDEX(prod_est,$G15+$H15-1,MATCH(CY$14,$BP$14:$DP$14,0))</f>
        <v>2182.4252463960142</v>
      </c>
      <c r="CZ15" cm="1">
        <f t="array" ref="CZ15">AT15*INDEX(prod_est,$G15+$H15-1,MATCH(CZ$14,$BP$14:$DP$14,0))</f>
        <v>2178.1693095588671</v>
      </c>
      <c r="DA15" cm="1">
        <f t="array" ref="DA15">AU15*INDEX(prod_est,$G15+$H15-1,MATCH(DA$14,$BP$14:$DP$14,0))</f>
        <v>2173.9216722034053</v>
      </c>
      <c r="DB15" cm="1">
        <f t="array" ref="DB15">AV15*INDEX(prod_est,$G15+$H15-1,MATCH(DB$14,$BP$14:$DP$14,0))</f>
        <v>2169.6823181448499</v>
      </c>
      <c r="DC15" cm="1">
        <f t="array" ref="DC15">AW15*INDEX(prod_est,$G15+$H15-1,MATCH(DC$14,$BP$14:$DP$14,0))</f>
        <v>2165.4512312299839</v>
      </c>
      <c r="DD15" cm="1">
        <f t="array" ref="DD15">AX15*INDEX(prod_est,$G15+$H15-1,MATCH(DD$14,$BP$14:$DP$14,0))</f>
        <v>2161.2283953370907</v>
      </c>
      <c r="DE15" cm="1">
        <f t="array" ref="DE15">AY15*INDEX(prod_est,$G15+$H15-1,MATCH(DE$14,$BP$14:$DP$14,0))</f>
        <v>2157.0137943758928</v>
      </c>
      <c r="DF15" cm="1">
        <f t="array" ref="DF15">AZ15*INDEX(prod_est,$G15+$H15-1,MATCH(DF$14,$BP$14:$DP$14,0))</f>
        <v>2152.8074122874896</v>
      </c>
      <c r="DG15" cm="1">
        <f t="array" ref="DG15">BA15*INDEX(prod_est,$G15+$H15-1,MATCH(DG$14,$BP$14:$DP$14,0))</f>
        <v>2148.609233044298</v>
      </c>
      <c r="DH15" cm="1">
        <f t="array" ref="DH15">BB15*INDEX(prod_est,$G15+$H15-1,MATCH(DH$14,$BP$14:$DP$14,0))</f>
        <v>2144.4192406499888</v>
      </c>
      <c r="DI15" cm="1">
        <f t="array" ref="DI15">BC15*INDEX(prod_est,$G15+$H15-1,MATCH(DI$14,$BP$14:$DP$14,0))</f>
        <v>2140.2374191394283</v>
      </c>
      <c r="DJ15" cm="1">
        <f t="array" ref="DJ15">BD15*INDEX(prod_est,$G15+$H15-1,MATCH(DJ$14,$BP$14:$DP$14,0))</f>
        <v>2136.0637525786155</v>
      </c>
      <c r="DK15" cm="1">
        <f t="array" ref="DK15">BE15*INDEX(prod_est,$G15+$H15-1,MATCH(DK$14,$BP$14:$DP$14,0))</f>
        <v>2131.8982250646236</v>
      </c>
      <c r="DL15" cm="1">
        <f t="array" ref="DL15">BF15*INDEX(prod_est,$G15+$H15-1,MATCH(DL$14,$BP$14:$DP$14,0))</f>
        <v>2127.7408207255357</v>
      </c>
      <c r="DM15" cm="1">
        <f t="array" ref="DM15">BG15*INDEX(prod_est,$G15+$H15-1,MATCH(DM$14,$BP$14:$DP$14,0))</f>
        <v>2123.591523720389</v>
      </c>
      <c r="DN15" cm="1">
        <f t="array" ref="DN15">BH15*INDEX(prod_est,$G15+$H15-1,MATCH(DN$14,$BP$14:$DP$14,0))</f>
        <v>2119.4503182391109</v>
      </c>
      <c r="DO15" cm="1">
        <f t="array" ref="DO15">BI15*INDEX(prod_est,$G15+$H15-1,MATCH(DO$14,$BP$14:$DP$14,0))</f>
        <v>2115.3171885024603</v>
      </c>
      <c r="DP15" cm="1">
        <f t="array" ref="DP15">BJ15*INDEX(prod_est,$G15+$H15-1,MATCH(DP$14,$BP$14:$DP$14,0))</f>
        <v>2111.1921187619664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07_INA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07_INA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07_INA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07_INA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07_INA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07_INA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07_INA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07_INA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07_INA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07_INA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07_INA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07_INA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07_INA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07_INA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07_INA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07_INA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ref="K32:AP32" si="39">J32*(1-$F$4)</f>
        <v>6.6825477150085091E-4</v>
      </c>
      <c r="L32" s="42">
        <f t="shared" si="39"/>
        <v>6.6695161112762555E-4</v>
      </c>
      <c r="M32" s="42">
        <f t="shared" si="39"/>
        <v>6.6565099204109321E-4</v>
      </c>
      <c r="N32" s="42">
        <f t="shared" si="39"/>
        <v>6.6435290928550312E-4</v>
      </c>
      <c r="O32" s="42">
        <f t="shared" si="39"/>
        <v>6.6305735791476856E-4</v>
      </c>
      <c r="P32" s="42">
        <f t="shared" si="39"/>
        <v>6.617643329924483E-4</v>
      </c>
      <c r="Q32" s="42">
        <f t="shared" si="39"/>
        <v>6.6047382959172763E-4</v>
      </c>
      <c r="R32" s="42">
        <f t="shared" si="39"/>
        <v>6.5918584279539962E-4</v>
      </c>
      <c r="S32" s="42">
        <f t="shared" si="39"/>
        <v>6.5790036769584621E-4</v>
      </c>
      <c r="T32" s="42">
        <f t="shared" si="39"/>
        <v>6.5661739939501973E-4</v>
      </c>
      <c r="U32" s="42">
        <f t="shared" si="39"/>
        <v>6.5533693300442433E-4</v>
      </c>
      <c r="V32" s="42">
        <f t="shared" si="39"/>
        <v>6.5405896364509699E-4</v>
      </c>
      <c r="W32" s="42">
        <f t="shared" si="39"/>
        <v>6.5278348644758923E-4</v>
      </c>
      <c r="X32" s="42">
        <f t="shared" si="39"/>
        <v>6.5151049655194832E-4</v>
      </c>
      <c r="Y32" s="42">
        <f t="shared" si="39"/>
        <v>6.5023998910769911E-4</v>
      </c>
      <c r="Z32" s="42">
        <f t="shared" si="39"/>
        <v>6.4897195927382523E-4</v>
      </c>
      <c r="AA32" s="42">
        <f t="shared" si="39"/>
        <v>6.4770640221875077E-4</v>
      </c>
      <c r="AB32" s="42">
        <f t="shared" si="39"/>
        <v>6.464433131203219E-4</v>
      </c>
      <c r="AC32" s="42">
        <f t="shared" si="39"/>
        <v>6.4518268716578825E-4</v>
      </c>
      <c r="AD32" s="42">
        <f t="shared" si="39"/>
        <v>6.4392451955178499E-4</v>
      </c>
      <c r="AE32" s="42">
        <f t="shared" si="39"/>
        <v>6.4266880548431422E-4</v>
      </c>
      <c r="AF32" s="42">
        <f t="shared" si="39"/>
        <v>6.4141554017872683E-4</v>
      </c>
      <c r="AG32" s="42">
        <f t="shared" si="39"/>
        <v>6.4016471885970422E-4</v>
      </c>
      <c r="AH32" s="42">
        <f t="shared" si="39"/>
        <v>6.389163367612401E-4</v>
      </c>
      <c r="AI32" s="42">
        <f t="shared" si="39"/>
        <v>6.3767038912662232E-4</v>
      </c>
      <c r="AJ32" s="42">
        <f t="shared" si="39"/>
        <v>6.3642687120841481E-4</v>
      </c>
      <c r="AK32" s="42">
        <f t="shared" si="39"/>
        <v>6.3518577826843941E-4</v>
      </c>
      <c r="AL32" s="42">
        <f t="shared" si="39"/>
        <v>6.3394710557775785E-4</v>
      </c>
      <c r="AM32" s="42">
        <f t="shared" si="39"/>
        <v>6.3271084841665386E-4</v>
      </c>
      <c r="AN32" s="42">
        <f t="shared" si="39"/>
        <v>6.3147700207461497E-4</v>
      </c>
      <c r="AO32" s="42">
        <f t="shared" si="39"/>
        <v>6.3024556185031463E-4</v>
      </c>
      <c r="AP32" s="42">
        <f t="shared" si="39"/>
        <v>6.2901652305159437E-4</v>
      </c>
      <c r="AQ32" s="42">
        <f t="shared" ref="AQ32:BJ32" si="40">AP32*(1-$F$4)</f>
        <v>6.2778988099544588E-4</v>
      </c>
      <c r="AR32" s="42">
        <f t="shared" si="40"/>
        <v>6.2656563100799319E-4</v>
      </c>
      <c r="AS32" s="42">
        <f t="shared" si="40"/>
        <v>6.2534376842447476E-4</v>
      </c>
      <c r="AT32" s="42">
        <f t="shared" si="40"/>
        <v>6.2412428858922586E-4</v>
      </c>
      <c r="AU32" s="42">
        <f t="shared" si="40"/>
        <v>6.2290718685566063E-4</v>
      </c>
      <c r="AV32" s="42">
        <f t="shared" si="40"/>
        <v>6.2169245858625455E-4</v>
      </c>
      <c r="AW32" s="42">
        <f t="shared" si="40"/>
        <v>6.2048009915252676E-4</v>
      </c>
      <c r="AX32" s="42">
        <f t="shared" si="40"/>
        <v>6.1927010393502237E-4</v>
      </c>
      <c r="AY32" s="42">
        <f t="shared" si="40"/>
        <v>6.1806246832329492E-4</v>
      </c>
      <c r="AZ32" s="42">
        <f t="shared" si="40"/>
        <v>6.1685718771588858E-4</v>
      </c>
      <c r="BA32" s="42">
        <f t="shared" si="40"/>
        <v>6.1565425752032092E-4</v>
      </c>
      <c r="BB32" s="42">
        <f t="shared" si="40"/>
        <v>6.1445367315306524E-4</v>
      </c>
      <c r="BC32" s="42">
        <f t="shared" si="40"/>
        <v>6.1325543003953322E-4</v>
      </c>
      <c r="BD32" s="42">
        <f t="shared" si="40"/>
        <v>6.1205952361405736E-4</v>
      </c>
      <c r="BE32" s="42">
        <f t="shared" si="40"/>
        <v>6.1086594931987362E-4</v>
      </c>
      <c r="BF32" s="42">
        <f t="shared" si="40"/>
        <v>6.096747026091043E-4</v>
      </c>
      <c r="BG32" s="42">
        <f t="shared" si="40"/>
        <v>6.0848577894274014E-4</v>
      </c>
      <c r="BH32" s="42">
        <f t="shared" si="40"/>
        <v>6.0729917379062366E-4</v>
      </c>
      <c r="BI32" s="42">
        <f t="shared" si="40"/>
        <v>6.0611488263143153E-4</v>
      </c>
      <c r="BJ32" s="42">
        <f t="shared" si="40"/>
        <v>6.049329009526574E-4</v>
      </c>
      <c r="BK32" t="str">
        <f t="shared" si="3"/>
        <v>07_INA</v>
      </c>
      <c r="BL32" t="str">
        <f t="shared" si="4"/>
        <v>d_ind_cem_8_1_natural_gas</v>
      </c>
      <c r="BO32" s="8">
        <f t="shared" si="5"/>
        <v>43.975755180641251</v>
      </c>
      <c r="BP32" s="8">
        <f t="shared" si="6"/>
        <v>44.860552034455601</v>
      </c>
      <c r="BQ32" s="8" cm="1">
        <f t="array" ref="BQ32">K32*INDEX(prod_est,$G32+$H32-1,MATCH(BQ$14,$BP$14:$DP$14,0))</f>
        <v>55.966337113196261</v>
      </c>
      <c r="BR32" s="8" cm="1">
        <f t="array" ref="BR32">L32*INDEX(prod_est,$G32+$H32-1,MATCH(BR$14,$BP$14:$DP$14,0))</f>
        <v>63.598236959540579</v>
      </c>
      <c r="BS32" s="8" cm="1">
        <f t="array" ref="BS32">M32*INDEX(prod_est,$G32+$H32-1,MATCH(BS$14,$BP$14:$DP$14,0))</f>
        <v>67.031934981270339</v>
      </c>
      <c r="BT32" s="8" cm="1">
        <f t="array" ref="BT32">N32*INDEX(prod_est,$G32+$H32-1,MATCH(BT$14,$BP$14:$DP$14,0))</f>
        <v>70.631730246854204</v>
      </c>
      <c r="BU32" s="8" cm="1">
        <f t="array" ref="BU32">O32*INDEX(prod_est,$G32+$H32-1,MATCH(BU$14,$BP$14:$DP$14,0))</f>
        <v>74.404568067002046</v>
      </c>
      <c r="BV32" s="8" cm="1">
        <f t="array" ref="BV32">P32*INDEX(prod_est,$G32+$H32-1,MATCH(BV$14,$BP$14:$DP$14,0))</f>
        <v>78.35760972893037</v>
      </c>
      <c r="BW32" s="8" cm="1">
        <f t="array" ref="BW32">Q32*INDEX(prod_est,$G32+$H32-1,MATCH(BW$14,$BP$14:$DP$14,0))</f>
        <v>82.498233045800347</v>
      </c>
      <c r="BX32" s="8" cm="1">
        <f t="array" ref="BX32">R32*INDEX(prod_est,$G32+$H32-1,MATCH(BX$14,$BP$14:$DP$14,0))</f>
        <v>86.834032207972669</v>
      </c>
      <c r="BY32" s="8" cm="1">
        <f t="array" ref="BY32">S32*INDEX(prod_est,$G32+$H32-1,MATCH(BY$14,$BP$14:$DP$14,0))</f>
        <v>91.372816852613767</v>
      </c>
      <c r="BZ32" s="8" cm="1">
        <f t="array" ref="BZ32">T32*INDEX(prod_est,$G32+$H32-1,MATCH(BZ$14,$BP$14:$DP$14,0))</f>
        <v>95.04990419920621</v>
      </c>
      <c r="CA32" s="8" cm="1">
        <f t="array" ref="CA32">U32*INDEX(prod_est,$G32+$H32-1,MATCH(CA$14,$BP$14:$DP$14,0))</f>
        <v>98.860229964875856</v>
      </c>
      <c r="CB32" s="8" cm="1">
        <f t="array" ref="CB32">V32*INDEX(prod_est,$G32+$H32-1,MATCH(CB$14,$BP$14:$DP$14,0))</f>
        <v>102.80759554257308</v>
      </c>
      <c r="CC32" s="8" cm="1">
        <f t="array" ref="CC32">W32*INDEX(prod_est,$G32+$H32-1,MATCH(CC$14,$BP$14:$DP$14,0))</f>
        <v>106.89583137969692</v>
      </c>
      <c r="CD32" s="8" cm="1">
        <f t="array" ref="CD32">X32*INDEX(prod_est,$G32+$H32-1,MATCH(CD$14,$BP$14:$DP$14,0))</f>
        <v>111.12878939951439</v>
      </c>
      <c r="CE32" s="8" cm="1">
        <f t="array" ref="CE32">Y32*INDEX(prod_est,$G32+$H32-1,MATCH(CE$14,$BP$14:$DP$14,0))</f>
        <v>115.51033453869067</v>
      </c>
      <c r="CF32" s="8" cm="1">
        <f t="array" ref="CF32">Z32*INDEX(prod_est,$G32+$H32-1,MATCH(CF$14,$BP$14:$DP$14,0))</f>
        <v>120.04433532856498</v>
      </c>
      <c r="CG32" s="8" cm="1">
        <f t="array" ref="CG32">AA32*INDEX(prod_est,$G32+$H32-1,MATCH(CG$14,$BP$14:$DP$14,0))</f>
        <v>124.7346534426492</v>
      </c>
      <c r="CH32" s="8" cm="1">
        <f t="array" ref="CH32">AB32*INDEX(prod_est,$G32+$H32-1,MATCH(CH$14,$BP$14:$DP$14,0))</f>
        <v>129.58513212728417</v>
      </c>
      <c r="CI32" s="8" cm="1">
        <f t="array" ref="CI32">AC32*INDEX(prod_est,$G32+$H32-1,MATCH(CI$14,$BP$14:$DP$14,0))</f>
        <v>134.59958342649955</v>
      </c>
      <c r="CJ32" s="8" cm="1">
        <f t="array" ref="CJ32">AD32*INDEX(prod_est,$G32+$H32-1,MATCH(CJ$14,$BP$14:$DP$14,0))</f>
        <v>139.78177410581441</v>
      </c>
      <c r="CK32" s="8" cm="1">
        <f t="array" ref="CK32">AE32*INDEX(prod_est,$G32+$H32-1,MATCH(CK$14,$BP$14:$DP$14,0))</f>
        <v>145.13541017304098</v>
      </c>
      <c r="CL32" s="8" cm="1">
        <f t="array" ref="CL32">AF32*INDEX(prod_est,$G32+$H32-1,MATCH(CL$14,$BP$14:$DP$14,0))</f>
        <v>150.66411988697899</v>
      </c>
      <c r="CM32" s="8" cm="1">
        <f t="array" ref="CM32">AG32*INDEX(prod_est,$G32+$H32-1,MATCH(CM$14,$BP$14:$DP$14,0))</f>
        <v>155.92677702788268</v>
      </c>
      <c r="CN32" s="8" cm="1">
        <f t="array" ref="CN32">AH32*INDEX(prod_est,$G32+$H32-1,MATCH(CN$14,$BP$14:$DP$14,0))</f>
        <v>161.33927305042334</v>
      </c>
      <c r="CO32" s="8" cm="1">
        <f t="array" ref="CO32">AI32*INDEX(prod_est,$G32+$H32-1,MATCH(CO$14,$BP$14:$DP$14,0))</f>
        <v>166.90344685525054</v>
      </c>
      <c r="CP32" s="8" cm="1">
        <f t="array" ref="CP32">AJ32*INDEX(prod_est,$G32+$H32-1,MATCH(CP$14,$BP$14:$DP$14,0))</f>
        <v>172.62094721774238</v>
      </c>
      <c r="CQ32" s="8" cm="1">
        <f t="array" ref="CQ32">AK32*INDEX(prod_est,$G32+$H32-1,MATCH(CQ$14,$BP$14:$DP$14,0))</f>
        <v>178.49320920727214</v>
      </c>
      <c r="CR32" s="8" cm="1">
        <f t="array" ref="CR32">AL32*INDEX(prod_est,$G32+$H32-1,MATCH(CR$14,$BP$14:$DP$14,0))</f>
        <v>184.52142872517251</v>
      </c>
      <c r="CS32" s="8" cm="1">
        <f t="array" ref="CS32">AM32*INDEX(prod_est,$G32+$H32-1,MATCH(CS$14,$BP$14:$DP$14,0))</f>
        <v>190.70653503227612</v>
      </c>
      <c r="CT32" s="8" cm="1">
        <f t="array" ref="CT32">AN32*INDEX(prod_est,$G32+$H32-1,MATCH(CT$14,$BP$14:$DP$14,0))</f>
        <v>197.04916112873207</v>
      </c>
      <c r="CU32" s="8" cm="1">
        <f t="array" ref="CU32">AO32*INDEX(prod_est,$G32+$H32-1,MATCH(CU$14,$BP$14:$DP$14,0))</f>
        <v>203.54961184008465</v>
      </c>
      <c r="CV32" s="8" cm="1">
        <f t="array" ref="CV32">AP32*INDEX(prod_est,$G32+$H32-1,MATCH(CV$14,$BP$14:$DP$14,0))</f>
        <v>210.2078294543719</v>
      </c>
      <c r="CW32" cm="1">
        <f t="array" ref="CW32">AQ32*INDEX(prod_est,$G32+$H32-1,MATCH(CW$14,$BP$14:$DP$14,0))</f>
        <v>209.79790419058156</v>
      </c>
      <c r="CX32" cm="1">
        <f t="array" ref="CX32">AR32*INDEX(prod_est,$G32+$H32-1,MATCH(CX$14,$BP$14:$DP$14,0))</f>
        <v>209.38877832005039</v>
      </c>
      <c r="CY32" cm="1">
        <f t="array" ref="CY32">AS32*INDEX(prod_est,$G32+$H32-1,MATCH(CY$14,$BP$14:$DP$14,0))</f>
        <v>208.98045028388552</v>
      </c>
      <c r="CZ32" cm="1">
        <f t="array" ref="CZ32">AT32*INDEX(prod_est,$G32+$H32-1,MATCH(CZ$14,$BP$14:$DP$14,0))</f>
        <v>208.57291852623402</v>
      </c>
      <c r="DA32" cm="1">
        <f t="array" ref="DA32">AU32*INDEX(prod_est,$G32+$H32-1,MATCH(DA$14,$BP$14:$DP$14,0))</f>
        <v>208.16618149427703</v>
      </c>
      <c r="DB32" cm="1">
        <f t="array" ref="DB32">AV32*INDEX(prod_est,$G32+$H32-1,MATCH(DB$14,$BP$14:$DP$14,0))</f>
        <v>207.76023763822388</v>
      </c>
      <c r="DC32" cm="1">
        <f t="array" ref="DC32">AW32*INDEX(prod_est,$G32+$H32-1,MATCH(DC$14,$BP$14:$DP$14,0))</f>
        <v>207.35508541130608</v>
      </c>
      <c r="DD32" cm="1">
        <f t="array" ref="DD32">AX32*INDEX(prod_est,$G32+$H32-1,MATCH(DD$14,$BP$14:$DP$14,0))</f>
        <v>206.95072326977152</v>
      </c>
      <c r="DE32" cm="1">
        <f t="array" ref="DE32">AY32*INDEX(prod_est,$G32+$H32-1,MATCH(DE$14,$BP$14:$DP$14,0))</f>
        <v>206.54714967287856</v>
      </c>
      <c r="DF32" cm="1">
        <f t="array" ref="DF32">AZ32*INDEX(prod_est,$G32+$H32-1,MATCH(DF$14,$BP$14:$DP$14,0))</f>
        <v>206.14436308289012</v>
      </c>
      <c r="DG32" cm="1">
        <f t="array" ref="DG32">BA32*INDEX(prod_est,$G32+$H32-1,MATCH(DG$14,$BP$14:$DP$14,0))</f>
        <v>205.74236196506789</v>
      </c>
      <c r="DH32" cm="1">
        <f t="array" ref="DH32">BB32*INDEX(prod_est,$G32+$H32-1,MATCH(DH$14,$BP$14:$DP$14,0))</f>
        <v>205.34114478766637</v>
      </c>
      <c r="DI32" cm="1">
        <f t="array" ref="DI32">BC32*INDEX(prod_est,$G32+$H32-1,MATCH(DI$14,$BP$14:$DP$14,0))</f>
        <v>204.94071002192723</v>
      </c>
      <c r="DJ32" cm="1">
        <f t="array" ref="DJ32">BD32*INDEX(prod_est,$G32+$H32-1,MATCH(DJ$14,$BP$14:$DP$14,0))</f>
        <v>204.54105614207327</v>
      </c>
      <c r="DK32" cm="1">
        <f t="array" ref="DK32">BE32*INDEX(prod_est,$G32+$H32-1,MATCH(DK$14,$BP$14:$DP$14,0))</f>
        <v>204.14218162530273</v>
      </c>
      <c r="DL32" cm="1">
        <f t="array" ref="DL32">BF32*INDEX(prod_est,$G32+$H32-1,MATCH(DL$14,$BP$14:$DP$14,0))</f>
        <v>203.74408495178349</v>
      </c>
      <c r="DM32" cm="1">
        <f t="array" ref="DM32">BG32*INDEX(prod_est,$G32+$H32-1,MATCH(DM$14,$BP$14:$DP$14,0))</f>
        <v>203.34676460464715</v>
      </c>
      <c r="DN32" cm="1">
        <f t="array" ref="DN32">BH32*INDEX(prod_est,$G32+$H32-1,MATCH(DN$14,$BP$14:$DP$14,0))</f>
        <v>202.95021906998349</v>
      </c>
      <c r="DO32" cm="1">
        <f t="array" ref="DO32">BI32*INDEX(prod_est,$G32+$H32-1,MATCH(DO$14,$BP$14:$DP$14,0))</f>
        <v>202.55444683683444</v>
      </c>
      <c r="DP32" cm="1">
        <f t="array" ref="DP32">BJ32*INDEX(prod_est,$G32+$H32-1,MATCH(DP$14,$BP$14:$DP$14,0))</f>
        <v>202.15944639718847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07_INA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07_INA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07_INA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07_INA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07_INA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07_INA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07_INA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07_INA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07_INA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07_INA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07_INA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07_INA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07_INA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07_INA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4">SUM(J15:J46)*1000</f>
        <v>7.6619164112605329</v>
      </c>
      <c r="K47" s="42">
        <f t="shared" si="64"/>
        <v>7.6469749454065825</v>
      </c>
      <c r="L47" s="42">
        <f t="shared" si="64"/>
        <v>7.6320626168323775</v>
      </c>
      <c r="M47" s="42">
        <f t="shared" si="64"/>
        <v>7.6171793687174523</v>
      </c>
      <c r="N47" s="42">
        <f t="shared" si="64"/>
        <v>7.6023251443521422</v>
      </c>
      <c r="O47" s="42">
        <f t="shared" si="64"/>
        <v>7.587499887137378</v>
      </c>
      <c r="P47" s="42">
        <f t="shared" si="64"/>
        <v>7.5727035405844578</v>
      </c>
      <c r="Q47" s="42">
        <f t="shared" si="64"/>
        <v>7.5579360483148417</v>
      </c>
      <c r="R47" s="42">
        <f t="shared" si="64"/>
        <v>7.5431973540599326</v>
      </c>
      <c r="S47" s="42">
        <f t="shared" si="64"/>
        <v>7.5284874016608629</v>
      </c>
      <c r="T47" s="42">
        <f t="shared" si="64"/>
        <v>7.5138061350682781</v>
      </c>
      <c r="U47" s="42">
        <f t="shared" si="64"/>
        <v>7.4991534983421273</v>
      </c>
      <c r="V47" s="42">
        <f t="shared" si="64"/>
        <v>7.4845294356514493</v>
      </c>
      <c r="W47" s="42">
        <f t="shared" si="64"/>
        <v>7.4699338912741551</v>
      </c>
      <c r="X47" s="42">
        <f t="shared" si="64"/>
        <v>7.4553668095968195</v>
      </c>
      <c r="Y47" s="42">
        <f t="shared" si="64"/>
        <v>7.4408281351144732</v>
      </c>
      <c r="Z47" s="42">
        <f t="shared" si="64"/>
        <v>7.4263178124303817</v>
      </c>
      <c r="AA47" s="42">
        <f t="shared" si="64"/>
        <v>7.4118357862558417</v>
      </c>
      <c r="AB47" s="42">
        <f t="shared" si="64"/>
        <v>7.3973820014099676</v>
      </c>
      <c r="AC47" s="42">
        <f t="shared" si="64"/>
        <v>7.3829564028194818</v>
      </c>
      <c r="AD47" s="42">
        <f t="shared" si="64"/>
        <v>7.3685589355185064</v>
      </c>
      <c r="AE47" s="42">
        <f t="shared" si="64"/>
        <v>7.3541895446483494</v>
      </c>
      <c r="AF47" s="42">
        <f t="shared" si="64"/>
        <v>7.3398481754573002</v>
      </c>
      <c r="AG47" s="42">
        <f t="shared" si="64"/>
        <v>7.3255347733004195</v>
      </c>
      <c r="AH47" s="42">
        <f t="shared" si="64"/>
        <v>7.3112492836393299</v>
      </c>
      <c r="AI47" s="42">
        <f t="shared" si="64"/>
        <v>7.2969916520420091</v>
      </c>
      <c r="AJ47" s="42">
        <f t="shared" si="64"/>
        <v>7.2827618241825833</v>
      </c>
      <c r="AK47" s="42">
        <f t="shared" si="64"/>
        <v>7.2685597458411184</v>
      </c>
      <c r="AL47" s="42">
        <f t="shared" si="64"/>
        <v>7.2543853629034141</v>
      </c>
      <c r="AM47" s="42">
        <f t="shared" si="64"/>
        <v>7.2402386213607999</v>
      </c>
      <c r="AN47" s="42">
        <f t="shared" si="64"/>
        <v>7.2261194673099247</v>
      </c>
      <c r="AO47" s="42">
        <f t="shared" ref="AO47:BJ47" si="65">SUM(AO15:AO46)*1000</f>
        <v>7.2120278469525552</v>
      </c>
      <c r="AP47">
        <f t="shared" si="65"/>
        <v>7.1979637065953712</v>
      </c>
      <c r="AQ47">
        <f t="shared" si="65"/>
        <v>7.1839269926497566</v>
      </c>
      <c r="AR47">
        <f t="shared" si="65"/>
        <v>7.1699176516316019</v>
      </c>
      <c r="AS47">
        <f t="shared" si="65"/>
        <v>7.1559356301610926</v>
      </c>
      <c r="AT47">
        <f t="shared" si="65"/>
        <v>7.1419808749625124</v>
      </c>
      <c r="AU47">
        <f t="shared" si="65"/>
        <v>7.128053332864039</v>
      </c>
      <c r="AV47">
        <f t="shared" si="65"/>
        <v>7.1141529507975365</v>
      </c>
      <c r="AW47">
        <f t="shared" si="65"/>
        <v>7.1002796757983591</v>
      </c>
      <c r="AX47">
        <f t="shared" si="65"/>
        <v>7.0864334550051478</v>
      </c>
      <c r="AY47">
        <f t="shared" si="65"/>
        <v>7.0726142356596275</v>
      </c>
      <c r="AZ47">
        <f t="shared" si="65"/>
        <v>7.0588219651064064</v>
      </c>
      <c r="BA47">
        <f t="shared" si="65"/>
        <v>7.0450565907927762</v>
      </c>
      <c r="BB47">
        <f t="shared" si="65"/>
        <v>7.0313180602685099</v>
      </c>
      <c r="BC47">
        <f t="shared" si="65"/>
        <v>7.0176063211856654</v>
      </c>
      <c r="BD47">
        <f t="shared" si="65"/>
        <v>7.0039213212983835</v>
      </c>
      <c r="BE47">
        <f t="shared" si="65"/>
        <v>6.9902630084626898</v>
      </c>
      <c r="BF47">
        <f t="shared" si="65"/>
        <v>6.9766313306362928</v>
      </c>
      <c r="BG47">
        <f t="shared" si="65"/>
        <v>6.9630262358783934</v>
      </c>
      <c r="BH47">
        <f t="shared" si="65"/>
        <v>6.9494476723494794</v>
      </c>
      <c r="BI47">
        <f t="shared" si="65"/>
        <v>6.9358955883111282</v>
      </c>
      <c r="BJ47">
        <f t="shared" si="65"/>
        <v>6.9223699321258154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07_INA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07_INA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241.30939996800001</v>
      </c>
      <c r="BP58" s="65">
        <f t="shared" si="73"/>
        <v>468.48784752000012</v>
      </c>
      <c r="BQ58" s="65">
        <f t="shared" si="73"/>
        <v>584.46781456460508</v>
      </c>
      <c r="BR58" s="65">
        <f t="shared" si="73"/>
        <v>664.1692932435991</v>
      </c>
      <c r="BS58" s="65">
        <f t="shared" si="73"/>
        <v>700.0280984138592</v>
      </c>
      <c r="BT58" s="65">
        <f t="shared" si="73"/>
        <v>737.62149080436677</v>
      </c>
      <c r="BU58" s="65">
        <f t="shared" si="73"/>
        <v>777.02200170413323</v>
      </c>
      <c r="BV58" s="65">
        <f t="shared" si="73"/>
        <v>818.30441788865278</v>
      </c>
      <c r="BW58" s="65">
        <f t="shared" si="73"/>
        <v>861.54578735779432</v>
      </c>
      <c r="BX58" s="65">
        <f t="shared" si="73"/>
        <v>906.82541778242637</v>
      </c>
      <c r="BY58" s="65">
        <f t="shared" si="73"/>
        <v>954.22486678812652</v>
      </c>
      <c r="BZ58" s="65">
        <f t="shared" si="73"/>
        <v>992.62543606389045</v>
      </c>
      <c r="CA58" s="65">
        <f t="shared" si="73"/>
        <v>1032.4174411853949</v>
      </c>
      <c r="CB58" s="65">
        <f t="shared" si="73"/>
        <v>1073.6405808705583</v>
      </c>
      <c r="CC58" s="65">
        <f t="shared" si="73"/>
        <v>1116.3348572588027</v>
      </c>
      <c r="CD58" s="65">
        <f t="shared" si="73"/>
        <v>1160.5404967663969</v>
      </c>
      <c r="CE58" s="65">
        <f t="shared" si="73"/>
        <v>1206.2978617111667</v>
      </c>
      <c r="CF58" s="65">
        <f t="shared" si="73"/>
        <v>1253.6473519508486</v>
      </c>
      <c r="CG58" s="65">
        <f t="shared" si="73"/>
        <v>1302.6292957254968</v>
      </c>
      <c r="CH58" s="65">
        <f t="shared" si="73"/>
        <v>1353.283828836479</v>
      </c>
      <c r="CI58" s="65">
        <f t="shared" si="73"/>
        <v>1405.6507612330968</v>
      </c>
      <c r="CJ58" s="65">
        <f t="shared" si="73"/>
        <v>1459.7694300119772</v>
      </c>
      <c r="CK58" s="65">
        <f t="shared" si="73"/>
        <v>1515.678537764687</v>
      </c>
      <c r="CL58" s="65">
        <f t="shared" si="73"/>
        <v>1573.4159751340792</v>
      </c>
      <c r="CM58" s="65">
        <f t="shared" si="73"/>
        <v>1628.3749714987268</v>
      </c>
      <c r="CN58" s="65">
        <f t="shared" si="73"/>
        <v>1684.8987657080152</v>
      </c>
      <c r="CO58" s="65">
        <f t="shared" si="73"/>
        <v>1743.0065617745574</v>
      </c>
      <c r="CP58" s="65">
        <f t="shared" si="73"/>
        <v>1802.7155781941799</v>
      </c>
      <c r="CQ58" s="65">
        <f t="shared" si="73"/>
        <v>1864.0408016875356</v>
      </c>
      <c r="CR58" s="65">
        <f t="shared" si="73"/>
        <v>1926.9947212949021</v>
      </c>
      <c r="CS58" s="65">
        <f t="shared" si="73"/>
        <v>1991.5870414757103</v>
      </c>
      <c r="CT58" s="65">
        <f t="shared" si="73"/>
        <v>2057.8243727789581</v>
      </c>
      <c r="CU58" s="65">
        <f t="shared" si="73"/>
        <v>2125.7098985596572</v>
      </c>
      <c r="CV58" s="65">
        <f t="shared" ref="CV58:DP58" si="74">CV$49*CV15</f>
        <v>2195.2430161200787</v>
      </c>
      <c r="CW58" s="65">
        <f t="shared" si="74"/>
        <v>2190.9620834126586</v>
      </c>
      <c r="CX58" s="65">
        <f t="shared" si="74"/>
        <v>2186.6894989312491</v>
      </c>
      <c r="CY58" s="65">
        <f t="shared" si="74"/>
        <v>2182.4252463960142</v>
      </c>
      <c r="CZ58" s="65">
        <f t="shared" si="74"/>
        <v>2178.1693095588671</v>
      </c>
      <c r="DA58" s="65">
        <f t="shared" si="74"/>
        <v>2173.9216722034053</v>
      </c>
      <c r="DB58" s="65">
        <f t="shared" si="74"/>
        <v>2169.6823181448499</v>
      </c>
      <c r="DC58" s="65">
        <f t="shared" si="74"/>
        <v>2165.4512312299839</v>
      </c>
      <c r="DD58" s="65">
        <f t="shared" si="74"/>
        <v>2161.2283953370907</v>
      </c>
      <c r="DE58" s="65">
        <f t="shared" si="74"/>
        <v>2157.0137943758928</v>
      </c>
      <c r="DF58" s="65">
        <f t="shared" si="74"/>
        <v>2152.8074122874896</v>
      </c>
      <c r="DG58" s="65">
        <f t="shared" si="74"/>
        <v>2148.609233044298</v>
      </c>
      <c r="DH58" s="65">
        <f t="shared" si="74"/>
        <v>2144.4192406499888</v>
      </c>
      <c r="DI58" s="65">
        <f t="shared" si="74"/>
        <v>2140.2374191394283</v>
      </c>
      <c r="DJ58" s="65">
        <f t="shared" si="74"/>
        <v>2136.0637525786155</v>
      </c>
      <c r="DK58" s="65">
        <f t="shared" si="74"/>
        <v>2131.8982250646236</v>
      </c>
      <c r="DL58" s="65">
        <f t="shared" si="74"/>
        <v>2127.7408207255357</v>
      </c>
      <c r="DM58" s="65">
        <f t="shared" si="74"/>
        <v>2123.591523720389</v>
      </c>
      <c r="DN58" s="65">
        <f t="shared" si="74"/>
        <v>2119.4503182391109</v>
      </c>
      <c r="DO58" s="65">
        <f t="shared" si="74"/>
        <v>2115.3171885024603</v>
      </c>
      <c r="DP58" s="65">
        <f t="shared" si="74"/>
        <v>2111.1921187619664</v>
      </c>
    </row>
    <row r="59" spans="1:120" x14ac:dyDescent="0.25">
      <c r="A59" s="65" t="str">
        <f t="shared" si="69"/>
        <v>07_INA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07_INA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07_INA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07_INA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07_INA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07_INA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07_INA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07_INA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07_INA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07_INA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07_INA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07_INA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07_INA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07_INA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07_INA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07_INA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07_INA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07_INA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07_INA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07_INA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07_INA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07_INA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07_INA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07_INA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07_INA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07_INA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07_INA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07_INA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07_INA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07_INA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07_INA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07_INA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07_INA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07_INA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43.975755180641251</v>
      </c>
      <c r="BP75" s="65">
        <f t="shared" si="107"/>
        <v>44.860552034455601</v>
      </c>
      <c r="BQ75" s="65">
        <f t="shared" si="107"/>
        <v>55.966337113196261</v>
      </c>
      <c r="BR75" s="65">
        <f t="shared" si="107"/>
        <v>63.598236959540579</v>
      </c>
      <c r="BS75" s="65">
        <f t="shared" si="107"/>
        <v>67.031934981270339</v>
      </c>
      <c r="BT75" s="65">
        <f t="shared" si="107"/>
        <v>70.631730246854204</v>
      </c>
      <c r="BU75" s="65">
        <f t="shared" si="107"/>
        <v>74.404568067002046</v>
      </c>
      <c r="BV75" s="65">
        <f t="shared" si="107"/>
        <v>78.35760972893037</v>
      </c>
      <c r="BW75" s="65">
        <f t="shared" si="107"/>
        <v>82.498233045800347</v>
      </c>
      <c r="BX75" s="65">
        <f t="shared" si="107"/>
        <v>86.834032207972669</v>
      </c>
      <c r="BY75" s="65">
        <f t="shared" si="107"/>
        <v>91.372816852613767</v>
      </c>
      <c r="BZ75" s="65">
        <f t="shared" si="107"/>
        <v>95.04990419920621</v>
      </c>
      <c r="CA75" s="65">
        <f t="shared" si="107"/>
        <v>98.860229964875856</v>
      </c>
      <c r="CB75" s="65">
        <f t="shared" si="107"/>
        <v>102.80759554257308</v>
      </c>
      <c r="CC75" s="65">
        <f t="shared" si="107"/>
        <v>106.89583137969692</v>
      </c>
      <c r="CD75" s="65">
        <f t="shared" si="107"/>
        <v>111.12878939951439</v>
      </c>
      <c r="CE75" s="65">
        <f t="shared" si="107"/>
        <v>115.51033453869067</v>
      </c>
      <c r="CF75" s="65">
        <f t="shared" si="107"/>
        <v>120.04433532856498</v>
      </c>
      <c r="CG75" s="65">
        <f t="shared" si="107"/>
        <v>124.7346534426492</v>
      </c>
      <c r="CH75" s="65">
        <f t="shared" si="107"/>
        <v>129.58513212728417</v>
      </c>
      <c r="CI75" s="65">
        <f t="shared" si="107"/>
        <v>134.59958342649955</v>
      </c>
      <c r="CJ75" s="65">
        <f t="shared" si="107"/>
        <v>139.78177410581441</v>
      </c>
      <c r="CK75" s="65">
        <f t="shared" si="107"/>
        <v>145.13541017304098</v>
      </c>
      <c r="CL75" s="65">
        <f t="shared" si="107"/>
        <v>150.66411988697899</v>
      </c>
      <c r="CM75" s="65">
        <f t="shared" si="107"/>
        <v>155.92677702788268</v>
      </c>
      <c r="CN75" s="65">
        <f t="shared" si="107"/>
        <v>161.33927305042334</v>
      </c>
      <c r="CO75" s="65">
        <f t="shared" si="107"/>
        <v>166.90344685525054</v>
      </c>
      <c r="CP75" s="65">
        <f t="shared" si="107"/>
        <v>172.62094721774238</v>
      </c>
      <c r="CQ75" s="65">
        <f t="shared" si="107"/>
        <v>178.49320920727214</v>
      </c>
      <c r="CR75" s="65">
        <f t="shared" si="107"/>
        <v>184.52142872517251</v>
      </c>
      <c r="CS75" s="65">
        <f t="shared" si="107"/>
        <v>190.70653503227612</v>
      </c>
      <c r="CT75" s="65">
        <f t="shared" si="107"/>
        <v>197.04916112873207</v>
      </c>
      <c r="CU75" s="65">
        <f t="shared" si="107"/>
        <v>203.54961184008465</v>
      </c>
      <c r="CV75" s="65">
        <f t="shared" si="107"/>
        <v>210.2078294543719</v>
      </c>
      <c r="CW75" s="65">
        <f t="shared" ref="CW75:DP75" si="108">CW$49*CW32</f>
        <v>209.79790419058156</v>
      </c>
      <c r="CX75" s="65">
        <f t="shared" si="108"/>
        <v>209.38877832005039</v>
      </c>
      <c r="CY75" s="65">
        <f t="shared" si="108"/>
        <v>208.98045028388552</v>
      </c>
      <c r="CZ75" s="65">
        <f t="shared" si="108"/>
        <v>208.57291852623402</v>
      </c>
      <c r="DA75" s="65">
        <f t="shared" si="108"/>
        <v>208.16618149427703</v>
      </c>
      <c r="DB75" s="65">
        <f t="shared" si="108"/>
        <v>207.76023763822388</v>
      </c>
      <c r="DC75" s="65">
        <f t="shared" si="108"/>
        <v>207.35508541130608</v>
      </c>
      <c r="DD75" s="65">
        <f t="shared" si="108"/>
        <v>206.95072326977152</v>
      </c>
      <c r="DE75" s="65">
        <f t="shared" si="108"/>
        <v>206.54714967287856</v>
      </c>
      <c r="DF75" s="65">
        <f t="shared" si="108"/>
        <v>206.14436308289012</v>
      </c>
      <c r="DG75" s="65">
        <f t="shared" si="108"/>
        <v>205.74236196506789</v>
      </c>
      <c r="DH75" s="65">
        <f t="shared" si="108"/>
        <v>205.34114478766637</v>
      </c>
      <c r="DI75" s="65">
        <f t="shared" si="108"/>
        <v>204.94071002192723</v>
      </c>
      <c r="DJ75" s="65">
        <f t="shared" si="108"/>
        <v>204.54105614207327</v>
      </c>
      <c r="DK75" s="65">
        <f t="shared" si="108"/>
        <v>204.14218162530273</v>
      </c>
      <c r="DL75" s="65">
        <f t="shared" si="108"/>
        <v>203.74408495178349</v>
      </c>
      <c r="DM75" s="65">
        <f t="shared" si="108"/>
        <v>203.34676460464715</v>
      </c>
      <c r="DN75" s="65">
        <f t="shared" si="108"/>
        <v>202.95021906998349</v>
      </c>
      <c r="DO75" s="65">
        <f t="shared" si="108"/>
        <v>202.55444683683444</v>
      </c>
      <c r="DP75" s="65">
        <f t="shared" si="108"/>
        <v>202.15944639718847</v>
      </c>
    </row>
    <row r="76" spans="1:120" x14ac:dyDescent="0.25">
      <c r="A76" s="65" t="str">
        <f t="shared" si="69"/>
        <v>07_INA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07_INA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07_INA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07_INA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07_INA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07_INA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07_INA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07_INA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07_INA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07_INA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07_INA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07_INA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07_INA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07_INA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07_INA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07_INA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07_INA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07_INA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07_INA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07_INA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07_INA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07_INA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07_INA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07_INA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07_INA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07_INA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07_INA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07_INA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07_INA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07_INA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07_INA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07_INA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07_INA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07_INA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07_INA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07_INA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07_INA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07_INA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07_INA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07_INA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07_INA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07_INA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07_INA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07_INA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07_INA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07_INA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07_INA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07_INA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07_INA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07_INA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07_INA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07_INA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07_INA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07_INA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07_INA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07_INA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07_INA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07_INA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07_INA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07_INA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07_INA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07_INA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07_INA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07_INA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07_INA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07_INA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07_INA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07_INA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07_INA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07_INA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07_INA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07_INA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07_INA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07_INA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07_INA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07_INA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07_INA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07_INA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07_INA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07_INA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07_INA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07_INA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07_INA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07_INA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07_INA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07_INA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07_INA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07_INA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07_INA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07_INA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07_INA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07_INA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AO15" si="1">J15*(1-$F$4)</f>
        <v>2.436706838112917E-3</v>
      </c>
      <c r="L15" s="42">
        <f t="shared" si="1"/>
        <v>2.4325615528113936E-3</v>
      </c>
      <c r="M15" s="42">
        <f t="shared" si="1"/>
        <v>2.4284233194005458E-3</v>
      </c>
      <c r="N15" s="42">
        <f t="shared" si="1"/>
        <v>2.424292125883814E-3</v>
      </c>
      <c r="O15" s="42">
        <f t="shared" si="1"/>
        <v>2.4201679602850472E-3</v>
      </c>
      <c r="P15" s="42">
        <f t="shared" si="1"/>
        <v>2.4160508106484675E-3</v>
      </c>
      <c r="Q15" s="42">
        <f t="shared" si="1"/>
        <v>2.4119406650386366E-3</v>
      </c>
      <c r="R15" s="42">
        <f t="shared" si="1"/>
        <v>2.4078375115404197E-3</v>
      </c>
      <c r="S15" s="42">
        <f t="shared" si="1"/>
        <v>2.403741338258953E-3</v>
      </c>
      <c r="T15" s="42">
        <f t="shared" si="1"/>
        <v>2.399652133319607E-3</v>
      </c>
      <c r="U15" s="42">
        <f t="shared" si="1"/>
        <v>2.3955698848679538E-3</v>
      </c>
      <c r="V15" s="42">
        <f t="shared" si="1"/>
        <v>2.3914945810697315E-3</v>
      </c>
      <c r="W15" s="42">
        <f t="shared" si="1"/>
        <v>2.3874262101108109E-3</v>
      </c>
      <c r="X15" s="42">
        <f t="shared" si="1"/>
        <v>2.3833647601971607E-3</v>
      </c>
      <c r="Y15" s="42">
        <f t="shared" si="1"/>
        <v>2.3793102195548135E-3</v>
      </c>
      <c r="Z15" s="42">
        <f t="shared" si="1"/>
        <v>2.3752625764298313E-3</v>
      </c>
      <c r="AA15" s="42">
        <f t="shared" si="1"/>
        <v>2.3712218190882718E-3</v>
      </c>
      <c r="AB15" s="42">
        <f t="shared" si="1"/>
        <v>2.3671879358161539E-3</v>
      </c>
      <c r="AC15" s="42">
        <f t="shared" si="1"/>
        <v>2.3631609149194254E-3</v>
      </c>
      <c r="AD15" s="42">
        <f t="shared" si="1"/>
        <v>2.3591407447239262E-3</v>
      </c>
      <c r="AE15" s="42">
        <f t="shared" si="1"/>
        <v>2.3551274135753574E-3</v>
      </c>
      <c r="AF15" s="42">
        <f t="shared" si="1"/>
        <v>2.3511209098392456E-3</v>
      </c>
      <c r="AG15" s="42">
        <f t="shared" si="1"/>
        <v>2.3471212219009093E-3</v>
      </c>
      <c r="AH15" s="42">
        <f t="shared" si="1"/>
        <v>2.343128338165427E-3</v>
      </c>
      <c r="AI15" s="42">
        <f t="shared" si="1"/>
        <v>2.3391422470576012E-3</v>
      </c>
      <c r="AJ15" s="42">
        <f t="shared" si="1"/>
        <v>2.3351629370219262E-3</v>
      </c>
      <c r="AK15" s="42">
        <f t="shared" si="1"/>
        <v>2.3311903965225547E-3</v>
      </c>
      <c r="AL15" s="42">
        <f t="shared" si="1"/>
        <v>2.3272246140432634E-3</v>
      </c>
      <c r="AM15" s="42">
        <f t="shared" si="1"/>
        <v>2.3232655780874205E-3</v>
      </c>
      <c r="AN15" s="42">
        <f t="shared" si="1"/>
        <v>2.3193132771779524E-3</v>
      </c>
      <c r="AO15" s="42">
        <f t="shared" si="1"/>
        <v>2.3153676998573093E-3</v>
      </c>
      <c r="AP15" s="42">
        <f t="shared" ref="AP15:BJ15" si="2">AO15*(1-$F$4)</f>
        <v>2.3114288346874337E-3</v>
      </c>
      <c r="AQ15" s="42">
        <f t="shared" si="2"/>
        <v>2.3074966702497255E-3</v>
      </c>
      <c r="AR15" s="42">
        <f t="shared" si="2"/>
        <v>2.3035711951450107E-3</v>
      </c>
      <c r="AS15" s="42">
        <f t="shared" si="2"/>
        <v>2.2996523979935068E-3</v>
      </c>
      <c r="AT15" s="42">
        <f t="shared" si="2"/>
        <v>2.2957402674347901E-3</v>
      </c>
      <c r="AU15" s="42">
        <f t="shared" si="2"/>
        <v>2.2918347921277635E-3</v>
      </c>
      <c r="AV15" s="42">
        <f t="shared" si="2"/>
        <v>2.2879359607506232E-3</v>
      </c>
      <c r="AW15" s="42">
        <f t="shared" si="2"/>
        <v>2.2840437620008256E-3</v>
      </c>
      <c r="AX15" s="42">
        <f t="shared" si="2"/>
        <v>2.280158184595055E-3</v>
      </c>
      <c r="AY15" s="42">
        <f t="shared" si="2"/>
        <v>2.2762792172691905E-3</v>
      </c>
      <c r="AZ15" s="42">
        <f t="shared" si="2"/>
        <v>2.272406848778274E-3</v>
      </c>
      <c r="BA15" s="42">
        <f t="shared" si="2"/>
        <v>2.2685410678964764E-3</v>
      </c>
      <c r="BB15" s="42">
        <f t="shared" si="2"/>
        <v>2.2646818634170667E-3</v>
      </c>
      <c r="BC15" s="42">
        <f t="shared" si="2"/>
        <v>2.2608292241523779E-3</v>
      </c>
      <c r="BD15" s="42">
        <f t="shared" si="2"/>
        <v>2.2569831389337752E-3</v>
      </c>
      <c r="BE15" s="42">
        <f t="shared" si="2"/>
        <v>2.2531435966116247E-3</v>
      </c>
      <c r="BF15" s="42">
        <f t="shared" si="2"/>
        <v>2.2493105860552586E-3</v>
      </c>
      <c r="BG15" s="42">
        <f t="shared" si="2"/>
        <v>2.2454840961529457E-3</v>
      </c>
      <c r="BH15" s="42">
        <f t="shared" si="2"/>
        <v>2.241664115811857E-3</v>
      </c>
      <c r="BI15" s="42">
        <f t="shared" si="2"/>
        <v>2.2378506339580349E-3</v>
      </c>
      <c r="BJ15" s="42">
        <f t="shared" si="2"/>
        <v>2.2340436395363607E-3</v>
      </c>
      <c r="BK15" t="str">
        <f t="shared" ref="BK15:BK46" si="3">A15</f>
        <v>08_JPN</v>
      </c>
      <c r="BL15" t="str">
        <f t="shared" ref="BL15:BL46" si="4">"d_ind_cem_"&amp;C15</f>
        <v>d_ind_cem_1_x_coal_thermal</v>
      </c>
      <c r="BO15" s="8">
        <f t="shared" ref="BO15:BO46" si="5">E15</f>
        <v>132.29731155600001</v>
      </c>
      <c r="BP15" s="8">
        <f t="shared" ref="BP15:BP46" si="6">F15</f>
        <v>127.918337436</v>
      </c>
      <c r="BQ15" s="8" cm="1">
        <f t="array" ref="BQ15">K15*INDEX(prod_est,$G15+$H15-1,MATCH(BQ$14,$BP$14:$DP$14,0))</f>
        <v>127.1893015578398</v>
      </c>
      <c r="BR15" s="8" cm="1">
        <f t="array" ref="BR15">L15*INDEX(prod_est,$G15+$H15-1,MATCH(BR$14,$BP$14:$DP$14,0))</f>
        <v>117.3230071272574</v>
      </c>
      <c r="BS15" s="8" cm="1">
        <f t="array" ref="BS15">M15*INDEX(prod_est,$G15+$H15-1,MATCH(BS$14,$BP$14:$DP$14,0))</f>
        <v>117.71319382369076</v>
      </c>
      <c r="BT15" s="8" cm="1">
        <f t="array" ref="BT15">N15*INDEX(prod_est,$G15+$H15-1,MATCH(BT$14,$BP$14:$DP$14,0))</f>
        <v>117.86254280560354</v>
      </c>
      <c r="BU15" s="8" cm="1">
        <f t="array" ref="BU15">O15*INDEX(prod_est,$G15+$H15-1,MATCH(BU$14,$BP$14:$DP$14,0))</f>
        <v>117.96489344182426</v>
      </c>
      <c r="BV15" s="8" cm="1">
        <f t="array" ref="BV15">P15*INDEX(prod_est,$G15+$H15-1,MATCH(BV$14,$BP$14:$DP$14,0))</f>
        <v>118.1120611032826</v>
      </c>
      <c r="BW15" s="8" cm="1">
        <f t="array" ref="BW15">Q15*INDEX(prod_est,$G15+$H15-1,MATCH(BW$14,$BP$14:$DP$14,0))</f>
        <v>118.34525236744618</v>
      </c>
      <c r="BX15" s="8" cm="1">
        <f t="array" ref="BX15">R15*INDEX(prod_est,$G15+$H15-1,MATCH(BX$14,$BP$14:$DP$14,0))</f>
        <v>118.68067471529376</v>
      </c>
      <c r="BY15" s="8" cm="1">
        <f t="array" ref="BY15">S15*INDEX(prod_est,$G15+$H15-1,MATCH(BY$14,$BP$14:$DP$14,0))</f>
        <v>119.12187102067594</v>
      </c>
      <c r="BZ15" s="8" cm="1">
        <f t="array" ref="BZ15">T15*INDEX(prod_est,$G15+$H15-1,MATCH(BZ$14,$BP$14:$DP$14,0))</f>
        <v>118.39227020922698</v>
      </c>
      <c r="CA15" s="8" cm="1">
        <f t="array" ref="CA15">U15*INDEX(prod_est,$G15+$H15-1,MATCH(CA$14,$BP$14:$DP$14,0))</f>
        <v>117.75622482548772</v>
      </c>
      <c r="CB15" s="8" cm="1">
        <f t="array" ref="CB15">V15*INDEX(prod_est,$G15+$H15-1,MATCH(CB$14,$BP$14:$DP$14,0))</f>
        <v>117.18740716594552</v>
      </c>
      <c r="CC15" s="8" cm="1">
        <f t="array" ref="CC15">W15*INDEX(prod_est,$G15+$H15-1,MATCH(CC$14,$BP$14:$DP$14,0))</f>
        <v>116.64510027017882</v>
      </c>
      <c r="CD15" s="8" cm="1">
        <f t="array" ref="CD15">X15*INDEX(prod_est,$G15+$H15-1,MATCH(CD$14,$BP$14:$DP$14,0))</f>
        <v>116.07330171393085</v>
      </c>
      <c r="CE15" s="8" cm="1">
        <f t="array" ref="CE15">Y15*INDEX(prod_est,$G15+$H15-1,MATCH(CE$14,$BP$14:$DP$14,0))</f>
        <v>115.44798560098447</v>
      </c>
      <c r="CF15" s="8" cm="1">
        <f t="array" ref="CF15">Z15*INDEX(prod_est,$G15+$H15-1,MATCH(CF$14,$BP$14:$DP$14,0))</f>
        <v>114.75919215165045</v>
      </c>
      <c r="CG15" s="8" cm="1">
        <f t="array" ref="CG15">AA15*INDEX(prod_est,$G15+$H15-1,MATCH(CG$14,$BP$14:$DP$14,0))</f>
        <v>114.00652139603467</v>
      </c>
      <c r="CH15" s="8" cm="1">
        <f t="array" ref="CH15">AB15*INDEX(prod_est,$G15+$H15-1,MATCH(CH$14,$BP$14:$DP$14,0))</f>
        <v>113.19216177431886</v>
      </c>
      <c r="CI15" s="8" cm="1">
        <f t="array" ref="CI15">AC15*INDEX(prod_est,$G15+$H15-1,MATCH(CI$14,$BP$14:$DP$14,0))</f>
        <v>112.32033456059662</v>
      </c>
      <c r="CJ15" s="8" cm="1">
        <f t="array" ref="CJ15">AD15*INDEX(prod_est,$G15+$H15-1,MATCH(CJ$14,$BP$14:$DP$14,0))</f>
        <v>111.39441034317564</v>
      </c>
      <c r="CK15" s="8" cm="1">
        <f t="array" ref="CK15">AE15*INDEX(prod_est,$G15+$H15-1,MATCH(CK$14,$BP$14:$DP$14,0))</f>
        <v>110.41934235819731</v>
      </c>
      <c r="CL15" s="8" cm="1">
        <f t="array" ref="CL15">AF15*INDEX(prod_est,$G15+$H15-1,MATCH(CL$14,$BP$14:$DP$14,0))</f>
        <v>109.40172700124562</v>
      </c>
      <c r="CM15" s="8" cm="1">
        <f t="array" ref="CM15">AG15*INDEX(prod_est,$G15+$H15-1,MATCH(CM$14,$BP$14:$DP$14,0))</f>
        <v>108.48479249855131</v>
      </c>
      <c r="CN15" s="8" cm="1">
        <f t="array" ref="CN15">AH15*INDEX(prod_est,$G15+$H15-1,MATCH(CN$14,$BP$14:$DP$14,0))</f>
        <v>107.61367434789322</v>
      </c>
      <c r="CO15" s="8" cm="1">
        <f t="array" ref="CO15">AI15*INDEX(prod_est,$G15+$H15-1,MATCH(CO$14,$BP$14:$DP$14,0))</f>
        <v>106.7684839531429</v>
      </c>
      <c r="CP15" s="8" cm="1">
        <f t="array" ref="CP15">AJ15*INDEX(prod_est,$G15+$H15-1,MATCH(CP$14,$BP$14:$DP$14,0))</f>
        <v>105.9483150741143</v>
      </c>
      <c r="CQ15" s="8" cm="1">
        <f t="array" ref="CQ15">AK15*INDEX(prod_est,$G15+$H15-1,MATCH(CQ$14,$BP$14:$DP$14,0))</f>
        <v>105.15921984476671</v>
      </c>
      <c r="CR15" s="8" cm="1">
        <f t="array" ref="CR15">AL15*INDEX(prod_est,$G15+$H15-1,MATCH(CR$14,$BP$14:$DP$14,0))</f>
        <v>104.41122250492005</v>
      </c>
      <c r="CS15" s="8" cm="1">
        <f t="array" ref="CS15">AM15*INDEX(prod_est,$G15+$H15-1,MATCH(CS$14,$BP$14:$DP$14,0))</f>
        <v>103.71967874513909</v>
      </c>
      <c r="CT15" s="8" cm="1">
        <f t="array" ref="CT15">AN15*INDEX(prod_est,$G15+$H15-1,MATCH(CT$14,$BP$14:$DP$14,0))</f>
        <v>103.09783784208861</v>
      </c>
      <c r="CU15" s="8" cm="1">
        <f t="array" ref="CU15">AO15*INDEX(prod_est,$G15+$H15-1,MATCH(CU$14,$BP$14:$DP$14,0))</f>
        <v>102.55932230708227</v>
      </c>
      <c r="CV15" s="8" cm="1">
        <f t="array" ref="CV15">AP15*INDEX(prod_est,$G15+$H15-1,MATCH(CV$14,$BP$14:$DP$14,0))</f>
        <v>102.11337390271757</v>
      </c>
      <c r="CW15" cm="1">
        <f t="array" ref="CW15">AQ15*INDEX(prod_est,$G15+$H15-1,MATCH(CW$14,$BP$14:$DP$14,0))</f>
        <v>101.93966032285347</v>
      </c>
      <c r="CX15" cm="1">
        <f t="array" ref="CX15">AR15*INDEX(prod_est,$G15+$H15-1,MATCH(CX$14,$BP$14:$DP$14,0))</f>
        <v>101.76624226165335</v>
      </c>
      <c r="CY15" cm="1">
        <f t="array" ref="CY15">AS15*INDEX(prod_est,$G15+$H15-1,MATCH(CY$14,$BP$14:$DP$14,0))</f>
        <v>101.59311921638574</v>
      </c>
      <c r="CZ15" cm="1">
        <f t="array" ref="CZ15">AT15*INDEX(prod_est,$G15+$H15-1,MATCH(CZ$14,$BP$14:$DP$14,0))</f>
        <v>101.42029068517444</v>
      </c>
      <c r="DA15" cm="1">
        <f t="array" ref="DA15">AU15*INDEX(prod_est,$G15+$H15-1,MATCH(DA$14,$BP$14:$DP$14,0))</f>
        <v>101.24775616699701</v>
      </c>
      <c r="DB15" cm="1">
        <f t="array" ref="DB15">AV15*INDEX(prod_est,$G15+$H15-1,MATCH(DB$14,$BP$14:$DP$14,0))</f>
        <v>101.07551516168333</v>
      </c>
      <c r="DC15" cm="1">
        <f t="array" ref="DC15">AW15*INDEX(prod_est,$G15+$H15-1,MATCH(DC$14,$BP$14:$DP$14,0))</f>
        <v>100.9035671699142</v>
      </c>
      <c r="DD15" cm="1">
        <f t="array" ref="DD15">AX15*INDEX(prod_est,$G15+$H15-1,MATCH(DD$14,$BP$14:$DP$14,0))</f>
        <v>100.73191169321981</v>
      </c>
      <c r="DE15" cm="1">
        <f t="array" ref="DE15">AY15*INDEX(prod_est,$G15+$H15-1,MATCH(DE$14,$BP$14:$DP$14,0))</f>
        <v>100.56054823397838</v>
      </c>
      <c r="DF15" cm="1">
        <f t="array" ref="DF15">AZ15*INDEX(prod_est,$G15+$H15-1,MATCH(DF$14,$BP$14:$DP$14,0))</f>
        <v>100.38947629541467</v>
      </c>
      <c r="DG15" cm="1">
        <f t="array" ref="DG15">BA15*INDEX(prod_est,$G15+$H15-1,MATCH(DG$14,$BP$14:$DP$14,0))</f>
        <v>100.21869538159849</v>
      </c>
      <c r="DH15" cm="1">
        <f t="array" ref="DH15">BB15*INDEX(prod_est,$G15+$H15-1,MATCH(DH$14,$BP$14:$DP$14,0))</f>
        <v>100.04820499744341</v>
      </c>
      <c r="DI15" cm="1">
        <f t="array" ref="DI15">BC15*INDEX(prod_est,$G15+$H15-1,MATCH(DI$14,$BP$14:$DP$14,0))</f>
        <v>99.878004648705144</v>
      </c>
      <c r="DJ15" cm="1">
        <f t="array" ref="DJ15">BD15*INDEX(prod_est,$G15+$H15-1,MATCH(DJ$14,$BP$14:$DP$14,0))</f>
        <v>99.708093841980272</v>
      </c>
      <c r="DK15" cm="1">
        <f t="array" ref="DK15">BE15*INDEX(prod_est,$G15+$H15-1,MATCH(DK$14,$BP$14:$DP$14,0))</f>
        <v>99.538472084704722</v>
      </c>
      <c r="DL15" cm="1">
        <f t="array" ref="DL15">BF15*INDEX(prod_est,$G15+$H15-1,MATCH(DL$14,$BP$14:$DP$14,0))</f>
        <v>99.369138885152324</v>
      </c>
      <c r="DM15" cm="1">
        <f t="array" ref="DM15">BG15*INDEX(prod_est,$G15+$H15-1,MATCH(DM$14,$BP$14:$DP$14,0))</f>
        <v>99.200093752433503</v>
      </c>
      <c r="DN15" cm="1">
        <f t="array" ref="DN15">BH15*INDEX(prod_est,$G15+$H15-1,MATCH(DN$14,$BP$14:$DP$14,0))</f>
        <v>99.031336196493712</v>
      </c>
      <c r="DO15" cm="1">
        <f t="array" ref="DO15">BI15*INDEX(prod_est,$G15+$H15-1,MATCH(DO$14,$BP$14:$DP$14,0))</f>
        <v>98.862865728112098</v>
      </c>
      <c r="DP15" cm="1">
        <f t="array" ref="DP15">BJ15*INDEX(prod_est,$G15+$H15-1,MATCH(DP$14,$BP$14:$DP$14,0))</f>
        <v>98.694681858900069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08_JPN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08_JPN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ref="K18:AP18" si="11">J18*(1-$F$4)</f>
        <v>2.2883746918950427E-4</v>
      </c>
      <c r="L18" s="42">
        <f t="shared" si="11"/>
        <v>2.2844817467830911E-4</v>
      </c>
      <c r="M18" s="42">
        <f t="shared" si="11"/>
        <v>2.2805954242848653E-4</v>
      </c>
      <c r="N18" s="42">
        <f t="shared" si="11"/>
        <v>2.2767157131340848E-4</v>
      </c>
      <c r="O18" s="42">
        <f t="shared" si="11"/>
        <v>2.2728426020836347E-4</v>
      </c>
      <c r="P18" s="42">
        <f t="shared" si="11"/>
        <v>2.2689760799055338E-4</v>
      </c>
      <c r="Q18" s="42">
        <f t="shared" si="11"/>
        <v>2.2651161353909015E-4</v>
      </c>
      <c r="R18" s="42">
        <f t="shared" si="11"/>
        <v>2.2612627573499259E-4</v>
      </c>
      <c r="S18" s="42">
        <f t="shared" si="11"/>
        <v>2.2574159346118306E-4</v>
      </c>
      <c r="T18" s="42">
        <f t="shared" si="11"/>
        <v>2.2535756560248429E-4</v>
      </c>
      <c r="U18" s="42">
        <f t="shared" si="11"/>
        <v>2.2497419104561614E-4</v>
      </c>
      <c r="V18" s="42">
        <f t="shared" si="11"/>
        <v>2.2459146867919238E-4</v>
      </c>
      <c r="W18" s="42">
        <f t="shared" si="11"/>
        <v>2.2420939739371741E-4</v>
      </c>
      <c r="X18" s="42">
        <f t="shared" si="11"/>
        <v>2.2382797608158314E-4</v>
      </c>
      <c r="Y18" s="42">
        <f t="shared" si="11"/>
        <v>2.2344720363706564E-4</v>
      </c>
      <c r="Z18" s="42">
        <f t="shared" si="11"/>
        <v>2.2306707895632211E-4</v>
      </c>
      <c r="AA18" s="42">
        <f t="shared" si="11"/>
        <v>2.2268760093738753E-4</v>
      </c>
      <c r="AB18" s="42">
        <f t="shared" si="11"/>
        <v>2.2230876848017156E-4</v>
      </c>
      <c r="AC18" s="42">
        <f t="shared" si="11"/>
        <v>2.2193058048645527E-4</v>
      </c>
      <c r="AD18" s="42">
        <f t="shared" si="11"/>
        <v>2.2155303585988807E-4</v>
      </c>
      <c r="AE18" s="42">
        <f t="shared" si="11"/>
        <v>2.2117613350598441E-4</v>
      </c>
      <c r="AF18" s="42">
        <f t="shared" si="11"/>
        <v>2.2079987233212067E-4</v>
      </c>
      <c r="AG18" s="42">
        <f t="shared" si="11"/>
        <v>2.2042425124753199E-4</v>
      </c>
      <c r="AH18" s="42">
        <f t="shared" si="11"/>
        <v>2.2004926916330912E-4</v>
      </c>
      <c r="AI18" s="42">
        <f t="shared" si="11"/>
        <v>2.196749249923952E-4</v>
      </c>
      <c r="AJ18" s="42">
        <f t="shared" si="11"/>
        <v>2.1930121764958269E-4</v>
      </c>
      <c r="AK18" s="42">
        <f t="shared" si="11"/>
        <v>2.1892814605151018E-4</v>
      </c>
      <c r="AL18" s="42">
        <f t="shared" si="11"/>
        <v>2.1855570911665922E-4</v>
      </c>
      <c r="AM18" s="42">
        <f t="shared" si="11"/>
        <v>2.1818390576535128E-4</v>
      </c>
      <c r="AN18" s="42">
        <f t="shared" si="11"/>
        <v>2.1781273491974453E-4</v>
      </c>
      <c r="AO18" s="42">
        <f t="shared" si="11"/>
        <v>2.1744219550383077E-4</v>
      </c>
      <c r="AP18" s="42">
        <f t="shared" si="11"/>
        <v>2.1707228644343224E-4</v>
      </c>
      <c r="AQ18" s="42">
        <f t="shared" ref="AQ18:BJ18" si="12">AP18*(1-$F$4)</f>
        <v>2.167030066661986E-4</v>
      </c>
      <c r="AR18" s="42">
        <f t="shared" si="12"/>
        <v>2.1633435510160374E-4</v>
      </c>
      <c r="AS18" s="42">
        <f t="shared" si="12"/>
        <v>2.1596633068094272E-4</v>
      </c>
      <c r="AT18" s="42">
        <f t="shared" si="12"/>
        <v>2.1559893233732868E-4</v>
      </c>
      <c r="AU18" s="42">
        <f t="shared" si="12"/>
        <v>2.1523215900568973E-4</v>
      </c>
      <c r="AV18" s="42">
        <f t="shared" si="12"/>
        <v>2.1486600962276585E-4</v>
      </c>
      <c r="AW18" s="42">
        <f t="shared" si="12"/>
        <v>2.1450048312710582E-4</v>
      </c>
      <c r="AX18" s="42">
        <f t="shared" si="12"/>
        <v>2.1413557845906413E-4</v>
      </c>
      <c r="AY18" s="42">
        <f t="shared" si="12"/>
        <v>2.1377129456079798E-4</v>
      </c>
      <c r="AZ18" s="42">
        <f t="shared" si="12"/>
        <v>2.1340763037626406E-4</v>
      </c>
      <c r="BA18" s="42">
        <f t="shared" si="12"/>
        <v>2.1304458485121568E-4</v>
      </c>
      <c r="BB18" s="42">
        <f t="shared" si="12"/>
        <v>2.1268215693319954E-4</v>
      </c>
      <c r="BC18" s="42">
        <f t="shared" si="12"/>
        <v>2.1232034557155282E-4</v>
      </c>
      <c r="BD18" s="42">
        <f t="shared" si="12"/>
        <v>2.1195914971740003E-4</v>
      </c>
      <c r="BE18" s="42">
        <f t="shared" si="12"/>
        <v>2.1159856832365001E-4</v>
      </c>
      <c r="BF18" s="42">
        <f t="shared" si="12"/>
        <v>2.1123860034499291E-4</v>
      </c>
      <c r="BG18" s="42">
        <f t="shared" si="12"/>
        <v>2.1087924473789713E-4</v>
      </c>
      <c r="BH18" s="42">
        <f t="shared" si="12"/>
        <v>2.1052050046060632E-4</v>
      </c>
      <c r="BI18" s="42">
        <f t="shared" si="12"/>
        <v>2.1016236647313635E-4</v>
      </c>
      <c r="BJ18" s="42">
        <f t="shared" si="12"/>
        <v>2.0980484173727229E-4</v>
      </c>
      <c r="BK18" t="str">
        <f t="shared" si="3"/>
        <v>08_JPN</v>
      </c>
      <c r="BL18" t="str">
        <f t="shared" si="4"/>
        <v>d_ind_cem_2_coal_products</v>
      </c>
      <c r="BO18" s="8">
        <f t="shared" si="5"/>
        <v>11.08518102</v>
      </c>
      <c r="BP18" s="8">
        <f t="shared" si="6"/>
        <v>12.013143372</v>
      </c>
      <c r="BQ18" s="8" cm="1">
        <f t="array" ref="BQ18">K18*INDEX(prod_est,$G18+$H18-1,MATCH(BQ$14,$BP$14:$DP$14,0))</f>
        <v>11.944677718808936</v>
      </c>
      <c r="BR18" s="8" cm="1">
        <f t="array" ref="BR18">L18*INDEX(prod_est,$G18+$H18-1,MATCH(BR$14,$BP$14:$DP$14,0))</f>
        <v>11.018108378394768</v>
      </c>
      <c r="BS18" s="8" cm="1">
        <f t="array" ref="BS18">M18*INDEX(prod_est,$G18+$H18-1,MATCH(BS$14,$BP$14:$DP$14,0))</f>
        <v>11.054751824675066</v>
      </c>
      <c r="BT18" s="8" cm="1">
        <f t="array" ref="BT18">N18*INDEX(prod_est,$G18+$H18-1,MATCH(BT$14,$BP$14:$DP$14,0))</f>
        <v>11.068777575541926</v>
      </c>
      <c r="BU18" s="8" cm="1">
        <f t="array" ref="BU18">O18*INDEX(prod_est,$G18+$H18-1,MATCH(BU$14,$BP$14:$DP$14,0))</f>
        <v>11.078389589673598</v>
      </c>
      <c r="BV18" s="8" cm="1">
        <f t="array" ref="BV18">P18*INDEX(prod_est,$G18+$H18-1,MATCH(BV$14,$BP$14:$DP$14,0))</f>
        <v>11.092210487069998</v>
      </c>
      <c r="BW18" s="8" cm="1">
        <f t="array" ref="BW18">Q18*INDEX(prod_est,$G18+$H18-1,MATCH(BW$14,$BP$14:$DP$14,0))</f>
        <v>11.114110084466631</v>
      </c>
      <c r="BX18" s="8" cm="1">
        <f t="array" ref="BX18">R18*INDEX(prod_est,$G18+$H18-1,MATCH(BX$14,$BP$14:$DP$14,0))</f>
        <v>11.145610468505643</v>
      </c>
      <c r="BY18" s="8" cm="1">
        <f t="array" ref="BY18">S18*INDEX(prod_est,$G18+$H18-1,MATCH(BY$14,$BP$14:$DP$14,0))</f>
        <v>11.187044359673942</v>
      </c>
      <c r="BZ18" s="8" cm="1">
        <f t="array" ref="BZ18">T18*INDEX(prod_est,$G18+$H18-1,MATCH(BZ$14,$BP$14:$DP$14,0))</f>
        <v>11.118525652130161</v>
      </c>
      <c r="CA18" s="8" cm="1">
        <f t="array" ref="CA18">U18*INDEX(prod_est,$G18+$H18-1,MATCH(CA$14,$BP$14:$DP$14,0))</f>
        <v>11.058792977838788</v>
      </c>
      <c r="CB18" s="8" cm="1">
        <f t="array" ref="CB18">V18*INDEX(prod_est,$G18+$H18-1,MATCH(CB$14,$BP$14:$DP$14,0))</f>
        <v>11.005373833769433</v>
      </c>
      <c r="CC18" s="8" cm="1">
        <f t="array" ref="CC18">W18*INDEX(prod_est,$G18+$H18-1,MATCH(CC$14,$BP$14:$DP$14,0))</f>
        <v>10.954444384395304</v>
      </c>
      <c r="CD18" s="8" cm="1">
        <f t="array" ref="CD18">X18*INDEX(prod_est,$G18+$H18-1,MATCH(CD$14,$BP$14:$DP$14,0))</f>
        <v>10.900745296572607</v>
      </c>
      <c r="CE18" s="8" cm="1">
        <f t="array" ref="CE18">Y18*INDEX(prod_est,$G18+$H18-1,MATCH(CE$14,$BP$14:$DP$14,0))</f>
        <v>10.842020235973651</v>
      </c>
      <c r="CF18" s="8" cm="1">
        <f t="array" ref="CF18">Z18*INDEX(prod_est,$G18+$H18-1,MATCH(CF$14,$BP$14:$DP$14,0))</f>
        <v>10.777333853814534</v>
      </c>
      <c r="CG18" s="8" cm="1">
        <f t="array" ref="CG18">AA18*INDEX(prod_est,$G18+$H18-1,MATCH(CG$14,$BP$14:$DP$14,0))</f>
        <v>10.706648587883464</v>
      </c>
      <c r="CH18" s="8" cm="1">
        <f t="array" ref="CH18">AB18*INDEX(prod_est,$G18+$H18-1,MATCH(CH$14,$BP$14:$DP$14,0))</f>
        <v>10.63016996028299</v>
      </c>
      <c r="CI18" s="8" cm="1">
        <f t="array" ref="CI18">AC18*INDEX(prod_est,$G18+$H18-1,MATCH(CI$14,$BP$14:$DP$14,0))</f>
        <v>10.548294401829169</v>
      </c>
      <c r="CJ18" s="8" cm="1">
        <f t="array" ref="CJ18">AD18*INDEX(prod_est,$G18+$H18-1,MATCH(CJ$14,$BP$14:$DP$14,0))</f>
        <v>10.46133845322602</v>
      </c>
      <c r="CK18" s="8" cm="1">
        <f t="array" ref="CK18">AE18*INDEX(prod_est,$G18+$H18-1,MATCH(CK$14,$BP$14:$DP$14,0))</f>
        <v>10.369767285746983</v>
      </c>
      <c r="CL18" s="8" cm="1">
        <f t="array" ref="CL18">AF18*INDEX(prod_est,$G18+$H18-1,MATCH(CL$14,$BP$14:$DP$14,0))</f>
        <v>10.27420038403732</v>
      </c>
      <c r="CM18" s="8" cm="1">
        <f t="array" ref="CM18">AG18*INDEX(prod_est,$G18+$H18-1,MATCH(CM$14,$BP$14:$DP$14,0))</f>
        <v>10.188088682897433</v>
      </c>
      <c r="CN18" s="8" cm="1">
        <f t="array" ref="CN18">AH18*INDEX(prod_est,$G18+$H18-1,MATCH(CN$14,$BP$14:$DP$14,0))</f>
        <v>10.106279714397957</v>
      </c>
      <c r="CO18" s="8" cm="1">
        <f t="array" ref="CO18">AI18*INDEX(prod_est,$G18+$H18-1,MATCH(CO$14,$BP$14:$DP$14,0))</f>
        <v>10.026905688810322</v>
      </c>
      <c r="CP18" s="8" cm="1">
        <f t="array" ref="CP18">AJ18*INDEX(prod_est,$G18+$H18-1,MATCH(CP$14,$BP$14:$DP$14,0))</f>
        <v>9.9498814987644426</v>
      </c>
      <c r="CQ18" s="8" cm="1">
        <f t="array" ref="CQ18">AK18*INDEX(prod_est,$G18+$H18-1,MATCH(CQ$14,$BP$14:$DP$14,0))</f>
        <v>9.8757755158825393</v>
      </c>
      <c r="CR18" s="8" cm="1">
        <f t="array" ref="CR18">AL18*INDEX(prod_est,$G18+$H18-1,MATCH(CR$14,$BP$14:$DP$14,0))</f>
        <v>9.8055291425668418</v>
      </c>
      <c r="CS18" s="8" cm="1">
        <f t="array" ref="CS18">AM18*INDEX(prod_est,$G18+$H18-1,MATCH(CS$14,$BP$14:$DP$14,0))</f>
        <v>9.7405844716089565</v>
      </c>
      <c r="CT18" s="8" cm="1">
        <f t="array" ref="CT18">AN18*INDEX(prod_est,$G18+$H18-1,MATCH(CT$14,$BP$14:$DP$14,0))</f>
        <v>9.6821857769991482</v>
      </c>
      <c r="CU18" s="8" cm="1">
        <f t="array" ref="CU18">AO18*INDEX(prod_est,$G18+$H18-1,MATCH(CU$14,$BP$14:$DP$14,0))</f>
        <v>9.6316123841631356</v>
      </c>
      <c r="CV18" s="8" cm="1">
        <f t="array" ref="CV18">AP18*INDEX(prod_est,$G18+$H18-1,MATCH(CV$14,$BP$14:$DP$14,0))</f>
        <v>9.5897322110344945</v>
      </c>
      <c r="CW18" cm="1">
        <f t="array" ref="CW18">AQ18*INDEX(prod_est,$G18+$H18-1,MATCH(CW$14,$BP$14:$DP$14,0))</f>
        <v>9.5734183174802201</v>
      </c>
      <c r="CX18" cm="1">
        <f t="array" ref="CX18">AR18*INDEX(prod_est,$G18+$H18-1,MATCH(CX$14,$BP$14:$DP$14,0))</f>
        <v>9.5571321768513702</v>
      </c>
      <c r="CY18" cm="1">
        <f t="array" ref="CY18">AS18*INDEX(prod_est,$G18+$H18-1,MATCH(CY$14,$BP$14:$DP$14,0))</f>
        <v>9.5408737419351279</v>
      </c>
      <c r="CZ18" cm="1">
        <f t="array" ref="CZ18">AT18*INDEX(prod_est,$G18+$H18-1,MATCH(CZ$14,$BP$14:$DP$14,0))</f>
        <v>9.5246429655989964</v>
      </c>
      <c r="DA18" cm="1">
        <f t="array" ref="DA18">AU18*INDEX(prod_est,$G18+$H18-1,MATCH(DA$14,$BP$14:$DP$14,0))</f>
        <v>9.5084398007906543</v>
      </c>
      <c r="DB18" cm="1">
        <f t="array" ref="DB18">AV18*INDEX(prod_est,$G18+$H18-1,MATCH(DB$14,$BP$14:$DP$14,0))</f>
        <v>9.4922642005378304</v>
      </c>
      <c r="DC18" cm="1">
        <f t="array" ref="DC18">AW18*INDEX(prod_est,$G18+$H18-1,MATCH(DC$14,$BP$14:$DP$14,0))</f>
        <v>9.4761161179481572</v>
      </c>
      <c r="DD18" cm="1">
        <f t="array" ref="DD18">AX18*INDEX(prod_est,$G18+$H18-1,MATCH(DD$14,$BP$14:$DP$14,0))</f>
        <v>9.4599955062090437</v>
      </c>
      <c r="DE18" cm="1">
        <f t="array" ref="DE18">AY18*INDEX(prod_est,$G18+$H18-1,MATCH(DE$14,$BP$14:$DP$14,0))</f>
        <v>9.4439023185875346</v>
      </c>
      <c r="DF18" cm="1">
        <f t="array" ref="DF18">AZ18*INDEX(prod_est,$G18+$H18-1,MATCH(DF$14,$BP$14:$DP$14,0))</f>
        <v>9.4278365084301736</v>
      </c>
      <c r="DG18" cm="1">
        <f t="array" ref="DG18">BA18*INDEX(prod_est,$G18+$H18-1,MATCH(DG$14,$BP$14:$DP$14,0))</f>
        <v>9.411798029162874</v>
      </c>
      <c r="DH18" cm="1">
        <f t="array" ref="DH18">BB18*INDEX(prod_est,$G18+$H18-1,MATCH(DH$14,$BP$14:$DP$14,0))</f>
        <v>9.3957868342907762</v>
      </c>
      <c r="DI18" cm="1">
        <f t="array" ref="DI18">BC18*INDEX(prod_est,$G18+$H18-1,MATCH(DI$14,$BP$14:$DP$14,0))</f>
        <v>9.3798028773981219</v>
      </c>
      <c r="DJ18" cm="1">
        <f t="array" ref="DJ18">BD18*INDEX(prod_est,$G18+$H18-1,MATCH(DJ$14,$BP$14:$DP$14,0))</f>
        <v>9.36384611214811</v>
      </c>
      <c r="DK18" cm="1">
        <f t="array" ref="DK18">BE18*INDEX(prod_est,$G18+$H18-1,MATCH(DK$14,$BP$14:$DP$14,0))</f>
        <v>9.3479164922827689</v>
      </c>
      <c r="DL18" cm="1">
        <f t="array" ref="DL18">BF18*INDEX(prod_est,$G18+$H18-1,MATCH(DL$14,$BP$14:$DP$14,0))</f>
        <v>9.3320139716228212</v>
      </c>
      <c r="DM18" cm="1">
        <f t="array" ref="DM18">BG18*INDEX(prod_est,$G18+$H18-1,MATCH(DM$14,$BP$14:$DP$14,0))</f>
        <v>9.3161385040675437</v>
      </c>
      <c r="DN18" cm="1">
        <f t="array" ref="DN18">BH18*INDEX(prod_est,$G18+$H18-1,MATCH(DN$14,$BP$14:$DP$14,0))</f>
        <v>9.3002900435946483</v>
      </c>
      <c r="DO18" cm="1">
        <f t="array" ref="DO18">BI18*INDEX(prod_est,$G18+$H18-1,MATCH(DO$14,$BP$14:$DP$14,0))</f>
        <v>9.2844685442601307</v>
      </c>
      <c r="DP18" cm="1">
        <f t="array" ref="DP18">BJ18*INDEX(prod_est,$G18+$H18-1,MATCH(DP$14,$BP$14:$DP$14,0))</f>
        <v>9.26867396019815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08_JPN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08_JPN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08_JPN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08_JPN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08_JPN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08_JPN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ref="K25:AP25" si="25">J25*(1-$F$4)</f>
        <v>6.2716981908849382E-5</v>
      </c>
      <c r="L25" s="42">
        <f t="shared" si="25"/>
        <v>6.2610288818323965E-5</v>
      </c>
      <c r="M25" s="42">
        <f t="shared" si="25"/>
        <v>6.2503777232316465E-5</v>
      </c>
      <c r="N25" s="42">
        <f t="shared" si="25"/>
        <v>6.2397446842054385E-5</v>
      </c>
      <c r="O25" s="42">
        <f t="shared" si="25"/>
        <v>6.2291297339290536E-5</v>
      </c>
      <c r="P25" s="42">
        <f t="shared" si="25"/>
        <v>6.218532841630209E-5</v>
      </c>
      <c r="Q25" s="42">
        <f t="shared" si="25"/>
        <v>6.207953976588974E-5</v>
      </c>
      <c r="R25" s="42">
        <f t="shared" si="25"/>
        <v>6.1973931081376764E-5</v>
      </c>
      <c r="S25" s="42">
        <f t="shared" si="25"/>
        <v>6.1868502056608145E-5</v>
      </c>
      <c r="T25" s="42">
        <f t="shared" si="25"/>
        <v>6.1763252385949716E-5</v>
      </c>
      <c r="U25" s="42">
        <f t="shared" si="25"/>
        <v>6.1658181764287227E-5</v>
      </c>
      <c r="V25" s="42">
        <f t="shared" si="25"/>
        <v>6.1553289887025488E-5</v>
      </c>
      <c r="W25" s="42">
        <f t="shared" si="25"/>
        <v>6.1448576450087505E-5</v>
      </c>
      <c r="X25" s="42">
        <f t="shared" si="25"/>
        <v>6.1344041149913542E-5</v>
      </c>
      <c r="Y25" s="42">
        <f t="shared" si="25"/>
        <v>6.1239683683460283E-5</v>
      </c>
      <c r="Z25" s="42">
        <f t="shared" si="25"/>
        <v>6.1135503748199963E-5</v>
      </c>
      <c r="AA25" s="42">
        <f t="shared" si="25"/>
        <v>6.1031501042119441E-5</v>
      </c>
      <c r="AB25" s="42">
        <f t="shared" si="25"/>
        <v>6.0927675263719386E-5</v>
      </c>
      <c r="AC25" s="42">
        <f t="shared" si="25"/>
        <v>6.0824026112013355E-5</v>
      </c>
      <c r="AD25" s="42">
        <f t="shared" si="25"/>
        <v>6.072055328652694E-5</v>
      </c>
      <c r="AE25" s="42">
        <f t="shared" si="25"/>
        <v>6.0617256487296902E-5</v>
      </c>
      <c r="AF25" s="42">
        <f t="shared" si="25"/>
        <v>6.0514135414870286E-5</v>
      </c>
      <c r="AG25" s="42">
        <f t="shared" si="25"/>
        <v>6.0411189770303565E-5</v>
      </c>
      <c r="AH25" s="42">
        <f t="shared" si="25"/>
        <v>6.0308419255161776E-5</v>
      </c>
      <c r="AI25" s="42">
        <f t="shared" si="25"/>
        <v>6.0205823571517641E-5</v>
      </c>
      <c r="AJ25" s="42">
        <f t="shared" si="25"/>
        <v>6.0103402421950706E-5</v>
      </c>
      <c r="AK25" s="42">
        <f t="shared" si="25"/>
        <v>6.0001155509546501E-5</v>
      </c>
      <c r="AL25" s="42">
        <f t="shared" si="25"/>
        <v>5.9899082537895643E-5</v>
      </c>
      <c r="AM25" s="42">
        <f t="shared" si="25"/>
        <v>5.9797183211093008E-5</v>
      </c>
      <c r="AN25" s="42">
        <f t="shared" si="25"/>
        <v>5.9695457233736858E-5</v>
      </c>
      <c r="AO25" s="42">
        <f t="shared" si="25"/>
        <v>5.9593904310927983E-5</v>
      </c>
      <c r="AP25" s="42">
        <f t="shared" si="25"/>
        <v>5.9492524148268861E-5</v>
      </c>
      <c r="AQ25" s="42">
        <f t="shared" ref="AQ25:BJ25" si="26">AP25*(1-$F$4)</f>
        <v>5.9391316451862782E-5</v>
      </c>
      <c r="AR25" s="42">
        <f t="shared" si="26"/>
        <v>5.9290280928313012E-5</v>
      </c>
      <c r="AS25" s="42">
        <f t="shared" si="26"/>
        <v>5.9189417284721946E-5</v>
      </c>
      <c r="AT25" s="42">
        <f t="shared" si="26"/>
        <v>5.908872522869024E-5</v>
      </c>
      <c r="AU25" s="42">
        <f t="shared" si="26"/>
        <v>5.8988204468315988E-5</v>
      </c>
      <c r="AV25" s="42">
        <f t="shared" si="26"/>
        <v>5.888785471219385E-5</v>
      </c>
      <c r="AW25" s="42">
        <f t="shared" si="26"/>
        <v>5.8787675669414229E-5</v>
      </c>
      <c r="AX25" s="42">
        <f t="shared" si="26"/>
        <v>5.8687667049562412E-5</v>
      </c>
      <c r="AY25" s="42">
        <f t="shared" si="26"/>
        <v>5.8587828562717738E-5</v>
      </c>
      <c r="AZ25" s="42">
        <f t="shared" si="26"/>
        <v>5.8488159919452755E-5</v>
      </c>
      <c r="BA25" s="42">
        <f t="shared" si="26"/>
        <v>5.8388660830832381E-5</v>
      </c>
      <c r="BB25" s="42">
        <f t="shared" si="26"/>
        <v>5.8289331008413066E-5</v>
      </c>
      <c r="BC25" s="42">
        <f t="shared" si="26"/>
        <v>5.8190170164241947E-5</v>
      </c>
      <c r="BD25" s="42">
        <f t="shared" si="26"/>
        <v>5.8091178010856032E-5</v>
      </c>
      <c r="BE25" s="42">
        <f t="shared" si="26"/>
        <v>5.7992354261281351E-5</v>
      </c>
      <c r="BF25" s="42">
        <f t="shared" si="26"/>
        <v>5.7893698629032131E-5</v>
      </c>
      <c r="BG25" s="42">
        <f t="shared" si="26"/>
        <v>5.7795210828109959E-5</v>
      </c>
      <c r="BH25" s="42">
        <f t="shared" si="26"/>
        <v>5.7696890573002968E-5</v>
      </c>
      <c r="BI25" s="42">
        <f t="shared" si="26"/>
        <v>5.7598737578684991E-5</v>
      </c>
      <c r="BJ25" s="42">
        <f t="shared" si="26"/>
        <v>5.7500751560614742E-5</v>
      </c>
      <c r="BK25" t="str">
        <f t="shared" si="3"/>
        <v>08_JPN</v>
      </c>
      <c r="BL25" t="str">
        <f t="shared" si="4"/>
        <v>d_ind_cem_7_6_kerosene</v>
      </c>
      <c r="BO25" s="8">
        <f t="shared" si="5"/>
        <v>3.3575205239999999</v>
      </c>
      <c r="BP25" s="8">
        <f t="shared" si="6"/>
        <v>3.292415784000001</v>
      </c>
      <c r="BQ25" s="8" cm="1">
        <f t="array" ref="BQ25">K25*INDEX(prod_est,$G25+$H25-1,MATCH(BQ$14,$BP$14:$DP$14,0))</f>
        <v>3.2736515530033472</v>
      </c>
      <c r="BR25" s="8" cm="1">
        <f t="array" ref="BR25">L25*INDEX(prod_est,$G25+$H25-1,MATCH(BR$14,$BP$14:$DP$14,0))</f>
        <v>3.0197087316381683</v>
      </c>
      <c r="BS25" s="8" cm="1">
        <f t="array" ref="BS25">M25*INDEX(prod_est,$G25+$H25-1,MATCH(BS$14,$BP$14:$DP$14,0))</f>
        <v>3.0297515203719318</v>
      </c>
      <c r="BT25" s="8" cm="1">
        <f t="array" ref="BT25">N25*INDEX(prod_est,$G25+$H25-1,MATCH(BT$14,$BP$14:$DP$14,0))</f>
        <v>3.0335955270658119</v>
      </c>
      <c r="BU25" s="8" cm="1">
        <f t="array" ref="BU25">O25*INDEX(prod_est,$G25+$H25-1,MATCH(BU$14,$BP$14:$DP$14,0))</f>
        <v>3.0362298706396107</v>
      </c>
      <c r="BV25" s="8" cm="1">
        <f t="array" ref="BV25">P25*INDEX(prod_est,$G25+$H25-1,MATCH(BV$14,$BP$14:$DP$14,0))</f>
        <v>3.0400177335933658</v>
      </c>
      <c r="BW25" s="8" cm="1">
        <f t="array" ref="BW25">Q25*INDEX(prod_est,$G25+$H25-1,MATCH(BW$14,$BP$14:$DP$14,0))</f>
        <v>3.0460197080890645</v>
      </c>
      <c r="BX25" s="8" cm="1">
        <f t="array" ref="BX25">R25*INDEX(prod_est,$G25+$H25-1,MATCH(BX$14,$BP$14:$DP$14,0))</f>
        <v>3.0546529490652641</v>
      </c>
      <c r="BY25" s="8" cm="1">
        <f t="array" ref="BY25">S25*INDEX(prod_est,$G25+$H25-1,MATCH(BY$14,$BP$14:$DP$14,0))</f>
        <v>3.0660086444940724</v>
      </c>
      <c r="BZ25" s="8" cm="1">
        <f t="array" ref="BZ25">T25*INDEX(prod_est,$G25+$H25-1,MATCH(BZ$14,$BP$14:$DP$14,0))</f>
        <v>3.0472298730076499</v>
      </c>
      <c r="CA25" s="8" cm="1">
        <f t="array" ref="CA25">U25*INDEX(prod_est,$G25+$H25-1,MATCH(CA$14,$BP$14:$DP$14,0))</f>
        <v>3.0308590703319882</v>
      </c>
      <c r="CB25" s="8" cm="1">
        <f t="array" ref="CB25">V25*INDEX(prod_est,$G25+$H25-1,MATCH(CB$14,$BP$14:$DP$14,0))</f>
        <v>3.0162186029992122</v>
      </c>
      <c r="CC25" s="8" cm="1">
        <f t="array" ref="CC25">W25*INDEX(prod_est,$G25+$H25-1,MATCH(CC$14,$BP$14:$DP$14,0))</f>
        <v>3.0022604808160844</v>
      </c>
      <c r="CD25" s="8" cm="1">
        <f t="array" ref="CD25">X25*INDEX(prod_est,$G25+$H25-1,MATCH(CD$14,$BP$14:$DP$14,0))</f>
        <v>2.9875432899144982</v>
      </c>
      <c r="CE25" s="8" cm="1">
        <f t="array" ref="CE25">Y25*INDEX(prod_est,$G25+$H25-1,MATCH(CE$14,$BP$14:$DP$14,0))</f>
        <v>2.9714486417075174</v>
      </c>
      <c r="CF25" s="8" cm="1">
        <f t="array" ref="CF25">Z25*INDEX(prod_est,$G25+$H25-1,MATCH(CF$14,$BP$14:$DP$14,0))</f>
        <v>2.9537201872110095</v>
      </c>
      <c r="CG25" s="8" cm="1">
        <f t="array" ref="CG25">AA25*INDEX(prod_est,$G25+$H25-1,MATCH(CG$14,$BP$14:$DP$14,0))</f>
        <v>2.9343476318321962</v>
      </c>
      <c r="CH25" s="8" cm="1">
        <f t="array" ref="CH25">AB25*INDEX(prod_est,$G25+$H25-1,MATCH(CH$14,$BP$14:$DP$14,0))</f>
        <v>2.9133873025617283</v>
      </c>
      <c r="CI25" s="8" cm="1">
        <f t="array" ref="CI25">AC25*INDEX(prod_est,$G25+$H25-1,MATCH(CI$14,$BP$14:$DP$14,0))</f>
        <v>2.8909478483215105</v>
      </c>
      <c r="CJ25" s="8" cm="1">
        <f t="array" ref="CJ25">AD25*INDEX(prod_est,$G25+$H25-1,MATCH(CJ$14,$BP$14:$DP$14,0))</f>
        <v>2.8671160227261385</v>
      </c>
      <c r="CK25" s="8" cm="1">
        <f t="array" ref="CK25">AE25*INDEX(prod_est,$G25+$H25-1,MATCH(CK$14,$BP$14:$DP$14,0))</f>
        <v>2.8420193142434949</v>
      </c>
      <c r="CL25" s="8" cm="1">
        <f t="array" ref="CL25">AF25*INDEX(prod_est,$G25+$H25-1,MATCH(CL$14,$BP$14:$DP$14,0))</f>
        <v>2.8158275036679017</v>
      </c>
      <c r="CM25" s="8" cm="1">
        <f t="array" ref="CM25">AG25*INDEX(prod_est,$G25+$H25-1,MATCH(CM$14,$BP$14:$DP$14,0))</f>
        <v>2.7922270591180705</v>
      </c>
      <c r="CN25" s="8" cm="1">
        <f t="array" ref="CN25">AH25*INDEX(prod_est,$G25+$H25-1,MATCH(CN$14,$BP$14:$DP$14,0))</f>
        <v>2.7698058550401914</v>
      </c>
      <c r="CO25" s="8" cm="1">
        <f t="array" ref="CO25">AI25*INDEX(prod_est,$G25+$H25-1,MATCH(CO$14,$BP$14:$DP$14,0))</f>
        <v>2.7480519904111</v>
      </c>
      <c r="CP25" s="8" cm="1">
        <f t="array" ref="CP25">AJ25*INDEX(prod_est,$G25+$H25-1,MATCH(CP$14,$BP$14:$DP$14,0))</f>
        <v>2.726942140041051</v>
      </c>
      <c r="CQ25" s="8" cm="1">
        <f t="array" ref="CQ25">AK25*INDEX(prod_est,$G25+$H25-1,MATCH(CQ$14,$BP$14:$DP$14,0))</f>
        <v>2.7066320762905511</v>
      </c>
      <c r="CR25" s="8" cm="1">
        <f t="array" ref="CR25">AL25*INDEX(prod_est,$G25+$H25-1,MATCH(CR$14,$BP$14:$DP$14,0))</f>
        <v>2.6873798072455966</v>
      </c>
      <c r="CS25" s="8" cm="1">
        <f t="array" ref="CS25">AM25*INDEX(prod_est,$G25+$H25-1,MATCH(CS$14,$BP$14:$DP$14,0))</f>
        <v>2.6695805641060528</v>
      </c>
      <c r="CT25" s="8" cm="1">
        <f t="array" ref="CT25">AN25*INDEX(prod_est,$G25+$H25-1,MATCH(CT$14,$BP$14:$DP$14,0))</f>
        <v>2.6535753623079561</v>
      </c>
      <c r="CU25" s="8" cm="1">
        <f t="array" ref="CU25">AO25*INDEX(prod_est,$G25+$H25-1,MATCH(CU$14,$BP$14:$DP$14,0))</f>
        <v>2.6397148237571706</v>
      </c>
      <c r="CV25" s="8" cm="1">
        <f t="array" ref="CV25">AP25*INDEX(prod_est,$G25+$H25-1,MATCH(CV$14,$BP$14:$DP$14,0))</f>
        <v>2.6282368168129779</v>
      </c>
      <c r="CW25" cm="1">
        <f t="array" ref="CW25">AQ25*INDEX(prod_est,$G25+$H25-1,MATCH(CW$14,$BP$14:$DP$14,0))</f>
        <v>2.6237657038849678</v>
      </c>
      <c r="CX25" cm="1">
        <f t="array" ref="CX25">AR25*INDEX(prod_est,$G25+$H25-1,MATCH(CX$14,$BP$14:$DP$14,0))</f>
        <v>2.6193021971401929</v>
      </c>
      <c r="CY25" cm="1">
        <f t="array" ref="CY25">AS25*INDEX(prod_est,$G25+$H25-1,MATCH(CY$14,$BP$14:$DP$14,0))</f>
        <v>2.6148462836391406</v>
      </c>
      <c r="CZ25" cm="1">
        <f t="array" ref="CZ25">AT25*INDEX(prod_est,$G25+$H25-1,MATCH(CZ$14,$BP$14:$DP$14,0))</f>
        <v>2.6103979504643107</v>
      </c>
      <c r="DA25" cm="1">
        <f t="array" ref="DA25">AU25*INDEX(prod_est,$G25+$H25-1,MATCH(DA$14,$BP$14:$DP$14,0))</f>
        <v>2.6059571847201775</v>
      </c>
      <c r="DB25" cm="1">
        <f t="array" ref="DB25">AV25*INDEX(prod_est,$G25+$H25-1,MATCH(DB$14,$BP$14:$DP$14,0))</f>
        <v>2.6015239735331535</v>
      </c>
      <c r="DC25" cm="1">
        <f t="array" ref="DC25">AW25*INDEX(prod_est,$G25+$H25-1,MATCH(DC$14,$BP$14:$DP$14,0))</f>
        <v>2.5970983040515514</v>
      </c>
      <c r="DD25" cm="1">
        <f t="array" ref="DD25">AX25*INDEX(prod_est,$G25+$H25-1,MATCH(DD$14,$BP$14:$DP$14,0))</f>
        <v>2.5926801634455461</v>
      </c>
      <c r="DE25" cm="1">
        <f t="array" ref="DE25">AY25*INDEX(prod_est,$G25+$H25-1,MATCH(DE$14,$BP$14:$DP$14,0))</f>
        <v>2.5882695389071402</v>
      </c>
      <c r="DF25" cm="1">
        <f t="array" ref="DF25">AZ25*INDEX(prod_est,$G25+$H25-1,MATCH(DF$14,$BP$14:$DP$14,0))</f>
        <v>2.5838664176501234</v>
      </c>
      <c r="DG25" cm="1">
        <f t="array" ref="DG25">BA25*INDEX(prod_est,$G25+$H25-1,MATCH(DG$14,$BP$14:$DP$14,0))</f>
        <v>2.5794707869100382</v>
      </c>
      <c r="DH25" cm="1">
        <f t="array" ref="DH25">BB25*INDEX(prod_est,$G25+$H25-1,MATCH(DH$14,$BP$14:$DP$14,0))</f>
        <v>2.5750826339441408</v>
      </c>
      <c r="DI25" cm="1">
        <f t="array" ref="DI25">BC25*INDEX(prod_est,$G25+$H25-1,MATCH(DI$14,$BP$14:$DP$14,0))</f>
        <v>2.5707019460313658</v>
      </c>
      <c r="DJ25" cm="1">
        <f t="array" ref="DJ25">BD25*INDEX(prod_est,$G25+$H25-1,MATCH(DJ$14,$BP$14:$DP$14,0))</f>
        <v>2.5663287104722889</v>
      </c>
      <c r="DK25" cm="1">
        <f t="array" ref="DK25">BE25*INDEX(prod_est,$G25+$H25-1,MATCH(DK$14,$BP$14:$DP$14,0))</f>
        <v>2.5619629145890888</v>
      </c>
      <c r="DL25" cm="1">
        <f t="array" ref="DL25">BF25*INDEX(prod_est,$G25+$H25-1,MATCH(DL$14,$BP$14:$DP$14,0))</f>
        <v>2.5576045457255128</v>
      </c>
      <c r="DM25" cm="1">
        <f t="array" ref="DM25">BG25*INDEX(prod_est,$G25+$H25-1,MATCH(DM$14,$BP$14:$DP$14,0))</f>
        <v>2.5532535912468379</v>
      </c>
      <c r="DN25" cm="1">
        <f t="array" ref="DN25">BH25*INDEX(prod_est,$G25+$H25-1,MATCH(DN$14,$BP$14:$DP$14,0))</f>
        <v>2.5489100385398351</v>
      </c>
      <c r="DO25" cm="1">
        <f t="array" ref="DO25">BI25*INDEX(prod_est,$G25+$H25-1,MATCH(DO$14,$BP$14:$DP$14,0))</f>
        <v>2.5445738750127331</v>
      </c>
      <c r="DP25" cm="1">
        <f t="array" ref="DP25">BJ25*INDEX(prod_est,$G25+$H25-1,MATCH(DP$14,$BP$14:$DP$14,0))</f>
        <v>2.5402450880951819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ref="K26:AP26" si="27">J26*(1-$F$4)</f>
        <v>4.7103533514567409E-4</v>
      </c>
      <c r="L26" s="42">
        <f t="shared" si="27"/>
        <v>4.7023401763765998E-4</v>
      </c>
      <c r="M26" s="42">
        <f t="shared" si="27"/>
        <v>4.6943406331771426E-4</v>
      </c>
      <c r="N26" s="42">
        <f t="shared" si="27"/>
        <v>4.6863546986680395E-4</v>
      </c>
      <c r="O26" s="42">
        <f t="shared" si="27"/>
        <v>4.6783823496984121E-4</v>
      </c>
      <c r="P26" s="42">
        <f t="shared" si="27"/>
        <v>4.6704235631567654E-4</v>
      </c>
      <c r="Q26" s="42">
        <f t="shared" si="27"/>
        <v>4.6624783159709217E-4</v>
      </c>
      <c r="R26" s="42">
        <f t="shared" si="27"/>
        <v>4.6545465851079534E-4</v>
      </c>
      <c r="S26" s="42">
        <f t="shared" si="27"/>
        <v>4.646628347574116E-4</v>
      </c>
      <c r="T26" s="42">
        <f t="shared" si="27"/>
        <v>4.6387235804147813E-4</v>
      </c>
      <c r="U26" s="42">
        <f t="shared" si="27"/>
        <v>4.6308322607143716E-4</v>
      </c>
      <c r="V26" s="42">
        <f t="shared" si="27"/>
        <v>4.6229543655962926E-4</v>
      </c>
      <c r="W26" s="42">
        <f t="shared" si="27"/>
        <v>4.6150898722228668E-4</v>
      </c>
      <c r="X26" s="42">
        <f t="shared" si="27"/>
        <v>4.6072387577952687E-4</v>
      </c>
      <c r="Y26" s="42">
        <f t="shared" si="27"/>
        <v>4.5994009995534569E-4</v>
      </c>
      <c r="Z26" s="42">
        <f t="shared" si="27"/>
        <v>4.5915765747761101E-4</v>
      </c>
      <c r="AA26" s="42">
        <f t="shared" si="27"/>
        <v>4.5837654607805591E-4</v>
      </c>
      <c r="AB26" s="42">
        <f t="shared" si="27"/>
        <v>4.5759676349227223E-4</v>
      </c>
      <c r="AC26" s="42">
        <f t="shared" si="27"/>
        <v>4.5681830745970402E-4</v>
      </c>
      <c r="AD26" s="42">
        <f t="shared" si="27"/>
        <v>4.560411757236409E-4</v>
      </c>
      <c r="AE26" s="42">
        <f t="shared" si="27"/>
        <v>4.5526536603121163E-4</v>
      </c>
      <c r="AF26" s="42">
        <f t="shared" si="27"/>
        <v>4.5449087613337748E-4</v>
      </c>
      <c r="AG26" s="42">
        <f t="shared" si="27"/>
        <v>4.537177037849257E-4</v>
      </c>
      <c r="AH26" s="42">
        <f t="shared" si="27"/>
        <v>4.5294584674446318E-4</v>
      </c>
      <c r="AI26" s="42">
        <f t="shared" si="27"/>
        <v>4.5217530277440974E-4</v>
      </c>
      <c r="AJ26" s="42">
        <f t="shared" si="27"/>
        <v>4.5140606964099171E-4</v>
      </c>
      <c r="AK26" s="42">
        <f t="shared" si="27"/>
        <v>4.5063814511423557E-4</v>
      </c>
      <c r="AL26" s="42">
        <f t="shared" si="27"/>
        <v>4.4987152696796136E-4</v>
      </c>
      <c r="AM26" s="42">
        <f t="shared" si="27"/>
        <v>4.4910621297977618E-4</v>
      </c>
      <c r="AN26" s="42">
        <f t="shared" si="27"/>
        <v>4.4834220093106797E-4</v>
      </c>
      <c r="AO26" s="42">
        <f t="shared" si="27"/>
        <v>4.4757948860699881E-4</v>
      </c>
      <c r="AP26" s="42">
        <f t="shared" si="27"/>
        <v>4.4681807379649873E-4</v>
      </c>
      <c r="AQ26" s="42">
        <f t="shared" ref="AQ26:BJ26" si="28">AP26*(1-$F$4)</f>
        <v>4.4605795429225912E-4</v>
      </c>
      <c r="AR26" s="42">
        <f t="shared" si="28"/>
        <v>4.452991278907264E-4</v>
      </c>
      <c r="AS26" s="42">
        <f t="shared" si="28"/>
        <v>4.4454159239209573E-4</v>
      </c>
      <c r="AT26" s="42">
        <f t="shared" si="28"/>
        <v>4.4378534560030443E-4</v>
      </c>
      <c r="AU26" s="42">
        <f t="shared" si="28"/>
        <v>4.4303038532302578E-4</v>
      </c>
      <c r="AV26" s="42">
        <f t="shared" si="28"/>
        <v>4.4227670937166261E-4</v>
      </c>
      <c r="AW26" s="42">
        <f t="shared" si="28"/>
        <v>4.41524315561341E-4</v>
      </c>
      <c r="AX26" s="42">
        <f t="shared" si="28"/>
        <v>4.4077320171090377E-4</v>
      </c>
      <c r="AY26" s="42">
        <f t="shared" si="28"/>
        <v>4.4002336564290446E-4</v>
      </c>
      <c r="AZ26" s="42">
        <f t="shared" si="28"/>
        <v>4.392748051836007E-4</v>
      </c>
      <c r="BA26" s="42">
        <f t="shared" si="28"/>
        <v>4.3852751816294812E-4</v>
      </c>
      <c r="BB26" s="42">
        <f t="shared" si="28"/>
        <v>4.3778150241459397E-4</v>
      </c>
      <c r="BC26" s="42">
        <f t="shared" si="28"/>
        <v>4.3703675577587089E-4</v>
      </c>
      <c r="BD26" s="42">
        <f t="shared" si="28"/>
        <v>4.3629327608779063E-4</v>
      </c>
      <c r="BE26" s="42">
        <f t="shared" si="28"/>
        <v>4.355510611950377E-4</v>
      </c>
      <c r="BF26" s="42">
        <f t="shared" si="28"/>
        <v>4.348101089459633E-4</v>
      </c>
      <c r="BG26" s="42">
        <f t="shared" si="28"/>
        <v>4.3407041719257887E-4</v>
      </c>
      <c r="BH26" s="42">
        <f t="shared" si="28"/>
        <v>4.3333198379055007E-4</v>
      </c>
      <c r="BI26" s="42">
        <f t="shared" si="28"/>
        <v>4.3259480659919039E-4</v>
      </c>
      <c r="BJ26" s="42">
        <f t="shared" si="28"/>
        <v>4.3185888348145507E-4</v>
      </c>
      <c r="BK26" t="str">
        <f t="shared" si="3"/>
        <v>08_JPN</v>
      </c>
      <c r="BL26" t="str">
        <f t="shared" si="4"/>
        <v>d_ind_cem_7_7_gas_diesel_oil</v>
      </c>
      <c r="BO26" s="8">
        <f t="shared" si="5"/>
        <v>25.233969204000001</v>
      </c>
      <c r="BP26" s="8">
        <f t="shared" si="6"/>
        <v>24.72765948</v>
      </c>
      <c r="BQ26" s="8" cm="1">
        <f t="array" ref="BQ26">K26*INDEX(prod_est,$G26+$H26-1,MATCH(BQ$14,$BP$14:$DP$14,0))</f>
        <v>24.586730889891736</v>
      </c>
      <c r="BR26" s="8" cm="1">
        <f t="array" ref="BR26">L26*INDEX(prod_est,$G26+$H26-1,MATCH(BR$14,$BP$14:$DP$14,0))</f>
        <v>22.679495587283732</v>
      </c>
      <c r="BS26" s="8" cm="1">
        <f t="array" ref="BS26">M26*INDEX(prod_est,$G26+$H26-1,MATCH(BS$14,$BP$14:$DP$14,0))</f>
        <v>22.754921862799996</v>
      </c>
      <c r="BT26" s="8" cm="1">
        <f t="array" ref="BT26">N26*INDEX(prod_est,$G26+$H26-1,MATCH(BT$14,$BP$14:$DP$14,0))</f>
        <v>22.783792240905651</v>
      </c>
      <c r="BU26" s="8" cm="1">
        <f t="array" ref="BU26">O26*INDEX(prod_est,$G26+$H26-1,MATCH(BU$14,$BP$14:$DP$14,0))</f>
        <v>22.803577454900427</v>
      </c>
      <c r="BV26" s="8" cm="1">
        <f t="array" ref="BV26">P26*INDEX(prod_est,$G26+$H26-1,MATCH(BV$14,$BP$14:$DP$14,0))</f>
        <v>22.832026165944932</v>
      </c>
      <c r="BW26" s="8" cm="1">
        <f t="array" ref="BW26">Q26*INDEX(prod_est,$G26+$H26-1,MATCH(BW$14,$BP$14:$DP$14,0))</f>
        <v>22.877103942044332</v>
      </c>
      <c r="BX26" s="8" cm="1">
        <f t="array" ref="BX26">R26*INDEX(prod_est,$G26+$H26-1,MATCH(BX$14,$BP$14:$DP$14,0))</f>
        <v>22.941943821656643</v>
      </c>
      <c r="BY26" s="8" cm="1">
        <f t="array" ref="BY26">S26*INDEX(prod_est,$G26+$H26-1,MATCH(BY$14,$BP$14:$DP$14,0))</f>
        <v>23.027230671235838</v>
      </c>
      <c r="BZ26" s="8" cm="1">
        <f t="array" ref="BZ26">T26*INDEX(prod_est,$G26+$H26-1,MATCH(BZ$14,$BP$14:$DP$14,0))</f>
        <v>22.886192874908414</v>
      </c>
      <c r="CA26" s="8" cm="1">
        <f t="array" ref="CA26">U26*INDEX(prod_est,$G26+$H26-1,MATCH(CA$14,$BP$14:$DP$14,0))</f>
        <v>22.763240106930176</v>
      </c>
      <c r="CB26" s="8" cm="1">
        <f t="array" ref="CB26">V26*INDEX(prod_est,$G26+$H26-1,MATCH(CB$14,$BP$14:$DP$14,0))</f>
        <v>22.653283007164028</v>
      </c>
      <c r="CC26" s="8" cm="1">
        <f t="array" ref="CC26">W26*INDEX(prod_est,$G26+$H26-1,MATCH(CC$14,$BP$14:$DP$14,0))</f>
        <v>22.548450654579053</v>
      </c>
      <c r="CD26" s="8" cm="1">
        <f t="array" ref="CD26">X26*INDEX(prod_est,$G26+$H26-1,MATCH(CD$14,$BP$14:$DP$14,0))</f>
        <v>22.43791732313133</v>
      </c>
      <c r="CE26" s="8" cm="1">
        <f t="array" ref="CE26">Y26*INDEX(prod_est,$G26+$H26-1,MATCH(CE$14,$BP$14:$DP$14,0))</f>
        <v>22.317038610835432</v>
      </c>
      <c r="CF26" s="8" cm="1">
        <f t="array" ref="CF26">Z26*INDEX(prod_est,$G26+$H26-1,MATCH(CF$14,$BP$14:$DP$14,0))</f>
        <v>22.183889210924669</v>
      </c>
      <c r="CG26" s="8" cm="1">
        <f t="array" ref="CG26">AA26*INDEX(prod_est,$G26+$H26-1,MATCH(CG$14,$BP$14:$DP$14,0))</f>
        <v>22.038391805951491</v>
      </c>
      <c r="CH26" s="8" cm="1">
        <f t="array" ref="CH26">AB26*INDEX(prod_est,$G26+$H26-1,MATCH(CH$14,$BP$14:$DP$14,0))</f>
        <v>21.880969439278491</v>
      </c>
      <c r="CI26" s="8" cm="1">
        <f t="array" ref="CI26">AC26*INDEX(prod_est,$G26+$H26-1,MATCH(CI$14,$BP$14:$DP$14,0))</f>
        <v>21.712438117667887</v>
      </c>
      <c r="CJ26" s="8" cm="1">
        <f t="array" ref="CJ26">AD26*INDEX(prod_est,$G26+$H26-1,MATCH(CJ$14,$BP$14:$DP$14,0))</f>
        <v>21.533449403370948</v>
      </c>
      <c r="CK26" s="8" cm="1">
        <f t="array" ref="CK26">AE26*INDEX(prod_est,$G26+$H26-1,MATCH(CK$14,$BP$14:$DP$14,0))</f>
        <v>21.344960797392488</v>
      </c>
      <c r="CL26" s="8" cm="1">
        <f t="array" ref="CL26">AF26*INDEX(prod_est,$G26+$H26-1,MATCH(CL$14,$BP$14:$DP$14,0))</f>
        <v>21.148247436879107</v>
      </c>
      <c r="CM26" s="8" cm="1">
        <f t="array" ref="CM26">AG26*INDEX(prod_est,$G26+$H26-1,MATCH(CM$14,$BP$14:$DP$14,0))</f>
        <v>20.970996507867998</v>
      </c>
      <c r="CN26" s="8" cm="1">
        <f t="array" ref="CN26">AH26*INDEX(prod_est,$G26+$H26-1,MATCH(CN$14,$BP$14:$DP$14,0))</f>
        <v>20.802602253939408</v>
      </c>
      <c r="CO26" s="8" cm="1">
        <f t="array" ref="CO26">AI26*INDEX(prod_est,$G26+$H26-1,MATCH(CO$14,$BP$14:$DP$14,0))</f>
        <v>20.639220047009076</v>
      </c>
      <c r="CP26" s="8" cm="1">
        <f t="array" ref="CP26">AJ26*INDEX(prod_est,$G26+$H26-1,MATCH(CP$14,$BP$14:$DP$14,0))</f>
        <v>20.480674703446745</v>
      </c>
      <c r="CQ26" s="8" cm="1">
        <f t="array" ref="CQ26">AK26*INDEX(prod_est,$G26+$H26-1,MATCH(CQ$14,$BP$14:$DP$14,0))</f>
        <v>20.328136150181368</v>
      </c>
      <c r="CR26" s="8" cm="1">
        <f t="array" ref="CR26">AL26*INDEX(prod_est,$G26+$H26-1,MATCH(CR$14,$BP$14:$DP$14,0))</f>
        <v>20.18354215464943</v>
      </c>
      <c r="CS26" s="8" cm="1">
        <f t="array" ref="CS26">AM26*INDEX(prod_est,$G26+$H26-1,MATCH(CS$14,$BP$14:$DP$14,0))</f>
        <v>20.049861097264372</v>
      </c>
      <c r="CT26" s="8" cm="1">
        <f t="array" ref="CT26">AN26*INDEX(prod_est,$G26+$H26-1,MATCH(CT$14,$BP$14:$DP$14,0))</f>
        <v>19.929654171427323</v>
      </c>
      <c r="CU26" s="8" cm="1">
        <f t="array" ref="CU26">AO26*INDEX(prod_est,$G26+$H26-1,MATCH(CU$14,$BP$14:$DP$14,0))</f>
        <v>19.825554719845652</v>
      </c>
      <c r="CV26" s="8" cm="1">
        <f t="array" ref="CV26">AP26*INDEX(prod_est,$G26+$H26-1,MATCH(CV$14,$BP$14:$DP$14,0))</f>
        <v>19.739349250717375</v>
      </c>
      <c r="CW26" cm="1">
        <f t="array" ref="CW26">AQ26*INDEX(prod_est,$G26+$H26-1,MATCH(CW$14,$BP$14:$DP$14,0))</f>
        <v>19.705768996814527</v>
      </c>
      <c r="CX26" cm="1">
        <f t="array" ref="CX26">AR26*INDEX(prod_est,$G26+$H26-1,MATCH(CX$14,$BP$14:$DP$14,0))</f>
        <v>19.672245869083255</v>
      </c>
      <c r="CY26" cm="1">
        <f t="array" ref="CY26">AS26*INDEX(prod_est,$G26+$H26-1,MATCH(CY$14,$BP$14:$DP$14,0))</f>
        <v>19.638779770341472</v>
      </c>
      <c r="CZ26" cm="1">
        <f t="array" ref="CZ26">AT26*INDEX(prod_est,$G26+$H26-1,MATCH(CZ$14,$BP$14:$DP$14,0))</f>
        <v>19.6053706035724</v>
      </c>
      <c r="DA26" cm="1">
        <f t="array" ref="DA26">AU26*INDEX(prod_est,$G26+$H26-1,MATCH(DA$14,$BP$14:$DP$14,0))</f>
        <v>19.572018271924311</v>
      </c>
      <c r="DB26" cm="1">
        <f t="array" ref="DB26">AV26*INDEX(prod_est,$G26+$H26-1,MATCH(DB$14,$BP$14:$DP$14,0))</f>
        <v>19.538722678710236</v>
      </c>
      <c r="DC26" cm="1">
        <f t="array" ref="DC26">AW26*INDEX(prod_est,$G26+$H26-1,MATCH(DC$14,$BP$14:$DP$14,0))</f>
        <v>19.505483727407697</v>
      </c>
      <c r="DD26" cm="1">
        <f t="array" ref="DD26">AX26*INDEX(prod_est,$G26+$H26-1,MATCH(DD$14,$BP$14:$DP$14,0))</f>
        <v>19.472301321658406</v>
      </c>
      <c r="DE26" cm="1">
        <f t="array" ref="DE26">AY26*INDEX(prod_est,$G26+$H26-1,MATCH(DE$14,$BP$14:$DP$14,0))</f>
        <v>19.439175365268014</v>
      </c>
      <c r="DF26" cm="1">
        <f t="array" ref="DF26">AZ26*INDEX(prod_est,$G26+$H26-1,MATCH(DF$14,$BP$14:$DP$14,0))</f>
        <v>19.406105762205797</v>
      </c>
      <c r="DG26" cm="1">
        <f t="array" ref="DG26">BA26*INDEX(prod_est,$G26+$H26-1,MATCH(DG$14,$BP$14:$DP$14,0))</f>
        <v>19.373092416604411</v>
      </c>
      <c r="DH26" cm="1">
        <f t="array" ref="DH26">BB26*INDEX(prod_est,$G26+$H26-1,MATCH(DH$14,$BP$14:$DP$14,0))</f>
        <v>19.340135232759593</v>
      </c>
      <c r="DI26" cm="1">
        <f t="array" ref="DI26">BC26*INDEX(prod_est,$G26+$H26-1,MATCH(DI$14,$BP$14:$DP$14,0))</f>
        <v>19.307234115129898</v>
      </c>
      <c r="DJ26" cm="1">
        <f t="array" ref="DJ26">BD26*INDEX(prod_est,$G26+$H26-1,MATCH(DJ$14,$BP$14:$DP$14,0))</f>
        <v>19.274388968336407</v>
      </c>
      <c r="DK26" cm="1">
        <f t="array" ref="DK26">BE26*INDEX(prod_est,$G26+$H26-1,MATCH(DK$14,$BP$14:$DP$14,0))</f>
        <v>19.24159969716246</v>
      </c>
      <c r="DL26" cm="1">
        <f t="array" ref="DL26">BF26*INDEX(prod_est,$G26+$H26-1,MATCH(DL$14,$BP$14:$DP$14,0))</f>
        <v>19.208866206553385</v>
      </c>
      <c r="DM26" cm="1">
        <f t="array" ref="DM26">BG26*INDEX(prod_est,$G26+$H26-1,MATCH(DM$14,$BP$14:$DP$14,0))</f>
        <v>19.176188401616198</v>
      </c>
      <c r="DN26" cm="1">
        <f t="array" ref="DN26">BH26*INDEX(prod_est,$G26+$H26-1,MATCH(DN$14,$BP$14:$DP$14,0))</f>
        <v>19.143566187619367</v>
      </c>
      <c r="DO26" cm="1">
        <f t="array" ref="DO26">BI26*INDEX(prod_est,$G26+$H26-1,MATCH(DO$14,$BP$14:$DP$14,0))</f>
        <v>19.110999469992496</v>
      </c>
      <c r="DP26" cm="1">
        <f t="array" ref="DP26">BJ26*INDEX(prod_est,$G26+$H26-1,MATCH(DP$14,$BP$14:$DP$14,0))</f>
        <v>19.078488154326088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ref="K27:AP27" si="29">J27*(1-$F$4)</f>
        <v>3.7972493484627479E-4</v>
      </c>
      <c r="L27" s="42">
        <f t="shared" si="29"/>
        <v>3.79078953078415E-4</v>
      </c>
      <c r="M27" s="42">
        <f t="shared" si="29"/>
        <v>3.7843407024403604E-4</v>
      </c>
      <c r="N27" s="42">
        <f t="shared" si="29"/>
        <v>3.7779028447365045E-4</v>
      </c>
      <c r="O27" s="42">
        <f t="shared" si="29"/>
        <v>3.7714759390095119E-4</v>
      </c>
      <c r="P27" s="42">
        <f t="shared" si="29"/>
        <v>3.7650599666280607E-4</v>
      </c>
      <c r="Q27" s="42">
        <f t="shared" si="29"/>
        <v>3.7586549089925248E-4</v>
      </c>
      <c r="R27" s="42">
        <f t="shared" si="29"/>
        <v>3.752260747534919E-4</v>
      </c>
      <c r="S27" s="42">
        <f t="shared" si="29"/>
        <v>3.7458774637188461E-4</v>
      </c>
      <c r="T27" s="42">
        <f t="shared" si="29"/>
        <v>3.7395050390394424E-4</v>
      </c>
      <c r="U27" s="42">
        <f t="shared" si="29"/>
        <v>3.733143455023325E-4</v>
      </c>
      <c r="V27" s="42">
        <f t="shared" si="29"/>
        <v>3.7267926932285368E-4</v>
      </c>
      <c r="W27" s="42">
        <f t="shared" si="29"/>
        <v>3.7204527352444939E-4</v>
      </c>
      <c r="X27" s="42">
        <f t="shared" si="29"/>
        <v>3.7141235626919329E-4</v>
      </c>
      <c r="Y27" s="42">
        <f t="shared" si="29"/>
        <v>3.7078051572228565E-4</v>
      </c>
      <c r="Z27" s="42">
        <f t="shared" si="29"/>
        <v>3.7014975005204804E-4</v>
      </c>
      <c r="AA27" s="42">
        <f t="shared" si="29"/>
        <v>3.6952005742991805E-4</v>
      </c>
      <c r="AB27" s="42">
        <f t="shared" si="29"/>
        <v>3.6889143603044405E-4</v>
      </c>
      <c r="AC27" s="42">
        <f t="shared" si="29"/>
        <v>3.6826388403127984E-4</v>
      </c>
      <c r="AD27" s="42">
        <f t="shared" si="29"/>
        <v>3.6763739961317928E-4</v>
      </c>
      <c r="AE27" s="42">
        <f t="shared" si="29"/>
        <v>3.6701198095999117E-4</v>
      </c>
      <c r="AF27" s="42">
        <f t="shared" si="29"/>
        <v>3.663876262586539E-4</v>
      </c>
      <c r="AG27" s="42">
        <f t="shared" si="29"/>
        <v>3.6576433369919022E-4</v>
      </c>
      <c r="AH27" s="42">
        <f t="shared" si="29"/>
        <v>3.6514210147470195E-4</v>
      </c>
      <c r="AI27" s="42">
        <f t="shared" si="29"/>
        <v>3.6452092778136482E-4</v>
      </c>
      <c r="AJ27" s="42">
        <f t="shared" si="29"/>
        <v>3.6390081081842315E-4</v>
      </c>
      <c r="AK27" s="42">
        <f t="shared" si="29"/>
        <v>3.6328174878818469E-4</v>
      </c>
      <c r="AL27" s="42">
        <f t="shared" si="29"/>
        <v>3.6266373989601543E-4</v>
      </c>
      <c r="AM27" s="42">
        <f t="shared" si="29"/>
        <v>3.6204678235033435E-4</v>
      </c>
      <c r="AN27" s="42">
        <f t="shared" si="29"/>
        <v>3.6143087436260818E-4</v>
      </c>
      <c r="AO27" s="42">
        <f t="shared" si="29"/>
        <v>3.6081601414734635E-4</v>
      </c>
      <c r="AP27" s="42">
        <f t="shared" si="29"/>
        <v>3.602021999220957E-4</v>
      </c>
      <c r="AQ27" s="42">
        <f t="shared" ref="AQ27:BJ27" si="30">AP27*(1-$F$4)</f>
        <v>3.5958942990743534E-4</v>
      </c>
      <c r="AR27" s="42">
        <f t="shared" si="30"/>
        <v>3.589777023269715E-4</v>
      </c>
      <c r="AS27" s="42">
        <f t="shared" si="30"/>
        <v>3.5836701540733243E-4</v>
      </c>
      <c r="AT27" s="42">
        <f t="shared" si="30"/>
        <v>3.5775736737816315E-4</v>
      </c>
      <c r="AU27" s="42">
        <f t="shared" si="30"/>
        <v>3.5714875647212041E-4</v>
      </c>
      <c r="AV27" s="42">
        <f t="shared" si="30"/>
        <v>3.5654118092486752E-4</v>
      </c>
      <c r="AW27" s="42">
        <f t="shared" si="30"/>
        <v>3.5593463897506928E-4</v>
      </c>
      <c r="AX27" s="42">
        <f t="shared" si="30"/>
        <v>3.5532912886438681E-4</v>
      </c>
      <c r="AY27" s="42">
        <f t="shared" si="30"/>
        <v>3.5472464883747252E-4</v>
      </c>
      <c r="AZ27" s="42">
        <f t="shared" si="30"/>
        <v>3.5412119714196496E-4</v>
      </c>
      <c r="BA27" s="42">
        <f t="shared" si="30"/>
        <v>3.5351877202848382E-4</v>
      </c>
      <c r="BB27" s="42">
        <f t="shared" si="30"/>
        <v>3.529173717506247E-4</v>
      </c>
      <c r="BC27" s="42">
        <f t="shared" si="30"/>
        <v>3.5231699456495424E-4</v>
      </c>
      <c r="BD27" s="42">
        <f t="shared" si="30"/>
        <v>3.5171763873100497E-4</v>
      </c>
      <c r="BE27" s="42">
        <f t="shared" si="30"/>
        <v>3.5111930251127026E-4</v>
      </c>
      <c r="BF27" s="42">
        <f t="shared" si="30"/>
        <v>3.505219841711993E-4</v>
      </c>
      <c r="BG27" s="42">
        <f t="shared" si="30"/>
        <v>3.4992568197919209E-4</v>
      </c>
      <c r="BH27" s="42">
        <f t="shared" si="30"/>
        <v>3.4933039420659436E-4</v>
      </c>
      <c r="BI27" s="42">
        <f t="shared" si="30"/>
        <v>3.4873611912769262E-4</v>
      </c>
      <c r="BJ27" s="42">
        <f t="shared" si="30"/>
        <v>3.4814285501970913E-4</v>
      </c>
      <c r="BK27" t="str">
        <f t="shared" si="3"/>
        <v>08_JPN</v>
      </c>
      <c r="BL27" t="str">
        <f t="shared" si="4"/>
        <v>d_ind_cem_7_8_fuel_oil</v>
      </c>
      <c r="BO27" s="8">
        <f t="shared" si="5"/>
        <v>20.695938552000001</v>
      </c>
      <c r="BP27" s="8">
        <f t="shared" si="6"/>
        <v>19.934192159999998</v>
      </c>
      <c r="BQ27" s="8" cm="1">
        <f t="array" ref="BQ27">K27*INDEX(prod_est,$G27+$H27-1,MATCH(BQ$14,$BP$14:$DP$14,0))</f>
        <v>19.820582637095974</v>
      </c>
      <c r="BR27" s="8" cm="1">
        <f t="array" ref="BR27">L27*INDEX(prod_est,$G27+$H27-1,MATCH(BR$14,$BP$14:$DP$14,0))</f>
        <v>18.283065710058295</v>
      </c>
      <c r="BS27" s="8" cm="1">
        <f t="array" ref="BS27">M27*INDEX(prod_est,$G27+$H27-1,MATCH(BS$14,$BP$14:$DP$14,0))</f>
        <v>18.343870569946894</v>
      </c>
      <c r="BT27" s="8" cm="1">
        <f t="array" ref="BT27">N27*INDEX(prod_est,$G27+$H27-1,MATCH(BT$14,$BP$14:$DP$14,0))</f>
        <v>18.367144412962865</v>
      </c>
      <c r="BU27" s="8" cm="1">
        <f t="array" ref="BU27">O27*INDEX(prod_est,$G27+$H27-1,MATCH(BU$14,$BP$14:$DP$14,0))</f>
        <v>18.383094254799598</v>
      </c>
      <c r="BV27" s="8" cm="1">
        <f t="array" ref="BV27">P27*INDEX(prod_est,$G27+$H27-1,MATCH(BV$14,$BP$14:$DP$14,0))</f>
        <v>18.406028171093784</v>
      </c>
      <c r="BW27" s="8" cm="1">
        <f t="array" ref="BW27">Q27*INDEX(prod_est,$G27+$H27-1,MATCH(BW$14,$BP$14:$DP$14,0))</f>
        <v>18.442367601100806</v>
      </c>
      <c r="BX27" s="8" cm="1">
        <f t="array" ref="BX27">R27*INDEX(prod_est,$G27+$H27-1,MATCH(BX$14,$BP$14:$DP$14,0))</f>
        <v>18.494638242439443</v>
      </c>
      <c r="BY27" s="8" cm="1">
        <f t="array" ref="BY27">S27*INDEX(prod_est,$G27+$H27-1,MATCH(BY$14,$BP$14:$DP$14,0))</f>
        <v>18.563392199909934</v>
      </c>
      <c r="BZ27" s="8" cm="1">
        <f t="array" ref="BZ27">T27*INDEX(prod_est,$G27+$H27-1,MATCH(BZ$14,$BP$14:$DP$14,0))</f>
        <v>18.449694640458834</v>
      </c>
      <c r="CA27" s="8" cm="1">
        <f t="array" ref="CA27">U27*INDEX(prod_est,$G27+$H27-1,MATCH(CA$14,$BP$14:$DP$14,0))</f>
        <v>18.350576318910267</v>
      </c>
      <c r="CB27" s="8" cm="1">
        <f t="array" ref="CB27">V27*INDEX(prod_est,$G27+$H27-1,MATCH(CB$14,$BP$14:$DP$14,0))</f>
        <v>18.261934449756918</v>
      </c>
      <c r="CC27" s="8" cm="1">
        <f t="array" ref="CC27">W27*INDEX(prod_est,$G27+$H27-1,MATCH(CC$14,$BP$14:$DP$14,0))</f>
        <v>18.177423893361397</v>
      </c>
      <c r="CD27" s="8" cm="1">
        <f t="array" ref="CD27">X27*INDEX(prod_est,$G27+$H27-1,MATCH(CD$14,$BP$14:$DP$14,0))</f>
        <v>18.088317495283327</v>
      </c>
      <c r="CE27" s="8" cm="1">
        <f t="array" ref="CE27">Y27*INDEX(prod_est,$G27+$H27-1,MATCH(CE$14,$BP$14:$DP$14,0))</f>
        <v>17.990871172839881</v>
      </c>
      <c r="CF27" s="8" cm="1">
        <f t="array" ref="CF27">Z27*INDEX(prod_est,$G27+$H27-1,MATCH(CF$14,$BP$14:$DP$14,0))</f>
        <v>17.883532840800953</v>
      </c>
      <c r="CG27" s="8" cm="1">
        <f t="array" ref="CG27">AA27*INDEX(prod_est,$G27+$H27-1,MATCH(CG$14,$BP$14:$DP$14,0))</f>
        <v>17.766240169739117</v>
      </c>
      <c r="CH27" s="8" cm="1">
        <f t="array" ref="CH27">AB27*INDEX(prod_est,$G27+$H27-1,MATCH(CH$14,$BP$14:$DP$14,0))</f>
        <v>17.639334195880991</v>
      </c>
      <c r="CI27" s="8" cm="1">
        <f t="array" ref="CI27">AC27*INDEX(prod_est,$G27+$H27-1,MATCH(CI$14,$BP$14:$DP$14,0))</f>
        <v>17.503472742730448</v>
      </c>
      <c r="CJ27" s="8" cm="1">
        <f t="array" ref="CJ27">AD27*INDEX(prod_est,$G27+$H27-1,MATCH(CJ$14,$BP$14:$DP$14,0))</f>
        <v>17.3591810669189</v>
      </c>
      <c r="CK27" s="8" cm="1">
        <f t="array" ref="CK27">AE27*INDEX(prod_est,$G27+$H27-1,MATCH(CK$14,$BP$14:$DP$14,0))</f>
        <v>17.207231057473642</v>
      </c>
      <c r="CL27" s="8" cm="1">
        <f t="array" ref="CL27">AF27*INDEX(prod_est,$G27+$H27-1,MATCH(CL$14,$BP$14:$DP$14,0))</f>
        <v>17.048650665662411</v>
      </c>
      <c r="CM27" s="8" cm="1">
        <f t="array" ref="CM27">AG27*INDEX(prod_est,$G27+$H27-1,MATCH(CM$14,$BP$14:$DP$14,0))</f>
        <v>16.90575990471903</v>
      </c>
      <c r="CN27" s="8" cm="1">
        <f t="array" ref="CN27">AH27*INDEX(prod_est,$G27+$H27-1,MATCH(CN$14,$BP$14:$DP$14,0))</f>
        <v>16.770008948621982</v>
      </c>
      <c r="CO27" s="8" cm="1">
        <f t="array" ref="CO27">AI27*INDEX(prod_est,$G27+$H27-1,MATCH(CO$14,$BP$14:$DP$14,0))</f>
        <v>16.638298452078288</v>
      </c>
      <c r="CP27" s="8" cm="1">
        <f t="array" ref="CP27">AJ27*INDEX(prod_est,$G27+$H27-1,MATCH(CP$14,$BP$14:$DP$14,0))</f>
        <v>16.510487190879026</v>
      </c>
      <c r="CQ27" s="8" cm="1">
        <f t="array" ref="CQ27">AK27*INDEX(prod_est,$G27+$H27-1,MATCH(CQ$14,$BP$14:$DP$14,0))</f>
        <v>16.387518301119773</v>
      </c>
      <c r="CR27" s="8" cm="1">
        <f t="array" ref="CR27">AL27*INDEX(prod_est,$G27+$H27-1,MATCH(CR$14,$BP$14:$DP$14,0))</f>
        <v>16.270953913194294</v>
      </c>
      <c r="CS27" s="8" cm="1">
        <f t="array" ref="CS27">AM27*INDEX(prod_est,$G27+$H27-1,MATCH(CS$14,$BP$14:$DP$14,0))</f>
        <v>16.163186985708862</v>
      </c>
      <c r="CT27" s="8" cm="1">
        <f t="array" ref="CT27">AN27*INDEX(prod_est,$G27+$H27-1,MATCH(CT$14,$BP$14:$DP$14,0))</f>
        <v>16.066282223633149</v>
      </c>
      <c r="CU27" s="8" cm="1">
        <f t="array" ref="CU27">AO27*INDEX(prod_est,$G27+$H27-1,MATCH(CU$14,$BP$14:$DP$14,0))</f>
        <v>15.982362495069351</v>
      </c>
      <c r="CV27" s="8" cm="1">
        <f t="array" ref="CV27">AP27*INDEX(prod_est,$G27+$H27-1,MATCH(CV$14,$BP$14:$DP$14,0))</f>
        <v>15.912867992840544</v>
      </c>
      <c r="CW27" cm="1">
        <f t="array" ref="CW27">AQ27*INDEX(prod_est,$G27+$H27-1,MATCH(CW$14,$BP$14:$DP$14,0))</f>
        <v>15.885797285456276</v>
      </c>
      <c r="CX27" cm="1">
        <f t="array" ref="CX27">AR27*INDEX(prod_est,$G27+$H27-1,MATCH(CX$14,$BP$14:$DP$14,0))</f>
        <v>15.858772630310899</v>
      </c>
      <c r="CY27" cm="1">
        <f t="array" ref="CY27">AS27*INDEX(prod_est,$G27+$H27-1,MATCH(CY$14,$BP$14:$DP$14,0))</f>
        <v>15.83179394906111</v>
      </c>
      <c r="CZ27" cm="1">
        <f t="array" ref="CZ27">AT27*INDEX(prod_est,$G27+$H27-1,MATCH(CZ$14,$BP$14:$DP$14,0))</f>
        <v>15.804861163496879</v>
      </c>
      <c r="DA27" cm="1">
        <f t="array" ref="DA27">AU27*INDEX(prod_est,$G27+$H27-1,MATCH(DA$14,$BP$14:$DP$14,0))</f>
        <v>15.777974195541224</v>
      </c>
      <c r="DB27" cm="1">
        <f t="array" ref="DB27">AV27*INDEX(prod_est,$G27+$H27-1,MATCH(DB$14,$BP$14:$DP$14,0))</f>
        <v>15.751132967249992</v>
      </c>
      <c r="DC27" cm="1">
        <f t="array" ref="DC27">AW27*INDEX(prod_est,$G27+$H27-1,MATCH(DC$14,$BP$14:$DP$14,0))</f>
        <v>15.724337400811622</v>
      </c>
      <c r="DD27" cm="1">
        <f t="array" ref="DD27">AX27*INDEX(prod_est,$G27+$H27-1,MATCH(DD$14,$BP$14:$DP$14,0))</f>
        <v>15.697587418546927</v>
      </c>
      <c r="DE27" cm="1">
        <f t="array" ref="DE27">AY27*INDEX(prod_est,$G27+$H27-1,MATCH(DE$14,$BP$14:$DP$14,0))</f>
        <v>15.670882942908865</v>
      </c>
      <c r="DF27" cm="1">
        <f t="array" ref="DF27">AZ27*INDEX(prod_est,$G27+$H27-1,MATCH(DF$14,$BP$14:$DP$14,0))</f>
        <v>15.644223896482318</v>
      </c>
      <c r="DG27" cm="1">
        <f t="array" ref="DG27">BA27*INDEX(prod_est,$G27+$H27-1,MATCH(DG$14,$BP$14:$DP$14,0))</f>
        <v>15.617610201983865</v>
      </c>
      <c r="DH27" cm="1">
        <f t="array" ref="DH27">BB27*INDEX(prod_est,$G27+$H27-1,MATCH(DH$14,$BP$14:$DP$14,0))</f>
        <v>15.591041782261554</v>
      </c>
      <c r="DI27" cm="1">
        <f t="array" ref="DI27">BC27*INDEX(prod_est,$G27+$H27-1,MATCH(DI$14,$BP$14:$DP$14,0))</f>
        <v>15.564518560294688</v>
      </c>
      <c r="DJ27" cm="1">
        <f t="array" ref="DJ27">BD27*INDEX(prod_est,$G27+$H27-1,MATCH(DJ$14,$BP$14:$DP$14,0))</f>
        <v>15.538040459193596</v>
      </c>
      <c r="DK27" cm="1">
        <f t="array" ref="DK27">BE27*INDEX(prod_est,$G27+$H27-1,MATCH(DK$14,$BP$14:$DP$14,0))</f>
        <v>15.511607402199404</v>
      </c>
      <c r="DL27" cm="1">
        <f t="array" ref="DL27">BF27*INDEX(prod_est,$G27+$H27-1,MATCH(DL$14,$BP$14:$DP$14,0))</f>
        <v>15.485219312683828</v>
      </c>
      <c r="DM27" cm="1">
        <f t="array" ref="DM27">BG27*INDEX(prod_est,$G27+$H27-1,MATCH(DM$14,$BP$14:$DP$14,0))</f>
        <v>15.458876114148937</v>
      </c>
      <c r="DN27" cm="1">
        <f t="array" ref="DN27">BH27*INDEX(prod_est,$G27+$H27-1,MATCH(DN$14,$BP$14:$DP$14,0))</f>
        <v>15.432577730226939</v>
      </c>
      <c r="DO27" cm="1">
        <f t="array" ref="DO27">BI27*INDEX(prod_est,$G27+$H27-1,MATCH(DO$14,$BP$14:$DP$14,0))</f>
        <v>15.406324084679955</v>
      </c>
      <c r="DP27" cm="1">
        <f t="array" ref="DP27">BJ27*INDEX(prod_est,$G27+$H27-1,MATCH(DP$14,$BP$14:$DP$14,0))</f>
        <v>15.380115101399804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ref="K28:AP28" si="31">J28*(1-$F$4)</f>
        <v>4.4356006839474117E-5</v>
      </c>
      <c r="L28" s="42">
        <f t="shared" si="31"/>
        <v>4.4280549135531226E-5</v>
      </c>
      <c r="M28" s="42">
        <f t="shared" si="31"/>
        <v>4.4205219798984095E-5</v>
      </c>
      <c r="N28" s="42">
        <f t="shared" si="31"/>
        <v>4.4130018611456234E-5</v>
      </c>
      <c r="O28" s="42">
        <f t="shared" si="31"/>
        <v>4.4054945354942659E-5</v>
      </c>
      <c r="P28" s="42">
        <f t="shared" si="31"/>
        <v>4.3979999811809251E-5</v>
      </c>
      <c r="Q28" s="42">
        <f t="shared" si="31"/>
        <v>4.3905181764792122E-5</v>
      </c>
      <c r="R28" s="42">
        <f t="shared" si="31"/>
        <v>4.3830490996996986E-5</v>
      </c>
      <c r="S28" s="42">
        <f t="shared" si="31"/>
        <v>4.3755927291898544E-5</v>
      </c>
      <c r="T28" s="42">
        <f t="shared" si="31"/>
        <v>4.3681490433339838E-5</v>
      </c>
      <c r="U28" s="42">
        <f t="shared" si="31"/>
        <v>4.360718020553164E-5</v>
      </c>
      <c r="V28" s="42">
        <f t="shared" si="31"/>
        <v>4.3532996393051816E-5</v>
      </c>
      <c r="W28" s="42">
        <f t="shared" si="31"/>
        <v>4.3458938780844697E-5</v>
      </c>
      <c r="X28" s="42">
        <f t="shared" si="31"/>
        <v>4.3385007154220479E-5</v>
      </c>
      <c r="Y28" s="42">
        <f t="shared" si="31"/>
        <v>4.3311201298854571E-5</v>
      </c>
      <c r="Z28" s="42">
        <f t="shared" si="31"/>
        <v>4.3237521000786993E-5</v>
      </c>
      <c r="AA28" s="42">
        <f t="shared" si="31"/>
        <v>4.3163966046421745E-5</v>
      </c>
      <c r="AB28" s="42">
        <f t="shared" si="31"/>
        <v>4.3090536222526203E-5</v>
      </c>
      <c r="AC28" s="42">
        <f t="shared" si="31"/>
        <v>4.3017231316230485E-5</v>
      </c>
      <c r="AD28" s="42">
        <f t="shared" si="31"/>
        <v>4.2944051115026837E-5</v>
      </c>
      <c r="AE28" s="42">
        <f t="shared" si="31"/>
        <v>4.2870995406769023E-5</v>
      </c>
      <c r="AF28" s="42">
        <f t="shared" si="31"/>
        <v>4.2798063979671705E-5</v>
      </c>
      <c r="AG28" s="42">
        <f t="shared" si="31"/>
        <v>4.2725256622309836E-5</v>
      </c>
      <c r="AH28" s="42">
        <f t="shared" si="31"/>
        <v>4.2652573123618033E-5</v>
      </c>
      <c r="AI28" s="42">
        <f t="shared" si="31"/>
        <v>4.2580013272889985E-5</v>
      </c>
      <c r="AJ28" s="42">
        <f t="shared" si="31"/>
        <v>4.2507576859777819E-5</v>
      </c>
      <c r="AK28" s="42">
        <f t="shared" si="31"/>
        <v>4.243526367429151E-5</v>
      </c>
      <c r="AL28" s="42">
        <f t="shared" si="31"/>
        <v>4.2363073506798265E-5</v>
      </c>
      <c r="AM28" s="42">
        <f t="shared" si="31"/>
        <v>4.2291006148021903E-5</v>
      </c>
      <c r="AN28" s="42">
        <f t="shared" si="31"/>
        <v>4.2219061389042277E-5</v>
      </c>
      <c r="AO28" s="42">
        <f t="shared" si="31"/>
        <v>4.2147239021294647E-5</v>
      </c>
      <c r="AP28" s="42">
        <f t="shared" si="31"/>
        <v>4.2075538836569073E-5</v>
      </c>
      <c r="AQ28" s="42">
        <f t="shared" ref="AQ28:BJ28" si="32">AP28*(1-$F$4)</f>
        <v>4.2003960627009821E-5</v>
      </c>
      <c r="AR28" s="42">
        <f t="shared" si="32"/>
        <v>4.1932504185114758E-5</v>
      </c>
      <c r="AS28" s="42">
        <f t="shared" si="32"/>
        <v>4.1861169303734753E-5</v>
      </c>
      <c r="AT28" s="42">
        <f t="shared" si="32"/>
        <v>4.1789955776073075E-5</v>
      </c>
      <c r="AU28" s="42">
        <f t="shared" si="32"/>
        <v>4.1718863395684784E-5</v>
      </c>
      <c r="AV28" s="42">
        <f t="shared" si="32"/>
        <v>4.164789195647615E-5</v>
      </c>
      <c r="AW28" s="42">
        <f t="shared" si="32"/>
        <v>4.1577041252704037E-5</v>
      </c>
      <c r="AX28" s="42">
        <f t="shared" si="32"/>
        <v>4.1506311078975322E-5</v>
      </c>
      <c r="AY28" s="42">
        <f t="shared" si="32"/>
        <v>4.1435701230246293E-5</v>
      </c>
      <c r="AZ28" s="42">
        <f t="shared" si="32"/>
        <v>4.1365211501822059E-5</v>
      </c>
      <c r="BA28" s="42">
        <f t="shared" si="32"/>
        <v>4.1294841689355943E-5</v>
      </c>
      <c r="BB28" s="42">
        <f t="shared" si="32"/>
        <v>4.1224591588848903E-5</v>
      </c>
      <c r="BC28" s="42">
        <f t="shared" si="32"/>
        <v>4.1154460996648935E-5</v>
      </c>
      <c r="BD28" s="42">
        <f t="shared" si="32"/>
        <v>4.1084449709450493E-5</v>
      </c>
      <c r="BE28" s="42">
        <f t="shared" si="32"/>
        <v>4.101455752429388E-5</v>
      </c>
      <c r="BF28" s="42">
        <f t="shared" si="32"/>
        <v>4.0944784238564679E-5</v>
      </c>
      <c r="BG28" s="42">
        <f t="shared" si="32"/>
        <v>4.0875129649993158E-5</v>
      </c>
      <c r="BH28" s="42">
        <f t="shared" si="32"/>
        <v>4.080559355665367E-5</v>
      </c>
      <c r="BI28" s="42">
        <f t="shared" si="32"/>
        <v>4.0736175756964095E-5</v>
      </c>
      <c r="BJ28" s="42">
        <f t="shared" si="32"/>
        <v>4.0666876049685234E-5</v>
      </c>
      <c r="BK28" t="str">
        <f t="shared" si="3"/>
        <v>08_JPN</v>
      </c>
      <c r="BL28" t="str">
        <f t="shared" si="4"/>
        <v>d_ind_cem_7_9_lpg</v>
      </c>
      <c r="BO28" s="8">
        <f t="shared" si="5"/>
        <v>3.1745154960000002</v>
      </c>
      <c r="BP28" s="8">
        <f t="shared" si="6"/>
        <v>2.3285306879999998</v>
      </c>
      <c r="BQ28" s="8" cm="1">
        <f t="array" ref="BQ28">K28*INDEX(prod_est,$G28+$H28-1,MATCH(BQ$14,$BP$14:$DP$14,0))</f>
        <v>2.3152598587430262</v>
      </c>
      <c r="BR28" s="8" cm="1">
        <f t="array" ref="BR28">L28*INDEX(prod_est,$G28+$H28-1,MATCH(BR$14,$BP$14:$DP$14,0))</f>
        <v>2.1356611411631565</v>
      </c>
      <c r="BS28" s="8" cm="1">
        <f t="array" ref="BS28">M28*INDEX(prod_est,$G28+$H28-1,MATCH(BS$14,$BP$14:$DP$14,0))</f>
        <v>2.1427638108421543</v>
      </c>
      <c r="BT28" s="8" cm="1">
        <f t="array" ref="BT28">N28*INDEX(prod_est,$G28+$H28-1,MATCH(BT$14,$BP$14:$DP$14,0))</f>
        <v>2.1454824491122881</v>
      </c>
      <c r="BU28" s="8" cm="1">
        <f t="array" ref="BU28">O28*INDEX(prod_est,$G28+$H28-1,MATCH(BU$14,$BP$14:$DP$14,0))</f>
        <v>2.1473455643008785</v>
      </c>
      <c r="BV28" s="8" cm="1">
        <f t="array" ref="BV28">P28*INDEX(prod_est,$G28+$H28-1,MATCH(BV$14,$BP$14:$DP$14,0))</f>
        <v>2.1500244954287822</v>
      </c>
      <c r="BW28" s="8" cm="1">
        <f t="array" ref="BW28">Q28*INDEX(prod_est,$G28+$H28-1,MATCH(BW$14,$BP$14:$DP$14,0))</f>
        <v>2.1542693365177312</v>
      </c>
      <c r="BX28" s="8" cm="1">
        <f t="array" ref="BX28">R28*INDEX(prod_est,$G28+$H28-1,MATCH(BX$14,$BP$14:$DP$14,0))</f>
        <v>2.1603751165494245</v>
      </c>
      <c r="BY28" s="8" cm="1">
        <f t="array" ref="BY28">S28*INDEX(prod_est,$G28+$H28-1,MATCH(BY$14,$BP$14:$DP$14,0))</f>
        <v>2.1684063273758523</v>
      </c>
      <c r="BZ28" s="8" cm="1">
        <f t="array" ref="BZ28">T28*INDEX(prod_est,$G28+$H28-1,MATCH(BZ$14,$BP$14:$DP$14,0))</f>
        <v>2.1551252144916373</v>
      </c>
      <c r="CA28" s="8" cm="1">
        <f t="array" ref="CA28">U28*INDEX(prod_est,$G28+$H28-1,MATCH(CA$14,$BP$14:$DP$14,0))</f>
        <v>2.1435471153333476</v>
      </c>
      <c r="CB28" s="8" cm="1">
        <f t="array" ref="CB28">V28*INDEX(prod_est,$G28+$H28-1,MATCH(CB$14,$BP$14:$DP$14,0))</f>
        <v>2.1331927798825525</v>
      </c>
      <c r="CC28" s="8" cm="1">
        <f t="array" ref="CC28">W28*INDEX(prod_est,$G28+$H28-1,MATCH(CC$14,$BP$14:$DP$14,0))</f>
        <v>2.1233210267436515</v>
      </c>
      <c r="CD28" s="8" cm="1">
        <f t="array" ref="CD28">X28*INDEX(prod_est,$G28+$H28-1,MATCH(CD$14,$BP$14:$DP$14,0))</f>
        <v>2.1129124292566526</v>
      </c>
      <c r="CE28" s="8" cm="1">
        <f t="array" ref="CE28">Y28*INDEX(prod_est,$G28+$H28-1,MATCH(CE$14,$BP$14:$DP$14,0))</f>
        <v>2.1015296377985861</v>
      </c>
      <c r="CF28" s="8" cm="1">
        <f t="array" ref="CF28">Z28*INDEX(prod_est,$G28+$H28-1,MATCH(CF$14,$BP$14:$DP$14,0))</f>
        <v>2.0889913519154533</v>
      </c>
      <c r="CG28" s="8" cm="1">
        <f t="array" ref="CG28">AA28*INDEX(prod_est,$G28+$H28-1,MATCH(CG$14,$BP$14:$DP$14,0))</f>
        <v>2.0752902908514885</v>
      </c>
      <c r="CH28" s="8" cm="1">
        <f t="array" ref="CH28">AB28*INDEX(prod_est,$G28+$H28-1,MATCH(CH$14,$BP$14:$DP$14,0))</f>
        <v>2.0604662913511658</v>
      </c>
      <c r="CI28" s="8" cm="1">
        <f t="array" ref="CI28">AC28*INDEX(prod_est,$G28+$H28-1,MATCH(CI$14,$BP$14:$DP$14,0))</f>
        <v>2.0445961943621285</v>
      </c>
      <c r="CJ28" s="8" cm="1">
        <f t="array" ref="CJ28">AD28*INDEX(prod_est,$G28+$H28-1,MATCH(CJ$14,$BP$14:$DP$14,0))</f>
        <v>2.0277413555779247</v>
      </c>
      <c r="CK28" s="8" cm="1">
        <f t="array" ref="CK28">AE28*INDEX(prod_est,$G28+$H28-1,MATCH(CK$14,$BP$14:$DP$14,0))</f>
        <v>2.0099919400412793</v>
      </c>
      <c r="CL28" s="8" cm="1">
        <f t="array" ref="CL28">AF28*INDEX(prod_est,$G28+$H28-1,MATCH(CL$14,$BP$14:$DP$14,0))</f>
        <v>1.9914680236526094</v>
      </c>
      <c r="CM28" s="8" cm="1">
        <f t="array" ref="CM28">AG28*INDEX(prod_est,$G28+$H28-1,MATCH(CM$14,$BP$14:$DP$14,0))</f>
        <v>1.9747768269781849</v>
      </c>
      <c r="CN28" s="8" cm="1">
        <f t="array" ref="CN28">AH28*INDEX(prod_est,$G28+$H28-1,MATCH(CN$14,$BP$14:$DP$14,0))</f>
        <v>1.9589196372480882</v>
      </c>
      <c r="CO28" s="8" cm="1">
        <f t="array" ref="CO28">AI28*INDEX(prod_est,$G28+$H28-1,MATCH(CO$14,$BP$14:$DP$14,0))</f>
        <v>1.9435344171863937</v>
      </c>
      <c r="CP28" s="8" cm="1">
        <f t="array" ref="CP28">AJ28*INDEX(prod_est,$G28+$H28-1,MATCH(CP$14,$BP$14:$DP$14,0))</f>
        <v>1.9286046702678474</v>
      </c>
      <c r="CQ28" s="8" cm="1">
        <f t="array" ref="CQ28">AK28*INDEX(prod_est,$G28+$H28-1,MATCH(CQ$14,$BP$14:$DP$14,0))</f>
        <v>1.9142405650572902</v>
      </c>
      <c r="CR28" s="8" cm="1">
        <f t="array" ref="CR28">AL28*INDEX(prod_est,$G28+$H28-1,MATCH(CR$14,$BP$14:$DP$14,0))</f>
        <v>1.9006245753932069</v>
      </c>
      <c r="CS28" s="8" cm="1">
        <f t="array" ref="CS28">AM28*INDEX(prod_est,$G28+$H28-1,MATCH(CS$14,$BP$14:$DP$14,0))</f>
        <v>1.8880362248953704</v>
      </c>
      <c r="CT28" s="8" cm="1">
        <f t="array" ref="CT28">AN28*INDEX(prod_est,$G28+$H28-1,MATCH(CT$14,$BP$14:$DP$14,0))</f>
        <v>1.8767166935847706</v>
      </c>
      <c r="CU28" s="8" cm="1">
        <f t="array" ref="CU28">AO28*INDEX(prod_est,$G28+$H28-1,MATCH(CU$14,$BP$14:$DP$14,0))</f>
        <v>1.8669139555695555</v>
      </c>
      <c r="CV28" s="8" cm="1">
        <f t="array" ref="CV28">AP28*INDEX(prod_est,$G28+$H28-1,MATCH(CV$14,$BP$14:$DP$14,0))</f>
        <v>1.8587962410522965</v>
      </c>
      <c r="CW28" cm="1">
        <f t="array" ref="CW28">AQ28*INDEX(prod_est,$G28+$H28-1,MATCH(CW$14,$BP$14:$DP$14,0))</f>
        <v>1.8556340876836424</v>
      </c>
      <c r="CX28" cm="1">
        <f t="array" ref="CX28">AR28*INDEX(prod_est,$G28+$H28-1,MATCH(CX$14,$BP$14:$DP$14,0))</f>
        <v>1.8524773137179085</v>
      </c>
      <c r="CY28" cm="1">
        <f t="array" ref="CY28">AS28*INDEX(prod_est,$G28+$H28-1,MATCH(CY$14,$BP$14:$DP$14,0))</f>
        <v>1.8493259100037431</v>
      </c>
      <c r="CZ28" cm="1">
        <f t="array" ref="CZ28">AT28*INDEX(prod_est,$G28+$H28-1,MATCH(CZ$14,$BP$14:$DP$14,0))</f>
        <v>1.8461798674053642</v>
      </c>
      <c r="DA28" cm="1">
        <f t="array" ref="DA28">AU28*INDEX(prod_est,$G28+$H28-1,MATCH(DA$14,$BP$14:$DP$14,0))</f>
        <v>1.8430391768025294</v>
      </c>
      <c r="DB28" cm="1">
        <f t="array" ref="DB28">AV28*INDEX(prod_est,$G28+$H28-1,MATCH(DB$14,$BP$14:$DP$14,0))</f>
        <v>1.8399038290905134</v>
      </c>
      <c r="DC28" cm="1">
        <f t="array" ref="DC28">AW28*INDEX(prod_est,$G28+$H28-1,MATCH(DC$14,$BP$14:$DP$14,0))</f>
        <v>1.8367738151800783</v>
      </c>
      <c r="DD28" cm="1">
        <f t="array" ref="DD28">AX28*INDEX(prod_est,$G28+$H28-1,MATCH(DD$14,$BP$14:$DP$14,0))</f>
        <v>1.8336491259974494</v>
      </c>
      <c r="DE28" cm="1">
        <f t="array" ref="DE28">AY28*INDEX(prod_est,$G28+$H28-1,MATCH(DE$14,$BP$14:$DP$14,0))</f>
        <v>1.8305297524842878</v>
      </c>
      <c r="DF28" cm="1">
        <f t="array" ref="DF28">AZ28*INDEX(prod_est,$G28+$H28-1,MATCH(DF$14,$BP$14:$DP$14,0))</f>
        <v>1.8274156855976653</v>
      </c>
      <c r="DG28" cm="1">
        <f t="array" ref="DG28">BA28*INDEX(prod_est,$G28+$H28-1,MATCH(DG$14,$BP$14:$DP$14,0))</f>
        <v>1.8243069163100363</v>
      </c>
      <c r="DH28" cm="1">
        <f t="array" ref="DH28">BB28*INDEX(prod_est,$G28+$H28-1,MATCH(DH$14,$BP$14:$DP$14,0))</f>
        <v>1.8212034356092128</v>
      </c>
      <c r="DI28" cm="1">
        <f t="array" ref="DI28">BC28*INDEX(prod_est,$G28+$H28-1,MATCH(DI$14,$BP$14:$DP$14,0))</f>
        <v>1.8181052344983391</v>
      </c>
      <c r="DJ28" cm="1">
        <f t="array" ref="DJ28">BD28*INDEX(prod_est,$G28+$H28-1,MATCH(DJ$14,$BP$14:$DP$14,0))</f>
        <v>1.8150123039958641</v>
      </c>
      <c r="DK28" cm="1">
        <f t="array" ref="DK28">BE28*INDEX(prod_est,$G28+$H28-1,MATCH(DK$14,$BP$14:$DP$14,0))</f>
        <v>1.811924635135516</v>
      </c>
      <c r="DL28" cm="1">
        <f t="array" ref="DL28">BF28*INDEX(prod_est,$G28+$H28-1,MATCH(DL$14,$BP$14:$DP$14,0))</f>
        <v>1.8088422189662765</v>
      </c>
      <c r="DM28" cm="1">
        <f t="array" ref="DM28">BG28*INDEX(prod_est,$G28+$H28-1,MATCH(DM$14,$BP$14:$DP$14,0))</f>
        <v>1.8057650465523547</v>
      </c>
      <c r="DN28" cm="1">
        <f t="array" ref="DN28">BH28*INDEX(prod_est,$G28+$H28-1,MATCH(DN$14,$BP$14:$DP$14,0))</f>
        <v>1.8026931089731604</v>
      </c>
      <c r="DO28" cm="1">
        <f t="array" ref="DO28">BI28*INDEX(prod_est,$G28+$H28-1,MATCH(DO$14,$BP$14:$DP$14,0))</f>
        <v>1.79962639732328</v>
      </c>
      <c r="DP28" cm="1">
        <f t="array" ref="DP28">BJ28*INDEX(prod_est,$G28+$H28-1,MATCH(DP$14,$BP$14:$DP$14,0))</f>
        <v>1.7965649027124488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08_JPN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08_JPN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ref="K31:AP31" si="37">J31*(1-$F$4)</f>
        <v>6.2516480252501475E-4</v>
      </c>
      <c r="L31" s="42">
        <f t="shared" si="37"/>
        <v>6.2410128252071923E-4</v>
      </c>
      <c r="M31" s="42">
        <f t="shared" si="37"/>
        <v>6.2303957175903458E-4</v>
      </c>
      <c r="N31" s="42">
        <f t="shared" si="37"/>
        <v>6.2197966716210718E-4</v>
      </c>
      <c r="O31" s="42">
        <f t="shared" si="37"/>
        <v>6.2092156565731957E-4</v>
      </c>
      <c r="P31" s="42">
        <f t="shared" si="37"/>
        <v>6.1986526417728122E-4</v>
      </c>
      <c r="Q31" s="42">
        <f t="shared" si="37"/>
        <v>6.1881075965981988E-4</v>
      </c>
      <c r="R31" s="42">
        <f t="shared" si="37"/>
        <v>6.1775804904797254E-4</v>
      </c>
      <c r="S31" s="42">
        <f t="shared" si="37"/>
        <v>6.167071292899767E-4</v>
      </c>
      <c r="T31" s="42">
        <f t="shared" si="37"/>
        <v>6.1565799733926145E-4</v>
      </c>
      <c r="U31" s="42">
        <f t="shared" si="37"/>
        <v>6.1461065015443878E-4</v>
      </c>
      <c r="V31" s="42">
        <f t="shared" si="37"/>
        <v>6.135650846992944E-4</v>
      </c>
      <c r="W31" s="42">
        <f t="shared" si="37"/>
        <v>6.1252129794277927E-4</v>
      </c>
      <c r="X31" s="42">
        <f t="shared" si="37"/>
        <v>6.114792868590008E-4</v>
      </c>
      <c r="Y31" s="42">
        <f t="shared" si="37"/>
        <v>6.1043904842721401E-4</v>
      </c>
      <c r="Z31" s="42">
        <f t="shared" si="37"/>
        <v>6.0940057963181267E-4</v>
      </c>
      <c r="AA31" s="42">
        <f t="shared" si="37"/>
        <v>6.0836387746232069E-4</v>
      </c>
      <c r="AB31" s="42">
        <f t="shared" si="37"/>
        <v>6.0732893891338332E-4</v>
      </c>
      <c r="AC31" s="42">
        <f t="shared" si="37"/>
        <v>6.0629576098475847E-4</v>
      </c>
      <c r="AD31" s="42">
        <f t="shared" si="37"/>
        <v>6.0526434068130803E-4</v>
      </c>
      <c r="AE31" s="42">
        <f t="shared" si="37"/>
        <v>6.0423467501298923E-4</v>
      </c>
      <c r="AF31" s="42">
        <f t="shared" si="37"/>
        <v>6.0320676099484582E-4</v>
      </c>
      <c r="AG31" s="42">
        <f t="shared" si="37"/>
        <v>6.0218059564699951E-4</v>
      </c>
      <c r="AH31" s="42">
        <f t="shared" si="37"/>
        <v>6.0115617599464143E-4</v>
      </c>
      <c r="AI31" s="42">
        <f t="shared" si="37"/>
        <v>6.0013349906802333E-4</v>
      </c>
      <c r="AJ31" s="42">
        <f t="shared" si="37"/>
        <v>5.99112561902449E-4</v>
      </c>
      <c r="AK31" s="42">
        <f t="shared" si="37"/>
        <v>5.9809336153826586E-4</v>
      </c>
      <c r="AL31" s="42">
        <f t="shared" si="37"/>
        <v>5.9707589502085612E-4</v>
      </c>
      <c r="AM31" s="42">
        <f t="shared" si="37"/>
        <v>5.9606015940062837E-4</v>
      </c>
      <c r="AN31" s="42">
        <f t="shared" si="37"/>
        <v>5.9504615173300898E-4</v>
      </c>
      <c r="AO31" s="42">
        <f t="shared" si="37"/>
        <v>5.9403386907843356E-4</v>
      </c>
      <c r="AP31" s="42">
        <f t="shared" si="37"/>
        <v>5.9302330850233862E-4</v>
      </c>
      <c r="AQ31" s="42">
        <f t="shared" ref="AQ31:BJ31" si="38">AP31*(1-$F$4)</f>
        <v>5.9201446707515262E-4</v>
      </c>
      <c r="AR31" s="42">
        <f t="shared" si="38"/>
        <v>5.9100734187228802E-4</v>
      </c>
      <c r="AS31" s="42">
        <f t="shared" si="38"/>
        <v>5.9000192997413247E-4</v>
      </c>
      <c r="AT31" s="42">
        <f t="shared" si="38"/>
        <v>5.8899822846604033E-4</v>
      </c>
      <c r="AU31" s="42">
        <f t="shared" si="38"/>
        <v>5.8799623443832447E-4</v>
      </c>
      <c r="AV31" s="42">
        <f t="shared" si="38"/>
        <v>5.8699594498624744E-4</v>
      </c>
      <c r="AW31" s="42">
        <f t="shared" si="38"/>
        <v>5.8599735721001341E-4</v>
      </c>
      <c r="AX31" s="42">
        <f t="shared" si="38"/>
        <v>5.8500046821475962E-4</v>
      </c>
      <c r="AY31" s="42">
        <f t="shared" si="38"/>
        <v>5.8400527511054813E-4</v>
      </c>
      <c r="AZ31" s="42">
        <f t="shared" si="38"/>
        <v>5.8301177501235706E-4</v>
      </c>
      <c r="BA31" s="42">
        <f t="shared" si="38"/>
        <v>5.8201996504007273E-4</v>
      </c>
      <c r="BB31" s="42">
        <f t="shared" si="38"/>
        <v>5.8102984231848086E-4</v>
      </c>
      <c r="BC31" s="42">
        <f t="shared" si="38"/>
        <v>5.8004140397725854E-4</v>
      </c>
      <c r="BD31" s="42">
        <f t="shared" si="38"/>
        <v>5.7905464715096581E-4</v>
      </c>
      <c r="BE31" s="42">
        <f t="shared" si="38"/>
        <v>5.7806956897903734E-4</v>
      </c>
      <c r="BF31" s="42">
        <f t="shared" si="38"/>
        <v>5.7708616660577419E-4</v>
      </c>
      <c r="BG31" s="42">
        <f t="shared" si="38"/>
        <v>5.7610443718033536E-4</v>
      </c>
      <c r="BH31" s="42">
        <f t="shared" si="38"/>
        <v>5.7512437785672973E-4</v>
      </c>
      <c r="BI31" s="42">
        <f t="shared" si="38"/>
        <v>5.7414598579380778E-4</v>
      </c>
      <c r="BJ31" s="42">
        <f t="shared" si="38"/>
        <v>5.7316925815525325E-4</v>
      </c>
      <c r="BK31" t="str">
        <f t="shared" si="3"/>
        <v>08_JPN</v>
      </c>
      <c r="BL31" t="str">
        <f t="shared" si="4"/>
        <v>d_ind_cem_7_x_other_petrol_prod</v>
      </c>
      <c r="BO31" s="8">
        <f t="shared" si="5"/>
        <v>32.240202191999998</v>
      </c>
      <c r="BP31" s="8">
        <f t="shared" si="6"/>
        <v>32.818901687999997</v>
      </c>
      <c r="BQ31" s="8" cm="1">
        <f t="array" ref="BQ31">K31*INDEX(prod_est,$G31+$H31-1,MATCH(BQ$14,$BP$14:$DP$14,0))</f>
        <v>32.63185925693076</v>
      </c>
      <c r="BR31" s="8" cm="1">
        <f t="array" ref="BR31">L31*INDEX(prod_est,$G31+$H31-1,MATCH(BR$14,$BP$14:$DP$14,0))</f>
        <v>30.100549411662094</v>
      </c>
      <c r="BS31" s="8" cm="1">
        <f t="array" ref="BS31">M31*INDEX(prod_est,$G31+$H31-1,MATCH(BS$14,$BP$14:$DP$14,0))</f>
        <v>30.200656238305452</v>
      </c>
      <c r="BT31" s="8" cm="1">
        <f t="array" ref="BT31">N31*INDEX(prod_est,$G31+$H31-1,MATCH(BT$14,$BP$14:$DP$14,0))</f>
        <v>30.238973415129692</v>
      </c>
      <c r="BU31" s="8" cm="1">
        <f t="array" ref="BU31">O31*INDEX(prod_est,$G31+$H31-1,MATCH(BU$14,$BP$14:$DP$14,0))</f>
        <v>30.265232632808413</v>
      </c>
      <c r="BV31" s="8" cm="1">
        <f t="array" ref="BV31">P31*INDEX(prod_est,$G31+$H31-1,MATCH(BV$14,$BP$14:$DP$14,0))</f>
        <v>30.302990167106191</v>
      </c>
      <c r="BW31" s="8" cm="1">
        <f t="array" ref="BW31">Q31*INDEX(prod_est,$G31+$H31-1,MATCH(BW$14,$BP$14:$DP$14,0))</f>
        <v>30.362818033278337</v>
      </c>
      <c r="BX31" s="8" cm="1">
        <f t="array" ref="BX31">R31*INDEX(prod_est,$G31+$H31-1,MATCH(BX$14,$BP$14:$DP$14,0))</f>
        <v>30.448874444568673</v>
      </c>
      <c r="BY31" s="8" cm="1">
        <f t="array" ref="BY31">S31*INDEX(prod_est,$G31+$H31-1,MATCH(BY$14,$BP$14:$DP$14,0))</f>
        <v>30.562068365484752</v>
      </c>
      <c r="BZ31" s="8" cm="1">
        <f t="array" ref="BZ31">T31*INDEX(prod_est,$G31+$H31-1,MATCH(BZ$14,$BP$14:$DP$14,0))</f>
        <v>30.374880994366762</v>
      </c>
      <c r="CA31" s="8" cm="1">
        <f t="array" ref="CA31">U31*INDEX(prod_est,$G31+$H31-1,MATCH(CA$14,$BP$14:$DP$14,0))</f>
        <v>30.211696330334615</v>
      </c>
      <c r="CB31" s="8" cm="1">
        <f t="array" ref="CB31">V31*INDEX(prod_est,$G31+$H31-1,MATCH(CB$14,$BP$14:$DP$14,0))</f>
        <v>30.065759702161554</v>
      </c>
      <c r="CC31" s="8" cm="1">
        <f t="array" ref="CC31">W31*INDEX(prod_est,$G31+$H31-1,MATCH(CC$14,$BP$14:$DP$14,0))</f>
        <v>29.926624711403903</v>
      </c>
      <c r="CD31" s="8" cm="1">
        <f t="array" ref="CD31">X31*INDEX(prod_est,$G31+$H31-1,MATCH(CD$14,$BP$14:$DP$14,0))</f>
        <v>29.779923300339746</v>
      </c>
      <c r="CE31" s="8" cm="1">
        <f t="array" ref="CE31">Y31*INDEX(prod_est,$G31+$H31-1,MATCH(CE$14,$BP$14:$DP$14,0))</f>
        <v>29.619491352535718</v>
      </c>
      <c r="CF31" s="8" cm="1">
        <f t="array" ref="CF31">Z31*INDEX(prod_est,$G31+$H31-1,MATCH(CF$14,$BP$14:$DP$14,0))</f>
        <v>29.44277357344215</v>
      </c>
      <c r="CG31" s="8" cm="1">
        <f t="array" ref="CG31">AA31*INDEX(prod_est,$G31+$H31-1,MATCH(CG$14,$BP$14:$DP$14,0))</f>
        <v>29.24966734624196</v>
      </c>
      <c r="CH31" s="8" cm="1">
        <f t="array" ref="CH31">AB31*INDEX(prod_est,$G31+$H31-1,MATCH(CH$14,$BP$14:$DP$14,0))</f>
        <v>29.040734140108476</v>
      </c>
      <c r="CI31" s="8" cm="1">
        <f t="array" ref="CI31">AC31*INDEX(prod_est,$G31+$H31-1,MATCH(CI$14,$BP$14:$DP$14,0))</f>
        <v>28.817056970833288</v>
      </c>
      <c r="CJ31" s="8" cm="1">
        <f t="array" ref="CJ31">AD31*INDEX(prod_est,$G31+$H31-1,MATCH(CJ$14,$BP$14:$DP$14,0))</f>
        <v>28.579500601112009</v>
      </c>
      <c r="CK31" s="8" cm="1">
        <f t="array" ref="CK31">AE31*INDEX(prod_est,$G31+$H31-1,MATCH(CK$14,$BP$14:$DP$14,0))</f>
        <v>28.329335839909334</v>
      </c>
      <c r="CL31" s="8" cm="1">
        <f t="array" ref="CL31">AF31*INDEX(prod_est,$G31+$H31-1,MATCH(CL$14,$BP$14:$DP$14,0))</f>
        <v>28.068255067399249</v>
      </c>
      <c r="CM31" s="8" cm="1">
        <f t="array" ref="CM31">AG31*INDEX(prod_est,$G31+$H31-1,MATCH(CM$14,$BP$14:$DP$14,0))</f>
        <v>27.833005111048656</v>
      </c>
      <c r="CN31" s="8" cm="1">
        <f t="array" ref="CN31">AH31*INDEX(prod_est,$G31+$H31-1,MATCH(CN$14,$BP$14:$DP$14,0))</f>
        <v>27.609509859952354</v>
      </c>
      <c r="CO31" s="8" cm="1">
        <f t="array" ref="CO31">AI31*INDEX(prod_est,$G31+$H31-1,MATCH(CO$14,$BP$14:$DP$14,0))</f>
        <v>27.392666668984283</v>
      </c>
      <c r="CP31" s="8" cm="1">
        <f t="array" ref="CP31">AJ31*INDEX(prod_est,$G31+$H31-1,MATCH(CP$14,$BP$14:$DP$14,0))</f>
        <v>27.182243031936434</v>
      </c>
      <c r="CQ31" s="8" cm="1">
        <f t="array" ref="CQ31">AK31*INDEX(prod_est,$G31+$H31-1,MATCH(CQ$14,$BP$14:$DP$14,0))</f>
        <v>26.979791692484145</v>
      </c>
      <c r="CR31" s="8" cm="1">
        <f t="array" ref="CR31">AL31*INDEX(prod_est,$G31+$H31-1,MATCH(CR$14,$BP$14:$DP$14,0))</f>
        <v>26.78788448315542</v>
      </c>
      <c r="CS31" s="8" cm="1">
        <f t="array" ref="CS31">AM31*INDEX(prod_est,$G31+$H31-1,MATCH(CS$14,$BP$14:$DP$14,0))</f>
        <v>26.610461080693234</v>
      </c>
      <c r="CT31" s="8" cm="1">
        <f t="array" ref="CT31">AN31*INDEX(prod_est,$G31+$H31-1,MATCH(CT$14,$BP$14:$DP$14,0))</f>
        <v>26.450920737441031</v>
      </c>
      <c r="CU31" s="8" cm="1">
        <f t="array" ref="CU31">AO31*INDEX(prod_est,$G31+$H31-1,MATCH(CU$14,$BP$14:$DP$14,0))</f>
        <v>26.312758463328638</v>
      </c>
      <c r="CV31" s="8" cm="1">
        <f t="array" ref="CV31">AP31*INDEX(prod_est,$G31+$H31-1,MATCH(CV$14,$BP$14:$DP$14,0))</f>
        <v>26.198345337469434</v>
      </c>
      <c r="CW31" cm="1">
        <f t="array" ref="CW31">AQ31*INDEX(prod_est,$G31+$H31-1,MATCH(CW$14,$BP$14:$DP$14,0))</f>
        <v>26.153777146436752</v>
      </c>
      <c r="CX31" cm="1">
        <f t="array" ref="CX31">AR31*INDEX(prod_est,$G31+$H31-1,MATCH(CX$14,$BP$14:$DP$14,0))</f>
        <v>26.10928477407225</v>
      </c>
      <c r="CY31" cm="1">
        <f t="array" ref="CY31">AS31*INDEX(prod_est,$G31+$H31-1,MATCH(CY$14,$BP$14:$DP$14,0))</f>
        <v>26.064868091394462</v>
      </c>
      <c r="CZ31" cm="1">
        <f t="array" ref="CZ31">AT31*INDEX(prod_est,$G31+$H31-1,MATCH(CZ$14,$BP$14:$DP$14,0))</f>
        <v>26.020526969641349</v>
      </c>
      <c r="DA31" cm="1">
        <f t="array" ref="DA31">AU31*INDEX(prod_est,$G31+$H31-1,MATCH(DA$14,$BP$14:$DP$14,0))</f>
        <v>25.97626128026992</v>
      </c>
      <c r="DB31" cm="1">
        <f t="array" ref="DB31">AV31*INDEX(prod_est,$G31+$H31-1,MATCH(DB$14,$BP$14:$DP$14,0))</f>
        <v>25.932070894955849</v>
      </c>
      <c r="DC31" cm="1">
        <f t="array" ref="DC31">AW31*INDEX(prod_est,$G31+$H31-1,MATCH(DC$14,$BP$14:$DP$14,0))</f>
        <v>25.887955685593127</v>
      </c>
      <c r="DD31" cm="1">
        <f t="array" ref="DD31">AX31*INDEX(prod_est,$G31+$H31-1,MATCH(DD$14,$BP$14:$DP$14,0))</f>
        <v>25.843915524293671</v>
      </c>
      <c r="DE31" cm="1">
        <f t="array" ref="DE31">AY31*INDEX(prod_est,$G31+$H31-1,MATCH(DE$14,$BP$14:$DP$14,0))</f>
        <v>25.799950283386956</v>
      </c>
      <c r="DF31" cm="1">
        <f t="array" ref="DF31">AZ31*INDEX(prod_est,$G31+$H31-1,MATCH(DF$14,$BP$14:$DP$14,0))</f>
        <v>25.756059835419656</v>
      </c>
      <c r="DG31" cm="1">
        <f t="array" ref="DG31">BA31*INDEX(prod_est,$G31+$H31-1,MATCH(DG$14,$BP$14:$DP$14,0))</f>
        <v>25.712244053155256</v>
      </c>
      <c r="DH31" cm="1">
        <f t="array" ref="DH31">BB31*INDEX(prod_est,$G31+$H31-1,MATCH(DH$14,$BP$14:$DP$14,0))</f>
        <v>25.668502809573706</v>
      </c>
      <c r="DI31" cm="1">
        <f t="array" ref="DI31">BC31*INDEX(prod_est,$G31+$H31-1,MATCH(DI$14,$BP$14:$DP$14,0))</f>
        <v>25.624835977871026</v>
      </c>
      <c r="DJ31" cm="1">
        <f t="array" ref="DJ31">BD31*INDEX(prod_est,$G31+$H31-1,MATCH(DJ$14,$BP$14:$DP$14,0))</f>
        <v>25.581243431458965</v>
      </c>
      <c r="DK31" cm="1">
        <f t="array" ref="DK31">BE31*INDEX(prod_est,$G31+$H31-1,MATCH(DK$14,$BP$14:$DP$14,0))</f>
        <v>25.537725043964617</v>
      </c>
      <c r="DL31" cm="1">
        <f t="array" ref="DL31">BF31*INDEX(prod_est,$G31+$H31-1,MATCH(DL$14,$BP$14:$DP$14,0))</f>
        <v>25.494280689230063</v>
      </c>
      <c r="DM31" cm="1">
        <f t="array" ref="DM31">BG31*INDEX(prod_est,$G31+$H31-1,MATCH(DM$14,$BP$14:$DP$14,0))</f>
        <v>25.450910241311991</v>
      </c>
      <c r="DN31" cm="1">
        <f t="array" ref="DN31">BH31*INDEX(prod_est,$G31+$H31-1,MATCH(DN$14,$BP$14:$DP$14,0))</f>
        <v>25.407613574481356</v>
      </c>
      <c r="DO31" cm="1">
        <f t="array" ref="DO31">BI31*INDEX(prod_est,$G31+$H31-1,MATCH(DO$14,$BP$14:$DP$14,0))</f>
        <v>25.364390563222994</v>
      </c>
      <c r="DP31" cm="1">
        <f t="array" ref="DP31">BJ31*INDEX(prod_est,$G31+$H31-1,MATCH(DP$14,$BP$14:$DP$14,0))</f>
        <v>25.321241082235264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ref="K32:AP32" si="39">J32*(1-$F$4)</f>
        <v>6.0590260680459297E-4</v>
      </c>
      <c r="L32" s="42">
        <f t="shared" si="39"/>
        <v>6.0487185532852002E-4</v>
      </c>
      <c r="M32" s="42">
        <f t="shared" si="39"/>
        <v>6.0384285734978063E-4</v>
      </c>
      <c r="N32" s="42">
        <f t="shared" si="39"/>
        <v>6.0281560988535417E-4</v>
      </c>
      <c r="O32" s="42">
        <f t="shared" si="39"/>
        <v>6.0179010995729473E-4</v>
      </c>
      <c r="P32" s="42">
        <f t="shared" si="39"/>
        <v>6.0076635459272235E-4</v>
      </c>
      <c r="Q32" s="42">
        <f t="shared" si="39"/>
        <v>5.9974434082381463E-4</v>
      </c>
      <c r="R32" s="42">
        <f t="shared" si="39"/>
        <v>5.9872406568779778E-4</v>
      </c>
      <c r="S32" s="42">
        <f t="shared" si="39"/>
        <v>5.9770552622693835E-4</v>
      </c>
      <c r="T32" s="42">
        <f t="shared" si="39"/>
        <v>5.9668871948853456E-4</v>
      </c>
      <c r="U32" s="42">
        <f t="shared" si="39"/>
        <v>5.9567364252490764E-4</v>
      </c>
      <c r="V32" s="42">
        <f t="shared" si="39"/>
        <v>5.9466029239339335E-4</v>
      </c>
      <c r="W32" s="42">
        <f t="shared" si="39"/>
        <v>5.9364866615633355E-4</v>
      </c>
      <c r="X32" s="42">
        <f t="shared" si="39"/>
        <v>5.9263876088106761E-4</v>
      </c>
      <c r="Y32" s="42">
        <f t="shared" si="39"/>
        <v>5.9163057363992376E-4</v>
      </c>
      <c r="Z32" s="42">
        <f t="shared" si="39"/>
        <v>5.9062410151021082E-4</v>
      </c>
      <c r="AA32" s="42">
        <f t="shared" si="39"/>
        <v>5.8961934157420967E-4</v>
      </c>
      <c r="AB32" s="42">
        <f t="shared" si="39"/>
        <v>5.8861629091916477E-4</v>
      </c>
      <c r="AC32" s="42">
        <f t="shared" si="39"/>
        <v>5.876149466372756E-4</v>
      </c>
      <c r="AD32" s="42">
        <f t="shared" si="39"/>
        <v>5.8661530582568852E-4</v>
      </c>
      <c r="AE32" s="42">
        <f t="shared" si="39"/>
        <v>5.8561736558648803E-4</v>
      </c>
      <c r="AF32" s="42">
        <f t="shared" si="39"/>
        <v>5.8462112302668857E-4</v>
      </c>
      <c r="AG32" s="42">
        <f t="shared" si="39"/>
        <v>5.83626575258226E-4</v>
      </c>
      <c r="AH32" s="42">
        <f t="shared" si="39"/>
        <v>5.8263371939794946E-4</v>
      </c>
      <c r="AI32" s="42">
        <f t="shared" si="39"/>
        <v>5.816425525676127E-4</v>
      </c>
      <c r="AJ32" s="42">
        <f t="shared" si="39"/>
        <v>5.8065307189386606E-4</v>
      </c>
      <c r="AK32" s="42">
        <f t="shared" si="39"/>
        <v>5.7966527450824777E-4</v>
      </c>
      <c r="AL32" s="42">
        <f t="shared" si="39"/>
        <v>5.7867915754717606E-4</v>
      </c>
      <c r="AM32" s="42">
        <f t="shared" si="39"/>
        <v>5.7769471815194049E-4</v>
      </c>
      <c r="AN32" s="42">
        <f t="shared" si="39"/>
        <v>5.767119534686938E-4</v>
      </c>
      <c r="AO32" s="42">
        <f t="shared" si="39"/>
        <v>5.7573086064844378E-4</v>
      </c>
      <c r="AP32" s="42">
        <f t="shared" si="39"/>
        <v>5.7475143684704473E-4</v>
      </c>
      <c r="AQ32" s="42">
        <f t="shared" ref="AQ32:BJ32" si="40">AP32*(1-$F$4)</f>
        <v>5.7377367922518952E-4</v>
      </c>
      <c r="AR32" s="42">
        <f t="shared" si="40"/>
        <v>5.7279758494840113E-4</v>
      </c>
      <c r="AS32" s="42">
        <f t="shared" si="40"/>
        <v>5.7182315118702444E-4</v>
      </c>
      <c r="AT32" s="42">
        <f t="shared" si="40"/>
        <v>5.7085037511621806E-4</v>
      </c>
      <c r="AU32" s="42">
        <f t="shared" si="40"/>
        <v>5.6987925391594634E-4</v>
      </c>
      <c r="AV32" s="42">
        <f t="shared" si="40"/>
        <v>5.6890978477097101E-4</v>
      </c>
      <c r="AW32" s="42">
        <f t="shared" si="40"/>
        <v>5.6794196487084281E-4</v>
      </c>
      <c r="AX32" s="42">
        <f t="shared" si="40"/>
        <v>5.6697579140989383E-4</v>
      </c>
      <c r="AY32" s="42">
        <f t="shared" si="40"/>
        <v>5.6601126158722904E-4</v>
      </c>
      <c r="AZ32" s="42">
        <f t="shared" si="40"/>
        <v>5.6504837260671823E-4</v>
      </c>
      <c r="BA32" s="42">
        <f t="shared" si="40"/>
        <v>5.6408712167698783E-4</v>
      </c>
      <c r="BB32" s="42">
        <f t="shared" si="40"/>
        <v>5.6312750601141307E-4</v>
      </c>
      <c r="BC32" s="42">
        <f t="shared" si="40"/>
        <v>5.6216952282810964E-4</v>
      </c>
      <c r="BD32" s="42">
        <f t="shared" si="40"/>
        <v>5.6121316934992576E-4</v>
      </c>
      <c r="BE32" s="42">
        <f t="shared" si="40"/>
        <v>5.6025844280443396E-4</v>
      </c>
      <c r="BF32" s="42">
        <f t="shared" si="40"/>
        <v>5.5930534042392349E-4</v>
      </c>
      <c r="BG32" s="42">
        <f t="shared" si="40"/>
        <v>5.5835385944539163E-4</v>
      </c>
      <c r="BH32" s="42">
        <f t="shared" si="40"/>
        <v>5.5740399711053633E-4</v>
      </c>
      <c r="BI32" s="42">
        <f t="shared" si="40"/>
        <v>5.5645575066574763E-4</v>
      </c>
      <c r="BJ32" s="42">
        <f t="shared" si="40"/>
        <v>5.5550911736210022E-4</v>
      </c>
      <c r="BK32" t="str">
        <f t="shared" si="3"/>
        <v>08_JPN</v>
      </c>
      <c r="BL32" t="str">
        <f t="shared" si="4"/>
        <v>d_ind_cem_8_1_natural_gas</v>
      </c>
      <c r="BO32" s="8">
        <f t="shared" si="5"/>
        <v>32.006327544000001</v>
      </c>
      <c r="BP32" s="8">
        <f t="shared" si="6"/>
        <v>31.807705752</v>
      </c>
      <c r="BQ32" s="8" cm="1">
        <f t="array" ref="BQ32">K32*INDEX(prod_est,$G32+$H32-1,MATCH(BQ$14,$BP$14:$DP$14,0))</f>
        <v>31.626426357974314</v>
      </c>
      <c r="BR32" s="8" cm="1">
        <f t="array" ref="BR32">L32*INDEX(prod_est,$G32+$H32-1,MATCH(BR$14,$BP$14:$DP$14,0))</f>
        <v>29.173109684220844</v>
      </c>
      <c r="BS32" s="8" cm="1">
        <f t="array" ref="BS32">M32*INDEX(prod_est,$G32+$H32-1,MATCH(BS$14,$BP$14:$DP$14,0))</f>
        <v>29.270132080518845</v>
      </c>
      <c r="BT32" s="8" cm="1">
        <f t="array" ref="BT32">N32*INDEX(prod_est,$G32+$H32-1,MATCH(BT$14,$BP$14:$DP$14,0))</f>
        <v>29.307268651914786</v>
      </c>
      <c r="BU32" s="8" cm="1">
        <f t="array" ref="BU32">O32*INDEX(prod_est,$G32+$H32-1,MATCH(BU$14,$BP$14:$DP$14,0))</f>
        <v>29.332718786631144</v>
      </c>
      <c r="BV32" s="8" cm="1">
        <f t="array" ref="BV32">P32*INDEX(prod_est,$G32+$H32-1,MATCH(BV$14,$BP$14:$DP$14,0))</f>
        <v>29.369312958864025</v>
      </c>
      <c r="BW32" s="8" cm="1">
        <f t="array" ref="BW32">Q32*INDEX(prod_est,$G32+$H32-1,MATCH(BW$14,$BP$14:$DP$14,0))</f>
        <v>29.427297445397574</v>
      </c>
      <c r="BX32" s="8" cm="1">
        <f t="array" ref="BX32">R32*INDEX(prod_est,$G32+$H32-1,MATCH(BX$14,$BP$14:$DP$14,0))</f>
        <v>29.510702339151131</v>
      </c>
      <c r="BY32" s="8" cm="1">
        <f t="array" ref="BY32">S32*INDEX(prod_est,$G32+$H32-1,MATCH(BY$14,$BP$14:$DP$14,0))</f>
        <v>29.620408598173512</v>
      </c>
      <c r="BZ32" s="8" cm="1">
        <f t="array" ref="BZ32">T32*INDEX(prod_est,$G32+$H32-1,MATCH(BZ$14,$BP$14:$DP$14,0))</f>
        <v>29.438988729903262</v>
      </c>
      <c r="CA32" s="8" cm="1">
        <f t="array" ref="CA32">U32*INDEX(prod_est,$G32+$H32-1,MATCH(CA$14,$BP$14:$DP$14,0))</f>
        <v>29.28083201198142</v>
      </c>
      <c r="CB32" s="8" cm="1">
        <f t="array" ref="CB32">V32*INDEX(prod_est,$G32+$H32-1,MATCH(CB$14,$BP$14:$DP$14,0))</f>
        <v>29.139391893981827</v>
      </c>
      <c r="CC32" s="8" cm="1">
        <f t="array" ref="CC32">W32*INDEX(prod_est,$G32+$H32-1,MATCH(CC$14,$BP$14:$DP$14,0))</f>
        <v>29.004543845503569</v>
      </c>
      <c r="CD32" s="8" cm="1">
        <f t="array" ref="CD32">X32*INDEX(prod_est,$G32+$H32-1,MATCH(CD$14,$BP$14:$DP$14,0))</f>
        <v>28.862362508635798</v>
      </c>
      <c r="CE32" s="8" cm="1">
        <f t="array" ref="CE32">Y32*INDEX(prod_est,$G32+$H32-1,MATCH(CE$14,$BP$14:$DP$14,0))</f>
        <v>28.706873691932447</v>
      </c>
      <c r="CF32" s="8" cm="1">
        <f t="array" ref="CF32">Z32*INDEX(prod_est,$G32+$H32-1,MATCH(CF$14,$BP$14:$DP$14,0))</f>
        <v>28.535600833017416</v>
      </c>
      <c r="CG32" s="8" cm="1">
        <f t="array" ref="CG32">AA32*INDEX(prod_est,$G32+$H32-1,MATCH(CG$14,$BP$14:$DP$14,0))</f>
        <v>28.34844447684025</v>
      </c>
      <c r="CH32" s="8" cm="1">
        <f t="array" ref="CH32">AB32*INDEX(prod_est,$G32+$H32-1,MATCH(CH$14,$BP$14:$DP$14,0))</f>
        <v>28.145948792929364</v>
      </c>
      <c r="CI32" s="8" cm="1">
        <f t="array" ref="CI32">AC32*INDEX(prod_est,$G32+$H32-1,MATCH(CI$14,$BP$14:$DP$14,0))</f>
        <v>27.929163427855826</v>
      </c>
      <c r="CJ32" s="8" cm="1">
        <f t="array" ref="CJ32">AD32*INDEX(prod_est,$G32+$H32-1,MATCH(CJ$14,$BP$14:$DP$14,0))</f>
        <v>27.69892649977573</v>
      </c>
      <c r="CK32" s="8" cm="1">
        <f t="array" ref="CK32">AE32*INDEX(prod_est,$G32+$H32-1,MATCH(CK$14,$BP$14:$DP$14,0))</f>
        <v>27.456469662264823</v>
      </c>
      <c r="CL32" s="8" cm="1">
        <f t="array" ref="CL32">AF32*INDEX(prod_est,$G32+$H32-1,MATCH(CL$14,$BP$14:$DP$14,0))</f>
        <v>27.203433150913742</v>
      </c>
      <c r="CM32" s="8" cm="1">
        <f t="array" ref="CM32">AG32*INDEX(prod_est,$G32+$H32-1,MATCH(CM$14,$BP$14:$DP$14,0))</f>
        <v>26.975431572405512</v>
      </c>
      <c r="CN32" s="8" cm="1">
        <f t="array" ref="CN32">AH32*INDEX(prod_est,$G32+$H32-1,MATCH(CN$14,$BP$14:$DP$14,0))</f>
        <v>26.75882252035915</v>
      </c>
      <c r="CO32" s="8" cm="1">
        <f t="array" ref="CO32">AI32*INDEX(prod_est,$G32+$H32-1,MATCH(CO$14,$BP$14:$DP$14,0))</f>
        <v>26.548660569230872</v>
      </c>
      <c r="CP32" s="8" cm="1">
        <f t="array" ref="CP32">AJ32*INDEX(prod_est,$G32+$H32-1,MATCH(CP$14,$BP$14:$DP$14,0))</f>
        <v>26.344720376651825</v>
      </c>
      <c r="CQ32" s="8" cm="1">
        <f t="array" ref="CQ32">AK32*INDEX(prod_est,$G32+$H32-1,MATCH(CQ$14,$BP$14:$DP$14,0))</f>
        <v>26.148506844108432</v>
      </c>
      <c r="CR32" s="8" cm="1">
        <f t="array" ref="CR32">AL32*INDEX(prod_est,$G32+$H32-1,MATCH(CR$14,$BP$14:$DP$14,0))</f>
        <v>25.962512562397066</v>
      </c>
      <c r="CS32" s="8" cm="1">
        <f t="array" ref="CS32">AM32*INDEX(prod_est,$G32+$H32-1,MATCH(CS$14,$BP$14:$DP$14,0))</f>
        <v>25.790555821349287</v>
      </c>
      <c r="CT32" s="8" cm="1">
        <f t="array" ref="CT32">AN32*INDEX(prod_est,$G32+$H32-1,MATCH(CT$14,$BP$14:$DP$14,0))</f>
        <v>25.635931137623359</v>
      </c>
      <c r="CU32" s="8" cm="1">
        <f t="array" ref="CU32">AO32*INDEX(prod_est,$G32+$H32-1,MATCH(CU$14,$BP$14:$DP$14,0))</f>
        <v>25.502025835039728</v>
      </c>
      <c r="CV32" s="8" cm="1">
        <f t="array" ref="CV32">AP32*INDEX(prod_est,$G32+$H32-1,MATCH(CV$14,$BP$14:$DP$14,0))</f>
        <v>25.391137936471601</v>
      </c>
      <c r="CW32" cm="1">
        <f t="array" ref="CW32">AQ32*INDEX(prod_est,$G32+$H32-1,MATCH(CW$14,$BP$14:$DP$14,0))</f>
        <v>25.34794295329565</v>
      </c>
      <c r="CX32" cm="1">
        <f t="array" ref="CX32">AR32*INDEX(prod_est,$G32+$H32-1,MATCH(CX$14,$BP$14:$DP$14,0))</f>
        <v>25.304821452709422</v>
      </c>
      <c r="CY32" cm="1">
        <f t="array" ref="CY32">AS32*INDEX(prod_est,$G32+$H32-1,MATCH(CY$14,$BP$14:$DP$14,0))</f>
        <v>25.261773309705553</v>
      </c>
      <c r="CZ32" cm="1">
        <f t="array" ref="CZ32">AT32*INDEX(prod_est,$G32+$H32-1,MATCH(CZ$14,$BP$14:$DP$14,0))</f>
        <v>25.218798399489337</v>
      </c>
      <c r="DA32" cm="1">
        <f t="array" ref="DA32">AU32*INDEX(prod_est,$G32+$H32-1,MATCH(DA$14,$BP$14:$DP$14,0))</f>
        <v>25.175896597478371</v>
      </c>
      <c r="DB32" cm="1">
        <f t="array" ref="DB32">AV32*INDEX(prod_est,$G32+$H32-1,MATCH(DB$14,$BP$14:$DP$14,0))</f>
        <v>25.133067779302188</v>
      </c>
      <c r="DC32" cm="1">
        <f t="array" ref="DC32">AW32*INDEX(prod_est,$G32+$H32-1,MATCH(DC$14,$BP$14:$DP$14,0))</f>
        <v>25.09031182080189</v>
      </c>
      <c r="DD32" cm="1">
        <f t="array" ref="DD32">AX32*INDEX(prod_est,$G32+$H32-1,MATCH(DD$14,$BP$14:$DP$14,0))</f>
        <v>25.047628598029814</v>
      </c>
      <c r="DE32" cm="1">
        <f t="array" ref="DE32">AY32*INDEX(prod_est,$G32+$H32-1,MATCH(DE$14,$BP$14:$DP$14,0))</f>
        <v>25.00501798724914</v>
      </c>
      <c r="DF32" cm="1">
        <f t="array" ref="DF32">AZ32*INDEX(prod_est,$G32+$H32-1,MATCH(DF$14,$BP$14:$DP$14,0))</f>
        <v>24.962479864933556</v>
      </c>
      <c r="DG32" cm="1">
        <f t="array" ref="DG32">BA32*INDEX(prod_est,$G32+$H32-1,MATCH(DG$14,$BP$14:$DP$14,0))</f>
        <v>24.920014107766875</v>
      </c>
      <c r="DH32" cm="1">
        <f t="array" ref="DH32">BB32*INDEX(prod_est,$G32+$H32-1,MATCH(DH$14,$BP$14:$DP$14,0))</f>
        <v>24.877620592642717</v>
      </c>
      <c r="DI32" cm="1">
        <f t="array" ref="DI32">BC32*INDEX(prod_est,$G32+$H32-1,MATCH(DI$14,$BP$14:$DP$14,0))</f>
        <v>24.83529919666411</v>
      </c>
      <c r="DJ32" cm="1">
        <f t="array" ref="DJ32">BD32*INDEX(prod_est,$G32+$H32-1,MATCH(DJ$14,$BP$14:$DP$14,0))</f>
        <v>24.793049797143158</v>
      </c>
      <c r="DK32" cm="1">
        <f t="array" ref="DK32">BE32*INDEX(prod_est,$G32+$H32-1,MATCH(DK$14,$BP$14:$DP$14,0))</f>
        <v>24.750872271600677</v>
      </c>
      <c r="DL32" cm="1">
        <f t="array" ref="DL32">BF32*INDEX(prod_est,$G32+$H32-1,MATCH(DL$14,$BP$14:$DP$14,0))</f>
        <v>24.708766497765854</v>
      </c>
      <c r="DM32" cm="1">
        <f t="array" ref="DM32">BG32*INDEX(prod_est,$G32+$H32-1,MATCH(DM$14,$BP$14:$DP$14,0))</f>
        <v>24.666732353575867</v>
      </c>
      <c r="DN32" cm="1">
        <f t="array" ref="DN32">BH32*INDEX(prod_est,$G32+$H32-1,MATCH(DN$14,$BP$14:$DP$14,0))</f>
        <v>24.624769717175553</v>
      </c>
      <c r="DO32" cm="1">
        <f t="array" ref="DO32">BI32*INDEX(prod_est,$G32+$H32-1,MATCH(DO$14,$BP$14:$DP$14,0))</f>
        <v>24.582878466917045</v>
      </c>
      <c r="DP32" cm="1">
        <f t="array" ref="DP32">BJ32*INDEX(prod_est,$G32+$H32-1,MATCH(DP$14,$BP$14:$DP$14,0))</f>
        <v>24.541058481359414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08_JPN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08_JPN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08_JPN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08_JPN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ref="K37:AP37" si="49">J37*(1-$F$4)</f>
        <v>1.0592373303313932E-4</v>
      </c>
      <c r="L37" s="42">
        <f t="shared" si="49"/>
        <v>1.0574353733345276E-4</v>
      </c>
      <c r="M37" s="42">
        <f t="shared" si="49"/>
        <v>1.0556364817970502E-4</v>
      </c>
      <c r="N37" s="42">
        <f t="shared" si="49"/>
        <v>1.0538406505040523E-4</v>
      </c>
      <c r="O37" s="42">
        <f t="shared" si="49"/>
        <v>1.0520478742494966E-4</v>
      </c>
      <c r="P37" s="42">
        <f t="shared" si="49"/>
        <v>1.0502581478362023E-4</v>
      </c>
      <c r="Q37" s="42">
        <f t="shared" si="49"/>
        <v>1.04847146607583E-4</v>
      </c>
      <c r="R37" s="42">
        <f t="shared" si="49"/>
        <v>1.0466878237888666E-4</v>
      </c>
      <c r="S37" s="42">
        <f t="shared" si="49"/>
        <v>1.0449072158046104E-4</v>
      </c>
      <c r="T37" s="42">
        <f t="shared" si="49"/>
        <v>1.0431296369611558E-4</v>
      </c>
      <c r="U37" s="42">
        <f t="shared" si="49"/>
        <v>1.0413550821053787E-4</v>
      </c>
      <c r="V37" s="42">
        <f t="shared" si="49"/>
        <v>1.0395835460929212E-4</v>
      </c>
      <c r="W37" s="42">
        <f t="shared" si="49"/>
        <v>1.0378150237881773E-4</v>
      </c>
      <c r="X37" s="42">
        <f t="shared" si="49"/>
        <v>1.0360495100642773E-4</v>
      </c>
      <c r="Y37" s="42">
        <f t="shared" si="49"/>
        <v>1.0342869998030733E-4</v>
      </c>
      <c r="Z37" s="42">
        <f t="shared" si="49"/>
        <v>1.0325274878951243E-4</v>
      </c>
      <c r="AA37" s="42">
        <f t="shared" si="49"/>
        <v>1.0307709692396814E-4</v>
      </c>
      <c r="AB37" s="42">
        <f t="shared" si="49"/>
        <v>1.029017438744673E-4</v>
      </c>
      <c r="AC37" s="42">
        <f t="shared" si="49"/>
        <v>1.0272668913266901E-4</v>
      </c>
      <c r="AD37" s="42">
        <f t="shared" si="49"/>
        <v>1.0255193219109716E-4</v>
      </c>
      <c r="AE37" s="42">
        <f t="shared" si="49"/>
        <v>1.0237747254313892E-4</v>
      </c>
      <c r="AF37" s="42">
        <f t="shared" si="49"/>
        <v>1.0220330968304334E-4</v>
      </c>
      <c r="AG37" s="42">
        <f t="shared" si="49"/>
        <v>1.0202944310591982E-4</v>
      </c>
      <c r="AH37" s="42">
        <f t="shared" si="49"/>
        <v>1.0185587230773667E-4</v>
      </c>
      <c r="AI37" s="42">
        <f t="shared" si="49"/>
        <v>1.0168259678531965E-4</v>
      </c>
      <c r="AJ37" s="42">
        <f t="shared" si="49"/>
        <v>1.0150961603635055E-4</v>
      </c>
      <c r="AK37" s="42">
        <f t="shared" si="49"/>
        <v>1.0133692955936563E-4</v>
      </c>
      <c r="AL37" s="42">
        <f t="shared" si="49"/>
        <v>1.0116453685375428E-4</v>
      </c>
      <c r="AM37" s="42">
        <f t="shared" si="49"/>
        <v>1.009924374197575E-4</v>
      </c>
      <c r="AN37" s="42">
        <f t="shared" si="49"/>
        <v>1.0082063075846649E-4</v>
      </c>
      <c r="AO37" s="42">
        <f t="shared" si="49"/>
        <v>1.0064911637182117E-4</v>
      </c>
      <c r="AP37" s="42">
        <f t="shared" si="49"/>
        <v>1.0047789376260876E-4</v>
      </c>
      <c r="AQ37" s="42">
        <f t="shared" ref="AQ37:BJ37" si="50">AP37*(1-$F$4)</f>
        <v>1.003069624344623E-4</v>
      </c>
      <c r="AR37" s="42">
        <f t="shared" si="50"/>
        <v>1.001363218918593E-4</v>
      </c>
      <c r="AS37" s="42">
        <f t="shared" si="50"/>
        <v>9.9965971640120178E-5</v>
      </c>
      <c r="AT37" s="42">
        <f t="shared" si="50"/>
        <v>9.9795911185406955E-5</v>
      </c>
      <c r="AU37" s="42">
        <f t="shared" si="50"/>
        <v>9.9626140034721718E-5</v>
      </c>
      <c r="AV37" s="42">
        <f t="shared" si="50"/>
        <v>9.9456657695905256E-5</v>
      </c>
      <c r="AW37" s="42">
        <f t="shared" si="50"/>
        <v>9.9287463677635594E-5</v>
      </c>
      <c r="AX37" s="42">
        <f t="shared" si="50"/>
        <v>9.9118557489426593E-5</v>
      </c>
      <c r="AY37" s="42">
        <f t="shared" si="50"/>
        <v>9.8949938641626533E-5</v>
      </c>
      <c r="AZ37" s="42">
        <f t="shared" si="50"/>
        <v>9.8781606645416655E-5</v>
      </c>
      <c r="BA37" s="42">
        <f t="shared" si="50"/>
        <v>9.8613561012809802E-5</v>
      </c>
      <c r="BB37" s="42">
        <f t="shared" si="50"/>
        <v>9.8445801256648958E-5</v>
      </c>
      <c r="BC37" s="42">
        <f t="shared" si="50"/>
        <v>9.8278326890605835E-5</v>
      </c>
      <c r="BD37" s="42">
        <f t="shared" si="50"/>
        <v>9.811113742917951E-5</v>
      </c>
      <c r="BE37" s="42">
        <f t="shared" si="50"/>
        <v>9.7944232387694953E-5</v>
      </c>
      <c r="BF37" s="42">
        <f t="shared" si="50"/>
        <v>9.7777611282301682E-5</v>
      </c>
      <c r="BG37" s="42">
        <f t="shared" si="50"/>
        <v>9.7611273629972316E-5</v>
      </c>
      <c r="BH37" s="42">
        <f t="shared" si="50"/>
        <v>9.7445218948501202E-5</v>
      </c>
      <c r="BI37" s="42">
        <f t="shared" si="50"/>
        <v>9.7279446756503009E-5</v>
      </c>
      <c r="BJ37" s="42">
        <f t="shared" si="50"/>
        <v>9.7113956573411319E-5</v>
      </c>
      <c r="BK37" t="str">
        <f t="shared" si="3"/>
        <v>08_JPN</v>
      </c>
      <c r="BL37" t="str">
        <f t="shared" si="4"/>
        <v>d_ind_cem_15_5_other_biomass</v>
      </c>
      <c r="BO37" s="8">
        <f t="shared" si="5"/>
        <v>5.5586468879999993</v>
      </c>
      <c r="BP37" s="8">
        <f t="shared" si="6"/>
        <v>5.5606146839999999</v>
      </c>
      <c r="BQ37" s="8" cm="1">
        <f t="array" ref="BQ37">K37*INDEX(prod_est,$G37+$H37-1,MATCH(BQ$14,$BP$14:$DP$14,0))</f>
        <v>5.5289234684126436</v>
      </c>
      <c r="BR37" s="8" cm="1">
        <f t="array" ref="BR37">L37*INDEX(prod_est,$G37+$H37-1,MATCH(BR$14,$BP$14:$DP$14,0))</f>
        <v>5.1000352981390664</v>
      </c>
      <c r="BS37" s="8" cm="1">
        <f t="array" ref="BS37">M37*INDEX(prod_est,$G37+$H37-1,MATCH(BS$14,$BP$14:$DP$14,0))</f>
        <v>5.1169967277290533</v>
      </c>
      <c r="BT37" s="8" cm="1">
        <f t="array" ref="BT37">N37*INDEX(prod_est,$G37+$H37-1,MATCH(BT$14,$BP$14:$DP$14,0))</f>
        <v>5.1234889332916849</v>
      </c>
      <c r="BU37" s="8" cm="1">
        <f t="array" ref="BU37">O37*INDEX(prod_est,$G37+$H37-1,MATCH(BU$14,$BP$14:$DP$14,0))</f>
        <v>5.1279381190932938</v>
      </c>
      <c r="BV37" s="8" cm="1">
        <f t="array" ref="BV37">P37*INDEX(prod_est,$G37+$H37-1,MATCH(BV$14,$BP$14:$DP$14,0))</f>
        <v>5.1343355025780868</v>
      </c>
      <c r="BW37" s="8" cm="1">
        <f t="array" ref="BW37">Q37*INDEX(prod_est,$G37+$H37-1,MATCH(BW$14,$BP$14:$DP$14,0))</f>
        <v>5.1444723351361024</v>
      </c>
      <c r="BX37" s="8" cm="1">
        <f t="array" ref="BX37">R37*INDEX(prod_est,$G37+$H37-1,MATCH(BX$14,$BP$14:$DP$14,0))</f>
        <v>5.1590531565426989</v>
      </c>
      <c r="BY37" s="8" cm="1">
        <f t="array" ref="BY37">S37*INDEX(prod_est,$G37+$H37-1,MATCH(BY$14,$BP$14:$DP$14,0))</f>
        <v>5.1782319756503359</v>
      </c>
      <c r="BZ37" s="8" cm="1">
        <f t="array" ref="BZ37">T37*INDEX(prod_est,$G37+$H37-1,MATCH(BZ$14,$BP$14:$DP$14,0))</f>
        <v>5.1465162023927986</v>
      </c>
      <c r="CA37" s="8" cm="1">
        <f t="array" ref="CA37">U37*INDEX(prod_est,$G37+$H37-1,MATCH(CA$14,$BP$14:$DP$14,0))</f>
        <v>5.1188672869096647</v>
      </c>
      <c r="CB37" s="8" cm="1">
        <f t="array" ref="CB37">V37*INDEX(prod_est,$G37+$H37-1,MATCH(CB$14,$BP$14:$DP$14,0))</f>
        <v>5.0941407629916107</v>
      </c>
      <c r="CC37" s="8" cm="1">
        <f t="array" ref="CC37">W37*INDEX(prod_est,$G37+$H37-1,MATCH(CC$14,$BP$14:$DP$14,0))</f>
        <v>5.0705666629190276</v>
      </c>
      <c r="CD37" s="8" cm="1">
        <f t="array" ref="CD37">X37*INDEX(prod_est,$G37+$H37-1,MATCH(CD$14,$BP$14:$DP$14,0))</f>
        <v>5.0457105593150144</v>
      </c>
      <c r="CE37" s="8" cm="1">
        <f t="array" ref="CE37">Y37*INDEX(prod_est,$G37+$H37-1,MATCH(CE$14,$BP$14:$DP$14,0))</f>
        <v>5.0185280456153567</v>
      </c>
      <c r="CF37" s="8" cm="1">
        <f t="array" ref="CF37">Z37*INDEX(prod_est,$G37+$H37-1,MATCH(CF$14,$BP$14:$DP$14,0))</f>
        <v>4.98858616984226</v>
      </c>
      <c r="CG37" s="8" cm="1">
        <f t="array" ref="CG37">AA37*INDEX(prod_est,$G37+$H37-1,MATCH(CG$14,$BP$14:$DP$14,0))</f>
        <v>4.9558675452901815</v>
      </c>
      <c r="CH37" s="8" cm="1">
        <f t="array" ref="CH37">AB37*INDEX(prod_est,$G37+$H37-1,MATCH(CH$14,$BP$14:$DP$14,0))</f>
        <v>4.920467303531761</v>
      </c>
      <c r="CI37" s="8" cm="1">
        <f t="array" ref="CI37">AC37*INDEX(prod_est,$G37+$H37-1,MATCH(CI$14,$BP$14:$DP$14,0))</f>
        <v>4.8825689435021822</v>
      </c>
      <c r="CJ37" s="8" cm="1">
        <f t="array" ref="CJ37">AD37*INDEX(prod_est,$G37+$H37-1,MATCH(CJ$14,$BP$14:$DP$14,0))</f>
        <v>4.8423189847952193</v>
      </c>
      <c r="CK37" s="8" cm="1">
        <f t="array" ref="CK37">AE37*INDEX(prod_est,$G37+$H37-1,MATCH(CK$14,$BP$14:$DP$14,0))</f>
        <v>4.7999327447623426</v>
      </c>
      <c r="CL37" s="8" cm="1">
        <f t="array" ref="CL37">AF37*INDEX(prod_est,$G37+$H37-1,MATCH(CL$14,$BP$14:$DP$14,0))</f>
        <v>4.7556969689545099</v>
      </c>
      <c r="CM37" s="8" cm="1">
        <f t="array" ref="CM37">AG37*INDEX(prod_est,$G37+$H37-1,MATCH(CM$14,$BP$14:$DP$14,0))</f>
        <v>4.7158377934668749</v>
      </c>
      <c r="CN37" s="8" cm="1">
        <f t="array" ref="CN37">AH37*INDEX(prod_est,$G37+$H37-1,MATCH(CN$14,$BP$14:$DP$14,0))</f>
        <v>4.6779702564339463</v>
      </c>
      <c r="CO37" s="8" cm="1">
        <f t="array" ref="CO37">AI37*INDEX(prod_est,$G37+$H37-1,MATCH(CO$14,$BP$14:$DP$14,0))</f>
        <v>4.6412297998737149</v>
      </c>
      <c r="CP37" s="8" cm="1">
        <f t="array" ref="CP37">AJ37*INDEX(prod_est,$G37+$H37-1,MATCH(CP$14,$BP$14:$DP$14,0))</f>
        <v>4.6055770294930172</v>
      </c>
      <c r="CQ37" s="8" cm="1">
        <f t="array" ref="CQ37">AK37*INDEX(prod_est,$G37+$H37-1,MATCH(CQ$14,$BP$14:$DP$14,0))</f>
        <v>4.5712750317706039</v>
      </c>
      <c r="CR37" s="8" cm="1">
        <f t="array" ref="CR37">AL37*INDEX(prod_est,$G37+$H37-1,MATCH(CR$14,$BP$14:$DP$14,0))</f>
        <v>4.5387595607684474</v>
      </c>
      <c r="CS37" s="8" cm="1">
        <f t="array" ref="CS37">AM37*INDEX(prod_est,$G37+$H37-1,MATCH(CS$14,$BP$14:$DP$14,0))</f>
        <v>4.5086981289022736</v>
      </c>
      <c r="CT37" s="8" cm="1">
        <f t="array" ref="CT37">AN37*INDEX(prod_est,$G37+$H37-1,MATCH(CT$14,$BP$14:$DP$14,0))</f>
        <v>4.4816666827005562</v>
      </c>
      <c r="CU37" s="8" cm="1">
        <f t="array" ref="CU37">AO37*INDEX(prod_est,$G37+$H37-1,MATCH(CU$14,$BP$14:$DP$14,0))</f>
        <v>4.4582573932152512</v>
      </c>
      <c r="CV37" s="8" cm="1">
        <f t="array" ref="CV37">AP37*INDEX(prod_est,$G37+$H37-1,MATCH(CV$14,$BP$14:$DP$14,0))</f>
        <v>4.4388720001956035</v>
      </c>
      <c r="CW37" cm="1">
        <f t="array" ref="CW37">AQ37*INDEX(prod_est,$G37+$H37-1,MATCH(CW$14,$BP$14:$DP$14,0))</f>
        <v>4.4313206646923113</v>
      </c>
      <c r="CX37" cm="1">
        <f t="array" ref="CX37">AR37*INDEX(prod_est,$G37+$H37-1,MATCH(CX$14,$BP$14:$DP$14,0))</f>
        <v>4.4237821753958677</v>
      </c>
      <c r="CY37" cm="1">
        <f t="array" ref="CY37">AS37*INDEX(prod_est,$G37+$H37-1,MATCH(CY$14,$BP$14:$DP$14,0))</f>
        <v>4.4162565104525164</v>
      </c>
      <c r="CZ37" cm="1">
        <f t="array" ref="CZ37">AT37*INDEX(prod_est,$G37+$H37-1,MATCH(CZ$14,$BP$14:$DP$14,0))</f>
        <v>4.4087436480456814</v>
      </c>
      <c r="DA37" cm="1">
        <f t="array" ref="DA37">AU37*INDEX(prod_est,$G37+$H37-1,MATCH(DA$14,$BP$14:$DP$14,0))</f>
        <v>4.4012435663958991</v>
      </c>
      <c r="DB37" cm="1">
        <f t="array" ref="DB37">AV37*INDEX(prod_est,$G37+$H37-1,MATCH(DB$14,$BP$14:$DP$14,0))</f>
        <v>4.3937562437607589</v>
      </c>
      <c r="DC37" cm="1">
        <f t="array" ref="DC37">AW37*INDEX(prod_est,$G37+$H37-1,MATCH(DC$14,$BP$14:$DP$14,0))</f>
        <v>4.3862816584348341</v>
      </c>
      <c r="DD37" cm="1">
        <f t="array" ref="DD37">AX37*INDEX(prod_est,$G37+$H37-1,MATCH(DD$14,$BP$14:$DP$14,0))</f>
        <v>4.3788197887496265</v>
      </c>
      <c r="DE37" cm="1">
        <f t="array" ref="DE37">AY37*INDEX(prod_est,$G37+$H37-1,MATCH(DE$14,$BP$14:$DP$14,0))</f>
        <v>4.3713706130734993</v>
      </c>
      <c r="DF37" cm="1">
        <f t="array" ref="DF37">AZ37*INDEX(prod_est,$G37+$H37-1,MATCH(DF$14,$BP$14:$DP$14,0))</f>
        <v>4.3639341098116136</v>
      </c>
      <c r="DG37" cm="1">
        <f t="array" ref="DG37">BA37*INDEX(prod_est,$G37+$H37-1,MATCH(DG$14,$BP$14:$DP$14,0))</f>
        <v>4.3565102574058692</v>
      </c>
      <c r="DH37" cm="1">
        <f t="array" ref="DH37">BB37*INDEX(prod_est,$G37+$H37-1,MATCH(DH$14,$BP$14:$DP$14,0))</f>
        <v>4.3490990343348379</v>
      </c>
      <c r="DI37" cm="1">
        <f t="array" ref="DI37">BC37*INDEX(prod_est,$G37+$H37-1,MATCH(DI$14,$BP$14:$DP$14,0))</f>
        <v>4.3417004191137059</v>
      </c>
      <c r="DJ37" cm="1">
        <f t="array" ref="DJ37">BD37*INDEX(prod_est,$G37+$H37-1,MATCH(DJ$14,$BP$14:$DP$14,0))</f>
        <v>4.3343143902942076</v>
      </c>
      <c r="DK37" cm="1">
        <f t="array" ref="DK37">BE37*INDEX(prod_est,$G37+$H37-1,MATCH(DK$14,$BP$14:$DP$14,0))</f>
        <v>4.3269409264645651</v>
      </c>
      <c r="DL37" cm="1">
        <f t="array" ref="DL37">BF37*INDEX(prod_est,$G37+$H37-1,MATCH(DL$14,$BP$14:$DP$14,0))</f>
        <v>4.3195800062494261</v>
      </c>
      <c r="DM37" cm="1">
        <f t="array" ref="DM37">BG37*INDEX(prod_est,$G37+$H37-1,MATCH(DM$14,$BP$14:$DP$14,0))</f>
        <v>4.3122316083097996</v>
      </c>
      <c r="DN37" cm="1">
        <f t="array" ref="DN37">BH37*INDEX(prod_est,$G37+$H37-1,MATCH(DN$14,$BP$14:$DP$14,0))</f>
        <v>4.3048957113430006</v>
      </c>
      <c r="DO37" cm="1">
        <f t="array" ref="DO37">BI37*INDEX(prod_est,$G37+$H37-1,MATCH(DO$14,$BP$14:$DP$14,0))</f>
        <v>4.2975722940825793</v>
      </c>
      <c r="DP37" cm="1">
        <f t="array" ref="DP37">BJ37*INDEX(prod_est,$G37+$H37-1,MATCH(DP$14,$BP$14:$DP$14,0))</f>
        <v>4.2902613352982666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08_JPN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ref="K39:AP39" si="53">J39*(1-$F$4)</f>
        <v>4.5664690880449618E-4</v>
      </c>
      <c r="L39" s="42">
        <f t="shared" si="53"/>
        <v>4.5587006864898557E-4</v>
      </c>
      <c r="M39" s="42">
        <f t="shared" si="53"/>
        <v>4.5509455004107678E-4</v>
      </c>
      <c r="N39" s="42">
        <f t="shared" si="53"/>
        <v>4.5432035073257496E-4</v>
      </c>
      <c r="O39" s="42">
        <f t="shared" si="53"/>
        <v>4.5354746847910978E-4</v>
      </c>
      <c r="P39" s="42">
        <f t="shared" si="53"/>
        <v>4.5277590104012905E-4</v>
      </c>
      <c r="Q39" s="42">
        <f t="shared" si="53"/>
        <v>4.5200564617889214E-4</v>
      </c>
      <c r="R39" s="42">
        <f t="shared" si="53"/>
        <v>4.5123670166246352E-4</v>
      </c>
      <c r="S39" s="42">
        <f t="shared" si="53"/>
        <v>4.5046906526170636E-4</v>
      </c>
      <c r="T39" s="42">
        <f t="shared" si="53"/>
        <v>4.4970273475127595E-4</v>
      </c>
      <c r="U39" s="42">
        <f t="shared" si="53"/>
        <v>4.4893770790961325E-4</v>
      </c>
      <c r="V39" s="42">
        <f t="shared" si="53"/>
        <v>4.4817398251893861E-4</v>
      </c>
      <c r="W39" s="42">
        <f t="shared" si="53"/>
        <v>4.4741155636524515E-4</v>
      </c>
      <c r="X39" s="42">
        <f t="shared" si="53"/>
        <v>4.4665042723829242E-4</v>
      </c>
      <c r="Y39" s="42">
        <f t="shared" si="53"/>
        <v>4.4589059293160003E-4</v>
      </c>
      <c r="Z39" s="42">
        <f t="shared" si="53"/>
        <v>4.4513205124244122E-4</v>
      </c>
      <c r="AA39" s="42">
        <f t="shared" si="53"/>
        <v>4.4437479997183648E-4</v>
      </c>
      <c r="AB39" s="42">
        <f t="shared" si="53"/>
        <v>4.4361883692454709E-4</v>
      </c>
      <c r="AC39" s="42">
        <f t="shared" si="53"/>
        <v>4.428641599090689E-4</v>
      </c>
      <c r="AD39" s="42">
        <f t="shared" si="53"/>
        <v>4.4211076673762593E-4</v>
      </c>
      <c r="AE39" s="42">
        <f t="shared" si="53"/>
        <v>4.41358655226164E-4</v>
      </c>
      <c r="AF39" s="42">
        <f t="shared" si="53"/>
        <v>4.4060782319434432E-4</v>
      </c>
      <c r="AG39" s="42">
        <f t="shared" si="53"/>
        <v>4.3985826846553735E-4</v>
      </c>
      <c r="AH39" s="42">
        <f t="shared" si="53"/>
        <v>4.3910998886681637E-4</v>
      </c>
      <c r="AI39" s="42">
        <f t="shared" si="53"/>
        <v>4.383629822289512E-4</v>
      </c>
      <c r="AJ39" s="42">
        <f t="shared" si="53"/>
        <v>4.3761724638640196E-4</v>
      </c>
      <c r="AK39" s="42">
        <f t="shared" si="53"/>
        <v>4.3687277917731266E-4</v>
      </c>
      <c r="AL39" s="42">
        <f t="shared" si="53"/>
        <v>4.3612957844350512E-4</v>
      </c>
      <c r="AM39" s="42">
        <f t="shared" si="53"/>
        <v>4.3538764203047254E-4</v>
      </c>
      <c r="AN39" s="42">
        <f t="shared" si="53"/>
        <v>4.3464696778737336E-4</v>
      </c>
      <c r="AO39" s="42">
        <f t="shared" si="53"/>
        <v>4.3390755356702499E-4</v>
      </c>
      <c r="AP39" s="42">
        <f t="shared" si="53"/>
        <v>4.3316939722589764E-4</v>
      </c>
      <c r="AQ39" s="42">
        <f t="shared" ref="AQ39:BJ39" si="54">AP39*(1-$F$4)</f>
        <v>4.32432496624108E-4</v>
      </c>
      <c r="AR39" s="42">
        <f t="shared" si="54"/>
        <v>4.3169684962541312E-4</v>
      </c>
      <c r="AS39" s="42">
        <f t="shared" si="54"/>
        <v>4.3096245409720419E-4</v>
      </c>
      <c r="AT39" s="42">
        <f t="shared" si="54"/>
        <v>4.3022930791050034E-4</v>
      </c>
      <c r="AU39" s="42">
        <f t="shared" si="54"/>
        <v>4.2949740893994249E-4</v>
      </c>
      <c r="AV39" s="42">
        <f t="shared" si="54"/>
        <v>4.2876675506378723E-4</v>
      </c>
      <c r="AW39" s="42">
        <f t="shared" si="54"/>
        <v>4.2803734416390059E-4</v>
      </c>
      <c r="AX39" s="42">
        <f t="shared" si="54"/>
        <v>4.2730917412575191E-4</v>
      </c>
      <c r="AY39" s="42">
        <f t="shared" si="54"/>
        <v>4.2658224283840781E-4</v>
      </c>
      <c r="AZ39" s="42">
        <f t="shared" si="54"/>
        <v>4.2585654819452586E-4</v>
      </c>
      <c r="BA39" s="42">
        <f t="shared" si="54"/>
        <v>4.2513208809034876E-4</v>
      </c>
      <c r="BB39" s="42">
        <f t="shared" si="54"/>
        <v>4.2440886042569801E-4</v>
      </c>
      <c r="BC39" s="42">
        <f t="shared" si="54"/>
        <v>4.236868631039679E-4</v>
      </c>
      <c r="BD39" s="42">
        <f t="shared" si="54"/>
        <v>4.2296609403211943E-4</v>
      </c>
      <c r="BE39" s="42">
        <f t="shared" si="54"/>
        <v>4.2224655112067425E-4</v>
      </c>
      <c r="BF39" s="42">
        <f t="shared" si="54"/>
        <v>4.215282322837086E-4</v>
      </c>
      <c r="BG39" s="42">
        <f t="shared" si="54"/>
        <v>4.2081113543884725E-4</v>
      </c>
      <c r="BH39" s="42">
        <f t="shared" si="54"/>
        <v>4.2009525850725748E-4</v>
      </c>
      <c r="BI39" s="42">
        <f t="shared" si="54"/>
        <v>4.1938059941364303E-4</v>
      </c>
      <c r="BJ39" s="42">
        <f t="shared" si="54"/>
        <v>4.1866715608623813E-4</v>
      </c>
      <c r="BK39" t="str">
        <f t="shared" si="3"/>
        <v>08_JPN</v>
      </c>
      <c r="BL39" t="str">
        <f t="shared" si="4"/>
        <v>d_ind_cem_16_2_industrial_waste</v>
      </c>
      <c r="BO39" s="8">
        <f t="shared" si="5"/>
        <v>22.17392082000001</v>
      </c>
      <c r="BP39" s="8">
        <f t="shared" si="6"/>
        <v>23.972318892000001</v>
      </c>
      <c r="BQ39" s="8" cm="1">
        <f t="array" ref="BQ39">K39*INDEX(prod_est,$G39+$H39-1,MATCH(BQ$14,$BP$14:$DP$14,0))</f>
        <v>23.835695160756543</v>
      </c>
      <c r="BR39" s="8" cm="1">
        <f t="array" ref="BR39">L39*INDEX(prod_est,$G39+$H39-1,MATCH(BR$14,$BP$14:$DP$14,0))</f>
        <v>21.986719000551059</v>
      </c>
      <c r="BS39" s="8" cm="1">
        <f t="array" ref="BS39">M39*INDEX(prod_est,$G39+$H39-1,MATCH(BS$14,$BP$14:$DP$14,0))</f>
        <v>22.059841276073097</v>
      </c>
      <c r="BT39" s="8" cm="1">
        <f t="array" ref="BT39">N39*INDEX(prod_est,$G39+$H39-1,MATCH(BT$14,$BP$14:$DP$14,0))</f>
        <v>22.087829768515785</v>
      </c>
      <c r="BU39" s="8" cm="1">
        <f t="array" ref="BU39">O39*INDEX(prod_est,$G39+$H39-1,MATCH(BU$14,$BP$14:$DP$14,0))</f>
        <v>22.107010615761475</v>
      </c>
      <c r="BV39" s="8" cm="1">
        <f t="array" ref="BV39">P39*INDEX(prod_est,$G39+$H39-1,MATCH(BV$14,$BP$14:$DP$14,0))</f>
        <v>22.134590321547087</v>
      </c>
      <c r="BW39" s="8" cm="1">
        <f t="array" ref="BW39">Q39*INDEX(prod_est,$G39+$H39-1,MATCH(BW$14,$BP$14:$DP$14,0))</f>
        <v>22.17829113457676</v>
      </c>
      <c r="BX39" s="8" cm="1">
        <f t="array" ref="BX39">R39*INDEX(prod_est,$G39+$H39-1,MATCH(BX$14,$BP$14:$DP$14,0))</f>
        <v>22.241150390311919</v>
      </c>
      <c r="BY39" s="8" cm="1">
        <f t="array" ref="BY39">S39*INDEX(prod_est,$G39+$H39-1,MATCH(BY$14,$BP$14:$DP$14,0))</f>
        <v>22.323832035012668</v>
      </c>
      <c r="BZ39" s="8" cm="1">
        <f t="array" ref="BZ39">T39*INDEX(prod_est,$G39+$H39-1,MATCH(BZ$14,$BP$14:$DP$14,0))</f>
        <v>22.187102433405183</v>
      </c>
      <c r="CA39" s="8" cm="1">
        <f t="array" ref="CA39">U39*INDEX(prod_est,$G39+$H39-1,MATCH(CA$14,$BP$14:$DP$14,0))</f>
        <v>22.067905427921815</v>
      </c>
      <c r="CB39" s="8" cm="1">
        <f t="array" ref="CB39">V39*INDEX(prod_est,$G39+$H39-1,MATCH(CB$14,$BP$14:$DP$14,0))</f>
        <v>21.961307119975785</v>
      </c>
      <c r="CC39" s="8" cm="1">
        <f t="array" ref="CC39">W39*INDEX(prod_est,$G39+$H39-1,MATCH(CC$14,$BP$14:$DP$14,0))</f>
        <v>21.859677016714368</v>
      </c>
      <c r="CD39" s="8" cm="1">
        <f t="array" ref="CD39">X39*INDEX(prod_est,$G39+$H39-1,MATCH(CD$14,$BP$14:$DP$14,0))</f>
        <v>21.752520078881126</v>
      </c>
      <c r="CE39" s="8" cm="1">
        <f t="array" ref="CE39">Y39*INDEX(prod_est,$G39+$H39-1,MATCH(CE$14,$BP$14:$DP$14,0))</f>
        <v>21.635333774178275</v>
      </c>
      <c r="CF39" s="8" cm="1">
        <f t="array" ref="CF39">Z39*INDEX(prod_est,$G39+$H39-1,MATCH(CF$14,$BP$14:$DP$14,0))</f>
        <v>21.506251606999413</v>
      </c>
      <c r="CG39" s="8" cm="1">
        <f t="array" ref="CG39">AA39*INDEX(prod_est,$G39+$H39-1,MATCH(CG$14,$BP$14:$DP$14,0))</f>
        <v>21.365198621665456</v>
      </c>
      <c r="CH39" s="8" cm="1">
        <f t="array" ref="CH39">AB39*INDEX(prod_est,$G39+$H39-1,MATCH(CH$14,$BP$14:$DP$14,0))</f>
        <v>21.212584939093894</v>
      </c>
      <c r="CI39" s="8" cm="1">
        <f t="array" ref="CI39">AC39*INDEX(prod_est,$G39+$H39-1,MATCH(CI$14,$BP$14:$DP$14,0))</f>
        <v>21.049201639990823</v>
      </c>
      <c r="CJ39" s="8" cm="1">
        <f t="array" ref="CJ39">AD39*INDEX(prod_est,$G39+$H39-1,MATCH(CJ$14,$BP$14:$DP$14,0))</f>
        <v>20.875680383736636</v>
      </c>
      <c r="CK39" s="8" cm="1">
        <f t="array" ref="CK39">AE39*INDEX(prod_est,$G39+$H39-1,MATCH(CK$14,$BP$14:$DP$14,0))</f>
        <v>20.69294942314254</v>
      </c>
      <c r="CL39" s="8" cm="1">
        <f t="array" ref="CL39">AF39*INDEX(prod_est,$G39+$H39-1,MATCH(CL$14,$BP$14:$DP$14,0))</f>
        <v>20.502244944525877</v>
      </c>
      <c r="CM39" s="8" cm="1">
        <f t="array" ref="CM39">AG39*INDEX(prod_est,$G39+$H39-1,MATCH(CM$14,$BP$14:$DP$14,0))</f>
        <v>20.330408390500441</v>
      </c>
      <c r="CN39" s="8" cm="1">
        <f t="array" ref="CN39">AH39*INDEX(prod_est,$G39+$H39-1,MATCH(CN$14,$BP$14:$DP$14,0))</f>
        <v>20.167157972157309</v>
      </c>
      <c r="CO39" s="8" cm="1">
        <f t="array" ref="CO39">AI39*INDEX(prod_est,$G39+$H39-1,MATCH(CO$14,$BP$14:$DP$14,0))</f>
        <v>20.008766500898957</v>
      </c>
      <c r="CP39" s="8" cm="1">
        <f t="array" ref="CP39">AJ39*INDEX(prod_est,$G39+$H39-1,MATCH(CP$14,$BP$14:$DP$14,0))</f>
        <v>19.855064144321624</v>
      </c>
      <c r="CQ39" s="8" cm="1">
        <f t="array" ref="CQ39">AK39*INDEX(prod_est,$G39+$H39-1,MATCH(CQ$14,$BP$14:$DP$14,0))</f>
        <v>19.707185092316742</v>
      </c>
      <c r="CR39" s="8" cm="1">
        <f t="array" ref="CR39">AL39*INDEX(prod_est,$G39+$H39-1,MATCH(CR$14,$BP$14:$DP$14,0))</f>
        <v>19.567007920532102</v>
      </c>
      <c r="CS39" s="8" cm="1">
        <f t="array" ref="CS39">AM39*INDEX(prod_est,$G39+$H39-1,MATCH(CS$14,$BP$14:$DP$14,0))</f>
        <v>19.437410336092448</v>
      </c>
      <c r="CT39" s="8" cm="1">
        <f t="array" ref="CT39">AN39*INDEX(prod_est,$G39+$H39-1,MATCH(CT$14,$BP$14:$DP$14,0))</f>
        <v>19.320875297201145</v>
      </c>
      <c r="CU39" s="8" cm="1">
        <f t="array" ref="CU39">AO39*INDEX(prod_est,$G39+$H39-1,MATCH(CU$14,$BP$14:$DP$14,0))</f>
        <v>19.219955707467367</v>
      </c>
      <c r="CV39" s="8" cm="1">
        <f t="array" ref="CV39">AP39*INDEX(prod_est,$G39+$H39-1,MATCH(CV$14,$BP$14:$DP$14,0))</f>
        <v>19.136383503723255</v>
      </c>
      <c r="CW39" cm="1">
        <f t="array" ref="CW39">AQ39*INDEX(prod_est,$G39+$H39-1,MATCH(CW$14,$BP$14:$DP$14,0))</f>
        <v>19.103829005159231</v>
      </c>
      <c r="CX39" cm="1">
        <f t="array" ref="CX39">AR39*INDEX(prod_est,$G39+$H39-1,MATCH(CX$14,$BP$14:$DP$14,0))</f>
        <v>19.071329887768794</v>
      </c>
      <c r="CY39" cm="1">
        <f t="array" ref="CY39">AS39*INDEX(prod_est,$G39+$H39-1,MATCH(CY$14,$BP$14:$DP$14,0))</f>
        <v>19.038886057338416</v>
      </c>
      <c r="CZ39" cm="1">
        <f t="array" ref="CZ39">AT39*INDEX(prod_est,$G39+$H39-1,MATCH(CZ$14,$BP$14:$DP$14,0))</f>
        <v>19.006497419814838</v>
      </c>
      <c r="DA39" cm="1">
        <f t="array" ref="DA39">AU39*INDEX(prod_est,$G39+$H39-1,MATCH(DA$14,$BP$14:$DP$14,0))</f>
        <v>18.974163881304797</v>
      </c>
      <c r="DB39" cm="1">
        <f t="array" ref="DB39">AV39*INDEX(prod_est,$G39+$H39-1,MATCH(DB$14,$BP$14:$DP$14,0))</f>
        <v>18.941885348074763</v>
      </c>
      <c r="DC39" cm="1">
        <f t="array" ref="DC39">AW39*INDEX(prod_est,$G39+$H39-1,MATCH(DC$14,$BP$14:$DP$14,0))</f>
        <v>18.90966172655067</v>
      </c>
      <c r="DD39" cm="1">
        <f t="array" ref="DD39">AX39*INDEX(prod_est,$G39+$H39-1,MATCH(DD$14,$BP$14:$DP$14,0))</f>
        <v>18.877492923317632</v>
      </c>
      <c r="DE39" cm="1">
        <f t="array" ref="DE39">AY39*INDEX(prod_est,$G39+$H39-1,MATCH(DE$14,$BP$14:$DP$14,0))</f>
        <v>18.845378845119683</v>
      </c>
      <c r="DF39" cm="1">
        <f t="array" ref="DF39">AZ39*INDEX(prod_est,$G39+$H39-1,MATCH(DF$14,$BP$14:$DP$14,0))</f>
        <v>18.813319398859491</v>
      </c>
      <c r="DG39" cm="1">
        <f t="array" ref="DG39">BA39*INDEX(prod_est,$G39+$H39-1,MATCH(DG$14,$BP$14:$DP$14,0))</f>
        <v>18.781314491598117</v>
      </c>
      <c r="DH39" cm="1">
        <f t="array" ref="DH39">BB39*INDEX(prod_est,$G39+$H39-1,MATCH(DH$14,$BP$14:$DP$14,0))</f>
        <v>18.749364030554716</v>
      </c>
      <c r="DI39" cm="1">
        <f t="array" ref="DI39">BC39*INDEX(prod_est,$G39+$H39-1,MATCH(DI$14,$BP$14:$DP$14,0))</f>
        <v>18.717467923106287</v>
      </c>
      <c r="DJ39" cm="1">
        <f t="array" ref="DJ39">BD39*INDEX(prod_est,$G39+$H39-1,MATCH(DJ$14,$BP$14:$DP$14,0))</f>
        <v>18.685626076787393</v>
      </c>
      <c r="DK39" cm="1">
        <f t="array" ref="DK39">BE39*INDEX(prod_est,$G39+$H39-1,MATCH(DK$14,$BP$14:$DP$14,0))</f>
        <v>18.653838399289899</v>
      </c>
      <c r="DL39" cm="1">
        <f t="array" ref="DL39">BF39*INDEX(prod_est,$G39+$H39-1,MATCH(DL$14,$BP$14:$DP$14,0))</f>
        <v>18.622104798462704</v>
      </c>
      <c r="DM39" cm="1">
        <f t="array" ref="DM39">BG39*INDEX(prod_est,$G39+$H39-1,MATCH(DM$14,$BP$14:$DP$14,0))</f>
        <v>18.590425182311474</v>
      </c>
      <c r="DN39" cm="1">
        <f t="array" ref="DN39">BH39*INDEX(prod_est,$G39+$H39-1,MATCH(DN$14,$BP$14:$DP$14,0))</f>
        <v>18.558799458998369</v>
      </c>
      <c r="DO39" cm="1">
        <f t="array" ref="DO39">BI39*INDEX(prod_est,$G39+$H39-1,MATCH(DO$14,$BP$14:$DP$14,0))</f>
        <v>18.527227536841789</v>
      </c>
      <c r="DP39" cm="1">
        <f t="array" ref="DP39">BJ39*INDEX(prod_est,$G39+$H39-1,MATCH(DP$14,$BP$14:$DP$14,0))</f>
        <v>18.495709324316095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08_JPN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08_JPN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08_JPN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08_JPN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08_JPN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ref="K45:AP45" si="62">J45*(1-$F$4)</f>
        <v>1.2042022609840294E-3</v>
      </c>
      <c r="L45" s="42">
        <f t="shared" si="62"/>
        <v>1.2021536920489235E-3</v>
      </c>
      <c r="M45" s="42">
        <f t="shared" si="62"/>
        <v>1.2001086081053491E-3</v>
      </c>
      <c r="N45" s="42">
        <f t="shared" si="62"/>
        <v>1.1980670032246965E-3</v>
      </c>
      <c r="O45" s="42">
        <f t="shared" si="62"/>
        <v>1.1960288714884413E-3</v>
      </c>
      <c r="P45" s="42">
        <f t="shared" si="62"/>
        <v>1.1939942069881281E-3</v>
      </c>
      <c r="Q45" s="42">
        <f t="shared" si="62"/>
        <v>1.1919630038253525E-3</v>
      </c>
      <c r="R45" s="42">
        <f t="shared" si="62"/>
        <v>1.1899352561117443E-3</v>
      </c>
      <c r="S45" s="42">
        <f t="shared" si="62"/>
        <v>1.1879109579689506E-3</v>
      </c>
      <c r="T45" s="42">
        <f t="shared" si="62"/>
        <v>1.1858901035286188E-3</v>
      </c>
      <c r="U45" s="42">
        <f t="shared" si="62"/>
        <v>1.1838726869323793E-3</v>
      </c>
      <c r="V45" s="42">
        <f t="shared" si="62"/>
        <v>1.1818587023318286E-3</v>
      </c>
      <c r="W45" s="42">
        <f t="shared" si="62"/>
        <v>1.1798481438885125E-3</v>
      </c>
      <c r="X45" s="42">
        <f t="shared" si="62"/>
        <v>1.1778410057739091E-3</v>
      </c>
      <c r="Y45" s="42">
        <f t="shared" si="62"/>
        <v>1.1758372821694121E-3</v>
      </c>
      <c r="Z45" s="42">
        <f t="shared" si="62"/>
        <v>1.1738369672663132E-3</v>
      </c>
      <c r="AA45" s="42">
        <f t="shared" si="62"/>
        <v>1.1718400552657863E-3</v>
      </c>
      <c r="AB45" s="42">
        <f t="shared" si="62"/>
        <v>1.1698465403788695E-3</v>
      </c>
      <c r="AC45" s="42">
        <f t="shared" si="62"/>
        <v>1.1678564168264498E-3</v>
      </c>
      <c r="AD45" s="42">
        <f t="shared" si="62"/>
        <v>1.1658696788392449E-3</v>
      </c>
      <c r="AE45" s="42">
        <f t="shared" si="62"/>
        <v>1.1638863206577877E-3</v>
      </c>
      <c r="AF45" s="42">
        <f t="shared" si="62"/>
        <v>1.1619063365324084E-3</v>
      </c>
      <c r="AG45" s="42">
        <f t="shared" si="62"/>
        <v>1.1599297207232186E-3</v>
      </c>
      <c r="AH45" s="42">
        <f t="shared" si="62"/>
        <v>1.1579564675000948E-3</v>
      </c>
      <c r="AI45" s="42">
        <f t="shared" si="62"/>
        <v>1.1559865711426611E-3</v>
      </c>
      <c r="AJ45" s="42">
        <f t="shared" si="62"/>
        <v>1.1540200259402733E-3</v>
      </c>
      <c r="AK45" s="42">
        <f t="shared" si="62"/>
        <v>1.1520568261920022E-3</v>
      </c>
      <c r="AL45" s="42">
        <f t="shared" si="62"/>
        <v>1.1500969662066164E-3</v>
      </c>
      <c r="AM45" s="42">
        <f t="shared" si="62"/>
        <v>1.1481404403025667E-3</v>
      </c>
      <c r="AN45" s="42">
        <f t="shared" si="62"/>
        <v>1.1461872428079692E-3</v>
      </c>
      <c r="AO45" s="42">
        <f t="shared" si="62"/>
        <v>1.1442373680605887E-3</v>
      </c>
      <c r="AP45" s="42">
        <f t="shared" si="62"/>
        <v>1.1422908104078229E-3</v>
      </c>
      <c r="AQ45" s="42">
        <f t="shared" si="58"/>
        <v>1.1403475642066854E-3</v>
      </c>
      <c r="AR45" s="42">
        <f t="shared" si="58"/>
        <v>1.1384076238237894E-3</v>
      </c>
      <c r="AS45" s="42">
        <f t="shared" si="58"/>
        <v>1.1364709836353317E-3</v>
      </c>
      <c r="AT45" s="42">
        <f t="shared" si="58"/>
        <v>1.1345376380270764E-3</v>
      </c>
      <c r="AU45" s="42">
        <f t="shared" si="58"/>
        <v>1.1326075813943379E-3</v>
      </c>
      <c r="AV45" s="42">
        <f t="shared" si="58"/>
        <v>1.1306808081419659E-3</v>
      </c>
      <c r="AW45" s="42">
        <f t="shared" si="58"/>
        <v>1.1287573126843278E-3</v>
      </c>
      <c r="AX45" s="42">
        <f t="shared" si="58"/>
        <v>1.1268370894452937E-3</v>
      </c>
      <c r="AY45" s="42">
        <f t="shared" si="58"/>
        <v>1.1249201328582196E-3</v>
      </c>
      <c r="AZ45" s="42">
        <f t="shared" si="58"/>
        <v>1.1230064373659312E-3</v>
      </c>
      <c r="BA45" s="42">
        <f t="shared" si="58"/>
        <v>1.121095997420708E-3</v>
      </c>
      <c r="BB45" s="42">
        <f t="shared" si="58"/>
        <v>1.1191888074842675E-3</v>
      </c>
      <c r="BC45" s="42">
        <f t="shared" si="58"/>
        <v>1.1172848620277483E-3</v>
      </c>
      <c r="BD45" s="42">
        <f t="shared" si="58"/>
        <v>1.1153841555316952E-3</v>
      </c>
      <c r="BE45" s="42">
        <f t="shared" si="58"/>
        <v>1.1134866824860422E-3</v>
      </c>
      <c r="BF45" s="42">
        <f t="shared" si="58"/>
        <v>1.111592437390097E-3</v>
      </c>
      <c r="BG45" s="42">
        <f t="shared" si="58"/>
        <v>1.1097014147525251E-3</v>
      </c>
      <c r="BH45" s="42">
        <f t="shared" si="58"/>
        <v>1.1078136090913336E-3</v>
      </c>
      <c r="BI45" s="42">
        <f t="shared" si="58"/>
        <v>1.1059290149338557E-3</v>
      </c>
      <c r="BJ45" s="42">
        <f t="shared" si="58"/>
        <v>1.1040476268167345E-3</v>
      </c>
      <c r="BK45" t="str">
        <f t="shared" si="3"/>
        <v>08_JPN</v>
      </c>
      <c r="BL45" t="str">
        <f t="shared" si="4"/>
        <v>d_ind_cem_17_electricity</v>
      </c>
      <c r="BO45" s="8">
        <f t="shared" si="5"/>
        <v>63.954291096000013</v>
      </c>
      <c r="BP45" s="8">
        <f t="shared" si="6"/>
        <v>63.216283859999997</v>
      </c>
      <c r="BQ45" s="8" cm="1">
        <f t="array" ref="BQ45">K45*INDEX(prod_est,$G45+$H45-1,MATCH(BQ$14,$BP$14:$DP$14,0))</f>
        <v>62.855999791729033</v>
      </c>
      <c r="BR45" s="8" cm="1">
        <f t="array" ref="BR45">L45*INDEX(prod_est,$G45+$H45-1,MATCH(BR$14,$BP$14:$DP$14,0))</f>
        <v>57.980151012955709</v>
      </c>
      <c r="BS45" s="8" cm="1">
        <f t="array" ref="BS45">M45*INDEX(prod_est,$G45+$H45-1,MATCH(BS$14,$BP$14:$DP$14,0))</f>
        <v>58.172978354637415</v>
      </c>
      <c r="BT45" s="8" cm="1">
        <f t="array" ref="BT45">N45*INDEX(prod_est,$G45+$H45-1,MATCH(BT$14,$BP$14:$DP$14,0))</f>
        <v>58.24678550241655</v>
      </c>
      <c r="BU45" s="8" cm="1">
        <f t="array" ref="BU45">O45*INDEX(prod_est,$G45+$H45-1,MATCH(BU$14,$BP$14:$DP$14,0))</f>
        <v>58.297366419916493</v>
      </c>
      <c r="BV45" s="8" cm="1">
        <f t="array" ref="BV45">P45*INDEX(prod_est,$G45+$H45-1,MATCH(BV$14,$BP$14:$DP$14,0))</f>
        <v>58.370095575471829</v>
      </c>
      <c r="BW45" s="8" cm="1">
        <f t="array" ref="BW45">Q45*INDEX(prod_est,$G45+$H45-1,MATCH(BW$14,$BP$14:$DP$14,0))</f>
        <v>58.485336950903339</v>
      </c>
      <c r="BX45" s="8" cm="1">
        <f t="array" ref="BX45">R45*INDEX(prod_est,$G45+$H45-1,MATCH(BX$14,$BP$14:$DP$14,0))</f>
        <v>58.651100161866978</v>
      </c>
      <c r="BY45" s="8" cm="1">
        <f t="array" ref="BY45">S45*INDEX(prod_est,$G45+$H45-1,MATCH(BY$14,$BP$14:$DP$14,0))</f>
        <v>58.869136070072692</v>
      </c>
      <c r="BZ45" s="8" cm="1">
        <f t="array" ref="BZ45">T45*INDEX(prod_est,$G45+$H45-1,MATCH(BZ$14,$BP$14:$DP$14,0))</f>
        <v>58.508572816003515</v>
      </c>
      <c r="CA45" s="8" cm="1">
        <f t="array" ref="CA45">U45*INDEX(prod_est,$G45+$H45-1,MATCH(CA$14,$BP$14:$DP$14,0))</f>
        <v>58.194243953291235</v>
      </c>
      <c r="CB45" s="8" cm="1">
        <f t="array" ref="CB45">V45*INDEX(prod_est,$G45+$H45-1,MATCH(CB$14,$BP$14:$DP$14,0))</f>
        <v>57.913138528135192</v>
      </c>
      <c r="CC45" s="8" cm="1">
        <f t="array" ref="CC45">W45*INDEX(prod_est,$G45+$H45-1,MATCH(CC$14,$BP$14:$DP$14,0))</f>
        <v>57.645134523790027</v>
      </c>
      <c r="CD45" s="8" cm="1">
        <f t="array" ref="CD45">X45*INDEX(prod_est,$G45+$H45-1,MATCH(CD$14,$BP$14:$DP$14,0))</f>
        <v>57.362555961818067</v>
      </c>
      <c r="CE45" s="8" cm="1">
        <f t="array" ref="CE45">Y45*INDEX(prod_est,$G45+$H45-1,MATCH(CE$14,$BP$14:$DP$14,0))</f>
        <v>57.053529424336453</v>
      </c>
      <c r="CF45" s="8" cm="1">
        <f t="array" ref="CF45">Z45*INDEX(prod_est,$G45+$H45-1,MATCH(CF$14,$BP$14:$DP$14,0))</f>
        <v>56.71313286285212</v>
      </c>
      <c r="CG45" s="8" cm="1">
        <f t="array" ref="CG45">AA45*INDEX(prod_est,$G45+$H45-1,MATCH(CG$14,$BP$14:$DP$14,0))</f>
        <v>56.34116861524037</v>
      </c>
      <c r="CH45" s="8" cm="1">
        <f t="array" ref="CH45">AB45*INDEX(prod_est,$G45+$H45-1,MATCH(CH$14,$BP$14:$DP$14,0))</f>
        <v>55.938718192240877</v>
      </c>
      <c r="CI45" s="8" cm="1">
        <f t="array" ref="CI45">AC45*INDEX(prod_est,$G45+$H45-1,MATCH(CI$14,$BP$14:$DP$14,0))</f>
        <v>55.50786771588043</v>
      </c>
      <c r="CJ45" s="8" cm="1">
        <f t="array" ref="CJ45">AD45*INDEX(prod_est,$G45+$H45-1,MATCH(CJ$14,$BP$14:$DP$14,0))</f>
        <v>55.050282905644607</v>
      </c>
      <c r="CK45" s="8" cm="1">
        <f t="array" ref="CK45">AE45*INDEX(prod_est,$G45+$H45-1,MATCH(CK$14,$BP$14:$DP$14,0))</f>
        <v>54.568411613719569</v>
      </c>
      <c r="CL45" s="8" cm="1">
        <f t="array" ref="CL45">AF45*INDEX(prod_est,$G45+$H45-1,MATCH(CL$14,$BP$14:$DP$14,0))</f>
        <v>54.065513729375674</v>
      </c>
      <c r="CM45" s="8" cm="1">
        <f t="array" ref="CM45">AG45*INDEX(prod_est,$G45+$H45-1,MATCH(CM$14,$BP$14:$DP$14,0))</f>
        <v>53.612371568797244</v>
      </c>
      <c r="CN45" s="8" cm="1">
        <f t="array" ref="CN45">AH45*INDEX(prod_est,$G45+$H45-1,MATCH(CN$14,$BP$14:$DP$14,0))</f>
        <v>53.181871506090026</v>
      </c>
      <c r="CO45" s="8" cm="1">
        <f t="array" ref="CO45">AI45*INDEX(prod_est,$G45+$H45-1,MATCH(CO$14,$BP$14:$DP$14,0))</f>
        <v>52.76418474607398</v>
      </c>
      <c r="CP45" s="8" cm="1">
        <f t="array" ref="CP45">AJ45*INDEX(prod_est,$G45+$H45-1,MATCH(CP$14,$BP$14:$DP$14,0))</f>
        <v>52.358863431639676</v>
      </c>
      <c r="CQ45" s="8" cm="1">
        <f t="array" ref="CQ45">AK45*INDEX(prod_est,$G45+$H45-1,MATCH(CQ$14,$BP$14:$DP$14,0))</f>
        <v>51.968898482040743</v>
      </c>
      <c r="CR45" s="8" cm="1">
        <f t="array" ref="CR45">AL45*INDEX(prod_est,$G45+$H45-1,MATCH(CR$14,$BP$14:$DP$14,0))</f>
        <v>51.599243801483865</v>
      </c>
      <c r="CS45" s="8" cm="1">
        <f t="array" ref="CS45">AM45*INDEX(prod_est,$G45+$H45-1,MATCH(CS$14,$BP$14:$DP$14,0))</f>
        <v>51.257488057184915</v>
      </c>
      <c r="CT45" s="8" cm="1">
        <f t="array" ref="CT45">AN45*INDEX(prod_est,$G45+$H45-1,MATCH(CT$14,$BP$14:$DP$14,0))</f>
        <v>50.950178942393883</v>
      </c>
      <c r="CU45" s="8" cm="1">
        <f t="array" ref="CU45">AO45*INDEX(prod_est,$G45+$H45-1,MATCH(CU$14,$BP$14:$DP$14,0))</f>
        <v>50.684048600127568</v>
      </c>
      <c r="CV45" s="8" cm="1">
        <f t="array" ref="CV45">AP45*INDEX(prod_est,$G45+$H45-1,MATCH(CV$14,$BP$14:$DP$14,0))</f>
        <v>50.463664240212495</v>
      </c>
      <c r="CW45" cm="1">
        <f t="array" ref="CW45">AQ45*INDEX(prod_est,$G45+$H45-1,MATCH(CW$14,$BP$14:$DP$14,0))</f>
        <v>50.377816290691428</v>
      </c>
      <c r="CX45" cm="1">
        <f t="array" ref="CX45">AR45*INDEX(prod_est,$G45+$H45-1,MATCH(CX$14,$BP$14:$DP$14,0))</f>
        <v>50.292114384279749</v>
      </c>
      <c r="CY45" cm="1">
        <f t="array" ref="CY45">AS45*INDEX(prod_est,$G45+$H45-1,MATCH(CY$14,$BP$14:$DP$14,0))</f>
        <v>50.206558272531339</v>
      </c>
      <c r="CZ45" cm="1">
        <f t="array" ref="CZ45">AT45*INDEX(prod_est,$G45+$H45-1,MATCH(CZ$14,$BP$14:$DP$14,0))</f>
        <v>50.121147707422743</v>
      </c>
      <c r="DA45" cm="1">
        <f t="array" ref="DA45">AU45*INDEX(prod_est,$G45+$H45-1,MATCH(DA$14,$BP$14:$DP$14,0))</f>
        <v>50.03588244135242</v>
      </c>
      <c r="DB45" cm="1">
        <f t="array" ref="DB45">AV45*INDEX(prod_est,$G45+$H45-1,MATCH(DB$14,$BP$14:$DP$14,0))</f>
        <v>49.950762227140061</v>
      </c>
      <c r="DC45" cm="1">
        <f t="array" ref="DC45">AW45*INDEX(prod_est,$G45+$H45-1,MATCH(DC$14,$BP$14:$DP$14,0))</f>
        <v>49.865786818025839</v>
      </c>
      <c r="DD45" cm="1">
        <f t="array" ref="DD45">AX45*INDEX(prod_est,$G45+$H45-1,MATCH(DD$14,$BP$14:$DP$14,0))</f>
        <v>49.780955967669726</v>
      </c>
      <c r="DE45" cm="1">
        <f t="array" ref="DE45">AY45*INDEX(prod_est,$G45+$H45-1,MATCH(DE$14,$BP$14:$DP$14,0))</f>
        <v>49.696269430150757</v>
      </c>
      <c r="DF45" cm="1">
        <f t="array" ref="DF45">AZ45*INDEX(prod_est,$G45+$H45-1,MATCH(DF$14,$BP$14:$DP$14,0))</f>
        <v>49.611726959966326</v>
      </c>
      <c r="DG45" cm="1">
        <f t="array" ref="DG45">BA45*INDEX(prod_est,$G45+$H45-1,MATCH(DG$14,$BP$14:$DP$14,0))</f>
        <v>49.527328312031472</v>
      </c>
      <c r="DH45" cm="1">
        <f t="array" ref="DH45">BB45*INDEX(prod_est,$G45+$H45-1,MATCH(DH$14,$BP$14:$DP$14,0))</f>
        <v>49.443073241678164</v>
      </c>
      <c r="DI45" cm="1">
        <f t="array" ref="DI45">BC45*INDEX(prod_est,$G45+$H45-1,MATCH(DI$14,$BP$14:$DP$14,0))</f>
        <v>49.358961504654594</v>
      </c>
      <c r="DJ45" cm="1">
        <f t="array" ref="DJ45">BD45*INDEX(prod_est,$G45+$H45-1,MATCH(DJ$14,$BP$14:$DP$14,0))</f>
        <v>49.274992857124488</v>
      </c>
      <c r="DK45" cm="1">
        <f t="array" ref="DK45">BE45*INDEX(prod_est,$G45+$H45-1,MATCH(DK$14,$BP$14:$DP$14,0))</f>
        <v>49.191167055666362</v>
      </c>
      <c r="DL45" cm="1">
        <f t="array" ref="DL45">BF45*INDEX(prod_est,$G45+$H45-1,MATCH(DL$14,$BP$14:$DP$14,0))</f>
        <v>49.107483857272847</v>
      </c>
      <c r="DM45" cm="1">
        <f t="array" ref="DM45">BG45*INDEX(prod_est,$G45+$H45-1,MATCH(DM$14,$BP$14:$DP$14,0))</f>
        <v>49.023943019349979</v>
      </c>
      <c r="DN45" cm="1">
        <f t="array" ref="DN45">BH45*INDEX(prod_est,$G45+$H45-1,MATCH(DN$14,$BP$14:$DP$14,0))</f>
        <v>48.940544299716464</v>
      </c>
      <c r="DO45" cm="1">
        <f t="array" ref="DO45">BI45*INDEX(prod_est,$G45+$H45-1,MATCH(DO$14,$BP$14:$DP$14,0))</f>
        <v>48.857287456603032</v>
      </c>
      <c r="DP45" cm="1">
        <f t="array" ref="DP45">BJ45*INDEX(prod_est,$G45+$H45-1,MATCH(DP$14,$BP$14:$DP$14,0))</f>
        <v>48.774172248651716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08_JPN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4">SUM(J15:J46)*1000</f>
        <v>6.6325009789718026</v>
      </c>
      <c r="K47" s="42">
        <f t="shared" si="64"/>
        <v>6.6212178781939652</v>
      </c>
      <c r="L47" s="42">
        <f t="shared" si="64"/>
        <v>6.609953972040234</v>
      </c>
      <c r="M47" s="42">
        <f t="shared" si="64"/>
        <v>6.5987092278570296</v>
      </c>
      <c r="N47" s="42">
        <f t="shared" si="64"/>
        <v>6.5874836130463263</v>
      </c>
      <c r="O47" s="42">
        <f t="shared" si="64"/>
        <v>6.5762770950655511</v>
      </c>
      <c r="P47" s="42">
        <f t="shared" si="64"/>
        <v>6.5650896414274955</v>
      </c>
      <c r="Q47" s="42">
        <f t="shared" si="64"/>
        <v>6.5539212197002144</v>
      </c>
      <c r="R47" s="42">
        <f t="shared" si="64"/>
        <v>6.542771797506937</v>
      </c>
      <c r="S47" s="42">
        <f t="shared" si="64"/>
        <v>6.5316413425259707</v>
      </c>
      <c r="T47" s="42">
        <f t="shared" si="64"/>
        <v>6.5205298224906096</v>
      </c>
      <c r="U47" s="42">
        <f t="shared" si="64"/>
        <v>6.5094372051890357</v>
      </c>
      <c r="V47" s="42">
        <f t="shared" si="64"/>
        <v>6.4983634584642305</v>
      </c>
      <c r="W47" s="42">
        <f t="shared" si="64"/>
        <v>6.4873085502138856</v>
      </c>
      <c r="X47" s="42">
        <f t="shared" si="64"/>
        <v>6.4762724483902945</v>
      </c>
      <c r="Y47" s="42">
        <f t="shared" si="64"/>
        <v>6.4652551210002818</v>
      </c>
      <c r="Z47" s="42">
        <f t="shared" si="64"/>
        <v>6.4542565361050883</v>
      </c>
      <c r="AA47" s="42">
        <f t="shared" si="64"/>
        <v>6.4432766618202955</v>
      </c>
      <c r="AB47" s="42">
        <f t="shared" si="64"/>
        <v>6.4323154663157185</v>
      </c>
      <c r="AC47" s="42">
        <f t="shared" si="64"/>
        <v>6.4213729178153303</v>
      </c>
      <c r="AD47" s="42">
        <f t="shared" si="64"/>
        <v>6.410448984597152</v>
      </c>
      <c r="AE47" s="42">
        <f t="shared" si="64"/>
        <v>6.3995436349931794</v>
      </c>
      <c r="AF47" s="42">
        <f t="shared" si="64"/>
        <v>6.3886568373892691</v>
      </c>
      <c r="AG47" s="42">
        <f t="shared" si="64"/>
        <v>6.3777885602250715</v>
      </c>
      <c r="AH47" s="42">
        <f t="shared" si="64"/>
        <v>6.3669387719939206</v>
      </c>
      <c r="AI47" s="42">
        <f t="shared" si="64"/>
        <v>6.356107441242747</v>
      </c>
      <c r="AJ47" s="42">
        <f t="shared" si="64"/>
        <v>6.345294536571993</v>
      </c>
      <c r="AK47" s="42">
        <f t="shared" si="64"/>
        <v>6.3345000266355171</v>
      </c>
      <c r="AL47" s="42">
        <f t="shared" si="64"/>
        <v>6.3237238801405011</v>
      </c>
      <c r="AM47" s="42">
        <f t="shared" si="64"/>
        <v>6.3129660658473634</v>
      </c>
      <c r="AN47" s="42">
        <f t="shared" si="64"/>
        <v>6.302226552569663</v>
      </c>
      <c r="AO47" s="42">
        <f t="shared" ref="AO47:BJ47" si="65">SUM(AO15:AO46)*1000</f>
        <v>6.2915053091740187</v>
      </c>
      <c r="AP47">
        <f t="shared" si="65"/>
        <v>6.2808023045800114</v>
      </c>
      <c r="AQ47">
        <f t="shared" si="65"/>
        <v>6.2701175077600899</v>
      </c>
      <c r="AR47">
        <f t="shared" si="65"/>
        <v>6.2594508877394919</v>
      </c>
      <c r="AS47">
        <f t="shared" si="65"/>
        <v>6.248802413596148</v>
      </c>
      <c r="AT47">
        <f t="shared" si="65"/>
        <v>6.2381720544605912</v>
      </c>
      <c r="AU47">
        <f t="shared" si="65"/>
        <v>6.2275597795158735</v>
      </c>
      <c r="AV47">
        <f t="shared" si="65"/>
        <v>6.2169655579974652</v>
      </c>
      <c r="AW47">
        <f t="shared" si="65"/>
        <v>6.2063893591931798</v>
      </c>
      <c r="AX47">
        <f t="shared" si="65"/>
        <v>6.1958311524430725</v>
      </c>
      <c r="AY47">
        <f t="shared" si="65"/>
        <v>6.1852909071393603</v>
      </c>
      <c r="AZ47">
        <f t="shared" si="65"/>
        <v>6.1747685927263269</v>
      </c>
      <c r="BA47">
        <f t="shared" si="65"/>
        <v>6.1642641787002397</v>
      </c>
      <c r="BB47">
        <f t="shared" si="65"/>
        <v>6.1537776346092548</v>
      </c>
      <c r="BC47">
        <f t="shared" si="65"/>
        <v>6.1433089300533377</v>
      </c>
      <c r="BD47">
        <f t="shared" si="65"/>
        <v>6.1328580346841637</v>
      </c>
      <c r="BE47">
        <f t="shared" si="65"/>
        <v>6.1224249182050414</v>
      </c>
      <c r="BF47">
        <f t="shared" si="65"/>
        <v>6.1120095503708161</v>
      </c>
      <c r="BG47">
        <f t="shared" si="65"/>
        <v>6.1016119009877876</v>
      </c>
      <c r="BH47">
        <f t="shared" si="65"/>
        <v>6.091231939913623</v>
      </c>
      <c r="BI47">
        <f t="shared" si="65"/>
        <v>6.0808696370572601</v>
      </c>
      <c r="BJ47">
        <f t="shared" si="65"/>
        <v>6.0705249623788333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08_JPN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08_JPN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132.29731155600001</v>
      </c>
      <c r="BP58" s="65">
        <f t="shared" si="73"/>
        <v>127.918337436</v>
      </c>
      <c r="BQ58" s="65">
        <f t="shared" si="73"/>
        <v>127.1893015578398</v>
      </c>
      <c r="BR58" s="65">
        <f t="shared" si="73"/>
        <v>117.3230071272574</v>
      </c>
      <c r="BS58" s="65">
        <f t="shared" si="73"/>
        <v>117.71319382369076</v>
      </c>
      <c r="BT58" s="65">
        <f t="shared" si="73"/>
        <v>117.86254280560354</v>
      </c>
      <c r="BU58" s="65">
        <f t="shared" si="73"/>
        <v>117.96489344182426</v>
      </c>
      <c r="BV58" s="65">
        <f t="shared" si="73"/>
        <v>118.1120611032826</v>
      </c>
      <c r="BW58" s="65">
        <f t="shared" si="73"/>
        <v>118.34525236744618</v>
      </c>
      <c r="BX58" s="65">
        <f t="shared" si="73"/>
        <v>118.68067471529376</v>
      </c>
      <c r="BY58" s="65">
        <f t="shared" si="73"/>
        <v>119.12187102067594</v>
      </c>
      <c r="BZ58" s="65">
        <f t="shared" si="73"/>
        <v>118.39227020922698</v>
      </c>
      <c r="CA58" s="65">
        <f t="shared" si="73"/>
        <v>117.75622482548772</v>
      </c>
      <c r="CB58" s="65">
        <f t="shared" si="73"/>
        <v>117.18740716594552</v>
      </c>
      <c r="CC58" s="65">
        <f t="shared" si="73"/>
        <v>116.64510027017882</v>
      </c>
      <c r="CD58" s="65">
        <f t="shared" si="73"/>
        <v>116.07330171393085</v>
      </c>
      <c r="CE58" s="65">
        <f t="shared" si="73"/>
        <v>115.44798560098447</v>
      </c>
      <c r="CF58" s="65">
        <f t="shared" si="73"/>
        <v>114.75919215165045</v>
      </c>
      <c r="CG58" s="65">
        <f t="shared" si="73"/>
        <v>114.00652139603467</v>
      </c>
      <c r="CH58" s="65">
        <f t="shared" si="73"/>
        <v>113.19216177431886</v>
      </c>
      <c r="CI58" s="65">
        <f t="shared" si="73"/>
        <v>112.32033456059662</v>
      </c>
      <c r="CJ58" s="65">
        <f t="shared" si="73"/>
        <v>111.39441034317564</v>
      </c>
      <c r="CK58" s="65">
        <f t="shared" si="73"/>
        <v>110.41934235819731</v>
      </c>
      <c r="CL58" s="65">
        <f t="shared" si="73"/>
        <v>109.26497484249407</v>
      </c>
      <c r="CM58" s="65">
        <f t="shared" si="73"/>
        <v>108.07797452668174</v>
      </c>
      <c r="CN58" s="65">
        <f t="shared" si="73"/>
        <v>106.80657179028402</v>
      </c>
      <c r="CO58" s="65">
        <f t="shared" si="73"/>
        <v>105.43387790372863</v>
      </c>
      <c r="CP58" s="65">
        <f t="shared" si="73"/>
        <v>103.96178416647466</v>
      </c>
      <c r="CQ58" s="65">
        <f t="shared" si="73"/>
        <v>102.39879032384158</v>
      </c>
      <c r="CR58" s="65">
        <f t="shared" si="73"/>
        <v>100.75682971724784</v>
      </c>
      <c r="CS58" s="65">
        <f t="shared" si="73"/>
        <v>99.052293201607824</v>
      </c>
      <c r="CT58" s="65">
        <f t="shared" si="73"/>
        <v>97.298584463471116</v>
      </c>
      <c r="CU58" s="65">
        <f t="shared" si="73"/>
        <v>95.508368898470366</v>
      </c>
      <c r="CV58" s="65">
        <f t="shared" ref="CV58:DP58" si="74">CV$49*CV15</f>
        <v>93.816662273121764</v>
      </c>
      <c r="CW58" s="65">
        <f t="shared" si="74"/>
        <v>92.382817167585955</v>
      </c>
      <c r="CX58" s="65">
        <f t="shared" si="74"/>
        <v>90.953579021352681</v>
      </c>
      <c r="CY58" s="65">
        <f t="shared" si="74"/>
        <v>89.528936309439942</v>
      </c>
      <c r="CZ58" s="65">
        <f t="shared" si="74"/>
        <v>88.108877532745296</v>
      </c>
      <c r="DA58" s="65">
        <f t="shared" si="74"/>
        <v>86.693391217991177</v>
      </c>
      <c r="DB58" s="65">
        <f t="shared" si="74"/>
        <v>85.282465917670308</v>
      </c>
      <c r="DC58" s="65">
        <f t="shared" si="74"/>
        <v>83.876090209991176</v>
      </c>
      <c r="DD58" s="65">
        <f t="shared" si="74"/>
        <v>82.474252698823719</v>
      </c>
      <c r="DE58" s="65">
        <f t="shared" si="74"/>
        <v>81.076942013645066</v>
      </c>
      <c r="DF58" s="65">
        <f t="shared" si="74"/>
        <v>79.684146809485384</v>
      </c>
      <c r="DG58" s="65">
        <f t="shared" si="74"/>
        <v>78.295855766873814</v>
      </c>
      <c r="DH58" s="65">
        <f t="shared" si="74"/>
        <v>76.912057591784617</v>
      </c>
      <c r="DI58" s="65">
        <f t="shared" si="74"/>
        <v>75.532741015583255</v>
      </c>
      <c r="DJ58" s="65">
        <f t="shared" si="74"/>
        <v>74.157894794972819</v>
      </c>
      <c r="DK58" s="65">
        <f t="shared" si="74"/>
        <v>72.787507711940322</v>
      </c>
      <c r="DL58" s="65">
        <f t="shared" si="74"/>
        <v>71.421568573703226</v>
      </c>
      <c r="DM58" s="65">
        <f t="shared" si="74"/>
        <v>70.060066212656139</v>
      </c>
      <c r="DN58" s="65">
        <f t="shared" si="74"/>
        <v>68.702989486317506</v>
      </c>
      <c r="DO58" s="65">
        <f t="shared" si="74"/>
        <v>67.350327277276364</v>
      </c>
      <c r="DP58" s="65">
        <f t="shared" si="74"/>
        <v>66.002068493139404</v>
      </c>
    </row>
    <row r="59" spans="1:120" x14ac:dyDescent="0.25">
      <c r="A59" s="65" t="str">
        <f t="shared" si="69"/>
        <v>08_JPN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08_JPN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08_JPN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08_JPN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08_JPN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08_JPN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11.08518102</v>
      </c>
      <c r="BP61" s="65">
        <f t="shared" si="79"/>
        <v>12.013143372</v>
      </c>
      <c r="BQ61" s="65">
        <f t="shared" si="79"/>
        <v>11.944677718808936</v>
      </c>
      <c r="BR61" s="65">
        <f t="shared" si="79"/>
        <v>11.018108378394768</v>
      </c>
      <c r="BS61" s="65">
        <f t="shared" si="79"/>
        <v>11.054751824675066</v>
      </c>
      <c r="BT61" s="65">
        <f t="shared" si="79"/>
        <v>11.068777575541926</v>
      </c>
      <c r="BU61" s="65">
        <f t="shared" si="79"/>
        <v>11.078389589673598</v>
      </c>
      <c r="BV61" s="65">
        <f t="shared" si="79"/>
        <v>11.092210487069998</v>
      </c>
      <c r="BW61" s="65">
        <f t="shared" si="79"/>
        <v>11.114110084466631</v>
      </c>
      <c r="BX61" s="65">
        <f t="shared" si="79"/>
        <v>11.145610468505643</v>
      </c>
      <c r="BY61" s="65">
        <f t="shared" si="79"/>
        <v>11.187044359673942</v>
      </c>
      <c r="BZ61" s="65">
        <f t="shared" si="79"/>
        <v>11.118525652130161</v>
      </c>
      <c r="CA61" s="65">
        <f t="shared" si="79"/>
        <v>11.058792977838788</v>
      </c>
      <c r="CB61" s="65">
        <f t="shared" si="79"/>
        <v>11.005373833769433</v>
      </c>
      <c r="CC61" s="65">
        <f t="shared" si="79"/>
        <v>10.954444384395304</v>
      </c>
      <c r="CD61" s="65">
        <f t="shared" si="79"/>
        <v>10.900745296572607</v>
      </c>
      <c r="CE61" s="65">
        <f t="shared" si="79"/>
        <v>10.842020235973651</v>
      </c>
      <c r="CF61" s="65">
        <f t="shared" si="79"/>
        <v>10.777333853814534</v>
      </c>
      <c r="CG61" s="65">
        <f t="shared" si="79"/>
        <v>10.706648587883464</v>
      </c>
      <c r="CH61" s="65">
        <f t="shared" si="79"/>
        <v>10.63016996028299</v>
      </c>
      <c r="CI61" s="65">
        <f t="shared" si="79"/>
        <v>10.548294401829169</v>
      </c>
      <c r="CJ61" s="65">
        <f t="shared" si="79"/>
        <v>10.46133845322602</v>
      </c>
      <c r="CK61" s="65">
        <f t="shared" si="79"/>
        <v>10.369767285746983</v>
      </c>
      <c r="CL61" s="65">
        <f t="shared" si="79"/>
        <v>10.261357633557273</v>
      </c>
      <c r="CM61" s="65">
        <f t="shared" si="79"/>
        <v>10.149883350336568</v>
      </c>
      <c r="CN61" s="65">
        <f t="shared" si="79"/>
        <v>10.030482616539972</v>
      </c>
      <c r="CO61" s="65">
        <f t="shared" si="79"/>
        <v>9.9015693677001941</v>
      </c>
      <c r="CP61" s="65">
        <f t="shared" si="79"/>
        <v>9.7633212206626094</v>
      </c>
      <c r="CQ61" s="65">
        <f t="shared" si="79"/>
        <v>9.6165364085906226</v>
      </c>
      <c r="CR61" s="65">
        <f t="shared" si="79"/>
        <v>9.4623356225770028</v>
      </c>
      <c r="CS61" s="65">
        <f t="shared" si="79"/>
        <v>9.302258170386553</v>
      </c>
      <c r="CT61" s="65">
        <f t="shared" si="79"/>
        <v>9.1375628270429452</v>
      </c>
      <c r="CU61" s="65">
        <f t="shared" si="79"/>
        <v>8.9694390327519198</v>
      </c>
      <c r="CV61" s="65">
        <f t="shared" si="79"/>
        <v>8.8105664688879415</v>
      </c>
      <c r="CW61" s="65">
        <f t="shared" ref="CW61:DP61" si="80">CW$49*CW18</f>
        <v>8.6759103502164496</v>
      </c>
      <c r="CX61" s="65">
        <f t="shared" si="80"/>
        <v>8.5416868830609118</v>
      </c>
      <c r="CY61" s="65">
        <f t="shared" si="80"/>
        <v>8.4078949850803308</v>
      </c>
      <c r="CZ61" s="65">
        <f t="shared" si="80"/>
        <v>8.2745335763641279</v>
      </c>
      <c r="DA61" s="65">
        <f t="shared" si="80"/>
        <v>8.1416015794269967</v>
      </c>
      <c r="DB61" s="65">
        <f t="shared" si="80"/>
        <v>8.0090979192037945</v>
      </c>
      <c r="DC61" s="65">
        <f t="shared" si="80"/>
        <v>7.8770215230444052</v>
      </c>
      <c r="DD61" s="65">
        <f t="shared" si="80"/>
        <v>7.7453713207086547</v>
      </c>
      <c r="DE61" s="65">
        <f t="shared" si="80"/>
        <v>7.6141462443611987</v>
      </c>
      <c r="DF61" s="65">
        <f t="shared" si="80"/>
        <v>7.4833452285664501</v>
      </c>
      <c r="DG61" s="65">
        <f t="shared" si="80"/>
        <v>7.3529672102834942</v>
      </c>
      <c r="DH61" s="65">
        <f t="shared" si="80"/>
        <v>7.2230111288610335</v>
      </c>
      <c r="DI61" s="65">
        <f t="shared" si="80"/>
        <v>7.0934759260323288</v>
      </c>
      <c r="DJ61" s="65">
        <f t="shared" si="80"/>
        <v>6.9643605459101563</v>
      </c>
      <c r="DK61" s="65">
        <f t="shared" si="80"/>
        <v>6.835663934981774</v>
      </c>
      <c r="DL61" s="65">
        <f t="shared" si="80"/>
        <v>6.7073850421039021</v>
      </c>
      <c r="DM61" s="65">
        <f t="shared" si="80"/>
        <v>6.5795228184977015</v>
      </c>
      <c r="DN61" s="65">
        <f t="shared" si="80"/>
        <v>6.4520762177437856</v>
      </c>
      <c r="DO61" s="65">
        <f t="shared" si="80"/>
        <v>6.3250441957772132</v>
      </c>
      <c r="DP61" s="65">
        <f t="shared" si="80"/>
        <v>6.1984257108825114</v>
      </c>
    </row>
    <row r="62" spans="1:120" x14ac:dyDescent="0.25">
      <c r="A62" s="65" t="str">
        <f t="shared" si="69"/>
        <v>08_JPN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08_JPN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08_JPN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08_JPN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08_JPN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08_JPN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08_JPN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08_JPN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08_JPN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08_JPN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08_JPN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08_JPN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08_JPN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08_JPN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3.3575205239999999</v>
      </c>
      <c r="BP68" s="65">
        <f t="shared" si="93"/>
        <v>3.292415784000001</v>
      </c>
      <c r="BQ68" s="65">
        <f t="shared" si="93"/>
        <v>3.2736515530033472</v>
      </c>
      <c r="BR68" s="65">
        <f t="shared" si="93"/>
        <v>3.0197087316381683</v>
      </c>
      <c r="BS68" s="65">
        <f t="shared" si="93"/>
        <v>3.0297515203719318</v>
      </c>
      <c r="BT68" s="65">
        <f t="shared" si="93"/>
        <v>3.0335955270658119</v>
      </c>
      <c r="BU68" s="65">
        <f t="shared" si="93"/>
        <v>3.0362298706396107</v>
      </c>
      <c r="BV68" s="65">
        <f t="shared" si="93"/>
        <v>3.0400177335933658</v>
      </c>
      <c r="BW68" s="65">
        <f t="shared" si="93"/>
        <v>3.0460197080890645</v>
      </c>
      <c r="BX68" s="65">
        <f t="shared" si="93"/>
        <v>3.0546529490652641</v>
      </c>
      <c r="BY68" s="65">
        <f t="shared" si="93"/>
        <v>3.0660086444940724</v>
      </c>
      <c r="BZ68" s="65">
        <f t="shared" si="93"/>
        <v>3.0472298730076499</v>
      </c>
      <c r="CA68" s="65">
        <f t="shared" si="93"/>
        <v>3.0308590703319882</v>
      </c>
      <c r="CB68" s="65">
        <f t="shared" si="93"/>
        <v>3.0162186029992122</v>
      </c>
      <c r="CC68" s="65">
        <f t="shared" si="93"/>
        <v>3.0022604808160844</v>
      </c>
      <c r="CD68" s="65">
        <f t="shared" si="93"/>
        <v>2.9875432899144982</v>
      </c>
      <c r="CE68" s="65">
        <f t="shared" si="93"/>
        <v>2.9714486417075174</v>
      </c>
      <c r="CF68" s="65">
        <f t="shared" si="93"/>
        <v>2.9537201872110095</v>
      </c>
      <c r="CG68" s="65">
        <f t="shared" si="93"/>
        <v>2.9343476318321962</v>
      </c>
      <c r="CH68" s="65">
        <f t="shared" si="93"/>
        <v>2.9133873025617283</v>
      </c>
      <c r="CI68" s="65">
        <f t="shared" si="93"/>
        <v>2.8909478483215105</v>
      </c>
      <c r="CJ68" s="65">
        <f t="shared" si="93"/>
        <v>2.8671160227261385</v>
      </c>
      <c r="CK68" s="65">
        <f t="shared" si="93"/>
        <v>2.8420193142434949</v>
      </c>
      <c r="CL68" s="65">
        <f t="shared" si="93"/>
        <v>2.812307719288317</v>
      </c>
      <c r="CM68" s="65">
        <f t="shared" si="93"/>
        <v>2.7817562076463775</v>
      </c>
      <c r="CN68" s="65">
        <f t="shared" si="93"/>
        <v>2.7490323111273902</v>
      </c>
      <c r="CO68" s="65">
        <f t="shared" si="93"/>
        <v>2.7137013405309616</v>
      </c>
      <c r="CP68" s="65">
        <f t="shared" si="93"/>
        <v>2.6758119749152813</v>
      </c>
      <c r="CQ68" s="65">
        <f t="shared" si="93"/>
        <v>2.6355829842879244</v>
      </c>
      <c r="CR68" s="65">
        <f t="shared" si="93"/>
        <v>2.5933215139920005</v>
      </c>
      <c r="CS68" s="65">
        <f t="shared" si="93"/>
        <v>2.5494494387212803</v>
      </c>
      <c r="CT68" s="65">
        <f t="shared" si="93"/>
        <v>2.5043117481781336</v>
      </c>
      <c r="CU68" s="65">
        <f t="shared" si="93"/>
        <v>2.458234429623865</v>
      </c>
      <c r="CV68" s="65">
        <f t="shared" si="93"/>
        <v>2.4146925754469235</v>
      </c>
      <c r="CW68" s="65">
        <f t="shared" ref="CW68:DP68" si="94">CW$49*CW25</f>
        <v>2.3777876691457522</v>
      </c>
      <c r="CX68" s="65">
        <f t="shared" si="94"/>
        <v>2.3410013386940474</v>
      </c>
      <c r="CY68" s="65">
        <f t="shared" si="94"/>
        <v>2.3043332874569926</v>
      </c>
      <c r="CZ68" s="65">
        <f t="shared" si="94"/>
        <v>2.26778321946587</v>
      </c>
      <c r="DA68" s="65">
        <f t="shared" si="94"/>
        <v>2.2313508394166517</v>
      </c>
      <c r="DB68" s="65">
        <f t="shared" si="94"/>
        <v>2.1950358526685982</v>
      </c>
      <c r="DC68" s="65">
        <f t="shared" si="94"/>
        <v>2.158837965242852</v>
      </c>
      <c r="DD68" s="65">
        <f t="shared" si="94"/>
        <v>2.1227568838210407</v>
      </c>
      <c r="DE68" s="65">
        <f t="shared" si="94"/>
        <v>2.0867923157438817</v>
      </c>
      <c r="DF68" s="65">
        <f t="shared" si="94"/>
        <v>2.0509439690097855</v>
      </c>
      <c r="DG68" s="65">
        <f t="shared" si="94"/>
        <v>2.0152115522734668</v>
      </c>
      <c r="DH68" s="65">
        <f t="shared" si="94"/>
        <v>1.9795947748445581</v>
      </c>
      <c r="DI68" s="65">
        <f t="shared" si="94"/>
        <v>1.94409334668622</v>
      </c>
      <c r="DJ68" s="65">
        <f t="shared" si="94"/>
        <v>1.9087069784137647</v>
      </c>
      <c r="DK68" s="65">
        <f t="shared" si="94"/>
        <v>1.8734353812932711</v>
      </c>
      <c r="DL68" s="65">
        <f t="shared" si="94"/>
        <v>1.838278267240212</v>
      </c>
      <c r="DM68" s="65">
        <f t="shared" si="94"/>
        <v>1.8032353488180788</v>
      </c>
      <c r="DN68" s="65">
        <f t="shared" si="94"/>
        <v>1.7683063392370102</v>
      </c>
      <c r="DO68" s="65">
        <f t="shared" si="94"/>
        <v>1.7334909523524242</v>
      </c>
      <c r="DP68" s="65">
        <f t="shared" si="94"/>
        <v>1.6987889026636525</v>
      </c>
    </row>
    <row r="69" spans="1:120" x14ac:dyDescent="0.25">
      <c r="A69" s="65" t="str">
        <f t="shared" si="69"/>
        <v>08_JPN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08_JPN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25.233969204000001</v>
      </c>
      <c r="BP69" s="65">
        <f t="shared" si="95"/>
        <v>24.72765948</v>
      </c>
      <c r="BQ69" s="65">
        <f t="shared" si="95"/>
        <v>24.586730889891736</v>
      </c>
      <c r="BR69" s="65">
        <f t="shared" si="95"/>
        <v>22.679495587283732</v>
      </c>
      <c r="BS69" s="65">
        <f t="shared" si="95"/>
        <v>22.754921862799996</v>
      </c>
      <c r="BT69" s="65">
        <f t="shared" si="95"/>
        <v>22.783792240905651</v>
      </c>
      <c r="BU69" s="65">
        <f t="shared" si="95"/>
        <v>22.803577454900427</v>
      </c>
      <c r="BV69" s="65">
        <f t="shared" si="95"/>
        <v>22.832026165944932</v>
      </c>
      <c r="BW69" s="65">
        <f t="shared" si="95"/>
        <v>22.877103942044332</v>
      </c>
      <c r="BX69" s="65">
        <f t="shared" si="95"/>
        <v>22.941943821656643</v>
      </c>
      <c r="BY69" s="65">
        <f t="shared" si="95"/>
        <v>23.027230671235838</v>
      </c>
      <c r="BZ69" s="65">
        <f t="shared" si="95"/>
        <v>22.886192874908414</v>
      </c>
      <c r="CA69" s="65">
        <f t="shared" si="95"/>
        <v>22.763240106930176</v>
      </c>
      <c r="CB69" s="65">
        <f t="shared" si="95"/>
        <v>22.653283007164028</v>
      </c>
      <c r="CC69" s="65">
        <f t="shared" si="95"/>
        <v>22.548450654579053</v>
      </c>
      <c r="CD69" s="65">
        <f t="shared" si="95"/>
        <v>22.43791732313133</v>
      </c>
      <c r="CE69" s="65">
        <f t="shared" si="95"/>
        <v>22.317038610835432</v>
      </c>
      <c r="CF69" s="65">
        <f t="shared" si="95"/>
        <v>22.183889210924669</v>
      </c>
      <c r="CG69" s="65">
        <f t="shared" si="95"/>
        <v>22.038391805951491</v>
      </c>
      <c r="CH69" s="65">
        <f t="shared" si="95"/>
        <v>21.880969439278491</v>
      </c>
      <c r="CI69" s="65">
        <f t="shared" si="95"/>
        <v>21.712438117667887</v>
      </c>
      <c r="CJ69" s="65">
        <f t="shared" si="95"/>
        <v>21.533449403370948</v>
      </c>
      <c r="CK69" s="65">
        <f t="shared" si="95"/>
        <v>21.344960797392488</v>
      </c>
      <c r="CL69" s="65">
        <f t="shared" si="95"/>
        <v>21.121812127583009</v>
      </c>
      <c r="CM69" s="65">
        <f t="shared" si="95"/>
        <v>20.892355270963492</v>
      </c>
      <c r="CN69" s="65">
        <f t="shared" si="95"/>
        <v>20.646582737034866</v>
      </c>
      <c r="CO69" s="65">
        <f t="shared" si="95"/>
        <v>20.381229796421461</v>
      </c>
      <c r="CP69" s="65">
        <f t="shared" si="95"/>
        <v>20.096662052757118</v>
      </c>
      <c r="CQ69" s="65">
        <f t="shared" si="95"/>
        <v>19.794522576239107</v>
      </c>
      <c r="CR69" s="65">
        <f t="shared" si="95"/>
        <v>19.477118179236701</v>
      </c>
      <c r="CS69" s="65">
        <f t="shared" si="95"/>
        <v>19.147617347887476</v>
      </c>
      <c r="CT69" s="65">
        <f t="shared" si="95"/>
        <v>18.808611124284536</v>
      </c>
      <c r="CU69" s="65">
        <f t="shared" si="95"/>
        <v>18.462547832856263</v>
      </c>
      <c r="CV69" s="65">
        <f t="shared" si="95"/>
        <v>18.135527124096587</v>
      </c>
      <c r="CW69" s="65">
        <f t="shared" ref="CW69:DP69" si="96">CW$49*CW26</f>
        <v>17.858353153363165</v>
      </c>
      <c r="CX69" s="65">
        <f t="shared" si="96"/>
        <v>17.582069745493161</v>
      </c>
      <c r="CY69" s="65">
        <f t="shared" si="96"/>
        <v>17.306674672613422</v>
      </c>
      <c r="CZ69" s="65">
        <f t="shared" si="96"/>
        <v>17.032165711853523</v>
      </c>
      <c r="DA69" s="65">
        <f t="shared" si="96"/>
        <v>16.758540645335191</v>
      </c>
      <c r="DB69" s="65">
        <f t="shared" si="96"/>
        <v>16.48579726016176</v>
      </c>
      <c r="DC69" s="65">
        <f t="shared" si="96"/>
        <v>16.213933348407647</v>
      </c>
      <c r="DD69" s="65">
        <f t="shared" si="96"/>
        <v>15.94294670710782</v>
      </c>
      <c r="DE69" s="65">
        <f t="shared" si="96"/>
        <v>15.672835138247335</v>
      </c>
      <c r="DF69" s="65">
        <f t="shared" si="96"/>
        <v>15.40359644875085</v>
      </c>
      <c r="DG69" s="65">
        <f t="shared" si="96"/>
        <v>15.135228450472194</v>
      </c>
      <c r="DH69" s="65">
        <f t="shared" si="96"/>
        <v>14.867728960183936</v>
      </c>
      <c r="DI69" s="65">
        <f t="shared" si="96"/>
        <v>14.601095799566982</v>
      </c>
      <c r="DJ69" s="65">
        <f t="shared" si="96"/>
        <v>14.335326795200201</v>
      </c>
      <c r="DK69" s="65">
        <f t="shared" si="96"/>
        <v>14.070419778550049</v>
      </c>
      <c r="DL69" s="65">
        <f t="shared" si="96"/>
        <v>13.806372585960244</v>
      </c>
      <c r="DM69" s="65">
        <f t="shared" si="96"/>
        <v>13.543183058641436</v>
      </c>
      <c r="DN69" s="65">
        <f t="shared" si="96"/>
        <v>13.280849042660932</v>
      </c>
      <c r="DO69" s="65">
        <f t="shared" si="96"/>
        <v>13.019368388932387</v>
      </c>
      <c r="DP69" s="65">
        <f t="shared" si="96"/>
        <v>12.758738953205569</v>
      </c>
    </row>
    <row r="70" spans="1:120" x14ac:dyDescent="0.25">
      <c r="A70" s="65" t="str">
        <f t="shared" si="69"/>
        <v>08_JPN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08_JPN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20.695938552000001</v>
      </c>
      <c r="BP70" s="65">
        <f t="shared" si="97"/>
        <v>19.934192159999998</v>
      </c>
      <c r="BQ70" s="65">
        <f t="shared" si="97"/>
        <v>19.820582637095974</v>
      </c>
      <c r="BR70" s="65">
        <f t="shared" si="97"/>
        <v>18.283065710058295</v>
      </c>
      <c r="BS70" s="65">
        <f t="shared" si="97"/>
        <v>18.343870569946894</v>
      </c>
      <c r="BT70" s="65">
        <f t="shared" si="97"/>
        <v>18.367144412962865</v>
      </c>
      <c r="BU70" s="65">
        <f t="shared" si="97"/>
        <v>18.383094254799598</v>
      </c>
      <c r="BV70" s="65">
        <f t="shared" si="97"/>
        <v>18.406028171093784</v>
      </c>
      <c r="BW70" s="65">
        <f t="shared" si="97"/>
        <v>18.442367601100806</v>
      </c>
      <c r="BX70" s="65">
        <f t="shared" si="97"/>
        <v>18.494638242439443</v>
      </c>
      <c r="BY70" s="65">
        <f t="shared" si="97"/>
        <v>18.563392199909934</v>
      </c>
      <c r="BZ70" s="65">
        <f t="shared" si="97"/>
        <v>18.449694640458834</v>
      </c>
      <c r="CA70" s="65">
        <f t="shared" si="97"/>
        <v>18.350576318910267</v>
      </c>
      <c r="CB70" s="65">
        <f t="shared" si="97"/>
        <v>18.261934449756918</v>
      </c>
      <c r="CC70" s="65">
        <f t="shared" si="97"/>
        <v>18.177423893361397</v>
      </c>
      <c r="CD70" s="65">
        <f t="shared" si="97"/>
        <v>18.088317495283327</v>
      </c>
      <c r="CE70" s="65">
        <f t="shared" si="97"/>
        <v>17.990871172839881</v>
      </c>
      <c r="CF70" s="65">
        <f t="shared" si="97"/>
        <v>17.883532840800953</v>
      </c>
      <c r="CG70" s="65">
        <f t="shared" si="97"/>
        <v>17.766240169739117</v>
      </c>
      <c r="CH70" s="65">
        <f t="shared" si="97"/>
        <v>17.639334195880991</v>
      </c>
      <c r="CI70" s="65">
        <f t="shared" si="97"/>
        <v>17.503472742730448</v>
      </c>
      <c r="CJ70" s="65">
        <f t="shared" si="97"/>
        <v>17.3591810669189</v>
      </c>
      <c r="CK70" s="65">
        <f t="shared" si="97"/>
        <v>17.207231057473642</v>
      </c>
      <c r="CL70" s="65">
        <f t="shared" si="97"/>
        <v>17.027339852330332</v>
      </c>
      <c r="CM70" s="65">
        <f t="shared" si="97"/>
        <v>16.842363305076333</v>
      </c>
      <c r="CN70" s="65">
        <f t="shared" si="97"/>
        <v>16.644233881507319</v>
      </c>
      <c r="CO70" s="65">
        <f t="shared" si="97"/>
        <v>16.43031972142731</v>
      </c>
      <c r="CP70" s="65">
        <f t="shared" si="97"/>
        <v>16.200915556050042</v>
      </c>
      <c r="CQ70" s="65">
        <f t="shared" si="97"/>
        <v>15.957345945715378</v>
      </c>
      <c r="CR70" s="65">
        <f t="shared" si="97"/>
        <v>15.701470526232493</v>
      </c>
      <c r="CS70" s="65">
        <f t="shared" si="97"/>
        <v>15.435843571351962</v>
      </c>
      <c r="CT70" s="65">
        <f t="shared" si="97"/>
        <v>15.162553848553785</v>
      </c>
      <c r="CU70" s="65">
        <f t="shared" si="97"/>
        <v>14.883575073533333</v>
      </c>
      <c r="CV70" s="65">
        <f t="shared" si="97"/>
        <v>14.61994746842225</v>
      </c>
      <c r="CW70" s="65">
        <f t="shared" ref="CW70:DP70" si="98">CW$49*CW27</f>
        <v>14.396503789944751</v>
      </c>
      <c r="CX70" s="65">
        <f t="shared" si="98"/>
        <v>14.173778038340366</v>
      </c>
      <c r="CY70" s="65">
        <f t="shared" si="98"/>
        <v>13.951768417610102</v>
      </c>
      <c r="CZ70" s="65">
        <f t="shared" si="98"/>
        <v>13.730473135787914</v>
      </c>
      <c r="DA70" s="65">
        <f t="shared" si="98"/>
        <v>13.509890404932174</v>
      </c>
      <c r="DB70" s="65">
        <f t="shared" si="98"/>
        <v>13.290018441117182</v>
      </c>
      <c r="DC70" s="65">
        <f t="shared" si="98"/>
        <v>13.07085546442466</v>
      </c>
      <c r="DD70" s="65">
        <f t="shared" si="98"/>
        <v>12.852399698935296</v>
      </c>
      <c r="DE70" s="65">
        <f t="shared" si="98"/>
        <v>12.63464937272027</v>
      </c>
      <c r="DF70" s="65">
        <f t="shared" si="98"/>
        <v>12.417602717832839</v>
      </c>
      <c r="DG70" s="65">
        <f t="shared" si="98"/>
        <v>12.201257970299894</v>
      </c>
      <c r="DH70" s="65">
        <f t="shared" si="98"/>
        <v>11.985613370113569</v>
      </c>
      <c r="DI70" s="65">
        <f t="shared" si="98"/>
        <v>11.770667161222857</v>
      </c>
      <c r="DJ70" s="65">
        <f t="shared" si="98"/>
        <v>11.556417591525236</v>
      </c>
      <c r="DK70" s="65">
        <f t="shared" si="98"/>
        <v>11.342862912858314</v>
      </c>
      <c r="DL70" s="65">
        <f t="shared" si="98"/>
        <v>11.1300013809915</v>
      </c>
      <c r="DM70" s="65">
        <f t="shared" si="98"/>
        <v>10.917831255617685</v>
      </c>
      <c r="DN70" s="65">
        <f t="shared" si="98"/>
        <v>10.706350800344937</v>
      </c>
      <c r="DO70" s="65">
        <f t="shared" si="98"/>
        <v>10.495558282688219</v>
      </c>
      <c r="DP70" s="65">
        <f t="shared" si="98"/>
        <v>10.285451974061116</v>
      </c>
    </row>
    <row r="71" spans="1:120" x14ac:dyDescent="0.25">
      <c r="A71" s="65" t="str">
        <f t="shared" si="69"/>
        <v>08_JPN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08_JPN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3.1745154960000002</v>
      </c>
      <c r="BP71" s="65">
        <f t="shared" si="99"/>
        <v>2.3285306879999998</v>
      </c>
      <c r="BQ71" s="65">
        <f t="shared" si="99"/>
        <v>2.3152598587430262</v>
      </c>
      <c r="BR71" s="65">
        <f t="shared" si="99"/>
        <v>2.1356611411631565</v>
      </c>
      <c r="BS71" s="65">
        <f t="shared" si="99"/>
        <v>2.1427638108421543</v>
      </c>
      <c r="BT71" s="65">
        <f t="shared" si="99"/>
        <v>2.1454824491122881</v>
      </c>
      <c r="BU71" s="65">
        <f t="shared" si="99"/>
        <v>2.1473455643008785</v>
      </c>
      <c r="BV71" s="65">
        <f t="shared" si="99"/>
        <v>2.1500244954287822</v>
      </c>
      <c r="BW71" s="65">
        <f t="shared" si="99"/>
        <v>2.1542693365177312</v>
      </c>
      <c r="BX71" s="65">
        <f t="shared" si="99"/>
        <v>2.1603751165494245</v>
      </c>
      <c r="BY71" s="65">
        <f t="shared" si="99"/>
        <v>2.1684063273758523</v>
      </c>
      <c r="BZ71" s="65">
        <f t="shared" si="99"/>
        <v>2.1551252144916373</v>
      </c>
      <c r="CA71" s="65">
        <f t="shared" si="99"/>
        <v>2.1435471153333476</v>
      </c>
      <c r="CB71" s="65">
        <f t="shared" si="99"/>
        <v>2.1331927798825525</v>
      </c>
      <c r="CC71" s="65">
        <f t="shared" si="99"/>
        <v>2.1233210267436515</v>
      </c>
      <c r="CD71" s="65">
        <f t="shared" si="99"/>
        <v>2.1129124292566526</v>
      </c>
      <c r="CE71" s="65">
        <f t="shared" si="99"/>
        <v>2.1015296377985861</v>
      </c>
      <c r="CF71" s="65">
        <f t="shared" si="99"/>
        <v>2.0889913519154533</v>
      </c>
      <c r="CG71" s="65">
        <f t="shared" si="99"/>
        <v>2.0752902908514885</v>
      </c>
      <c r="CH71" s="65">
        <f t="shared" si="99"/>
        <v>2.0604662913511658</v>
      </c>
      <c r="CI71" s="65">
        <f t="shared" si="99"/>
        <v>2.0445961943621285</v>
      </c>
      <c r="CJ71" s="65">
        <f t="shared" si="99"/>
        <v>2.0277413555779247</v>
      </c>
      <c r="CK71" s="65">
        <f t="shared" si="99"/>
        <v>2.0099919400412793</v>
      </c>
      <c r="CL71" s="65">
        <f t="shared" si="99"/>
        <v>1.9889786886230438</v>
      </c>
      <c r="CM71" s="65">
        <f t="shared" si="99"/>
        <v>1.9673714138770166</v>
      </c>
      <c r="CN71" s="65">
        <f t="shared" si="99"/>
        <v>1.9442277399687276</v>
      </c>
      <c r="CO71" s="65">
        <f t="shared" si="99"/>
        <v>1.919240236971564</v>
      </c>
      <c r="CP71" s="65">
        <f t="shared" si="99"/>
        <v>1.8924433327003252</v>
      </c>
      <c r="CQ71" s="65">
        <f t="shared" si="99"/>
        <v>1.8639917502245364</v>
      </c>
      <c r="CR71" s="65">
        <f t="shared" si="99"/>
        <v>1.8341027152544447</v>
      </c>
      <c r="CS71" s="65">
        <f t="shared" si="99"/>
        <v>1.8030745947750786</v>
      </c>
      <c r="CT71" s="65">
        <f t="shared" si="99"/>
        <v>1.7711513795706271</v>
      </c>
      <c r="CU71" s="65">
        <f t="shared" si="99"/>
        <v>1.7385636211241486</v>
      </c>
      <c r="CV71" s="65">
        <f t="shared" si="99"/>
        <v>1.7077690464667974</v>
      </c>
      <c r="CW71" s="65">
        <f t="shared" ref="CW71:DP71" si="100">CW$49*CW28</f>
        <v>1.6816683919633009</v>
      </c>
      <c r="CX71" s="65">
        <f t="shared" si="100"/>
        <v>1.6556515991353808</v>
      </c>
      <c r="CY71" s="65">
        <f t="shared" si="100"/>
        <v>1.6297184581907986</v>
      </c>
      <c r="CZ71" s="65">
        <f t="shared" si="100"/>
        <v>1.6038687598084103</v>
      </c>
      <c r="DA71" s="65">
        <f t="shared" si="100"/>
        <v>1.5781022951371657</v>
      </c>
      <c r="DB71" s="65">
        <f t="shared" si="100"/>
        <v>1.5524188557951206</v>
      </c>
      <c r="DC71" s="65">
        <f t="shared" si="100"/>
        <v>1.52681823386844</v>
      </c>
      <c r="DD71" s="65">
        <f t="shared" si="100"/>
        <v>1.5013002219104117</v>
      </c>
      <c r="DE71" s="65">
        <f t="shared" si="100"/>
        <v>1.4758646129404569</v>
      </c>
      <c r="DF71" s="65">
        <f t="shared" si="100"/>
        <v>1.4505112004431469</v>
      </c>
      <c r="DG71" s="65">
        <f t="shared" si="100"/>
        <v>1.4252397783672157</v>
      </c>
      <c r="DH71" s="65">
        <f t="shared" si="100"/>
        <v>1.4000501411245823</v>
      </c>
      <c r="DI71" s="65">
        <f t="shared" si="100"/>
        <v>1.3749420835893686</v>
      </c>
      <c r="DJ71" s="65">
        <f t="shared" si="100"/>
        <v>1.3499154010969239</v>
      </c>
      <c r="DK71" s="65">
        <f t="shared" si="100"/>
        <v>1.3249698894428461</v>
      </c>
      <c r="DL71" s="65">
        <f t="shared" si="100"/>
        <v>1.300105344882011</v>
      </c>
      <c r="DM71" s="65">
        <f t="shared" si="100"/>
        <v>1.2753215641276001</v>
      </c>
      <c r="DN71" s="65">
        <f t="shared" si="100"/>
        <v>1.2506183443501298</v>
      </c>
      <c r="DO71" s="65">
        <f t="shared" si="100"/>
        <v>1.2259954831764843</v>
      </c>
      <c r="DP71" s="65">
        <f t="shared" si="100"/>
        <v>1.20145277868895</v>
      </c>
    </row>
    <row r="72" spans="1:120" x14ac:dyDescent="0.25">
      <c r="A72" s="65" t="str">
        <f t="shared" si="69"/>
        <v>08_JPN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08_JPN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08_JPN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08_JPN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08_JPN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08_JPN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32.240202191999998</v>
      </c>
      <c r="BP74" s="65">
        <f t="shared" si="105"/>
        <v>32.818901687999997</v>
      </c>
      <c r="BQ74" s="65">
        <f t="shared" si="105"/>
        <v>32.63185925693076</v>
      </c>
      <c r="BR74" s="65">
        <f t="shared" si="105"/>
        <v>30.100549411662094</v>
      </c>
      <c r="BS74" s="65">
        <f t="shared" si="105"/>
        <v>30.200656238305452</v>
      </c>
      <c r="BT74" s="65">
        <f t="shared" si="105"/>
        <v>30.238973415129692</v>
      </c>
      <c r="BU74" s="65">
        <f t="shared" si="105"/>
        <v>30.265232632808413</v>
      </c>
      <c r="BV74" s="65">
        <f t="shared" si="105"/>
        <v>30.302990167106191</v>
      </c>
      <c r="BW74" s="65">
        <f t="shared" si="105"/>
        <v>30.362818033278337</v>
      </c>
      <c r="BX74" s="65">
        <f t="shared" si="105"/>
        <v>30.448874444568673</v>
      </c>
      <c r="BY74" s="65">
        <f t="shared" si="105"/>
        <v>30.562068365484752</v>
      </c>
      <c r="BZ74" s="65">
        <f t="shared" si="105"/>
        <v>30.374880994366762</v>
      </c>
      <c r="CA74" s="65">
        <f t="shared" si="105"/>
        <v>30.211696330334615</v>
      </c>
      <c r="CB74" s="65">
        <f t="shared" si="105"/>
        <v>30.065759702161554</v>
      </c>
      <c r="CC74" s="65">
        <f t="shared" si="105"/>
        <v>29.926624711403903</v>
      </c>
      <c r="CD74" s="65">
        <f t="shared" si="105"/>
        <v>29.779923300339746</v>
      </c>
      <c r="CE74" s="65">
        <f t="shared" si="105"/>
        <v>29.619491352535718</v>
      </c>
      <c r="CF74" s="65">
        <f t="shared" si="105"/>
        <v>29.44277357344215</v>
      </c>
      <c r="CG74" s="65">
        <f t="shared" si="105"/>
        <v>29.24966734624196</v>
      </c>
      <c r="CH74" s="65">
        <f t="shared" si="105"/>
        <v>29.040734140108476</v>
      </c>
      <c r="CI74" s="65">
        <f t="shared" si="105"/>
        <v>28.817056970833288</v>
      </c>
      <c r="CJ74" s="65">
        <f t="shared" si="105"/>
        <v>28.579500601112009</v>
      </c>
      <c r="CK74" s="65">
        <f t="shared" si="105"/>
        <v>28.329335839909334</v>
      </c>
      <c r="CL74" s="65">
        <f t="shared" si="105"/>
        <v>28.033169748565001</v>
      </c>
      <c r="CM74" s="65">
        <f t="shared" si="105"/>
        <v>27.728631341882224</v>
      </c>
      <c r="CN74" s="65">
        <f t="shared" si="105"/>
        <v>27.402438536002713</v>
      </c>
      <c r="CO74" s="65">
        <f t="shared" si="105"/>
        <v>27.050258335621979</v>
      </c>
      <c r="CP74" s="65">
        <f t="shared" si="105"/>
        <v>26.672575975087625</v>
      </c>
      <c r="CQ74" s="65">
        <f t="shared" si="105"/>
        <v>26.271572160556438</v>
      </c>
      <c r="CR74" s="65">
        <f t="shared" si="105"/>
        <v>25.85030852624498</v>
      </c>
      <c r="CS74" s="65">
        <f t="shared" si="105"/>
        <v>25.412990332062037</v>
      </c>
      <c r="CT74" s="65">
        <f t="shared" si="105"/>
        <v>24.963056445959971</v>
      </c>
      <c r="CU74" s="65">
        <f t="shared" si="105"/>
        <v>24.503756318974794</v>
      </c>
      <c r="CV74" s="65">
        <f t="shared" si="105"/>
        <v>24.069729778800042</v>
      </c>
      <c r="CW74" s="65">
        <f t="shared" ref="CW74:DP74" si="106">CW$49*CW31</f>
        <v>23.701860538958307</v>
      </c>
      <c r="CX74" s="65">
        <f t="shared" si="106"/>
        <v>23.335173266827073</v>
      </c>
      <c r="CY74" s="65">
        <f t="shared" si="106"/>
        <v>22.969665005541369</v>
      </c>
      <c r="CZ74" s="65">
        <f t="shared" si="106"/>
        <v>22.605332804875921</v>
      </c>
      <c r="DA74" s="65">
        <f t="shared" si="106"/>
        <v>22.242173721231119</v>
      </c>
      <c r="DB74" s="65">
        <f t="shared" si="106"/>
        <v>21.880184817618996</v>
      </c>
      <c r="DC74" s="65">
        <f t="shared" si="106"/>
        <v>21.519363163649285</v>
      </c>
      <c r="DD74" s="65">
        <f t="shared" si="106"/>
        <v>21.159705835515442</v>
      </c>
      <c r="DE74" s="65">
        <f t="shared" si="106"/>
        <v>20.801209915980731</v>
      </c>
      <c r="DF74" s="65">
        <f t="shared" si="106"/>
        <v>20.443872494364349</v>
      </c>
      <c r="DG74" s="65">
        <f t="shared" si="106"/>
        <v>20.087690666527543</v>
      </c>
      <c r="DH74" s="65">
        <f t="shared" si="106"/>
        <v>19.732661534859783</v>
      </c>
      <c r="DI74" s="65">
        <f t="shared" si="106"/>
        <v>19.378782208264958</v>
      </c>
      <c r="DJ74" s="65">
        <f t="shared" si="106"/>
        <v>19.026049802147604</v>
      </c>
      <c r="DK74" s="65">
        <f t="shared" si="106"/>
        <v>18.674461438399124</v>
      </c>
      <c r="DL74" s="65">
        <f t="shared" si="106"/>
        <v>18.324014245384106</v>
      </c>
      <c r="DM74" s="65">
        <f t="shared" si="106"/>
        <v>17.974705357926588</v>
      </c>
      <c r="DN74" s="65">
        <f t="shared" si="106"/>
        <v>17.626531917296436</v>
      </c>
      <c r="DO74" s="65">
        <f t="shared" si="106"/>
        <v>17.279491071195661</v>
      </c>
      <c r="DP74" s="65">
        <f t="shared" si="106"/>
        <v>16.93357997374483</v>
      </c>
    </row>
    <row r="75" spans="1:120" x14ac:dyDescent="0.25">
      <c r="A75" s="65" t="str">
        <f t="shared" si="69"/>
        <v>08_JPN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08_JPN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32.006327544000001</v>
      </c>
      <c r="BP75" s="65">
        <f t="shared" si="107"/>
        <v>31.807705752</v>
      </c>
      <c r="BQ75" s="65">
        <f t="shared" si="107"/>
        <v>31.626426357974314</v>
      </c>
      <c r="BR75" s="65">
        <f t="shared" si="107"/>
        <v>29.173109684220844</v>
      </c>
      <c r="BS75" s="65">
        <f t="shared" si="107"/>
        <v>29.270132080518845</v>
      </c>
      <c r="BT75" s="65">
        <f t="shared" si="107"/>
        <v>29.307268651914786</v>
      </c>
      <c r="BU75" s="65">
        <f t="shared" si="107"/>
        <v>29.332718786631144</v>
      </c>
      <c r="BV75" s="65">
        <f t="shared" si="107"/>
        <v>29.369312958864025</v>
      </c>
      <c r="BW75" s="65">
        <f t="shared" si="107"/>
        <v>29.427297445397574</v>
      </c>
      <c r="BX75" s="65">
        <f t="shared" si="107"/>
        <v>29.510702339151131</v>
      </c>
      <c r="BY75" s="65">
        <f t="shared" si="107"/>
        <v>29.620408598173512</v>
      </c>
      <c r="BZ75" s="65">
        <f t="shared" si="107"/>
        <v>29.438988729903262</v>
      </c>
      <c r="CA75" s="65">
        <f t="shared" si="107"/>
        <v>29.28083201198142</v>
      </c>
      <c r="CB75" s="65">
        <f t="shared" si="107"/>
        <v>29.139391893981827</v>
      </c>
      <c r="CC75" s="65">
        <f t="shared" si="107"/>
        <v>29.004543845503569</v>
      </c>
      <c r="CD75" s="65">
        <f t="shared" si="107"/>
        <v>28.862362508635798</v>
      </c>
      <c r="CE75" s="65">
        <f t="shared" si="107"/>
        <v>28.706873691932447</v>
      </c>
      <c r="CF75" s="65">
        <f t="shared" si="107"/>
        <v>28.535600833017416</v>
      </c>
      <c r="CG75" s="65">
        <f t="shared" si="107"/>
        <v>28.34844447684025</v>
      </c>
      <c r="CH75" s="65">
        <f t="shared" si="107"/>
        <v>28.145948792929364</v>
      </c>
      <c r="CI75" s="65">
        <f t="shared" si="107"/>
        <v>27.929163427855826</v>
      </c>
      <c r="CJ75" s="65">
        <f t="shared" si="107"/>
        <v>27.69892649977573</v>
      </c>
      <c r="CK75" s="65">
        <f t="shared" si="107"/>
        <v>27.456469662264823</v>
      </c>
      <c r="CL75" s="65">
        <f t="shared" si="107"/>
        <v>27.169428859475101</v>
      </c>
      <c r="CM75" s="65">
        <f t="shared" si="107"/>
        <v>26.874273704008992</v>
      </c>
      <c r="CN75" s="65">
        <f t="shared" si="107"/>
        <v>26.558131351456456</v>
      </c>
      <c r="CO75" s="65">
        <f t="shared" si="107"/>
        <v>26.216802312115487</v>
      </c>
      <c r="CP75" s="65">
        <f t="shared" si="107"/>
        <v>25.850756869589603</v>
      </c>
      <c r="CQ75" s="65">
        <f t="shared" si="107"/>
        <v>25.462108539450586</v>
      </c>
      <c r="CR75" s="65">
        <f t="shared" si="107"/>
        <v>25.053824622713169</v>
      </c>
      <c r="CS75" s="65">
        <f t="shared" si="107"/>
        <v>24.629980809388567</v>
      </c>
      <c r="CT75" s="65">
        <f t="shared" si="107"/>
        <v>24.193910011132044</v>
      </c>
      <c r="CU75" s="65">
        <f t="shared" si="107"/>
        <v>23.748761558880748</v>
      </c>
      <c r="CV75" s="65">
        <f t="shared" si="107"/>
        <v>23.328107979133282</v>
      </c>
      <c r="CW75" s="65">
        <f t="shared" ref="CW75:DP75" si="108">CW$49*CW32</f>
        <v>22.971573301424183</v>
      </c>
      <c r="CX75" s="65">
        <f t="shared" si="108"/>
        <v>22.616184173359049</v>
      </c>
      <c r="CY75" s="65">
        <f t="shared" si="108"/>
        <v>22.261937729178019</v>
      </c>
      <c r="CZ75" s="65">
        <f t="shared" si="108"/>
        <v>21.908831109556363</v>
      </c>
      <c r="DA75" s="65">
        <f t="shared" si="108"/>
        <v>21.556861461590852</v>
      </c>
      <c r="DB75" s="65">
        <f t="shared" si="108"/>
        <v>21.206025938786222</v>
      </c>
      <c r="DC75" s="65">
        <f t="shared" si="108"/>
        <v>20.856321701041569</v>
      </c>
      <c r="DD75" s="65">
        <f t="shared" si="108"/>
        <v>20.50774591463691</v>
      </c>
      <c r="DE75" s="65">
        <f t="shared" si="108"/>
        <v>20.160295752219618</v>
      </c>
      <c r="DF75" s="65">
        <f t="shared" si="108"/>
        <v>19.813968392791008</v>
      </c>
      <c r="DG75" s="65">
        <f t="shared" si="108"/>
        <v>19.468761021692867</v>
      </c>
      <c r="DH75" s="65">
        <f t="shared" si="108"/>
        <v>19.124670830594088</v>
      </c>
      <c r="DI75" s="65">
        <f t="shared" si="108"/>
        <v>18.781695017477229</v>
      </c>
      <c r="DJ75" s="65">
        <f t="shared" si="108"/>
        <v>18.439830786625222</v>
      </c>
      <c r="DK75" s="65">
        <f t="shared" si="108"/>
        <v>18.099075348607993</v>
      </c>
      <c r="DL75" s="65">
        <f t="shared" si="108"/>
        <v>17.759425920269205</v>
      </c>
      <c r="DM75" s="65">
        <f t="shared" si="108"/>
        <v>17.42087972471295</v>
      </c>
      <c r="DN75" s="65">
        <f t="shared" si="108"/>
        <v>17.083433991290537</v>
      </c>
      <c r="DO75" s="65">
        <f t="shared" si="108"/>
        <v>16.747085955587234</v>
      </c>
      <c r="DP75" s="65">
        <f t="shared" si="108"/>
        <v>16.411832859409106</v>
      </c>
    </row>
    <row r="76" spans="1:120" x14ac:dyDescent="0.25">
      <c r="A76" s="65" t="str">
        <f t="shared" si="69"/>
        <v>08_JPN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08_JPN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08_JPN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08_JPN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08_JPN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08_JPN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08_JPN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08_JPN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08_JPN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08_JPN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5.5586468879999993</v>
      </c>
      <c r="BP80" s="65">
        <f t="shared" si="117"/>
        <v>5.5606146839999999</v>
      </c>
      <c r="BQ80" s="65">
        <f t="shared" si="117"/>
        <v>5.5289234684126436</v>
      </c>
      <c r="BR80" s="65">
        <f t="shared" si="117"/>
        <v>5.1000352981390664</v>
      </c>
      <c r="BS80" s="65">
        <f t="shared" si="117"/>
        <v>5.1169967277290533</v>
      </c>
      <c r="BT80" s="65">
        <f t="shared" si="117"/>
        <v>5.1234889332916849</v>
      </c>
      <c r="BU80" s="65">
        <f t="shared" si="117"/>
        <v>5.1279381190932938</v>
      </c>
      <c r="BV80" s="65">
        <f t="shared" si="117"/>
        <v>5.1343355025780868</v>
      </c>
      <c r="BW80" s="65">
        <f t="shared" si="117"/>
        <v>5.1444723351361024</v>
      </c>
      <c r="BX80" s="65">
        <f t="shared" si="117"/>
        <v>5.1590531565426989</v>
      </c>
      <c r="BY80" s="65">
        <f t="shared" si="117"/>
        <v>5.1782319756503359</v>
      </c>
      <c r="BZ80" s="65">
        <f t="shared" si="117"/>
        <v>5.1465162023927986</v>
      </c>
      <c r="CA80" s="65">
        <f t="shared" si="117"/>
        <v>5.1188672869096647</v>
      </c>
      <c r="CB80" s="65">
        <f t="shared" si="117"/>
        <v>5.0941407629916107</v>
      </c>
      <c r="CC80" s="65">
        <f t="shared" si="117"/>
        <v>5.0705666629190276</v>
      </c>
      <c r="CD80" s="65">
        <f t="shared" si="117"/>
        <v>5.0457105593150144</v>
      </c>
      <c r="CE80" s="65">
        <f t="shared" si="117"/>
        <v>5.0185280456153567</v>
      </c>
      <c r="CF80" s="65">
        <f t="shared" si="117"/>
        <v>4.98858616984226</v>
      </c>
      <c r="CG80" s="65">
        <f t="shared" si="117"/>
        <v>4.9558675452901815</v>
      </c>
      <c r="CH80" s="65">
        <f t="shared" si="117"/>
        <v>4.920467303531761</v>
      </c>
      <c r="CI80" s="65">
        <f t="shared" si="117"/>
        <v>4.8825689435021822</v>
      </c>
      <c r="CJ80" s="65">
        <f t="shared" si="117"/>
        <v>4.8423189847952193</v>
      </c>
      <c r="CK80" s="65">
        <f t="shared" si="117"/>
        <v>4.7999327447623426</v>
      </c>
      <c r="CL80" s="65">
        <f t="shared" si="117"/>
        <v>4.7497523477433168</v>
      </c>
      <c r="CM80" s="65">
        <f t="shared" si="117"/>
        <v>4.698153401741374</v>
      </c>
      <c r="CN80" s="65">
        <f t="shared" si="117"/>
        <v>4.6428854795106922</v>
      </c>
      <c r="CO80" s="65">
        <f t="shared" si="117"/>
        <v>4.5832144273752933</v>
      </c>
      <c r="CP80" s="65">
        <f t="shared" si="117"/>
        <v>4.519222460190023</v>
      </c>
      <c r="CQ80" s="65">
        <f t="shared" si="117"/>
        <v>4.4512790621866252</v>
      </c>
      <c r="CR80" s="65">
        <f t="shared" si="117"/>
        <v>4.379902976141552</v>
      </c>
      <c r="CS80" s="65">
        <f t="shared" si="117"/>
        <v>4.3058067131016715</v>
      </c>
      <c r="CT80" s="65">
        <f t="shared" si="117"/>
        <v>4.2295729317986499</v>
      </c>
      <c r="CU80" s="65">
        <f t="shared" si="117"/>
        <v>4.1517521974317031</v>
      </c>
      <c r="CV80" s="65">
        <f t="shared" si="117"/>
        <v>4.0782136501797108</v>
      </c>
      <c r="CW80" s="65">
        <f t="shared" ref="CW80:DP80" si="118">CW$49*CW37</f>
        <v>4.015884352377407</v>
      </c>
      <c r="CX80" s="65">
        <f t="shared" si="118"/>
        <v>3.9537553192600567</v>
      </c>
      <c r="CY80" s="65">
        <f t="shared" si="118"/>
        <v>3.89182604983628</v>
      </c>
      <c r="CZ80" s="65">
        <f t="shared" si="118"/>
        <v>3.8300960442396859</v>
      </c>
      <c r="DA80" s="65">
        <f t="shared" si="118"/>
        <v>3.7685648037264885</v>
      </c>
      <c r="DB80" s="65">
        <f t="shared" si="118"/>
        <v>3.7072318306731402</v>
      </c>
      <c r="DC80" s="65">
        <f t="shared" si="118"/>
        <v>3.6460966285739556</v>
      </c>
      <c r="DD80" s="65">
        <f t="shared" si="118"/>
        <v>3.5851587020387568</v>
      </c>
      <c r="DE80" s="65">
        <f t="shared" si="118"/>
        <v>3.5244175567905085</v>
      </c>
      <c r="DF80" s="65">
        <f t="shared" si="118"/>
        <v>3.4638726996629683</v>
      </c>
      <c r="DG80" s="65">
        <f t="shared" si="118"/>
        <v>3.403523638598335</v>
      </c>
      <c r="DH80" s="65">
        <f t="shared" si="118"/>
        <v>3.3433698826449065</v>
      </c>
      <c r="DI80" s="65">
        <f t="shared" si="118"/>
        <v>3.2834109419547395</v>
      </c>
      <c r="DJ80" s="65">
        <f t="shared" si="118"/>
        <v>3.2236463277813163</v>
      </c>
      <c r="DK80" s="65">
        <f t="shared" si="118"/>
        <v>3.1640755524772128</v>
      </c>
      <c r="DL80" s="65">
        <f t="shared" si="118"/>
        <v>3.1046981294917746</v>
      </c>
      <c r="DM80" s="65">
        <f t="shared" si="118"/>
        <v>3.0455135733687952</v>
      </c>
      <c r="DN80" s="65">
        <f t="shared" si="118"/>
        <v>2.9865213997442059</v>
      </c>
      <c r="DO80" s="65">
        <f t="shared" si="118"/>
        <v>2.9277211253437567</v>
      </c>
      <c r="DP80" s="65">
        <f t="shared" si="118"/>
        <v>2.8691122679807153</v>
      </c>
    </row>
    <row r="81" spans="1:120" x14ac:dyDescent="0.25">
      <c r="A81" s="65" t="str">
        <f t="shared" si="69"/>
        <v>08_JPN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08_JPN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08_JPN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08_JPN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22.17392082000001</v>
      </c>
      <c r="BP82" s="65">
        <f t="shared" si="121"/>
        <v>23.972318892000001</v>
      </c>
      <c r="BQ82" s="65">
        <f t="shared" si="121"/>
        <v>23.835695160756543</v>
      </c>
      <c r="BR82" s="65">
        <f t="shared" si="121"/>
        <v>21.986719000551059</v>
      </c>
      <c r="BS82" s="65">
        <f t="shared" si="121"/>
        <v>22.059841276073097</v>
      </c>
      <c r="BT82" s="65">
        <f t="shared" si="121"/>
        <v>22.087829768515785</v>
      </c>
      <c r="BU82" s="65">
        <f t="shared" si="121"/>
        <v>22.107010615761475</v>
      </c>
      <c r="BV82" s="65">
        <f t="shared" si="121"/>
        <v>22.134590321547087</v>
      </c>
      <c r="BW82" s="65">
        <f t="shared" si="121"/>
        <v>22.17829113457676</v>
      </c>
      <c r="BX82" s="65">
        <f t="shared" si="121"/>
        <v>22.241150390311919</v>
      </c>
      <c r="BY82" s="65">
        <f t="shared" si="121"/>
        <v>22.323832035012668</v>
      </c>
      <c r="BZ82" s="65">
        <f t="shared" si="121"/>
        <v>22.187102433405183</v>
      </c>
      <c r="CA82" s="65">
        <f t="shared" si="121"/>
        <v>22.067905427921815</v>
      </c>
      <c r="CB82" s="65">
        <f t="shared" si="121"/>
        <v>21.961307119975785</v>
      </c>
      <c r="CC82" s="65">
        <f t="shared" si="121"/>
        <v>21.859677016714368</v>
      </c>
      <c r="CD82" s="65">
        <f t="shared" si="121"/>
        <v>21.752520078881126</v>
      </c>
      <c r="CE82" s="65">
        <f t="shared" si="121"/>
        <v>21.635333774178275</v>
      </c>
      <c r="CF82" s="65">
        <f t="shared" si="121"/>
        <v>21.506251606999413</v>
      </c>
      <c r="CG82" s="65">
        <f t="shared" si="121"/>
        <v>21.365198621665456</v>
      </c>
      <c r="CH82" s="65">
        <f t="shared" si="121"/>
        <v>21.212584939093894</v>
      </c>
      <c r="CI82" s="65">
        <f t="shared" si="121"/>
        <v>21.049201639990823</v>
      </c>
      <c r="CJ82" s="65">
        <f t="shared" si="121"/>
        <v>20.875680383736636</v>
      </c>
      <c r="CK82" s="65">
        <f t="shared" si="121"/>
        <v>20.69294942314254</v>
      </c>
      <c r="CL82" s="65">
        <f t="shared" si="121"/>
        <v>20.476617138345219</v>
      </c>
      <c r="CM82" s="65">
        <f t="shared" si="121"/>
        <v>20.254169359036062</v>
      </c>
      <c r="CN82" s="65">
        <f t="shared" si="121"/>
        <v>20.01590428736613</v>
      </c>
      <c r="CO82" s="65">
        <f t="shared" si="121"/>
        <v>19.758656919637723</v>
      </c>
      <c r="CP82" s="65">
        <f t="shared" si="121"/>
        <v>19.482781691615592</v>
      </c>
      <c r="CQ82" s="65">
        <f t="shared" si="121"/>
        <v>19.189871483643426</v>
      </c>
      <c r="CR82" s="65">
        <f t="shared" si="121"/>
        <v>18.882162643313478</v>
      </c>
      <c r="CS82" s="65">
        <f t="shared" si="121"/>
        <v>18.562726870968287</v>
      </c>
      <c r="CT82" s="65">
        <f t="shared" si="121"/>
        <v>18.234076061733578</v>
      </c>
      <c r="CU82" s="65">
        <f t="shared" si="121"/>
        <v>17.898583752578986</v>
      </c>
      <c r="CV82" s="65">
        <f t="shared" si="121"/>
        <v>17.58155234404574</v>
      </c>
      <c r="CW82" s="65">
        <f t="shared" ref="CW82:DP82" si="122">CW$49*CW39</f>
        <v>17.312845035925552</v>
      </c>
      <c r="CX82" s="65">
        <f t="shared" si="122"/>
        <v>17.045001087193359</v>
      </c>
      <c r="CY82" s="65">
        <f t="shared" si="122"/>
        <v>16.778018338029479</v>
      </c>
      <c r="CZ82" s="65">
        <f t="shared" si="122"/>
        <v>16.511894633464141</v>
      </c>
      <c r="DA82" s="65">
        <f t="shared" si="122"/>
        <v>16.246627823367231</v>
      </c>
      <c r="DB82" s="65">
        <f t="shared" si="122"/>
        <v>15.982215762438081</v>
      </c>
      <c r="DC82" s="65">
        <f t="shared" si="122"/>
        <v>15.718656310195243</v>
      </c>
      <c r="DD82" s="65">
        <f t="shared" si="122"/>
        <v>15.45594733096631</v>
      </c>
      <c r="DE82" s="65">
        <f t="shared" si="122"/>
        <v>15.194086693877743</v>
      </c>
      <c r="DF82" s="65">
        <f t="shared" si="122"/>
        <v>14.93307227284472</v>
      </c>
      <c r="DG82" s="65">
        <f t="shared" si="122"/>
        <v>14.672901946561026</v>
      </c>
      <c r="DH82" s="65">
        <f t="shared" si="122"/>
        <v>14.413573598488936</v>
      </c>
      <c r="DI82" s="65">
        <f t="shared" si="122"/>
        <v>14.155085116849127</v>
      </c>
      <c r="DJ82" s="65">
        <f t="shared" si="122"/>
        <v>13.897434394610622</v>
      </c>
      <c r="DK82" s="65">
        <f t="shared" si="122"/>
        <v>13.640619329480739</v>
      </c>
      <c r="DL82" s="65">
        <f t="shared" si="122"/>
        <v>13.384637823895067</v>
      </c>
      <c r="DM82" s="65">
        <f t="shared" si="122"/>
        <v>13.129487785007475</v>
      </c>
      <c r="DN82" s="65">
        <f t="shared" si="122"/>
        <v>12.875167124680116</v>
      </c>
      <c r="DO82" s="65">
        <f t="shared" si="122"/>
        <v>12.621673759473467</v>
      </c>
      <c r="DP82" s="65">
        <f t="shared" si="122"/>
        <v>12.369005610636385</v>
      </c>
    </row>
    <row r="83" spans="1:120" x14ac:dyDescent="0.25">
      <c r="A83" s="65" t="str">
        <f t="shared" si="69"/>
        <v>08_JPN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08_JPN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08_JPN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08_JPN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08_JPN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08_JPN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08_JPN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08_JPN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08_JPN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08_JPN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08_JPN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08_JPN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63.954291096000013</v>
      </c>
      <c r="BP88" s="65">
        <f t="shared" si="133"/>
        <v>63.216283859999997</v>
      </c>
      <c r="BQ88" s="65">
        <f t="shared" si="133"/>
        <v>62.855999791729033</v>
      </c>
      <c r="BR88" s="65">
        <f t="shared" si="133"/>
        <v>57.980151012955709</v>
      </c>
      <c r="BS88" s="65">
        <f t="shared" si="133"/>
        <v>58.172978354637415</v>
      </c>
      <c r="BT88" s="65">
        <f t="shared" si="133"/>
        <v>58.24678550241655</v>
      </c>
      <c r="BU88" s="65">
        <f t="shared" si="133"/>
        <v>58.297366419916493</v>
      </c>
      <c r="BV88" s="65">
        <f t="shared" si="133"/>
        <v>58.370095575471829</v>
      </c>
      <c r="BW88" s="65">
        <f t="shared" si="133"/>
        <v>58.485336950903339</v>
      </c>
      <c r="BX88" s="65">
        <f t="shared" si="133"/>
        <v>58.651100161866978</v>
      </c>
      <c r="BY88" s="65">
        <f t="shared" si="133"/>
        <v>58.869136070072692</v>
      </c>
      <c r="BZ88" s="65">
        <f t="shared" si="133"/>
        <v>58.508572816003515</v>
      </c>
      <c r="CA88" s="65">
        <f t="shared" si="133"/>
        <v>58.194243953291235</v>
      </c>
      <c r="CB88" s="65">
        <f t="shared" si="133"/>
        <v>57.913138528135192</v>
      </c>
      <c r="CC88" s="65">
        <f t="shared" si="133"/>
        <v>57.645134523790027</v>
      </c>
      <c r="CD88" s="65">
        <f t="shared" si="133"/>
        <v>57.362555961818067</v>
      </c>
      <c r="CE88" s="65">
        <f t="shared" si="133"/>
        <v>57.053529424336453</v>
      </c>
      <c r="CF88" s="65">
        <f t="shared" si="133"/>
        <v>56.71313286285212</v>
      </c>
      <c r="CG88" s="65">
        <f t="shared" si="133"/>
        <v>56.34116861524037</v>
      </c>
      <c r="CH88" s="65">
        <f t="shared" si="133"/>
        <v>55.938718192240877</v>
      </c>
      <c r="CI88" s="65">
        <f t="shared" si="133"/>
        <v>55.50786771588043</v>
      </c>
      <c r="CJ88" s="65">
        <f t="shared" si="133"/>
        <v>55.050282905644607</v>
      </c>
      <c r="CK88" s="65">
        <f t="shared" si="133"/>
        <v>54.568411613719569</v>
      </c>
      <c r="CL88" s="65">
        <f t="shared" si="133"/>
        <v>53.997931837213955</v>
      </c>
      <c r="CM88" s="65">
        <f t="shared" si="133"/>
        <v>53.411325175414255</v>
      </c>
      <c r="CN88" s="65">
        <f t="shared" si="133"/>
        <v>52.783007469794356</v>
      </c>
      <c r="CO88" s="65">
        <f t="shared" si="133"/>
        <v>52.104632436748055</v>
      </c>
      <c r="CP88" s="65">
        <f t="shared" si="133"/>
        <v>51.377134742296427</v>
      </c>
      <c r="CQ88" s="65">
        <f t="shared" si="133"/>
        <v>50.604714896887174</v>
      </c>
      <c r="CR88" s="65">
        <f t="shared" si="133"/>
        <v>49.793270268431925</v>
      </c>
      <c r="CS88" s="65">
        <f t="shared" si="133"/>
        <v>48.950901094611595</v>
      </c>
      <c r="CT88" s="65">
        <f t="shared" si="133"/>
        <v>48.084231376884226</v>
      </c>
      <c r="CU88" s="65">
        <f t="shared" si="133"/>
        <v>47.199520258868802</v>
      </c>
      <c r="CV88" s="65">
        <f t="shared" si="133"/>
        <v>46.363491520695227</v>
      </c>
      <c r="CW88" s="65">
        <f t="shared" ref="CW88:DP88" si="134">CW$49*CW45</f>
        <v>45.654896013439107</v>
      </c>
      <c r="CX88" s="65">
        <f t="shared" si="134"/>
        <v>44.948577230950029</v>
      </c>
      <c r="CY88" s="65">
        <f t="shared" si="134"/>
        <v>44.244529477668245</v>
      </c>
      <c r="CZ88" s="65">
        <f t="shared" si="134"/>
        <v>43.542747070823509</v>
      </c>
      <c r="DA88" s="65">
        <f t="shared" si="134"/>
        <v>42.843224340408007</v>
      </c>
      <c r="DB88" s="65">
        <f t="shared" si="134"/>
        <v>42.145955629149427</v>
      </c>
      <c r="DC88" s="65">
        <f t="shared" si="134"/>
        <v>41.450935292483976</v>
      </c>
      <c r="DD88" s="65">
        <f t="shared" si="134"/>
        <v>40.758157698529587</v>
      </c>
      <c r="DE88" s="65">
        <f t="shared" si="134"/>
        <v>40.067617228059042</v>
      </c>
      <c r="DF88" s="65">
        <f t="shared" si="134"/>
        <v>39.379308274473267</v>
      </c>
      <c r="DG88" s="65">
        <f t="shared" si="134"/>
        <v>38.693225243774584</v>
      </c>
      <c r="DH88" s="65">
        <f t="shared" si="134"/>
        <v>38.009362554540083</v>
      </c>
      <c r="DI88" s="65">
        <f t="shared" si="134"/>
        <v>37.327714637895028</v>
      </c>
      <c r="DJ88" s="65">
        <f t="shared" si="134"/>
        <v>36.648275937486332</v>
      </c>
      <c r="DK88" s="65">
        <f t="shared" si="134"/>
        <v>35.971040909456022</v>
      </c>
      <c r="DL88" s="65">
        <f t="shared" si="134"/>
        <v>35.296004022414856</v>
      </c>
      <c r="DM88" s="65">
        <f t="shared" si="134"/>
        <v>34.623159757415912</v>
      </c>
      <c r="DN88" s="65">
        <f t="shared" si="134"/>
        <v>33.952502607928288</v>
      </c>
      <c r="DO88" s="65">
        <f t="shared" si="134"/>
        <v>33.284027079810812</v>
      </c>
      <c r="DP88" s="65">
        <f t="shared" si="134"/>
        <v>32.617727691285829</v>
      </c>
    </row>
    <row r="89" spans="1:120" x14ac:dyDescent="0.25">
      <c r="A89" s="65" t="str">
        <f t="shared" si="69"/>
        <v>08_JPN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08_JPN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08_JPN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08_JPN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0.13675215875155705</v>
      </c>
      <c r="CM90" s="52">
        <f t="shared" si="141"/>
        <v>0.40681797186956753</v>
      </c>
      <c r="CN90" s="52">
        <f t="shared" si="141"/>
        <v>0.80710255760919936</v>
      </c>
      <c r="CO90" s="52">
        <f t="shared" si="141"/>
        <v>1.3346060494142866</v>
      </c>
      <c r="CP90" s="52">
        <f t="shared" si="141"/>
        <v>1.9865309076396436</v>
      </c>
      <c r="CQ90" s="52">
        <f t="shared" si="141"/>
        <v>2.7604295209251264</v>
      </c>
      <c r="CR90" s="52">
        <f t="shared" si="141"/>
        <v>3.6543927876722022</v>
      </c>
      <c r="CS90" s="52">
        <f t="shared" si="141"/>
        <v>4.6673855435312595</v>
      </c>
      <c r="CT90" s="52">
        <f t="shared" si="141"/>
        <v>5.7992533786174851</v>
      </c>
      <c r="CU90" s="52">
        <f t="shared" si="141"/>
        <v>7.0509534086119068</v>
      </c>
      <c r="CV90" s="52">
        <f t="shared" ref="CV90:DP90" si="142">CV$50*CV15</f>
        <v>8.2967116295958032</v>
      </c>
      <c r="CW90" s="52">
        <f t="shared" si="142"/>
        <v>9.5568431552675133</v>
      </c>
      <c r="CX90" s="52">
        <f t="shared" si="142"/>
        <v>10.812663240300667</v>
      </c>
      <c r="CY90" s="52">
        <f t="shared" si="142"/>
        <v>12.064182906945806</v>
      </c>
      <c r="CZ90" s="52">
        <f t="shared" si="142"/>
        <v>13.311413152429145</v>
      </c>
      <c r="DA90" s="52">
        <f t="shared" si="142"/>
        <v>14.554364949005821</v>
      </c>
      <c r="DB90" s="52">
        <f t="shared" si="142"/>
        <v>15.793049244013023</v>
      </c>
      <c r="DC90" s="52">
        <f t="shared" si="142"/>
        <v>17.027476959923025</v>
      </c>
      <c r="DD90" s="52">
        <f t="shared" si="142"/>
        <v>18.257658994396095</v>
      </c>
      <c r="DE90" s="52">
        <f t="shared" si="142"/>
        <v>19.483606220333318</v>
      </c>
      <c r="DF90" s="52">
        <f t="shared" si="142"/>
        <v>20.705329485929283</v>
      </c>
      <c r="DG90" s="52">
        <f t="shared" si="142"/>
        <v>21.92283961472468</v>
      </c>
      <c r="DH90" s="52">
        <f t="shared" si="142"/>
        <v>23.136147405658797</v>
      </c>
      <c r="DI90" s="52">
        <f t="shared" si="142"/>
        <v>24.345263633121888</v>
      </c>
      <c r="DJ90" s="52">
        <f t="shared" si="142"/>
        <v>25.550199047007453</v>
      </c>
      <c r="DK90" s="52">
        <f t="shared" si="142"/>
        <v>26.750964372764404</v>
      </c>
      <c r="DL90" s="52">
        <f t="shared" si="142"/>
        <v>27.947570311449102</v>
      </c>
      <c r="DM90" s="52">
        <f t="shared" si="142"/>
        <v>29.140027539777353</v>
      </c>
      <c r="DN90" s="52">
        <f t="shared" si="142"/>
        <v>30.328346710176213</v>
      </c>
      <c r="DO90" s="52">
        <f t="shared" si="142"/>
        <v>31.512538450835745</v>
      </c>
      <c r="DP90" s="52">
        <f t="shared" si="142"/>
        <v>32.692613365760664</v>
      </c>
    </row>
    <row r="91" spans="1:120" x14ac:dyDescent="0.25">
      <c r="A91" s="52" t="str">
        <f t="shared" si="138"/>
        <v>08_JPN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08_JPN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08_JPN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08_JPN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08_JPN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08_JPN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1.2842750480046652E-2</v>
      </c>
      <c r="CM93" s="52">
        <f t="shared" si="147"/>
        <v>3.8205332560865383E-2</v>
      </c>
      <c r="CN93" s="52">
        <f t="shared" si="147"/>
        <v>7.5797097857984691E-2</v>
      </c>
      <c r="CO93" s="52">
        <f t="shared" si="147"/>
        <v>0.12533632111012905</v>
      </c>
      <c r="CP93" s="52">
        <f t="shared" si="147"/>
        <v>0.18656027810183332</v>
      </c>
      <c r="CQ93" s="52">
        <f t="shared" si="147"/>
        <v>0.25923910729191668</v>
      </c>
      <c r="CR93" s="52">
        <f t="shared" si="147"/>
        <v>0.34319351998983949</v>
      </c>
      <c r="CS93" s="52">
        <f t="shared" si="147"/>
        <v>0.43832630122240307</v>
      </c>
      <c r="CT93" s="52">
        <f t="shared" si="147"/>
        <v>0.5446229499562022</v>
      </c>
      <c r="CU93" s="52">
        <f t="shared" si="147"/>
        <v>0.66217335141121558</v>
      </c>
      <c r="CV93" s="52">
        <f t="shared" si="147"/>
        <v>0.77916574214655265</v>
      </c>
      <c r="CW93" s="52">
        <f t="shared" ref="CW93:DP93" si="148">CW$50*CW18</f>
        <v>0.89750796726377069</v>
      </c>
      <c r="CX93" s="52">
        <f t="shared" si="148"/>
        <v>1.0154452937904581</v>
      </c>
      <c r="CY93" s="52">
        <f t="shared" si="148"/>
        <v>1.1329787568547964</v>
      </c>
      <c r="CZ93" s="52">
        <f t="shared" si="148"/>
        <v>1.2501093892348683</v>
      </c>
      <c r="DA93" s="52">
        <f t="shared" si="148"/>
        <v>1.3668382213636567</v>
      </c>
      <c r="DB93" s="52">
        <f t="shared" si="148"/>
        <v>1.4831662813340363</v>
      </c>
      <c r="DC93" s="52">
        <f t="shared" si="148"/>
        <v>1.5990945949037518</v>
      </c>
      <c r="DD93" s="52">
        <f t="shared" si="148"/>
        <v>1.7146241855003896</v>
      </c>
      <c r="DE93" s="52">
        <f t="shared" si="148"/>
        <v>1.8297560742263355</v>
      </c>
      <c r="DF93" s="52">
        <f t="shared" si="148"/>
        <v>1.9444912798637239</v>
      </c>
      <c r="DG93" s="52">
        <f t="shared" si="148"/>
        <v>2.0588308188793794</v>
      </c>
      <c r="DH93" s="52">
        <f t="shared" si="148"/>
        <v>2.1727757054297427</v>
      </c>
      <c r="DI93" s="52">
        <f t="shared" si="148"/>
        <v>2.2863269513657931</v>
      </c>
      <c r="DJ93" s="52">
        <f t="shared" si="148"/>
        <v>2.3994855662379542</v>
      </c>
      <c r="DK93" s="52">
        <f t="shared" si="148"/>
        <v>2.5122525573009953</v>
      </c>
      <c r="DL93" s="52">
        <f t="shared" si="148"/>
        <v>2.6246289295189196</v>
      </c>
      <c r="DM93" s="52">
        <f t="shared" si="148"/>
        <v>2.7366156855698422</v>
      </c>
      <c r="DN93" s="52">
        <f t="shared" si="148"/>
        <v>2.8482138258508622</v>
      </c>
      <c r="DO93" s="52">
        <f t="shared" si="148"/>
        <v>2.9594243484829179</v>
      </c>
      <c r="DP93" s="52">
        <f t="shared" si="148"/>
        <v>3.0702482493156387</v>
      </c>
    </row>
    <row r="94" spans="1:120" x14ac:dyDescent="0.25">
      <c r="A94" s="52" t="str">
        <f t="shared" si="138"/>
        <v>08_JPN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08_JPN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08_JPN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08_JPN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08_JPN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08_JPN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08_JPN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08_JPN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08_JPN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08_JPN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08_JPN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08_JPN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08_JPN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08_JPN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3.5197843795848776E-3</v>
      </c>
      <c r="CM100" s="52">
        <f t="shared" si="161"/>
        <v>1.0470851471692766E-2</v>
      </c>
      <c r="CN100" s="52">
        <f t="shared" si="161"/>
        <v>2.0773543912801441E-2</v>
      </c>
      <c r="CO100" s="52">
        <f t="shared" si="161"/>
        <v>3.4350649880138757E-2</v>
      </c>
      <c r="CP100" s="52">
        <f t="shared" si="161"/>
        <v>5.1130165125769712E-2</v>
      </c>
      <c r="CQ100" s="52">
        <f t="shared" si="161"/>
        <v>7.1049092002626976E-2</v>
      </c>
      <c r="CR100" s="52">
        <f t="shared" si="161"/>
        <v>9.4058293253595882E-2</v>
      </c>
      <c r="CS100" s="52">
        <f t="shared" si="161"/>
        <v>0.12013112538477239</v>
      </c>
      <c r="CT100" s="52">
        <f t="shared" si="161"/>
        <v>0.14926361412982256</v>
      </c>
      <c r="CU100" s="52">
        <f t="shared" si="161"/>
        <v>0.18148039413330549</v>
      </c>
      <c r="CV100" s="52">
        <f t="shared" si="161"/>
        <v>0.21354424136605446</v>
      </c>
      <c r="CW100" s="52">
        <f t="shared" ref="CW100:DP100" si="162">CW$50*CW25</f>
        <v>0.24597803473921573</v>
      </c>
      <c r="CX100" s="52">
        <f t="shared" si="162"/>
        <v>0.27830085844614549</v>
      </c>
      <c r="CY100" s="52">
        <f t="shared" si="162"/>
        <v>0.31051299618214795</v>
      </c>
      <c r="CZ100" s="52">
        <f t="shared" si="162"/>
        <v>0.34261473099844081</v>
      </c>
      <c r="DA100" s="52">
        <f t="shared" si="162"/>
        <v>0.37460634530352555</v>
      </c>
      <c r="DB100" s="52">
        <f t="shared" si="162"/>
        <v>0.40648812086455532</v>
      </c>
      <c r="DC100" s="52">
        <f t="shared" si="162"/>
        <v>0.43826033880869941</v>
      </c>
      <c r="DD100" s="52">
        <f t="shared" si="162"/>
        <v>0.46992327962450536</v>
      </c>
      <c r="DE100" s="52">
        <f t="shared" si="162"/>
        <v>0.5014772231632586</v>
      </c>
      <c r="DF100" s="52">
        <f t="shared" si="162"/>
        <v>0.53292244864033811</v>
      </c>
      <c r="DG100" s="52">
        <f t="shared" si="162"/>
        <v>0.56425923463657102</v>
      </c>
      <c r="DH100" s="52">
        <f t="shared" si="162"/>
        <v>0.59548785909958279</v>
      </c>
      <c r="DI100" s="52">
        <f t="shared" si="162"/>
        <v>0.62660859934514568</v>
      </c>
      <c r="DJ100" s="52">
        <f t="shared" si="162"/>
        <v>0.65762173205852426</v>
      </c>
      <c r="DK100" s="52">
        <f t="shared" si="162"/>
        <v>0.68852753329581784</v>
      </c>
      <c r="DL100" s="52">
        <f t="shared" si="162"/>
        <v>0.71932627848530073</v>
      </c>
      <c r="DM100" s="52">
        <f t="shared" si="162"/>
        <v>0.75001824242875892</v>
      </c>
      <c r="DN100" s="52">
        <f t="shared" si="162"/>
        <v>0.7806036993028248</v>
      </c>
      <c r="DO100" s="52">
        <f t="shared" si="162"/>
        <v>0.81108292266030901</v>
      </c>
      <c r="DP100" s="52">
        <f t="shared" si="162"/>
        <v>0.84145618543152945</v>
      </c>
    </row>
    <row r="101" spans="1:120" x14ac:dyDescent="0.25">
      <c r="A101" s="52" t="str">
        <f t="shared" si="138"/>
        <v>08_JPN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08_JPN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2.6435309296098889E-2</v>
      </c>
      <c r="CM101" s="52">
        <f t="shared" si="163"/>
        <v>7.8641236904505002E-2</v>
      </c>
      <c r="CN101" s="52">
        <f t="shared" si="163"/>
        <v>0.1560195169045456</v>
      </c>
      <c r="CO101" s="52">
        <f t="shared" si="163"/>
        <v>0.25799025058761349</v>
      </c>
      <c r="CP101" s="52">
        <f t="shared" si="163"/>
        <v>0.38401265068962653</v>
      </c>
      <c r="CQ101" s="52">
        <f t="shared" si="163"/>
        <v>0.53361357394226094</v>
      </c>
      <c r="CR101" s="52">
        <f t="shared" si="163"/>
        <v>0.70642397541273017</v>
      </c>
      <c r="CS101" s="52">
        <f t="shared" si="163"/>
        <v>0.90224374937689689</v>
      </c>
      <c r="CT101" s="52">
        <f t="shared" si="163"/>
        <v>1.121043047142787</v>
      </c>
      <c r="CU101" s="52">
        <f t="shared" si="163"/>
        <v>1.3630068869893888</v>
      </c>
      <c r="CV101" s="52">
        <f t="shared" si="163"/>
        <v>1.6038221266207868</v>
      </c>
      <c r="CW101" s="52">
        <f t="shared" ref="CW101:DP101" si="164">CW$50*CW26</f>
        <v>1.8474158434513619</v>
      </c>
      <c r="CX101" s="52">
        <f t="shared" si="164"/>
        <v>2.090176123590096</v>
      </c>
      <c r="CY101" s="52">
        <f t="shared" si="164"/>
        <v>2.3321050977280495</v>
      </c>
      <c r="CZ101" s="52">
        <f t="shared" si="164"/>
        <v>2.5732048917188775</v>
      </c>
      <c r="DA101" s="52">
        <f t="shared" si="164"/>
        <v>2.8134776265891199</v>
      </c>
      <c r="DB101" s="52">
        <f t="shared" si="164"/>
        <v>3.0529254185484751</v>
      </c>
      <c r="DC101" s="52">
        <f t="shared" si="164"/>
        <v>3.2915503790000495</v>
      </c>
      <c r="DD101" s="52">
        <f t="shared" si="164"/>
        <v>3.529354614550587</v>
      </c>
      <c r="DE101" s="52">
        <f t="shared" si="164"/>
        <v>3.7663402270206787</v>
      </c>
      <c r="DF101" s="52">
        <f t="shared" si="164"/>
        <v>4.0025093134549472</v>
      </c>
      <c r="DG101" s="52">
        <f t="shared" si="164"/>
        <v>4.2378639661322168</v>
      </c>
      <c r="DH101" s="52">
        <f t="shared" si="164"/>
        <v>4.4724062725756575</v>
      </c>
      <c r="DI101" s="52">
        <f t="shared" si="164"/>
        <v>4.7061383155629146</v>
      </c>
      <c r="DJ101" s="52">
        <f t="shared" si="164"/>
        <v>4.9390621731362057</v>
      </c>
      <c r="DK101" s="52">
        <f t="shared" si="164"/>
        <v>5.1711799186124132</v>
      </c>
      <c r="DL101" s="52">
        <f t="shared" si="164"/>
        <v>5.402493620593142</v>
      </c>
      <c r="DM101" s="52">
        <f t="shared" si="164"/>
        <v>5.6330053429747604</v>
      </c>
      <c r="DN101" s="52">
        <f t="shared" si="164"/>
        <v>5.8627171449584337</v>
      </c>
      <c r="DO101" s="52">
        <f t="shared" si="164"/>
        <v>6.0916310810601111</v>
      </c>
      <c r="DP101" s="52">
        <f t="shared" si="164"/>
        <v>6.3197492011205192</v>
      </c>
    </row>
    <row r="102" spans="1:120" x14ac:dyDescent="0.25">
      <c r="A102" s="52" t="str">
        <f t="shared" si="138"/>
        <v>08_JPN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08_JPN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2.1310813332078019E-2</v>
      </c>
      <c r="CM102" s="52">
        <f t="shared" si="165"/>
        <v>6.339659964269638E-2</v>
      </c>
      <c r="CN102" s="52">
        <f t="shared" si="165"/>
        <v>0.12577506711466488</v>
      </c>
      <c r="CO102" s="52">
        <f t="shared" si="165"/>
        <v>0.20797873065097863</v>
      </c>
      <c r="CP102" s="52">
        <f t="shared" si="165"/>
        <v>0.30957163482898176</v>
      </c>
      <c r="CQ102" s="52">
        <f t="shared" si="165"/>
        <v>0.43017235540439408</v>
      </c>
      <c r="CR102" s="52">
        <f t="shared" si="165"/>
        <v>0.56948338696180034</v>
      </c>
      <c r="CS102" s="52">
        <f t="shared" si="165"/>
        <v>0.72734341435689887</v>
      </c>
      <c r="CT102" s="52">
        <f t="shared" si="165"/>
        <v>0.90372837507936477</v>
      </c>
      <c r="CU102" s="52">
        <f t="shared" si="165"/>
        <v>1.098787421536018</v>
      </c>
      <c r="CV102" s="52">
        <f t="shared" si="165"/>
        <v>1.2929205244182942</v>
      </c>
      <c r="CW102" s="52">
        <f t="shared" ref="CW102:DP102" si="166">CW$50*CW27</f>
        <v>1.4892934955115258</v>
      </c>
      <c r="CX102" s="52">
        <f t="shared" si="166"/>
        <v>1.6849945919705329</v>
      </c>
      <c r="CY102" s="52">
        <f t="shared" si="166"/>
        <v>1.8800255314510068</v>
      </c>
      <c r="CZ102" s="52">
        <f t="shared" si="166"/>
        <v>2.0743880277089652</v>
      </c>
      <c r="DA102" s="52">
        <f t="shared" si="166"/>
        <v>2.2680837906090514</v>
      </c>
      <c r="DB102" s="52">
        <f t="shared" si="166"/>
        <v>2.4611145261328118</v>
      </c>
      <c r="DC102" s="52">
        <f t="shared" si="166"/>
        <v>2.6534819363869619</v>
      </c>
      <c r="DD102" s="52">
        <f t="shared" si="166"/>
        <v>2.8451877196116313</v>
      </c>
      <c r="DE102" s="52">
        <f t="shared" si="166"/>
        <v>3.0362335701885934</v>
      </c>
      <c r="DF102" s="52">
        <f t="shared" si="166"/>
        <v>3.2266211786494794</v>
      </c>
      <c r="DG102" s="52">
        <f t="shared" si="166"/>
        <v>3.4163522316839718</v>
      </c>
      <c r="DH102" s="52">
        <f t="shared" si="166"/>
        <v>3.6054284121479858</v>
      </c>
      <c r="DI102" s="52">
        <f t="shared" si="166"/>
        <v>3.7938513990718321</v>
      </c>
      <c r="DJ102" s="52">
        <f t="shared" si="166"/>
        <v>3.9816228676683605</v>
      </c>
      <c r="DK102" s="52">
        <f t="shared" si="166"/>
        <v>4.1687444893410914</v>
      </c>
      <c r="DL102" s="52">
        <f t="shared" si="166"/>
        <v>4.3552179316923283</v>
      </c>
      <c r="DM102" s="52">
        <f t="shared" si="166"/>
        <v>4.5410448585312526</v>
      </c>
      <c r="DN102" s="52">
        <f t="shared" si="166"/>
        <v>4.7262269298820021</v>
      </c>
      <c r="DO102" s="52">
        <f t="shared" si="166"/>
        <v>4.9107658019917375</v>
      </c>
      <c r="DP102" s="52">
        <f t="shared" si="166"/>
        <v>5.0946631273386878</v>
      </c>
    </row>
    <row r="103" spans="1:120" x14ac:dyDescent="0.25">
      <c r="A103" s="52" t="str">
        <f t="shared" si="138"/>
        <v>08_JPN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08_JPN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2.4893350295657622E-3</v>
      </c>
      <c r="CM103" s="52">
        <f t="shared" si="167"/>
        <v>7.4054131011681949E-3</v>
      </c>
      <c r="CN103" s="52">
        <f t="shared" si="167"/>
        <v>1.4691897279360664E-2</v>
      </c>
      <c r="CO103" s="52">
        <f t="shared" si="167"/>
        <v>2.4294180214829927E-2</v>
      </c>
      <c r="CP103" s="52">
        <f t="shared" si="167"/>
        <v>3.6161337567522142E-2</v>
      </c>
      <c r="CQ103" s="52">
        <f t="shared" si="167"/>
        <v>5.0248814832753876E-2</v>
      </c>
      <c r="CR103" s="52">
        <f t="shared" si="167"/>
        <v>6.6521860138762254E-2</v>
      </c>
      <c r="CS103" s="52">
        <f t="shared" si="167"/>
        <v>8.4961630120291676E-2</v>
      </c>
      <c r="CT103" s="52">
        <f t="shared" si="167"/>
        <v>0.10556531401414336</v>
      </c>
      <c r="CU103" s="52">
        <f t="shared" si="167"/>
        <v>0.12835033444540694</v>
      </c>
      <c r="CV103" s="52">
        <f t="shared" si="167"/>
        <v>0.1510271945854991</v>
      </c>
      <c r="CW103" s="52">
        <f t="shared" ref="CW103:DP103" si="168">CW$50*CW28</f>
        <v>0.17396569572034148</v>
      </c>
      <c r="CX103" s="52">
        <f t="shared" si="168"/>
        <v>0.19682571458252776</v>
      </c>
      <c r="CY103" s="52">
        <f t="shared" si="168"/>
        <v>0.2196074518129445</v>
      </c>
      <c r="CZ103" s="52">
        <f t="shared" si="168"/>
        <v>0.24231110759695407</v>
      </c>
      <c r="DA103" s="52">
        <f t="shared" si="168"/>
        <v>0.26493688166536361</v>
      </c>
      <c r="DB103" s="52">
        <f t="shared" si="168"/>
        <v>0.2874849732953928</v>
      </c>
      <c r="DC103" s="52">
        <f t="shared" si="168"/>
        <v>0.30995558131163831</v>
      </c>
      <c r="DD103" s="52">
        <f t="shared" si="168"/>
        <v>0.33234890408703782</v>
      </c>
      <c r="DE103" s="52">
        <f t="shared" si="168"/>
        <v>0.35466513954383089</v>
      </c>
      <c r="DF103" s="52">
        <f t="shared" si="168"/>
        <v>0.37690448515451863</v>
      </c>
      <c r="DG103" s="52">
        <f t="shared" si="168"/>
        <v>0.39906713794282056</v>
      </c>
      <c r="DH103" s="52">
        <f t="shared" si="168"/>
        <v>0.42115329448463062</v>
      </c>
      <c r="DI103" s="52">
        <f t="shared" si="168"/>
        <v>0.44316315090897035</v>
      </c>
      <c r="DJ103" s="52">
        <f t="shared" si="168"/>
        <v>0.46509690289894035</v>
      </c>
      <c r="DK103" s="52">
        <f t="shared" si="168"/>
        <v>0.48695474569267011</v>
      </c>
      <c r="DL103" s="52">
        <f t="shared" si="168"/>
        <v>0.50873687408426549</v>
      </c>
      <c r="DM103" s="52">
        <f t="shared" si="168"/>
        <v>0.53044348242475436</v>
      </c>
      <c r="DN103" s="52">
        <f t="shared" si="168"/>
        <v>0.55207476462303062</v>
      </c>
      <c r="DO103" s="52">
        <f t="shared" si="168"/>
        <v>0.57363091414679579</v>
      </c>
      <c r="DP103" s="52">
        <f t="shared" si="168"/>
        <v>0.595112124023499</v>
      </c>
    </row>
    <row r="104" spans="1:120" x14ac:dyDescent="0.25">
      <c r="A104" s="52" t="str">
        <f t="shared" si="138"/>
        <v>08_JPN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08_JPN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08_JPN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08_JPN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08_JPN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08_JPN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3.508531883424907E-2</v>
      </c>
      <c r="CM106" s="52">
        <f t="shared" si="173"/>
        <v>0.10437376916643248</v>
      </c>
      <c r="CN106" s="52">
        <f t="shared" si="173"/>
        <v>0.2070713239496427</v>
      </c>
      <c r="CO106" s="52">
        <f t="shared" si="173"/>
        <v>0.34240833336230359</v>
      </c>
      <c r="CP106" s="52">
        <f t="shared" si="173"/>
        <v>0.5096670568488082</v>
      </c>
      <c r="CQ106" s="52">
        <f t="shared" si="173"/>
        <v>0.70821953192770892</v>
      </c>
      <c r="CR106" s="52">
        <f t="shared" si="173"/>
        <v>0.93757595691043982</v>
      </c>
      <c r="CS106" s="52">
        <f t="shared" si="173"/>
        <v>1.1974707486311957</v>
      </c>
      <c r="CT106" s="52">
        <f t="shared" si="173"/>
        <v>1.4878642914810583</v>
      </c>
      <c r="CU106" s="52">
        <f t="shared" si="173"/>
        <v>1.809002144353844</v>
      </c>
      <c r="CV106" s="52">
        <f t="shared" si="173"/>
        <v>2.1286155586693916</v>
      </c>
      <c r="CW106" s="52">
        <f t="shared" ref="CW106:DP106" si="174">CW$50*CW31</f>
        <v>2.4519166074784455</v>
      </c>
      <c r="CX106" s="52">
        <f t="shared" si="174"/>
        <v>2.7741115072451765</v>
      </c>
      <c r="CY106" s="52">
        <f t="shared" si="174"/>
        <v>3.0952030858530923</v>
      </c>
      <c r="CZ106" s="52">
        <f t="shared" si="174"/>
        <v>3.4151941647654271</v>
      </c>
      <c r="DA106" s="52">
        <f t="shared" si="174"/>
        <v>3.7340875590388016</v>
      </c>
      <c r="DB106" s="52">
        <f t="shared" si="174"/>
        <v>4.0518860773368521</v>
      </c>
      <c r="DC106" s="52">
        <f t="shared" si="174"/>
        <v>4.3685925219438415</v>
      </c>
      <c r="DD106" s="52">
        <f t="shared" si="174"/>
        <v>4.6842096887782292</v>
      </c>
      <c r="DE106" s="52">
        <f t="shared" si="174"/>
        <v>4.9987403674062243</v>
      </c>
      <c r="DF106" s="52">
        <f t="shared" si="174"/>
        <v>5.3121873410553055</v>
      </c>
      <c r="DG106" s="52">
        <f t="shared" si="174"/>
        <v>5.6245533866277144</v>
      </c>
      <c r="DH106" s="52">
        <f t="shared" si="174"/>
        <v>5.9358412747139218</v>
      </c>
      <c r="DI106" s="52">
        <f t="shared" si="174"/>
        <v>6.246053769606065</v>
      </c>
      <c r="DJ106" s="52">
        <f t="shared" si="174"/>
        <v>6.5551936293113622</v>
      </c>
      <c r="DK106" s="52">
        <f t="shared" si="174"/>
        <v>6.8632636055654936</v>
      </c>
      <c r="DL106" s="52">
        <f t="shared" si="174"/>
        <v>7.170266443845958</v>
      </c>
      <c r="DM106" s="52">
        <f t="shared" si="174"/>
        <v>7.4762048833854005</v>
      </c>
      <c r="DN106" s="52">
        <f t="shared" si="174"/>
        <v>7.7810816571849184</v>
      </c>
      <c r="DO106" s="52">
        <f t="shared" si="174"/>
        <v>8.0848994920273327</v>
      </c>
      <c r="DP106" s="52">
        <f t="shared" si="174"/>
        <v>8.3876611084904358</v>
      </c>
    </row>
    <row r="107" spans="1:120" x14ac:dyDescent="0.25">
      <c r="A107" s="52" t="str">
        <f t="shared" si="138"/>
        <v>08_JPN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08_JPN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3.4004291438642184E-2</v>
      </c>
      <c r="CM107" s="52">
        <f t="shared" si="175"/>
        <v>0.10115786839652069</v>
      </c>
      <c r="CN107" s="52">
        <f t="shared" si="175"/>
        <v>0.20069116890269367</v>
      </c>
      <c r="CO107" s="52">
        <f t="shared" si="175"/>
        <v>0.33185825711538597</v>
      </c>
      <c r="CP107" s="52">
        <f t="shared" si="175"/>
        <v>0.49396350706222181</v>
      </c>
      <c r="CQ107" s="52">
        <f t="shared" si="175"/>
        <v>0.68639830465784646</v>
      </c>
      <c r="CR107" s="52">
        <f t="shared" si="175"/>
        <v>0.90868793968389738</v>
      </c>
      <c r="CS107" s="52">
        <f t="shared" si="175"/>
        <v>1.1605750119607181</v>
      </c>
      <c r="CT107" s="52">
        <f t="shared" si="175"/>
        <v>1.4420211264913141</v>
      </c>
      <c r="CU107" s="52">
        <f t="shared" si="175"/>
        <v>1.7532642761589814</v>
      </c>
      <c r="CV107" s="52">
        <f t="shared" si="175"/>
        <v>2.0630299573383177</v>
      </c>
      <c r="CW107" s="52">
        <f t="shared" ref="CW107:DP107" si="176">CW$50*CW32</f>
        <v>2.3763696518714674</v>
      </c>
      <c r="CX107" s="52">
        <f t="shared" si="176"/>
        <v>2.6886372793503761</v>
      </c>
      <c r="CY107" s="52">
        <f t="shared" si="176"/>
        <v>2.9998355805275345</v>
      </c>
      <c r="CZ107" s="52">
        <f t="shared" si="176"/>
        <v>3.3099672899329757</v>
      </c>
      <c r="DA107" s="52">
        <f t="shared" si="176"/>
        <v>3.6190351358875161</v>
      </c>
      <c r="DB107" s="52">
        <f t="shared" si="176"/>
        <v>3.9270418405159675</v>
      </c>
      <c r="DC107" s="52">
        <f t="shared" si="176"/>
        <v>4.2339901197603202</v>
      </c>
      <c r="DD107" s="52">
        <f t="shared" si="176"/>
        <v>4.5398826833929053</v>
      </c>
      <c r="DE107" s="52">
        <f t="shared" si="176"/>
        <v>4.844722235029522</v>
      </c>
      <c r="DF107" s="52">
        <f t="shared" si="176"/>
        <v>5.1485114721425473</v>
      </c>
      <c r="DG107" s="52">
        <f t="shared" si="176"/>
        <v>5.451253086074006</v>
      </c>
      <c r="DH107" s="52">
        <f t="shared" si="176"/>
        <v>5.7529497620486305</v>
      </c>
      <c r="DI107" s="52">
        <f t="shared" si="176"/>
        <v>6.0536041791868795</v>
      </c>
      <c r="DJ107" s="52">
        <f t="shared" si="176"/>
        <v>6.3532190105179369</v>
      </c>
      <c r="DK107" s="52">
        <f t="shared" si="176"/>
        <v>6.6517969229926841</v>
      </c>
      <c r="DL107" s="52">
        <f t="shared" si="176"/>
        <v>6.949340577496649</v>
      </c>
      <c r="DM107" s="52">
        <f t="shared" si="176"/>
        <v>7.2458526288629139</v>
      </c>
      <c r="DN107" s="52">
        <f t="shared" si="176"/>
        <v>7.5413357258850162</v>
      </c>
      <c r="DO107" s="52">
        <f t="shared" si="176"/>
        <v>7.8357925113298119</v>
      </c>
      <c r="DP107" s="52">
        <f t="shared" si="176"/>
        <v>8.1292256219503098</v>
      </c>
    </row>
    <row r="108" spans="1:120" x14ac:dyDescent="0.25">
      <c r="A108" s="52" t="str">
        <f t="shared" si="138"/>
        <v>08_JPN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08_JPN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08_JPN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08_JPN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08_JPN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08_JPN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08_JPN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08_JPN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08_JPN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08_JPN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5.9446212111931383E-3</v>
      </c>
      <c r="CM112" s="52">
        <f t="shared" si="185"/>
        <v>1.7684391725500785E-2</v>
      </c>
      <c r="CN112" s="52">
        <f t="shared" si="185"/>
        <v>3.5084776923254603E-2</v>
      </c>
      <c r="CO112" s="52">
        <f t="shared" si="185"/>
        <v>5.8015372498421446E-2</v>
      </c>
      <c r="CP112" s="52">
        <f t="shared" si="185"/>
        <v>8.635456930299408E-2</v>
      </c>
      <c r="CQ112" s="52">
        <f t="shared" si="185"/>
        <v>0.11999596958397836</v>
      </c>
      <c r="CR112" s="52">
        <f t="shared" si="185"/>
        <v>0.15885658462689567</v>
      </c>
      <c r="CS112" s="52">
        <f t="shared" si="185"/>
        <v>0.20289141580060233</v>
      </c>
      <c r="CT112" s="52">
        <f t="shared" si="185"/>
        <v>0.25209375090190633</v>
      </c>
      <c r="CU112" s="52">
        <f t="shared" si="185"/>
        <v>0.30650519578354857</v>
      </c>
      <c r="CV112" s="52">
        <f t="shared" si="185"/>
        <v>0.3606583500158928</v>
      </c>
      <c r="CW112" s="52">
        <f t="shared" ref="CW112:DP112" si="186">CW$50*CW37</f>
        <v>0.41543631231490419</v>
      </c>
      <c r="CX112" s="52">
        <f t="shared" si="186"/>
        <v>0.47002685613581091</v>
      </c>
      <c r="CY112" s="52">
        <f t="shared" si="186"/>
        <v>0.52443046061623633</v>
      </c>
      <c r="CZ112" s="52">
        <f t="shared" si="186"/>
        <v>0.57864760380599567</v>
      </c>
      <c r="DA112" s="52">
        <f t="shared" si="186"/>
        <v>0.63267876266941059</v>
      </c>
      <c r="DB112" s="52">
        <f t="shared" si="186"/>
        <v>0.68652441308761869</v>
      </c>
      <c r="DC112" s="52">
        <f t="shared" si="186"/>
        <v>0.74018502986087842</v>
      </c>
      <c r="DD112" s="52">
        <f t="shared" si="186"/>
        <v>0.79366108671086999</v>
      </c>
      <c r="DE112" s="52">
        <f t="shared" si="186"/>
        <v>0.84695305628299078</v>
      </c>
      <c r="DF112" s="52">
        <f t="shared" si="186"/>
        <v>0.9000614101486456</v>
      </c>
      <c r="DG112" s="52">
        <f t="shared" si="186"/>
        <v>0.95298661880753421</v>
      </c>
      <c r="DH112" s="52">
        <f t="shared" si="186"/>
        <v>1.0057291516899316</v>
      </c>
      <c r="DI112" s="52">
        <f t="shared" si="186"/>
        <v>1.0582894771589662</v>
      </c>
      <c r="DJ112" s="52">
        <f t="shared" si="186"/>
        <v>1.1106680625128911</v>
      </c>
      <c r="DK112" s="52">
        <f t="shared" si="186"/>
        <v>1.1628653739873522</v>
      </c>
      <c r="DL112" s="52">
        <f t="shared" si="186"/>
        <v>1.2148818767576515</v>
      </c>
      <c r="DM112" s="52">
        <f t="shared" si="186"/>
        <v>1.2667180349410041</v>
      </c>
      <c r="DN112" s="52">
        <f t="shared" si="186"/>
        <v>1.3183743115987945</v>
      </c>
      <c r="DO112" s="52">
        <f t="shared" si="186"/>
        <v>1.3698511687388228</v>
      </c>
      <c r="DP112" s="52">
        <f t="shared" si="186"/>
        <v>1.4211490673175515</v>
      </c>
    </row>
    <row r="113" spans="1:120" x14ac:dyDescent="0.25">
      <c r="A113" s="52" t="str">
        <f t="shared" si="138"/>
        <v>08_JPN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08_JPN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08_JPN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08_JPN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2.5627806180657353E-2</v>
      </c>
      <c r="CM114" s="52">
        <f t="shared" si="189"/>
        <v>7.6239031464376675E-2</v>
      </c>
      <c r="CN114" s="52">
        <f t="shared" si="189"/>
        <v>0.15125368479117984</v>
      </c>
      <c r="CO114" s="52">
        <f t="shared" si="189"/>
        <v>0.250109581261237</v>
      </c>
      <c r="CP114" s="52">
        <f t="shared" si="189"/>
        <v>0.3722824527060305</v>
      </c>
      <c r="CQ114" s="52">
        <f t="shared" si="189"/>
        <v>0.51731360867331455</v>
      </c>
      <c r="CR114" s="52">
        <f t="shared" si="189"/>
        <v>0.68484527721862365</v>
      </c>
      <c r="CS114" s="52">
        <f t="shared" si="189"/>
        <v>0.87468346512416029</v>
      </c>
      <c r="CT114" s="52">
        <f t="shared" si="189"/>
        <v>1.0867992354675646</v>
      </c>
      <c r="CU114" s="52">
        <f t="shared" si="189"/>
        <v>1.3213719548883816</v>
      </c>
      <c r="CV114" s="52">
        <f t="shared" si="189"/>
        <v>1.5548311596775146</v>
      </c>
      <c r="CW114" s="52">
        <f t="shared" ref="CW114:DP114" si="190">CW$50*CW39</f>
        <v>1.790983969233678</v>
      </c>
      <c r="CX114" s="52">
        <f t="shared" si="190"/>
        <v>2.0263288005754343</v>
      </c>
      <c r="CY114" s="52">
        <f t="shared" si="190"/>
        <v>2.260867719308937</v>
      </c>
      <c r="CZ114" s="52">
        <f t="shared" si="190"/>
        <v>2.4946027863506974</v>
      </c>
      <c r="DA114" s="52">
        <f t="shared" si="190"/>
        <v>2.7275360579375647</v>
      </c>
      <c r="DB114" s="52">
        <f t="shared" si="190"/>
        <v>2.9596695856366821</v>
      </c>
      <c r="DC114" s="52">
        <f t="shared" si="190"/>
        <v>3.1910054163554262</v>
      </c>
      <c r="DD114" s="52">
        <f t="shared" si="190"/>
        <v>3.4215455923513218</v>
      </c>
      <c r="DE114" s="52">
        <f t="shared" si="190"/>
        <v>3.6512921512419396</v>
      </c>
      <c r="DF114" s="52">
        <f t="shared" si="190"/>
        <v>3.8802471260147713</v>
      </c>
      <c r="DG114" s="52">
        <f t="shared" si="190"/>
        <v>4.1084125450370896</v>
      </c>
      <c r="DH114" s="52">
        <f t="shared" si="190"/>
        <v>4.3357904320657799</v>
      </c>
      <c r="DI114" s="52">
        <f t="shared" si="190"/>
        <v>4.5623828062571592</v>
      </c>
      <c r="DJ114" s="52">
        <f t="shared" si="190"/>
        <v>4.7881916821767714</v>
      </c>
      <c r="DK114" s="52">
        <f t="shared" si="190"/>
        <v>5.0132190698091623</v>
      </c>
      <c r="DL114" s="52">
        <f t="shared" si="190"/>
        <v>5.2374669745676377</v>
      </c>
      <c r="DM114" s="52">
        <f t="shared" si="190"/>
        <v>5.4609373973039981</v>
      </c>
      <c r="DN114" s="52">
        <f t="shared" si="190"/>
        <v>5.6836323343182533</v>
      </c>
      <c r="DO114" s="52">
        <f t="shared" si="190"/>
        <v>5.9055537773683229</v>
      </c>
      <c r="DP114" s="52">
        <f t="shared" si="190"/>
        <v>6.1267037136797091</v>
      </c>
    </row>
    <row r="115" spans="1:120" x14ac:dyDescent="0.25">
      <c r="A115" s="52" t="str">
        <f t="shared" si="138"/>
        <v>08_JPN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08_JPN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08_JPN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08_JPN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08_JPN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08_JPN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08_JPN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08_JPN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08_JPN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08_JPN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08_JPN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08_JPN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0.11993009014734193</v>
      </c>
      <c r="CM120" s="54">
        <f t="shared" si="202"/>
        <v>0.35704011508181221</v>
      </c>
      <c r="CN120" s="54">
        <f t="shared" si="202"/>
        <v>0.70887364610518944</v>
      </c>
      <c r="CO120" s="54">
        <f t="shared" si="202"/>
        <v>1.1730505568069298</v>
      </c>
      <c r="CP120" s="54">
        <f t="shared" si="202"/>
        <v>1.7473616944455737</v>
      </c>
      <c r="CQ120" s="54">
        <f t="shared" si="202"/>
        <v>2.4298994411122168</v>
      </c>
      <c r="CR120" s="54">
        <f t="shared" si="202"/>
        <v>3.2192249609795711</v>
      </c>
      <c r="CS120" s="54">
        <f t="shared" si="202"/>
        <v>4.1146656552539174</v>
      </c>
      <c r="CT120" s="54">
        <f t="shared" si="202"/>
        <v>5.1163240420787925</v>
      </c>
      <c r="CU120" s="54">
        <f t="shared" si="202"/>
        <v>6.2252844069764519</v>
      </c>
      <c r="CV120" s="58">
        <f t="shared" ref="CV120:DP120" si="203">CV127</f>
        <v>7.3306595744785437</v>
      </c>
      <c r="CW120" s="58">
        <f t="shared" si="203"/>
        <v>8.4504051098999504</v>
      </c>
      <c r="CX120" s="58">
        <f t="shared" si="203"/>
        <v>9.5680199636637049</v>
      </c>
      <c r="CY120" s="58">
        <f t="shared" si="203"/>
        <v>10.683509582883428</v>
      </c>
      <c r="CZ120" s="58">
        <f t="shared" si="203"/>
        <v>11.796879402305917</v>
      </c>
      <c r="DA120" s="58">
        <f t="shared" si="203"/>
        <v>12.908134844337443</v>
      </c>
      <c r="DB120" s="58">
        <f t="shared" si="203"/>
        <v>14.017281319070019</v>
      </c>
      <c r="DC120" s="58">
        <f t="shared" si="203"/>
        <v>15.1243242243076</v>
      </c>
      <c r="DD120" s="58">
        <f t="shared" si="203"/>
        <v>16.229268945592228</v>
      </c>
      <c r="DE120" s="58">
        <f t="shared" si="203"/>
        <v>17.332120856230151</v>
      </c>
      <c r="DF120" s="58">
        <f t="shared" si="203"/>
        <v>18.432885317317847</v>
      </c>
      <c r="DG120" s="58">
        <f t="shared" si="203"/>
        <v>19.531567677768027</v>
      </c>
      <c r="DH120" s="58">
        <f t="shared" si="203"/>
        <v>20.62817327433557</v>
      </c>
      <c r="DI120" s="58">
        <f t="shared" si="203"/>
        <v>21.722707431643407</v>
      </c>
      <c r="DJ120" s="58">
        <f t="shared" si="203"/>
        <v>22.815175462208344</v>
      </c>
      <c r="DK120" s="58">
        <f t="shared" si="203"/>
        <v>23.905582666466884</v>
      </c>
      <c r="DL120" s="58">
        <f t="shared" si="203"/>
        <v>24.993934332800887</v>
      </c>
      <c r="DM120" s="58">
        <f t="shared" si="203"/>
        <v>26.080235737563306</v>
      </c>
      <c r="DN120" s="58">
        <f t="shared" si="203"/>
        <v>27.164492145103772</v>
      </c>
      <c r="DO120" s="58">
        <f t="shared" si="203"/>
        <v>28.246708807794171</v>
      </c>
      <c r="DP120" s="58">
        <f t="shared" si="203"/>
        <v>29.326890966054187</v>
      </c>
    </row>
    <row r="121" spans="1:120" x14ac:dyDescent="0.25">
      <c r="A121" s="52" t="str">
        <f t="shared" si="138"/>
        <v>08_JPN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08_JPN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6.7581892161719601E-2</v>
      </c>
      <c r="CM124" s="58">
        <f t="shared" si="207"/>
        <v>0.20104639338298971</v>
      </c>
      <c r="CN124" s="58">
        <f t="shared" si="207"/>
        <v>0.39886403629567529</v>
      </c>
      <c r="CO124" s="58">
        <f t="shared" si="207"/>
        <v>0.6595523093259249</v>
      </c>
      <c r="CP124" s="58">
        <f t="shared" si="207"/>
        <v>0.98172868934324409</v>
      </c>
      <c r="CQ124" s="58">
        <f t="shared" si="207"/>
        <v>1.3641835851535695</v>
      </c>
      <c r="CR124" s="58">
        <f t="shared" si="207"/>
        <v>1.8059735330519355</v>
      </c>
      <c r="CS124" s="58">
        <f t="shared" si="207"/>
        <v>2.3065869625733213</v>
      </c>
      <c r="CT124" s="58">
        <f t="shared" si="207"/>
        <v>2.8659475655096562</v>
      </c>
      <c r="CU124" s="58">
        <f t="shared" si="207"/>
        <v>3.4845283412587706</v>
      </c>
      <c r="CV124" s="58">
        <f t="shared" ref="CV124:DP124" si="208">CV50*CV45</f>
        <v>4.100172719517265</v>
      </c>
      <c r="CW124" s="58">
        <f t="shared" si="208"/>
        <v>4.7229202772523209</v>
      </c>
      <c r="CX124" s="58">
        <f t="shared" si="208"/>
        <v>5.3435371533297236</v>
      </c>
      <c r="CY124" s="58">
        <f t="shared" si="208"/>
        <v>5.9620287948630963</v>
      </c>
      <c r="CZ124" s="58">
        <f t="shared" si="208"/>
        <v>6.5784006365992349</v>
      </c>
      <c r="DA124" s="58">
        <f t="shared" si="208"/>
        <v>7.1926581009444108</v>
      </c>
      <c r="DB124" s="58">
        <f t="shared" si="208"/>
        <v>7.8048065979906358</v>
      </c>
      <c r="DC124" s="58">
        <f t="shared" si="208"/>
        <v>8.414851525541863</v>
      </c>
      <c r="DD124" s="58">
        <f t="shared" si="208"/>
        <v>9.0227982691401412</v>
      </c>
      <c r="DE124" s="58">
        <f t="shared" si="208"/>
        <v>9.6286522020917129</v>
      </c>
      <c r="DF124" s="58">
        <f t="shared" si="208"/>
        <v>10.232418685493059</v>
      </c>
      <c r="DG124" s="58">
        <f t="shared" si="208"/>
        <v>10.834103068256889</v>
      </c>
      <c r="DH124" s="58">
        <f t="shared" si="208"/>
        <v>11.433710687138079</v>
      </c>
      <c r="DI124" s="58">
        <f t="shared" si="208"/>
        <v>12.031246866759563</v>
      </c>
      <c r="DJ124" s="58">
        <f t="shared" si="208"/>
        <v>12.626716919638154</v>
      </c>
      <c r="DK124" s="58">
        <f t="shared" si="208"/>
        <v>13.22012614621034</v>
      </c>
      <c r="DL124" s="58">
        <f t="shared" si="208"/>
        <v>13.811479834857993</v>
      </c>
      <c r="DM124" s="58">
        <f t="shared" si="208"/>
        <v>14.400783261934063</v>
      </c>
      <c r="DN124" s="58">
        <f t="shared" si="208"/>
        <v>14.988041691788174</v>
      </c>
      <c r="DO124" s="58">
        <f t="shared" si="208"/>
        <v>15.573260376792224</v>
      </c>
      <c r="DP124" s="58">
        <f t="shared" si="208"/>
        <v>16.156444557365887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58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5.2348197985622333E-2</v>
      </c>
      <c r="CM126" s="58">
        <f t="shared" si="209"/>
        <v>0.15599372169882253</v>
      </c>
      <c r="CN126" s="58">
        <f t="shared" si="209"/>
        <v>0.31000960980951414</v>
      </c>
      <c r="CO126" s="58">
        <f t="shared" si="209"/>
        <v>0.51349824748100481</v>
      </c>
      <c r="CP126" s="58">
        <f t="shared" si="209"/>
        <v>0.76563300510232946</v>
      </c>
      <c r="CQ126" s="58">
        <f t="shared" si="209"/>
        <v>1.0657158559586475</v>
      </c>
      <c r="CR126" s="58">
        <f t="shared" si="209"/>
        <v>1.4132514279276354</v>
      </c>
      <c r="CS126" s="58">
        <f t="shared" si="209"/>
        <v>1.8080786926805963</v>
      </c>
      <c r="CT126" s="58">
        <f t="shared" si="209"/>
        <v>2.2503764765691363</v>
      </c>
      <c r="CU126" s="58">
        <f t="shared" si="209"/>
        <v>2.7407560657176813</v>
      </c>
      <c r="CV126" s="58">
        <f t="shared" ref="CV126:DP126" si="210">CV125*1000*$I$9*$I$10</f>
        <v>3.2304868549612791</v>
      </c>
      <c r="CW126" s="58">
        <f t="shared" si="210"/>
        <v>3.72748483264763</v>
      </c>
      <c r="CX126" s="58">
        <f t="shared" si="210"/>
        <v>4.2244828103339804</v>
      </c>
      <c r="CY126" s="58">
        <f t="shared" si="210"/>
        <v>4.7214807880203304</v>
      </c>
      <c r="CZ126" s="58">
        <f t="shared" si="210"/>
        <v>5.2184787657066822</v>
      </c>
      <c r="DA126" s="58">
        <f t="shared" si="210"/>
        <v>5.7154767433930331</v>
      </c>
      <c r="DB126" s="58">
        <f t="shared" si="210"/>
        <v>6.212474721079384</v>
      </c>
      <c r="DC126" s="58">
        <f t="shared" si="210"/>
        <v>6.7094726987657358</v>
      </c>
      <c r="DD126" s="58">
        <f t="shared" si="210"/>
        <v>7.2064706764520858</v>
      </c>
      <c r="DE126" s="58">
        <f t="shared" si="210"/>
        <v>7.7034686541384376</v>
      </c>
      <c r="DF126" s="58">
        <f t="shared" si="210"/>
        <v>8.2004666318247885</v>
      </c>
      <c r="DG126" s="58">
        <f t="shared" si="210"/>
        <v>8.6974646095111385</v>
      </c>
      <c r="DH126" s="58">
        <f t="shared" si="210"/>
        <v>9.1944625871974903</v>
      </c>
      <c r="DI126" s="58">
        <f t="shared" si="210"/>
        <v>9.6914605648838421</v>
      </c>
      <c r="DJ126" s="58">
        <f t="shared" si="210"/>
        <v>10.18845854257019</v>
      </c>
      <c r="DK126" s="58">
        <f t="shared" si="210"/>
        <v>10.685456520256544</v>
      </c>
      <c r="DL126" s="58">
        <f t="shared" si="210"/>
        <v>11.182454497942894</v>
      </c>
      <c r="DM126" s="58">
        <f t="shared" si="210"/>
        <v>11.679452475629244</v>
      </c>
      <c r="DN126" s="58">
        <f t="shared" si="210"/>
        <v>12.176450453315596</v>
      </c>
      <c r="DO126" s="58">
        <f t="shared" si="210"/>
        <v>12.673448431001948</v>
      </c>
      <c r="DP126" s="58">
        <f t="shared" si="210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0.11993009014734193</v>
      </c>
      <c r="CM127" s="59">
        <f t="shared" si="211"/>
        <v>0.35704011508181221</v>
      </c>
      <c r="CN127" s="59">
        <f t="shared" si="211"/>
        <v>0.70887364610518944</v>
      </c>
      <c r="CO127" s="59">
        <f t="shared" si="211"/>
        <v>1.1730505568069298</v>
      </c>
      <c r="CP127" s="59">
        <f t="shared" si="211"/>
        <v>1.7473616944455737</v>
      </c>
      <c r="CQ127" s="59">
        <f t="shared" si="211"/>
        <v>2.4298994411122168</v>
      </c>
      <c r="CR127" s="59">
        <f t="shared" si="211"/>
        <v>3.2192249609795711</v>
      </c>
      <c r="CS127" s="59">
        <f t="shared" si="211"/>
        <v>4.1146656552539174</v>
      </c>
      <c r="CT127" s="59">
        <f t="shared" si="211"/>
        <v>5.1163240420787925</v>
      </c>
      <c r="CU127" s="59">
        <f t="shared" si="211"/>
        <v>6.2252844069764519</v>
      </c>
      <c r="CV127" s="59">
        <f t="shared" ref="CV127:DP127" si="212">CV124+CV126</f>
        <v>7.3306595744785437</v>
      </c>
      <c r="CW127" s="59">
        <f t="shared" si="212"/>
        <v>8.4504051098999504</v>
      </c>
      <c r="CX127" s="59">
        <f t="shared" si="212"/>
        <v>9.5680199636637049</v>
      </c>
      <c r="CY127" s="59">
        <f t="shared" si="212"/>
        <v>10.683509582883428</v>
      </c>
      <c r="CZ127" s="59">
        <f t="shared" si="212"/>
        <v>11.796879402305917</v>
      </c>
      <c r="DA127" s="59">
        <f t="shared" si="212"/>
        <v>12.908134844337443</v>
      </c>
      <c r="DB127" s="59">
        <f t="shared" si="212"/>
        <v>14.017281319070019</v>
      </c>
      <c r="DC127" s="59">
        <f t="shared" si="212"/>
        <v>15.1243242243076</v>
      </c>
      <c r="DD127" s="59">
        <f t="shared" si="212"/>
        <v>16.229268945592228</v>
      </c>
      <c r="DE127" s="59">
        <f t="shared" si="212"/>
        <v>17.332120856230151</v>
      </c>
      <c r="DF127" s="59">
        <f t="shared" si="212"/>
        <v>18.432885317317847</v>
      </c>
      <c r="DG127" s="59">
        <f t="shared" si="212"/>
        <v>19.531567677768027</v>
      </c>
      <c r="DH127" s="59">
        <f t="shared" si="212"/>
        <v>20.62817327433557</v>
      </c>
      <c r="DI127" s="59">
        <f t="shared" si="212"/>
        <v>21.722707431643407</v>
      </c>
      <c r="DJ127" s="59">
        <f t="shared" si="212"/>
        <v>22.815175462208344</v>
      </c>
      <c r="DK127" s="59">
        <f t="shared" si="212"/>
        <v>23.905582666466884</v>
      </c>
      <c r="DL127" s="59">
        <f t="shared" si="212"/>
        <v>24.993934332800887</v>
      </c>
      <c r="DM127" s="59">
        <f t="shared" si="212"/>
        <v>26.080235737563306</v>
      </c>
      <c r="DN127" s="59">
        <f t="shared" si="212"/>
        <v>27.164492145103772</v>
      </c>
      <c r="DO127" s="59">
        <f t="shared" si="212"/>
        <v>28.246708807794171</v>
      </c>
      <c r="DP127" s="59">
        <f t="shared" si="212"/>
        <v>29.326890966054187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AO15" si="1">J15*(1-$F$4)</f>
        <v>1.6853792696735527E-3</v>
      </c>
      <c r="L15" s="42">
        <f t="shared" si="1"/>
        <v>1.6860588580887438E-3</v>
      </c>
      <c r="M15" s="42">
        <f t="shared" si="1"/>
        <v>1.6867387205315215E-3</v>
      </c>
      <c r="N15" s="42">
        <f t="shared" si="1"/>
        <v>1.6874188571123811E-3</v>
      </c>
      <c r="O15" s="42">
        <f t="shared" si="1"/>
        <v>1.688099267941862E-3</v>
      </c>
      <c r="P15" s="42">
        <f t="shared" si="1"/>
        <v>1.6887799531305485E-3</v>
      </c>
      <c r="Q15" s="42">
        <f t="shared" si="1"/>
        <v>1.689460912789069E-3</v>
      </c>
      <c r="R15" s="42">
        <f t="shared" si="1"/>
        <v>1.6901421470280969E-3</v>
      </c>
      <c r="S15" s="42">
        <f t="shared" si="1"/>
        <v>1.6908236559583503E-3</v>
      </c>
      <c r="T15" s="42">
        <f t="shared" si="1"/>
        <v>1.6915054396905917E-3</v>
      </c>
      <c r="U15" s="42">
        <f t="shared" si="1"/>
        <v>1.6921874983356283E-3</v>
      </c>
      <c r="V15" s="42">
        <f t="shared" si="1"/>
        <v>1.6928698320043123E-3</v>
      </c>
      <c r="W15" s="42">
        <f t="shared" si="1"/>
        <v>1.6935524408075401E-3</v>
      </c>
      <c r="X15" s="42">
        <f t="shared" si="1"/>
        <v>1.6942353248562529E-3</v>
      </c>
      <c r="Y15" s="42">
        <f t="shared" si="1"/>
        <v>1.6949184842614371E-3</v>
      </c>
      <c r="Z15" s="42">
        <f t="shared" si="1"/>
        <v>1.6956019191341233E-3</v>
      </c>
      <c r="AA15" s="42">
        <f t="shared" si="1"/>
        <v>1.6962856295853871E-3</v>
      </c>
      <c r="AB15" s="42">
        <f t="shared" si="1"/>
        <v>1.696969615726349E-3</v>
      </c>
      <c r="AC15" s="42">
        <f t="shared" si="1"/>
        <v>1.6976538776681744E-3</v>
      </c>
      <c r="AD15" s="42">
        <f t="shared" si="1"/>
        <v>1.6983384155220729E-3</v>
      </c>
      <c r="AE15" s="42">
        <f t="shared" si="1"/>
        <v>1.6990232293992997E-3</v>
      </c>
      <c r="AF15" s="42">
        <f t="shared" si="1"/>
        <v>1.6997083194111545E-3</v>
      </c>
      <c r="AG15" s="42">
        <f t="shared" si="1"/>
        <v>1.7003936856689818E-3</v>
      </c>
      <c r="AH15" s="42">
        <f t="shared" si="1"/>
        <v>1.701079328284171E-3</v>
      </c>
      <c r="AI15" s="42">
        <f t="shared" si="1"/>
        <v>1.7017652473681566E-3</v>
      </c>
      <c r="AJ15" s="42">
        <f t="shared" si="1"/>
        <v>1.7024514430324181E-3</v>
      </c>
      <c r="AK15" s="42">
        <f t="shared" si="1"/>
        <v>1.7031379153884796E-3</v>
      </c>
      <c r="AL15" s="42">
        <f t="shared" si="1"/>
        <v>1.7038246645479107E-3</v>
      </c>
      <c r="AM15" s="42">
        <f t="shared" si="1"/>
        <v>1.7045116906223253E-3</v>
      </c>
      <c r="AN15" s="42">
        <f t="shared" si="1"/>
        <v>1.7051989937233829E-3</v>
      </c>
      <c r="AO15" s="42">
        <f t="shared" si="1"/>
        <v>1.7058865739627877E-3</v>
      </c>
      <c r="AP15" s="42">
        <f t="shared" ref="AP15:BJ15" si="2">AO15*(1-$F$4)</f>
        <v>1.706574431452289E-3</v>
      </c>
      <c r="AQ15" s="42">
        <f t="shared" si="2"/>
        <v>1.7072625663036812E-3</v>
      </c>
      <c r="AR15" s="42">
        <f t="shared" si="2"/>
        <v>1.7079509786288038E-3</v>
      </c>
      <c r="AS15" s="42">
        <f t="shared" si="2"/>
        <v>1.7086396685395413E-3</v>
      </c>
      <c r="AT15" s="42">
        <f t="shared" si="2"/>
        <v>1.7093286361478234E-3</v>
      </c>
      <c r="AU15" s="42">
        <f t="shared" si="2"/>
        <v>1.7100178815656251E-3</v>
      </c>
      <c r="AV15" s="42">
        <f t="shared" si="2"/>
        <v>1.7107074049049662E-3</v>
      </c>
      <c r="AW15" s="42">
        <f t="shared" si="2"/>
        <v>1.711397206277912E-3</v>
      </c>
      <c r="AX15" s="42">
        <f t="shared" si="2"/>
        <v>1.7120872857965725E-3</v>
      </c>
      <c r="AY15" s="42">
        <f t="shared" si="2"/>
        <v>1.7127776435731036E-3</v>
      </c>
      <c r="AZ15" s="42">
        <f t="shared" si="2"/>
        <v>1.7134682797197058E-3</v>
      </c>
      <c r="BA15" s="42">
        <f t="shared" si="2"/>
        <v>1.7141591943486251E-3</v>
      </c>
      <c r="BB15" s="42">
        <f t="shared" si="2"/>
        <v>1.7148503875721529E-3</v>
      </c>
      <c r="BC15" s="42">
        <f t="shared" si="2"/>
        <v>1.7155418595026257E-3</v>
      </c>
      <c r="BD15" s="42">
        <f t="shared" si="2"/>
        <v>1.7162336102524251E-3</v>
      </c>
      <c r="BE15" s="42">
        <f t="shared" si="2"/>
        <v>1.7169256399339786E-3</v>
      </c>
      <c r="BF15" s="42">
        <f t="shared" si="2"/>
        <v>1.7176179486597587E-3</v>
      </c>
      <c r="BG15" s="42">
        <f t="shared" si="2"/>
        <v>1.7183105365422828E-3</v>
      </c>
      <c r="BH15" s="42">
        <f t="shared" si="2"/>
        <v>1.7190034036941146E-3</v>
      </c>
      <c r="BI15" s="42">
        <f t="shared" si="2"/>
        <v>1.7196965502278623E-3</v>
      </c>
      <c r="BJ15" s="42">
        <f t="shared" si="2"/>
        <v>1.7203899762561802E-3</v>
      </c>
      <c r="BK15" t="str">
        <f t="shared" ref="BK15:BK46" si="3">A15</f>
        <v>09_ROK</v>
      </c>
      <c r="BL15" t="str">
        <f t="shared" ref="BL15:BL46" si="4">"d_ind_cem_"&amp;C15</f>
        <v>d_ind_cem_1_x_coal_thermal</v>
      </c>
      <c r="BO15" s="8">
        <f t="shared" ref="BO15:BO46" si="5">E15</f>
        <v>98.948989007999998</v>
      </c>
      <c r="BP15" s="8">
        <f t="shared" ref="BP15:BP46" si="6">F15</f>
        <v>95.915359332000008</v>
      </c>
      <c r="BQ15" s="8" cm="1">
        <f t="array" ref="BQ15">K15*INDEX(prod_est,$G15+$H15-1,MATCH(BQ$14,$BP$14:$DP$14,0))</f>
        <v>95.470881839711822</v>
      </c>
      <c r="BR15" s="8" cm="1">
        <f t="array" ref="BR15">L15*INDEX(prod_est,$G15+$H15-1,MATCH(BR$14,$BP$14:$DP$14,0))</f>
        <v>91.190547206237213</v>
      </c>
      <c r="BS15" s="8" cm="1">
        <f t="array" ref="BS15">M15*INDEX(prod_est,$G15+$H15-1,MATCH(BS$14,$BP$14:$DP$14,0))</f>
        <v>91.568409108442296</v>
      </c>
      <c r="BT15" s="8" cm="1">
        <f t="array" ref="BT15">N15*INDEX(prod_est,$G15+$H15-1,MATCH(BT$14,$BP$14:$DP$14,0))</f>
        <v>91.906341398639597</v>
      </c>
      <c r="BU15" s="8" cm="1">
        <f t="array" ref="BU15">O15*INDEX(prod_est,$G15+$H15-1,MATCH(BU$14,$BP$14:$DP$14,0))</f>
        <v>92.205565307297903</v>
      </c>
      <c r="BV15" s="8" cm="1">
        <f t="array" ref="BV15">P15*INDEX(prod_est,$G15+$H15-1,MATCH(BV$14,$BP$14:$DP$14,0))</f>
        <v>92.46777095439046</v>
      </c>
      <c r="BW15" s="8" cm="1">
        <f t="array" ref="BW15">Q15*INDEX(prod_est,$G15+$H15-1,MATCH(BW$14,$BP$14:$DP$14,0))</f>
        <v>92.695527346418217</v>
      </c>
      <c r="BX15" s="8" cm="1">
        <f t="array" ref="BX15">R15*INDEX(prod_est,$G15+$H15-1,MATCH(BX$14,$BP$14:$DP$14,0))</f>
        <v>92.892555829618871</v>
      </c>
      <c r="BY15" s="8" cm="1">
        <f t="array" ref="BY15">S15*INDEX(prod_est,$G15+$H15-1,MATCH(BY$14,$BP$14:$DP$14,0))</f>
        <v>93.059604398909983</v>
      </c>
      <c r="BZ15" s="8" cm="1">
        <f t="array" ref="BZ15">T15*INDEX(prod_est,$G15+$H15-1,MATCH(BZ$14,$BP$14:$DP$14,0))</f>
        <v>92.670479828862781</v>
      </c>
      <c r="CA15" s="8" cm="1">
        <f t="array" ref="CA15">U15*INDEX(prod_est,$G15+$H15-1,MATCH(CA$14,$BP$14:$DP$14,0))</f>
        <v>92.25942033809774</v>
      </c>
      <c r="CB15" s="8" cm="1">
        <f t="array" ref="CB15">V15*INDEX(prod_est,$G15+$H15-1,MATCH(CB$14,$BP$14:$DP$14,0))</f>
        <v>91.830134481829035</v>
      </c>
      <c r="CC15" s="8" cm="1">
        <f t="array" ref="CC15">W15*INDEX(prod_est,$G15+$H15-1,MATCH(CC$14,$BP$14:$DP$14,0))</f>
        <v>91.741650820793424</v>
      </c>
      <c r="CD15" s="8" cm="1">
        <f t="array" ref="CD15">X15*INDEX(prod_est,$G15+$H15-1,MATCH(CD$14,$BP$14:$DP$14,0))</f>
        <v>91.642696718375063</v>
      </c>
      <c r="CE15" s="8" cm="1">
        <f t="array" ref="CE15">Y15*INDEX(prod_est,$G15+$H15-1,MATCH(CE$14,$BP$14:$DP$14,0))</f>
        <v>91.532383599334636</v>
      </c>
      <c r="CF15" s="8" cm="1">
        <f t="array" ref="CF15">Z15*INDEX(prod_est,$G15+$H15-1,MATCH(CF$14,$BP$14:$DP$14,0))</f>
        <v>91.410285236643929</v>
      </c>
      <c r="CG15" s="8" cm="1">
        <f t="array" ref="CG15">AA15*INDEX(prod_est,$G15+$H15-1,MATCH(CG$14,$BP$14:$DP$14,0))</f>
        <v>91.280202486947047</v>
      </c>
      <c r="CH15" s="8" cm="1">
        <f t="array" ref="CH15">AB15*INDEX(prod_est,$G15+$H15-1,MATCH(CH$14,$BP$14:$DP$14,0))</f>
        <v>91.14065359263563</v>
      </c>
      <c r="CI15" s="8" cm="1">
        <f t="array" ref="CI15">AC15*INDEX(prod_est,$G15+$H15-1,MATCH(CI$14,$BP$14:$DP$14,0))</f>
        <v>90.99276210623735</v>
      </c>
      <c r="CJ15" s="8" cm="1">
        <f t="array" ref="CJ15">AD15*INDEX(prod_est,$G15+$H15-1,MATCH(CJ$14,$BP$14:$DP$14,0))</f>
        <v>90.840112603316939</v>
      </c>
      <c r="CK15" s="8" cm="1">
        <f t="array" ref="CK15">AE15*INDEX(prod_est,$G15+$H15-1,MATCH(CK$14,$BP$14:$DP$14,0))</f>
        <v>90.68256933428782</v>
      </c>
      <c r="CL15" s="8" cm="1">
        <f t="array" ref="CL15">AF15*INDEX(prod_est,$G15+$H15-1,MATCH(CL$14,$BP$14:$DP$14,0))</f>
        <v>90.520591282650997</v>
      </c>
      <c r="CM15" s="8" cm="1">
        <f t="array" ref="CM15">AG15*INDEX(prod_est,$G15+$H15-1,MATCH(CM$14,$BP$14:$DP$14,0))</f>
        <v>89.910042349698486</v>
      </c>
      <c r="CN15" s="8" cm="1">
        <f t="array" ref="CN15">AH15*INDEX(prod_est,$G15+$H15-1,MATCH(CN$14,$BP$14:$DP$14,0))</f>
        <v>89.296937862697092</v>
      </c>
      <c r="CO15" s="8" cm="1">
        <f t="array" ref="CO15">AI15*INDEX(prod_est,$G15+$H15-1,MATCH(CO$14,$BP$14:$DP$14,0))</f>
        <v>88.683167482433447</v>
      </c>
      <c r="CP15" s="8" cm="1">
        <f t="array" ref="CP15">AJ15*INDEX(prod_est,$G15+$H15-1,MATCH(CP$14,$BP$14:$DP$14,0))</f>
        <v>88.069415524471125</v>
      </c>
      <c r="CQ15" s="8" cm="1">
        <f t="array" ref="CQ15">AK15*INDEX(prod_est,$G15+$H15-1,MATCH(CQ$14,$BP$14:$DP$14,0))</f>
        <v>87.456445718662778</v>
      </c>
      <c r="CR15" s="8" cm="1">
        <f t="array" ref="CR15">AL15*INDEX(prod_est,$G15+$H15-1,MATCH(CR$14,$BP$14:$DP$14,0))</f>
        <v>87.54560887749696</v>
      </c>
      <c r="CS15" s="8" cm="1">
        <f t="array" ref="CS15">AM15*INDEX(prod_est,$G15+$H15-1,MATCH(CS$14,$BP$14:$DP$14,0))</f>
        <v>87.632568025702383</v>
      </c>
      <c r="CT15" s="8" cm="1">
        <f t="array" ref="CT15">AN15*INDEX(prod_est,$G15+$H15-1,MATCH(CT$14,$BP$14:$DP$14,0))</f>
        <v>87.717164502156422</v>
      </c>
      <c r="CU15" s="8" cm="1">
        <f t="array" ref="CU15">AO15*INDEX(prod_est,$G15+$H15-1,MATCH(CU$14,$BP$14:$DP$14,0))</f>
        <v>87.801364800794047</v>
      </c>
      <c r="CV15" s="8" cm="1">
        <f t="array" ref="CV15">AP15*INDEX(prod_est,$G15+$H15-1,MATCH(CV$14,$BP$14:$DP$14,0))</f>
        <v>87.884852133258818</v>
      </c>
      <c r="CW15" cm="1">
        <f t="array" ref="CW15">AQ15*INDEX(prod_est,$G15+$H15-1,MATCH(CW$14,$BP$14:$DP$14,0))</f>
        <v>87.920289573635131</v>
      </c>
      <c r="CX15" cm="1">
        <f t="array" ref="CX15">AR15*INDEX(prod_est,$G15+$H15-1,MATCH(CX$14,$BP$14:$DP$14,0))</f>
        <v>87.955741303301934</v>
      </c>
      <c r="CY15" cm="1">
        <f t="array" ref="CY15">AS15*INDEX(prod_est,$G15+$H15-1,MATCH(CY$14,$BP$14:$DP$14,0))</f>
        <v>87.991207328021005</v>
      </c>
      <c r="CZ15" cm="1">
        <f t="array" ref="CZ15">AT15*INDEX(prod_est,$G15+$H15-1,MATCH(CZ$14,$BP$14:$DP$14,0))</f>
        <v>88.026687653556507</v>
      </c>
      <c r="DA15" cm="1">
        <f t="array" ref="DA15">AU15*INDEX(prod_est,$G15+$H15-1,MATCH(DA$14,$BP$14:$DP$14,0))</f>
        <v>88.062182285674879</v>
      </c>
      <c r="DB15" cm="1">
        <f t="array" ref="DB15">AV15*INDEX(prod_est,$G15+$H15-1,MATCH(DB$14,$BP$14:$DP$14,0))</f>
        <v>88.097691230144918</v>
      </c>
      <c r="DC15" cm="1">
        <f t="array" ref="DC15">AW15*INDEX(prod_est,$G15+$H15-1,MATCH(DC$14,$BP$14:$DP$14,0))</f>
        <v>88.133214492737721</v>
      </c>
      <c r="DD15" cm="1">
        <f t="array" ref="DD15">AX15*INDEX(prod_est,$G15+$H15-1,MATCH(DD$14,$BP$14:$DP$14,0))</f>
        <v>88.168752079226735</v>
      </c>
      <c r="DE15" cm="1">
        <f t="array" ref="DE15">AY15*INDEX(prod_est,$G15+$H15-1,MATCH(DE$14,$BP$14:$DP$14,0))</f>
        <v>88.204303995387733</v>
      </c>
      <c r="DF15" cm="1">
        <f t="array" ref="DF15">AZ15*INDEX(prod_est,$G15+$H15-1,MATCH(DF$14,$BP$14:$DP$14,0))</f>
        <v>88.239870246998777</v>
      </c>
      <c r="DG15" cm="1">
        <f t="array" ref="DG15">BA15*INDEX(prod_est,$G15+$H15-1,MATCH(DG$14,$BP$14:$DP$14,0))</f>
        <v>88.275450839840317</v>
      </c>
      <c r="DH15" cm="1">
        <f t="array" ref="DH15">BB15*INDEX(prod_est,$G15+$H15-1,MATCH(DH$14,$BP$14:$DP$14,0))</f>
        <v>88.311045779695093</v>
      </c>
      <c r="DI15" cm="1">
        <f t="array" ref="DI15">BC15*INDEX(prod_est,$G15+$H15-1,MATCH(DI$14,$BP$14:$DP$14,0))</f>
        <v>88.346655072348199</v>
      </c>
      <c r="DJ15" cm="1">
        <f t="array" ref="DJ15">BD15*INDEX(prod_est,$G15+$H15-1,MATCH(DJ$14,$BP$14:$DP$14,0))</f>
        <v>88.382278723587049</v>
      </c>
      <c r="DK15" cm="1">
        <f t="array" ref="DK15">BE15*INDEX(prod_est,$G15+$H15-1,MATCH(DK$14,$BP$14:$DP$14,0))</f>
        <v>88.417916739201416</v>
      </c>
      <c r="DL15" cm="1">
        <f t="array" ref="DL15">BF15*INDEX(prod_est,$G15+$H15-1,MATCH(DL$14,$BP$14:$DP$14,0))</f>
        <v>88.45356912498336</v>
      </c>
      <c r="DM15" cm="1">
        <f t="array" ref="DM15">BG15*INDEX(prod_est,$G15+$H15-1,MATCH(DM$14,$BP$14:$DP$14,0))</f>
        <v>88.4892358867273</v>
      </c>
      <c r="DN15" cm="1">
        <f t="array" ref="DN15">BH15*INDEX(prod_est,$G15+$H15-1,MATCH(DN$14,$BP$14:$DP$14,0))</f>
        <v>88.524917030230029</v>
      </c>
      <c r="DO15" cm="1">
        <f t="array" ref="DO15">BI15*INDEX(prod_est,$G15+$H15-1,MATCH(DO$14,$BP$14:$DP$14,0))</f>
        <v>88.560612561290611</v>
      </c>
      <c r="DP15" cm="1">
        <f t="array" ref="DP15">BJ15*INDEX(prod_est,$G15+$H15-1,MATCH(DP$14,$BP$14:$DP$14,0))</f>
        <v>88.596322485710488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09_ROK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09_ROK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09_ROK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09_ROK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09_ROK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09_ROK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09_ROK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09_ROK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09_ROK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ref="K25:AP25" si="25">J25*(1-$F$4)</f>
        <v>1.507417884228466E-6</v>
      </c>
      <c r="L25" s="42">
        <f t="shared" si="25"/>
        <v>1.5080257140204936E-6</v>
      </c>
      <c r="M25" s="42">
        <f t="shared" si="25"/>
        <v>1.5086337889051794E-6</v>
      </c>
      <c r="N25" s="42">
        <f t="shared" si="25"/>
        <v>1.5092421089813509E-6</v>
      </c>
      <c r="O25" s="42">
        <f t="shared" si="25"/>
        <v>1.5098506743478757E-6</v>
      </c>
      <c r="P25" s="42">
        <f t="shared" si="25"/>
        <v>1.5104594851036612E-6</v>
      </c>
      <c r="Q25" s="42">
        <f t="shared" si="25"/>
        <v>1.5110685413476549E-6</v>
      </c>
      <c r="R25" s="42">
        <f t="shared" si="25"/>
        <v>1.5116778431788437E-6</v>
      </c>
      <c r="S25" s="42">
        <f t="shared" si="25"/>
        <v>1.5122873906962546E-6</v>
      </c>
      <c r="T25" s="42">
        <f t="shared" si="25"/>
        <v>1.5128971839989549E-6</v>
      </c>
      <c r="U25" s="42">
        <f t="shared" si="25"/>
        <v>1.5135072231860513E-6</v>
      </c>
      <c r="V25" s="42">
        <f t="shared" si="25"/>
        <v>1.5141175083566909E-6</v>
      </c>
      <c r="W25" s="42">
        <f t="shared" si="25"/>
        <v>1.5147280396100607E-6</v>
      </c>
      <c r="X25" s="42">
        <f t="shared" si="25"/>
        <v>1.5153388170453874E-6</v>
      </c>
      <c r="Y25" s="42">
        <f t="shared" si="25"/>
        <v>1.515949840761938E-6</v>
      </c>
      <c r="Z25" s="42">
        <f t="shared" si="25"/>
        <v>1.5165611108590195E-6</v>
      </c>
      <c r="AA25" s="42">
        <f t="shared" si="25"/>
        <v>1.5171726274359788E-6</v>
      </c>
      <c r="AB25" s="42">
        <f t="shared" si="25"/>
        <v>1.5177843905922031E-6</v>
      </c>
      <c r="AC25" s="42">
        <f t="shared" si="25"/>
        <v>1.5183964004271193E-6</v>
      </c>
      <c r="AD25" s="42">
        <f t="shared" si="25"/>
        <v>1.5190086570401948E-6</v>
      </c>
      <c r="AE25" s="42">
        <f t="shared" si="25"/>
        <v>1.5196211605309369E-6</v>
      </c>
      <c r="AF25" s="42">
        <f t="shared" si="25"/>
        <v>1.5202339109988931E-6</v>
      </c>
      <c r="AG25" s="42">
        <f t="shared" si="25"/>
        <v>1.5208469085436508E-6</v>
      </c>
      <c r="AH25" s="42">
        <f t="shared" si="25"/>
        <v>1.5214601532648379E-6</v>
      </c>
      <c r="AI25" s="42">
        <f t="shared" si="25"/>
        <v>1.5220736452621222E-6</v>
      </c>
      <c r="AJ25" s="42">
        <f t="shared" si="25"/>
        <v>1.5226873846352118E-6</v>
      </c>
      <c r="AK25" s="42">
        <f t="shared" si="25"/>
        <v>1.5233013714838552E-6</v>
      </c>
      <c r="AL25" s="42">
        <f t="shared" si="25"/>
        <v>1.5239156059078407E-6</v>
      </c>
      <c r="AM25" s="42">
        <f t="shared" si="25"/>
        <v>1.5245300880069972E-6</v>
      </c>
      <c r="AN25" s="42">
        <f t="shared" si="25"/>
        <v>1.5251448178811936E-6</v>
      </c>
      <c r="AO25" s="42">
        <f t="shared" si="25"/>
        <v>1.5257597956303395E-6</v>
      </c>
      <c r="AP25" s="42">
        <f t="shared" si="25"/>
        <v>1.526375021354384E-6</v>
      </c>
      <c r="AQ25" s="42">
        <f t="shared" ref="AQ25:BJ25" si="26">AP25*(1-$F$4)</f>
        <v>1.5269904951533173E-6</v>
      </c>
      <c r="AR25" s="42">
        <f t="shared" si="26"/>
        <v>1.5276062171271695E-6</v>
      </c>
      <c r="AS25" s="42">
        <f t="shared" si="26"/>
        <v>1.5282221873760112E-6</v>
      </c>
      <c r="AT25" s="42">
        <f t="shared" si="26"/>
        <v>1.5288384059999533E-6</v>
      </c>
      <c r="AU25" s="42">
        <f t="shared" si="26"/>
        <v>1.5294548730991469E-6</v>
      </c>
      <c r="AV25" s="42">
        <f t="shared" si="26"/>
        <v>1.5300715887737839E-6</v>
      </c>
      <c r="AW25" s="42">
        <f t="shared" si="26"/>
        <v>1.5306885531240959E-6</v>
      </c>
      <c r="AX25" s="42">
        <f t="shared" si="26"/>
        <v>1.5313057662503558E-6</v>
      </c>
      <c r="AY25" s="42">
        <f t="shared" si="26"/>
        <v>1.5319232282528763E-6</v>
      </c>
      <c r="AZ25" s="42">
        <f t="shared" si="26"/>
        <v>1.5325409392320107E-6</v>
      </c>
      <c r="BA25" s="42">
        <f t="shared" si="26"/>
        <v>1.5331588992881529E-6</v>
      </c>
      <c r="BB25" s="42">
        <f t="shared" si="26"/>
        <v>1.5337771085217369E-6</v>
      </c>
      <c r="BC25" s="42">
        <f t="shared" si="26"/>
        <v>1.5343955670332378E-6</v>
      </c>
      <c r="BD25" s="42">
        <f t="shared" si="26"/>
        <v>1.5350142749231706E-6</v>
      </c>
      <c r="BE25" s="42">
        <f t="shared" si="26"/>
        <v>1.5356332322920915E-6</v>
      </c>
      <c r="BF25" s="42">
        <f t="shared" si="26"/>
        <v>1.5362524392405965E-6</v>
      </c>
      <c r="BG25" s="42">
        <f t="shared" si="26"/>
        <v>1.5368718958693227E-6</v>
      </c>
      <c r="BH25" s="42">
        <f t="shared" si="26"/>
        <v>1.5374916022789476E-6</v>
      </c>
      <c r="BI25" s="42">
        <f t="shared" si="26"/>
        <v>1.5381115585701893E-6</v>
      </c>
      <c r="BJ25" s="42">
        <f t="shared" si="26"/>
        <v>1.5387317648438064E-6</v>
      </c>
      <c r="BK25" t="str">
        <f t="shared" si="3"/>
        <v>09_ROK</v>
      </c>
      <c r="BL25" t="str">
        <f t="shared" si="4"/>
        <v>d_ind_cem_7_6_kerosene</v>
      </c>
      <c r="BO25" s="8">
        <f t="shared" si="5"/>
        <v>8.5787531999999986E-2</v>
      </c>
      <c r="BP25" s="8">
        <f t="shared" si="6"/>
        <v>8.5787531999999986E-2</v>
      </c>
      <c r="BQ25" s="8" cm="1">
        <f t="array" ref="BQ25">K25*INDEX(prod_est,$G25+$H25-1,MATCH(BQ$14,$BP$14:$DP$14,0))</f>
        <v>8.5389987463248912E-2</v>
      </c>
      <c r="BR25" s="8" cm="1">
        <f t="array" ref="BR25">L25*INDEX(prod_est,$G25+$H25-1,MATCH(BR$14,$BP$14:$DP$14,0))</f>
        <v>8.1561618921471429E-2</v>
      </c>
      <c r="BS25" s="8" cm="1">
        <f t="array" ref="BS25">M25*INDEX(prod_est,$G25+$H25-1,MATCH(BS$14,$BP$14:$DP$14,0))</f>
        <v>8.1899581894792475E-2</v>
      </c>
      <c r="BT25" s="8" cm="1">
        <f t="array" ref="BT25">N25*INDEX(prod_est,$G25+$H25-1,MATCH(BT$14,$BP$14:$DP$14,0))</f>
        <v>8.2201831475683773E-2</v>
      </c>
      <c r="BU25" s="8" cm="1">
        <f t="array" ref="BU25">O25*INDEX(prod_est,$G25+$H25-1,MATCH(BU$14,$BP$14:$DP$14,0))</f>
        <v>8.2469459943303194E-2</v>
      </c>
      <c r="BV25" s="8" cm="1">
        <f t="array" ref="BV25">P25*INDEX(prod_est,$G25+$H25-1,MATCH(BV$14,$BP$14:$DP$14,0))</f>
        <v>8.2703978955661492E-2</v>
      </c>
      <c r="BW25" s="8" cm="1">
        <f t="array" ref="BW25">Q25*INDEX(prod_est,$G25+$H25-1,MATCH(BW$14,$BP$14:$DP$14,0))</f>
        <v>8.2907686254527532E-2</v>
      </c>
      <c r="BX25" s="8" cm="1">
        <f t="array" ref="BX25">R25*INDEX(prod_est,$G25+$H25-1,MATCH(BX$14,$BP$14:$DP$14,0))</f>
        <v>8.3083910244357795E-2</v>
      </c>
      <c r="BY25" s="8" cm="1">
        <f t="array" ref="BY25">S25*INDEX(prod_est,$G25+$H25-1,MATCH(BY$14,$BP$14:$DP$14,0))</f>
        <v>8.3233319938315273E-2</v>
      </c>
      <c r="BZ25" s="8" cm="1">
        <f t="array" ref="BZ25">T25*INDEX(prod_est,$G25+$H25-1,MATCH(BZ$14,$BP$14:$DP$14,0))</f>
        <v>8.2885283536873425E-2</v>
      </c>
      <c r="CA25" s="8" cm="1">
        <f t="array" ref="CA25">U25*INDEX(prod_est,$G25+$H25-1,MATCH(CA$14,$BP$14:$DP$14,0))</f>
        <v>8.2517628351473471E-2</v>
      </c>
      <c r="CB25" s="8" cm="1">
        <f t="array" ref="CB25">V25*INDEX(prod_est,$G25+$H25-1,MATCH(CB$14,$BP$14:$DP$14,0))</f>
        <v>8.2133671346169182E-2</v>
      </c>
      <c r="CC25" s="8" cm="1">
        <f t="array" ref="CC25">W25*INDEX(prod_est,$G25+$H25-1,MATCH(CC$14,$BP$14:$DP$14,0))</f>
        <v>8.2054530789792857E-2</v>
      </c>
      <c r="CD25" s="8" cm="1">
        <f t="array" ref="CD25">X25*INDEX(prod_est,$G25+$H25-1,MATCH(CD$14,$BP$14:$DP$14,0))</f>
        <v>8.196602537953461E-2</v>
      </c>
      <c r="CE25" s="8" cm="1">
        <f t="array" ref="CE25">Y25*INDEX(prod_est,$G25+$H25-1,MATCH(CE$14,$BP$14:$DP$14,0))</f>
        <v>8.1867360365968381E-2</v>
      </c>
      <c r="CF25" s="8" cm="1">
        <f t="array" ref="CF25">Z25*INDEX(prod_est,$G25+$H25-1,MATCH(CF$14,$BP$14:$DP$14,0))</f>
        <v>8.1758154527931309E-2</v>
      </c>
      <c r="CG25" s="8" cm="1">
        <f t="array" ref="CG25">AA25*INDEX(prod_est,$G25+$H25-1,MATCH(CG$14,$BP$14:$DP$14,0))</f>
        <v>8.1641807384679285E-2</v>
      </c>
      <c r="CH25" s="8" cm="1">
        <f t="array" ref="CH25">AB25*INDEX(prod_est,$G25+$H25-1,MATCH(CH$14,$BP$14:$DP$14,0))</f>
        <v>8.1516993639313792E-2</v>
      </c>
      <c r="CI25" s="8" cm="1">
        <f t="array" ref="CI25">AC25*INDEX(prod_est,$G25+$H25-1,MATCH(CI$14,$BP$14:$DP$14,0))</f>
        <v>8.1384718206992196E-2</v>
      </c>
      <c r="CJ25" s="8" cm="1">
        <f t="array" ref="CJ25">AD25*INDEX(prod_est,$G25+$H25-1,MATCH(CJ$14,$BP$14:$DP$14,0))</f>
        <v>8.1248187163291047E-2</v>
      </c>
      <c r="CK25" s="8" cm="1">
        <f t="array" ref="CK25">AE25*INDEX(prod_est,$G25+$H25-1,MATCH(CK$14,$BP$14:$DP$14,0))</f>
        <v>8.1107279092598863E-2</v>
      </c>
      <c r="CL25" s="8" cm="1">
        <f t="array" ref="CL25">AF25*INDEX(prod_est,$G25+$H25-1,MATCH(CL$14,$BP$14:$DP$14,0))</f>
        <v>8.0962404513752792E-2</v>
      </c>
      <c r="CM25" s="8" cm="1">
        <f t="array" ref="CM25">AG25*INDEX(prod_est,$G25+$H25-1,MATCH(CM$14,$BP$14:$DP$14,0))</f>
        <v>8.0416324235390593E-2</v>
      </c>
      <c r="CN25" s="8" cm="1">
        <f t="array" ref="CN25">AH25*INDEX(prod_est,$G25+$H25-1,MATCH(CN$14,$BP$14:$DP$14,0))</f>
        <v>7.9867958247249751E-2</v>
      </c>
      <c r="CO25" s="8" cm="1">
        <f t="array" ref="CO25">AI25*INDEX(prod_est,$G25+$H25-1,MATCH(CO$14,$BP$14:$DP$14,0))</f>
        <v>7.931899667838084E-2</v>
      </c>
      <c r="CP25" s="8" cm="1">
        <f t="array" ref="CP25">AJ25*INDEX(prod_est,$G25+$H25-1,MATCH(CP$14,$BP$14:$DP$14,0))</f>
        <v>7.8770051586578557E-2</v>
      </c>
      <c r="CQ25" s="8" cm="1">
        <f t="array" ref="CQ25">AK25*INDEX(prod_est,$G25+$H25-1,MATCH(CQ$14,$BP$14:$DP$14,0))</f>
        <v>7.8221806058468707E-2</v>
      </c>
      <c r="CR25" s="8" cm="1">
        <f t="array" ref="CR25">AL25*INDEX(prod_est,$G25+$H25-1,MATCH(CR$14,$BP$14:$DP$14,0))</f>
        <v>7.8301554363588766E-2</v>
      </c>
      <c r="CS25" s="8" cm="1">
        <f t="array" ref="CS25">AM25*INDEX(prod_est,$G25+$H25-1,MATCH(CS$14,$BP$14:$DP$14,0))</f>
        <v>7.8379331382424117E-2</v>
      </c>
      <c r="CT25" s="8" cm="1">
        <f t="array" ref="CT25">AN25*INDEX(prod_est,$G25+$H25-1,MATCH(CT$14,$BP$14:$DP$14,0))</f>
        <v>7.8454995207086112E-2</v>
      </c>
      <c r="CU25" s="8" cm="1">
        <f t="array" ref="CU25">AO25*INDEX(prod_est,$G25+$H25-1,MATCH(CU$14,$BP$14:$DP$14,0))</f>
        <v>7.8530304686861729E-2</v>
      </c>
      <c r="CV25" s="8" cm="1">
        <f t="array" ref="CV25">AP25*INDEX(prod_est,$G25+$H25-1,MATCH(CV$14,$BP$14:$DP$14,0))</f>
        <v>7.8604976483488423E-2</v>
      </c>
      <c r="CW25" cm="1">
        <f t="array" ref="CW25">AQ25*INDEX(prod_est,$G25+$H25-1,MATCH(CW$14,$BP$14:$DP$14,0))</f>
        <v>7.8636672038522093E-2</v>
      </c>
      <c r="CX25" cm="1">
        <f t="array" ref="CX25">AR25*INDEX(prod_est,$G25+$H25-1,MATCH(CX$14,$BP$14:$DP$14,0))</f>
        <v>7.866838037402149E-2</v>
      </c>
      <c r="CY25" cm="1">
        <f t="array" ref="CY25">AS25*INDEX(prod_est,$G25+$H25-1,MATCH(CY$14,$BP$14:$DP$14,0))</f>
        <v>7.8700101495140062E-2</v>
      </c>
      <c r="CZ25" cm="1">
        <f t="array" ref="CZ25">AT25*INDEX(prod_est,$G25+$H25-1,MATCH(CZ$14,$BP$14:$DP$14,0))</f>
        <v>7.8731835407033268E-2</v>
      </c>
      <c r="DA25" cm="1">
        <f t="array" ref="DA25">AU25*INDEX(prod_est,$G25+$H25-1,MATCH(DA$14,$BP$14:$DP$14,0))</f>
        <v>7.8763582114858691E-2</v>
      </c>
      <c r="DB25" cm="1">
        <f t="array" ref="DB25">AV25*INDEX(prod_est,$G25+$H25-1,MATCH(DB$14,$BP$14:$DP$14,0))</f>
        <v>7.879534162377598E-2</v>
      </c>
      <c r="DC25" cm="1">
        <f t="array" ref="DC25">AW25*INDEX(prod_est,$G25+$H25-1,MATCH(DC$14,$BP$14:$DP$14,0))</f>
        <v>7.8827113938946869E-2</v>
      </c>
      <c r="DD25" cm="1">
        <f t="array" ref="DD25">AX25*INDEX(prod_est,$G25+$H25-1,MATCH(DD$14,$BP$14:$DP$14,0))</f>
        <v>7.8858899065535157E-2</v>
      </c>
      <c r="DE25" cm="1">
        <f t="array" ref="DE25">AY25*INDEX(prod_est,$G25+$H25-1,MATCH(DE$14,$BP$14:$DP$14,0))</f>
        <v>7.8890697008706753E-2</v>
      </c>
      <c r="DF25" cm="1">
        <f t="array" ref="DF25">AZ25*INDEX(prod_est,$G25+$H25-1,MATCH(DF$14,$BP$14:$DP$14,0))</f>
        <v>7.8922507773629622E-2</v>
      </c>
      <c r="DG25" cm="1">
        <f t="array" ref="DG25">BA25*INDEX(prod_est,$G25+$H25-1,MATCH(DG$14,$BP$14:$DP$14,0))</f>
        <v>7.8954331365473848E-2</v>
      </c>
      <c r="DH25" cm="1">
        <f t="array" ref="DH25">BB25*INDEX(prod_est,$G25+$H25-1,MATCH(DH$14,$BP$14:$DP$14,0))</f>
        <v>7.8986167789411546E-2</v>
      </c>
      <c r="DI25" cm="1">
        <f t="array" ref="DI25">BC25*INDEX(prod_est,$G25+$H25-1,MATCH(DI$14,$BP$14:$DP$14,0))</f>
        <v>7.9018017050616951E-2</v>
      </c>
      <c r="DJ25" cm="1">
        <f t="array" ref="DJ25">BD25*INDEX(prod_est,$G25+$H25-1,MATCH(DJ$14,$BP$14:$DP$14,0))</f>
        <v>7.9049879154266409E-2</v>
      </c>
      <c r="DK25" cm="1">
        <f t="array" ref="DK25">BE25*INDEX(prod_est,$G25+$H25-1,MATCH(DK$14,$BP$14:$DP$14,0))</f>
        <v>7.9081754105538304E-2</v>
      </c>
      <c r="DL25" cm="1">
        <f t="array" ref="DL25">BF25*INDEX(prod_est,$G25+$H25-1,MATCH(DL$14,$BP$14:$DP$14,0))</f>
        <v>7.9113641909613119E-2</v>
      </c>
      <c r="DM25" cm="1">
        <f t="array" ref="DM25">BG25*INDEX(prod_est,$G25+$H25-1,MATCH(DM$14,$BP$14:$DP$14,0))</f>
        <v>7.9145542571673458E-2</v>
      </c>
      <c r="DN25" cm="1">
        <f t="array" ref="DN25">BH25*INDEX(prod_est,$G25+$H25-1,MATCH(DN$14,$BP$14:$DP$14,0))</f>
        <v>7.9177456096903978E-2</v>
      </c>
      <c r="DO25" cm="1">
        <f t="array" ref="DO25">BI25*INDEX(prod_est,$G25+$H25-1,MATCH(DO$14,$BP$14:$DP$14,0))</f>
        <v>7.9209382490491448E-2</v>
      </c>
      <c r="DP25" cm="1">
        <f t="array" ref="DP25">BJ25*INDEX(prod_est,$G25+$H25-1,MATCH(DP$14,$BP$14:$DP$14,0))</f>
        <v>7.9241321757624716E-2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ref="K26:AP26" si="27">J26*(1-$F$4)</f>
        <v>9.8059409364964511E-5</v>
      </c>
      <c r="L26" s="42">
        <f t="shared" si="27"/>
        <v>9.8098949449385874E-5</v>
      </c>
      <c r="M26" s="42">
        <f t="shared" si="27"/>
        <v>9.8138505477389669E-5</v>
      </c>
      <c r="N26" s="42">
        <f t="shared" si="27"/>
        <v>9.8178077455404755E-5</v>
      </c>
      <c r="O26" s="42">
        <f t="shared" si="27"/>
        <v>9.8217665389862592E-5</v>
      </c>
      <c r="P26" s="42">
        <f t="shared" si="27"/>
        <v>9.8257269287197228E-5</v>
      </c>
      <c r="Q26" s="42">
        <f t="shared" si="27"/>
        <v>9.8296889153845301E-5</v>
      </c>
      <c r="R26" s="42">
        <f t="shared" si="27"/>
        <v>9.8336524996246049E-5</v>
      </c>
      <c r="S26" s="42">
        <f t="shared" si="27"/>
        <v>9.8376176820841316E-5</v>
      </c>
      <c r="T26" s="42">
        <f t="shared" si="27"/>
        <v>9.841584463407553E-5</v>
      </c>
      <c r="U26" s="42">
        <f t="shared" si="27"/>
        <v>9.8455528442395723E-5</v>
      </c>
      <c r="V26" s="42">
        <f t="shared" si="27"/>
        <v>9.849522825225153E-5</v>
      </c>
      <c r="W26" s="42">
        <f t="shared" si="27"/>
        <v>9.8534944070095186E-5</v>
      </c>
      <c r="X26" s="42">
        <f t="shared" si="27"/>
        <v>9.8574675902381517E-5</v>
      </c>
      <c r="Y26" s="42">
        <f t="shared" si="27"/>
        <v>9.8614423755567963E-5</v>
      </c>
      <c r="Z26" s="42">
        <f t="shared" si="27"/>
        <v>9.8654187636114567E-5</v>
      </c>
      <c r="AA26" s="42">
        <f t="shared" si="27"/>
        <v>9.8693967550483972E-5</v>
      </c>
      <c r="AB26" s="42">
        <f t="shared" si="27"/>
        <v>9.8733763505141439E-5</v>
      </c>
      <c r="AC26" s="42">
        <f t="shared" si="27"/>
        <v>9.8773575506554804E-5</v>
      </c>
      <c r="AD26" s="42">
        <f t="shared" si="27"/>
        <v>9.8813403561194557E-5</v>
      </c>
      <c r="AE26" s="42">
        <f t="shared" si="27"/>
        <v>9.8853247675533752E-5</v>
      </c>
      <c r="AF26" s="42">
        <f t="shared" si="27"/>
        <v>9.8893107856048084E-5</v>
      </c>
      <c r="AG26" s="42">
        <f t="shared" si="27"/>
        <v>9.8932984109215851E-5</v>
      </c>
      <c r="AH26" s="42">
        <f t="shared" si="27"/>
        <v>9.8972876441517967E-5</v>
      </c>
      <c r="AI26" s="42">
        <f t="shared" si="27"/>
        <v>9.9012784859437946E-5</v>
      </c>
      <c r="AJ26" s="42">
        <f t="shared" si="27"/>
        <v>9.905270936946192E-5</v>
      </c>
      <c r="AK26" s="42">
        <f t="shared" si="27"/>
        <v>9.9092649978078649E-5</v>
      </c>
      <c r="AL26" s="42">
        <f t="shared" si="27"/>
        <v>9.9132606691779496E-5</v>
      </c>
      <c r="AM26" s="42">
        <f t="shared" si="27"/>
        <v>9.9172579517058451E-5</v>
      </c>
      <c r="AN26" s="42">
        <f t="shared" si="27"/>
        <v>9.9212568460412109E-5</v>
      </c>
      <c r="AO26" s="42">
        <f t="shared" si="27"/>
        <v>9.9252573528339706E-5</v>
      </c>
      <c r="AP26" s="42">
        <f t="shared" si="27"/>
        <v>9.9292594727343081E-5</v>
      </c>
      <c r="AQ26" s="42">
        <f t="shared" ref="AQ26:BJ26" si="28">AP26*(1-$F$4)</f>
        <v>9.9332632063926701E-5</v>
      </c>
      <c r="AR26" s="42">
        <f t="shared" si="28"/>
        <v>9.9372685544597649E-5</v>
      </c>
      <c r="AS26" s="42">
        <f t="shared" si="28"/>
        <v>9.9412755175865637E-5</v>
      </c>
      <c r="AT26" s="42">
        <f t="shared" si="28"/>
        <v>9.9452840964243009E-5</v>
      </c>
      <c r="AU26" s="42">
        <f t="shared" si="28"/>
        <v>9.9492942916244733E-5</v>
      </c>
      <c r="AV26" s="42">
        <f t="shared" si="28"/>
        <v>9.9533061038388384E-5</v>
      </c>
      <c r="AW26" s="42">
        <f t="shared" si="28"/>
        <v>9.9573195337194191E-5</v>
      </c>
      <c r="AX26" s="42">
        <f t="shared" si="28"/>
        <v>9.9613345819184998E-5</v>
      </c>
      <c r="AY26" s="42">
        <f t="shared" si="28"/>
        <v>9.9653512490886293E-5</v>
      </c>
      <c r="AZ26" s="42">
        <f t="shared" si="28"/>
        <v>9.9693695358826179E-5</v>
      </c>
      <c r="BA26" s="42">
        <f t="shared" si="28"/>
        <v>9.9733894429535389E-5</v>
      </c>
      <c r="BB26" s="42">
        <f t="shared" si="28"/>
        <v>9.9774109709547311E-5</v>
      </c>
      <c r="BC26" s="42">
        <f t="shared" si="28"/>
        <v>9.9814341205397937E-5</v>
      </c>
      <c r="BD26" s="42">
        <f t="shared" si="28"/>
        <v>9.9854588923625927E-5</v>
      </c>
      <c r="BE26" s="42">
        <f t="shared" si="28"/>
        <v>9.9894852870772557E-5</v>
      </c>
      <c r="BF26" s="42">
        <f t="shared" si="28"/>
        <v>9.9935133053381746E-5</v>
      </c>
      <c r="BG26" s="42">
        <f t="shared" si="28"/>
        <v>9.9975429478000056E-5</v>
      </c>
      <c r="BH26" s="42">
        <f t="shared" si="28"/>
        <v>1.0001574215117668E-4</v>
      </c>
      <c r="BI26" s="42">
        <f t="shared" si="28"/>
        <v>1.0005607107946345E-4</v>
      </c>
      <c r="BJ26" s="42">
        <f t="shared" si="28"/>
        <v>1.0009641626941485E-4</v>
      </c>
      <c r="BK26" t="str">
        <f t="shared" si="3"/>
        <v>09_ROK</v>
      </c>
      <c r="BL26" t="str">
        <f t="shared" si="4"/>
        <v>d_ind_cem_7_7_gas_diesel_oil</v>
      </c>
      <c r="BO26" s="8">
        <f t="shared" si="5"/>
        <v>5.7936101039999999</v>
      </c>
      <c r="BP26" s="8">
        <f t="shared" si="6"/>
        <v>5.5805857200000002</v>
      </c>
      <c r="BQ26" s="8" cm="1">
        <f t="array" ref="BQ26">K26*INDEX(prod_est,$G26+$H26-1,MATCH(BQ$14,$BP$14:$DP$14,0))</f>
        <v>5.5547249531363834</v>
      </c>
      <c r="BR26" s="8" cm="1">
        <f t="array" ref="BR26">L26*INDEX(prod_est,$G26+$H26-1,MATCH(BR$14,$BP$14:$DP$14,0))</f>
        <v>5.3056848150526745</v>
      </c>
      <c r="BS26" s="8" cm="1">
        <f t="array" ref="BS26">M26*INDEX(prod_est,$G26+$H26-1,MATCH(BS$14,$BP$14:$DP$14,0))</f>
        <v>5.3276697270653459</v>
      </c>
      <c r="BT26" s="8" cm="1">
        <f t="array" ref="BT26">N26*INDEX(prod_est,$G26+$H26-1,MATCH(BT$14,$BP$14:$DP$14,0))</f>
        <v>5.3473314384548045</v>
      </c>
      <c r="BU26" s="8" cm="1">
        <f t="array" ref="BU26">O26*INDEX(prod_est,$G26+$H26-1,MATCH(BU$14,$BP$14:$DP$14,0))</f>
        <v>5.3647410033396232</v>
      </c>
      <c r="BV26" s="8" cm="1">
        <f t="array" ref="BV26">P26*INDEX(prod_est,$G26+$H26-1,MATCH(BV$14,$BP$14:$DP$14,0))</f>
        <v>5.3799967569546743</v>
      </c>
      <c r="BW26" s="8" cm="1">
        <f t="array" ref="BW26">Q26*INDEX(prod_est,$G26+$H26-1,MATCH(BW$14,$BP$14:$DP$14,0))</f>
        <v>5.3932481702615815</v>
      </c>
      <c r="BX26" s="8" cm="1">
        <f t="array" ref="BX26">R26*INDEX(prod_est,$G26+$H26-1,MATCH(BX$14,$BP$14:$DP$14,0))</f>
        <v>5.4047117601124723</v>
      </c>
      <c r="BY26" s="8" cm="1">
        <f t="array" ref="BY26">S26*INDEX(prod_est,$G26+$H26-1,MATCH(BY$14,$BP$14:$DP$14,0))</f>
        <v>5.4144310466461913</v>
      </c>
      <c r="BZ26" s="8" cm="1">
        <f t="array" ref="BZ26">T26*INDEX(prod_est,$G26+$H26-1,MATCH(BZ$14,$BP$14:$DP$14,0))</f>
        <v>5.3917908455977859</v>
      </c>
      <c r="CA26" s="8" cm="1">
        <f t="array" ref="CA26">U26*INDEX(prod_est,$G26+$H26-1,MATCH(CA$14,$BP$14:$DP$14,0))</f>
        <v>5.3678744182371414</v>
      </c>
      <c r="CB26" s="8" cm="1">
        <f t="array" ref="CB26">V26*INDEX(prod_est,$G26+$H26-1,MATCH(CB$14,$BP$14:$DP$14,0))</f>
        <v>5.3428975372039504</v>
      </c>
      <c r="CC26" s="8" cm="1">
        <f t="array" ref="CC26">W26*INDEX(prod_est,$G26+$H26-1,MATCH(CC$14,$BP$14:$DP$14,0))</f>
        <v>5.3377493455204945</v>
      </c>
      <c r="CD26" s="8" cm="1">
        <f t="array" ref="CD26">X26*INDEX(prod_est,$G26+$H26-1,MATCH(CD$14,$BP$14:$DP$14,0))</f>
        <v>5.331991958437369</v>
      </c>
      <c r="CE26" s="8" cm="1">
        <f t="array" ref="CE26">Y26*INDEX(prod_est,$G26+$H26-1,MATCH(CE$14,$BP$14:$DP$14,0))</f>
        <v>5.3255736765153383</v>
      </c>
      <c r="CF26" s="8" cm="1">
        <f t="array" ref="CF26">Z26*INDEX(prod_est,$G26+$H26-1,MATCH(CF$14,$BP$14:$DP$14,0))</f>
        <v>5.3184697008433224</v>
      </c>
      <c r="CG26" s="8" cm="1">
        <f t="array" ref="CG26">AA26*INDEX(prod_est,$G26+$H26-1,MATCH(CG$14,$BP$14:$DP$14,0))</f>
        <v>5.3109011743796506</v>
      </c>
      <c r="CH26" s="8" cm="1">
        <f t="array" ref="CH26">AB26*INDEX(prod_est,$G26+$H26-1,MATCH(CH$14,$BP$14:$DP$14,0))</f>
        <v>5.3027818849117319</v>
      </c>
      <c r="CI26" s="8" cm="1">
        <f t="array" ref="CI26">AC26*INDEX(prod_est,$G26+$H26-1,MATCH(CI$14,$BP$14:$DP$14,0))</f>
        <v>5.294177203421178</v>
      </c>
      <c r="CJ26" s="8" cm="1">
        <f t="array" ref="CJ26">AD26*INDEX(prod_est,$G26+$H26-1,MATCH(CJ$14,$BP$14:$DP$14,0))</f>
        <v>5.2852956891142355</v>
      </c>
      <c r="CK26" s="8" cm="1">
        <f t="array" ref="CK26">AE26*INDEX(prod_est,$G26+$H26-1,MATCH(CK$14,$BP$14:$DP$14,0))</f>
        <v>5.2761294437542734</v>
      </c>
      <c r="CL26" s="8" cm="1">
        <f t="array" ref="CL26">AF26*INDEX(prod_est,$G26+$H26-1,MATCH(CL$14,$BP$14:$DP$14,0))</f>
        <v>5.2667051721025446</v>
      </c>
      <c r="CM26" s="8" cm="1">
        <f t="array" ref="CM26">AG26*INDEX(prod_est,$G26+$H26-1,MATCH(CM$14,$BP$14:$DP$14,0))</f>
        <v>5.2311819703929796</v>
      </c>
      <c r="CN26" s="8" cm="1">
        <f t="array" ref="CN26">AH26*INDEX(prod_est,$G26+$H26-1,MATCH(CN$14,$BP$14:$DP$14,0))</f>
        <v>5.1955100804177272</v>
      </c>
      <c r="CO26" s="8" cm="1">
        <f t="array" ref="CO26">AI26*INDEX(prod_est,$G26+$H26-1,MATCH(CO$14,$BP$14:$DP$14,0))</f>
        <v>5.1597994471749082</v>
      </c>
      <c r="CP26" s="8" cm="1">
        <f t="array" ref="CP26">AJ26*INDEX(prod_est,$G26+$H26-1,MATCH(CP$14,$BP$14:$DP$14,0))</f>
        <v>5.1240898857857786</v>
      </c>
      <c r="CQ26" s="8" cm="1">
        <f t="array" ref="CQ26">AK26*INDEX(prod_est,$G26+$H26-1,MATCH(CQ$14,$BP$14:$DP$14,0))</f>
        <v>5.0884258318854556</v>
      </c>
      <c r="CR26" s="8" cm="1">
        <f t="array" ref="CR26">AL26*INDEX(prod_est,$G26+$H26-1,MATCH(CR$14,$BP$14:$DP$14,0))</f>
        <v>5.0936135583810405</v>
      </c>
      <c r="CS26" s="8" cm="1">
        <f t="array" ref="CS26">AM26*INDEX(prod_est,$G26+$H26-1,MATCH(CS$14,$BP$14:$DP$14,0))</f>
        <v>5.0986730502505209</v>
      </c>
      <c r="CT26" s="8" cm="1">
        <f t="array" ref="CT26">AN26*INDEX(prod_est,$G26+$H26-1,MATCH(CT$14,$BP$14:$DP$14,0))</f>
        <v>5.1035950762091327</v>
      </c>
      <c r="CU26" s="8" cm="1">
        <f t="array" ref="CU26">AO26*INDEX(prod_est,$G26+$H26-1,MATCH(CU$14,$BP$14:$DP$14,0))</f>
        <v>5.1084940515919008</v>
      </c>
      <c r="CV26" s="8" cm="1">
        <f t="array" ref="CV26">AP26*INDEX(prod_est,$G26+$H26-1,MATCH(CV$14,$BP$14:$DP$14,0))</f>
        <v>5.1133515448922298</v>
      </c>
      <c r="CW26" cm="1">
        <f t="array" ref="CW26">AQ26*INDEX(prod_est,$G26+$H26-1,MATCH(CW$14,$BP$14:$DP$14,0))</f>
        <v>5.1154133801925896</v>
      </c>
      <c r="CX26" cm="1">
        <f t="array" ref="CX26">AR26*INDEX(prod_est,$G26+$H26-1,MATCH(CX$14,$BP$14:$DP$14,0))</f>
        <v>5.1174760468781519</v>
      </c>
      <c r="CY26" cm="1">
        <f t="array" ref="CY26">AS26*INDEX(prod_est,$G26+$H26-1,MATCH(CY$14,$BP$14:$DP$14,0))</f>
        <v>5.1195395452841517</v>
      </c>
      <c r="CZ26" cm="1">
        <f t="array" ref="CZ26">AT26*INDEX(prod_est,$G26+$H26-1,MATCH(CZ$14,$BP$14:$DP$14,0))</f>
        <v>5.1216038757459597</v>
      </c>
      <c r="DA26" cm="1">
        <f t="array" ref="DA26">AU26*INDEX(prod_est,$G26+$H26-1,MATCH(DA$14,$BP$14:$DP$14,0))</f>
        <v>5.1236690385990844</v>
      </c>
      <c r="DB26" cm="1">
        <f t="array" ref="DB26">AV26*INDEX(prod_est,$G26+$H26-1,MATCH(DB$14,$BP$14:$DP$14,0))</f>
        <v>5.125735034179165</v>
      </c>
      <c r="DC26" cm="1">
        <f t="array" ref="DC26">AW26*INDEX(prod_est,$G26+$H26-1,MATCH(DC$14,$BP$14:$DP$14,0))</f>
        <v>5.127801862821979</v>
      </c>
      <c r="DD26" cm="1">
        <f t="array" ref="DD26">AX26*INDEX(prod_est,$G26+$H26-1,MATCH(DD$14,$BP$14:$DP$14,0))</f>
        <v>5.1298695248634401</v>
      </c>
      <c r="DE26" cm="1">
        <f t="array" ref="DE26">AY26*INDEX(prod_est,$G26+$H26-1,MATCH(DE$14,$BP$14:$DP$14,0))</f>
        <v>5.1319380206395948</v>
      </c>
      <c r="DF26" cm="1">
        <f t="array" ref="DF26">AZ26*INDEX(prod_est,$G26+$H26-1,MATCH(DF$14,$BP$14:$DP$14,0))</f>
        <v>5.1340073504866277</v>
      </c>
      <c r="DG26" cm="1">
        <f t="array" ref="DG26">BA26*INDEX(prod_est,$G26+$H26-1,MATCH(DG$14,$BP$14:$DP$14,0))</f>
        <v>5.1360775147408564</v>
      </c>
      <c r="DH26" cm="1">
        <f t="array" ref="DH26">BB26*INDEX(prod_est,$G26+$H26-1,MATCH(DH$14,$BP$14:$DP$14,0))</f>
        <v>5.1381485137387362</v>
      </c>
      <c r="DI26" cm="1">
        <f t="array" ref="DI26">BC26*INDEX(prod_est,$G26+$H26-1,MATCH(DI$14,$BP$14:$DP$14,0))</f>
        <v>5.1402203478168573</v>
      </c>
      <c r="DJ26" cm="1">
        <f t="array" ref="DJ26">BD26*INDEX(prod_est,$G26+$H26-1,MATCH(DJ$14,$BP$14:$DP$14,0))</f>
        <v>5.1422930173119443</v>
      </c>
      <c r="DK26" cm="1">
        <f t="array" ref="DK26">BE26*INDEX(prod_est,$G26+$H26-1,MATCH(DK$14,$BP$14:$DP$14,0))</f>
        <v>5.144366522560861</v>
      </c>
      <c r="DL26" cm="1">
        <f t="array" ref="DL26">BF26*INDEX(prod_est,$G26+$H26-1,MATCH(DL$14,$BP$14:$DP$14,0))</f>
        <v>5.1464408639006036</v>
      </c>
      <c r="DM26" cm="1">
        <f t="array" ref="DM26">BG26*INDEX(prod_est,$G26+$H26-1,MATCH(DM$14,$BP$14:$DP$14,0))</f>
        <v>5.148516041668306</v>
      </c>
      <c r="DN26" cm="1">
        <f t="array" ref="DN26">BH26*INDEX(prod_est,$G26+$H26-1,MATCH(DN$14,$BP$14:$DP$14,0))</f>
        <v>5.1505920562012371</v>
      </c>
      <c r="DO26" cm="1">
        <f t="array" ref="DO26">BI26*INDEX(prod_est,$G26+$H26-1,MATCH(DO$14,$BP$14:$DP$14,0))</f>
        <v>5.1526689078368024</v>
      </c>
      <c r="DP26" cm="1">
        <f t="array" ref="DP26">BJ26*INDEX(prod_est,$G26+$H26-1,MATCH(DP$14,$BP$14:$DP$14,0))</f>
        <v>5.1547465969125437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ref="K27:AP27" si="29">J27*(1-$F$4)</f>
        <v>2.3579208580791269E-4</v>
      </c>
      <c r="L27" s="42">
        <f t="shared" si="29"/>
        <v>2.3588716326186751E-4</v>
      </c>
      <c r="M27" s="42">
        <f t="shared" si="29"/>
        <v>2.3598227905350538E-4</v>
      </c>
      <c r="N27" s="42">
        <f t="shared" si="29"/>
        <v>2.3607743319828503E-4</v>
      </c>
      <c r="O27" s="42">
        <f t="shared" si="29"/>
        <v>2.3617262571167146E-4</v>
      </c>
      <c r="P27" s="42">
        <f t="shared" si="29"/>
        <v>2.3626785660913586E-4</v>
      </c>
      <c r="Q27" s="42">
        <f t="shared" si="29"/>
        <v>2.3636312590615569E-4</v>
      </c>
      <c r="R27" s="42">
        <f t="shared" si="29"/>
        <v>2.3645843361821465E-4</v>
      </c>
      <c r="S27" s="42">
        <f t="shared" si="29"/>
        <v>2.3655377976080266E-4</v>
      </c>
      <c r="T27" s="42">
        <f t="shared" si="29"/>
        <v>2.366491643494159E-4</v>
      </c>
      <c r="U27" s="42">
        <f t="shared" si="29"/>
        <v>2.3674458739955681E-4</v>
      </c>
      <c r="V27" s="42">
        <f t="shared" si="29"/>
        <v>2.3684004892673407E-4</v>
      </c>
      <c r="W27" s="42">
        <f t="shared" si="29"/>
        <v>2.3693554894646261E-4</v>
      </c>
      <c r="X27" s="42">
        <f t="shared" si="29"/>
        <v>2.3703108747426361E-4</v>
      </c>
      <c r="Y27" s="42">
        <f t="shared" si="29"/>
        <v>2.3712666452566455E-4</v>
      </c>
      <c r="Z27" s="42">
        <f t="shared" si="29"/>
        <v>2.372222801161991E-4</v>
      </c>
      <c r="AA27" s="42">
        <f t="shared" si="29"/>
        <v>2.3731793426140727E-4</v>
      </c>
      <c r="AB27" s="42">
        <f t="shared" si="29"/>
        <v>2.3741362697683526E-4</v>
      </c>
      <c r="AC27" s="42">
        <f t="shared" si="29"/>
        <v>2.3750935827803561E-4</v>
      </c>
      <c r="AD27" s="42">
        <f t="shared" si="29"/>
        <v>2.376051281805671E-4</v>
      </c>
      <c r="AE27" s="42">
        <f t="shared" si="29"/>
        <v>2.3770093669999475E-4</v>
      </c>
      <c r="AF27" s="42">
        <f t="shared" si="29"/>
        <v>2.3779678385188994E-4</v>
      </c>
      <c r="AG27" s="42">
        <f t="shared" si="29"/>
        <v>2.3789266965183024E-4</v>
      </c>
      <c r="AH27" s="42">
        <f t="shared" si="29"/>
        <v>2.3798859411539955E-4</v>
      </c>
      <c r="AI27" s="42">
        <f t="shared" si="29"/>
        <v>2.3808455725818803E-4</v>
      </c>
      <c r="AJ27" s="42">
        <f t="shared" si="29"/>
        <v>2.3818055909579215E-4</v>
      </c>
      <c r="AK27" s="42">
        <f t="shared" si="29"/>
        <v>2.3827659964381466E-4</v>
      </c>
      <c r="AL27" s="42">
        <f t="shared" si="29"/>
        <v>2.383726789178646E-4</v>
      </c>
      <c r="AM27" s="42">
        <f t="shared" si="29"/>
        <v>2.3846879693355729E-4</v>
      </c>
      <c r="AN27" s="42">
        <f t="shared" si="29"/>
        <v>2.385649537065144E-4</v>
      </c>
      <c r="AO27" s="42">
        <f t="shared" si="29"/>
        <v>2.3866114925236382E-4</v>
      </c>
      <c r="AP27" s="42">
        <f t="shared" si="29"/>
        <v>2.387573835867398E-4</v>
      </c>
      <c r="AQ27" s="42">
        <f t="shared" ref="AQ27:BJ27" si="30">AP27*(1-$F$4)</f>
        <v>2.3885365672528285E-4</v>
      </c>
      <c r="AR27" s="42">
        <f t="shared" si="30"/>
        <v>2.3894996868363983E-4</v>
      </c>
      <c r="AS27" s="42">
        <f t="shared" si="30"/>
        <v>2.3904631947746391E-4</v>
      </c>
      <c r="AT27" s="42">
        <f t="shared" si="30"/>
        <v>2.3914270912241451E-4</v>
      </c>
      <c r="AU27" s="42">
        <f t="shared" si="30"/>
        <v>2.3923913763415744E-4</v>
      </c>
      <c r="AV27" s="42">
        <f t="shared" si="30"/>
        <v>2.3933560502836478E-4</v>
      </c>
      <c r="AW27" s="42">
        <f t="shared" si="30"/>
        <v>2.3943211132071494E-4</v>
      </c>
      <c r="AX27" s="42">
        <f t="shared" si="30"/>
        <v>2.3952865652689267E-4</v>
      </c>
      <c r="AY27" s="42">
        <f t="shared" si="30"/>
        <v>2.3962524066258902E-4</v>
      </c>
      <c r="AZ27" s="42">
        <f t="shared" si="30"/>
        <v>2.3972186374350137E-4</v>
      </c>
      <c r="BA27" s="42">
        <f t="shared" si="30"/>
        <v>2.3981852578533344E-4</v>
      </c>
      <c r="BB27" s="42">
        <f t="shared" si="30"/>
        <v>2.3991522680379528E-4</v>
      </c>
      <c r="BC27" s="42">
        <f t="shared" si="30"/>
        <v>2.4001196681460327E-4</v>
      </c>
      <c r="BD27" s="42">
        <f t="shared" si="30"/>
        <v>2.4010874583348015E-4</v>
      </c>
      <c r="BE27" s="42">
        <f t="shared" si="30"/>
        <v>2.4020556387615495E-4</v>
      </c>
      <c r="BF27" s="42">
        <f t="shared" si="30"/>
        <v>2.403024209583631E-4</v>
      </c>
      <c r="BG27" s="42">
        <f t="shared" si="30"/>
        <v>2.4039931709584633E-4</v>
      </c>
      <c r="BH27" s="42">
        <f t="shared" si="30"/>
        <v>2.4049625230435274E-4</v>
      </c>
      <c r="BI27" s="42">
        <f t="shared" si="30"/>
        <v>2.4059322659963678E-4</v>
      </c>
      <c r="BJ27" s="42">
        <f t="shared" si="30"/>
        <v>2.4069023999745924E-4</v>
      </c>
      <c r="BK27" t="str">
        <f t="shared" si="3"/>
        <v>09_ROK</v>
      </c>
      <c r="BL27" t="str">
        <f t="shared" si="4"/>
        <v>d_ind_cem_7_8_fuel_oil</v>
      </c>
      <c r="BO27" s="8">
        <f t="shared" si="5"/>
        <v>13.461608699999999</v>
      </c>
      <c r="BP27" s="8">
        <f t="shared" si="6"/>
        <v>13.418987076000001</v>
      </c>
      <c r="BQ27" s="8" cm="1">
        <f t="array" ref="BQ27">K27*INDEX(prod_est,$G27+$H27-1,MATCH(BQ$14,$BP$14:$DP$14,0))</f>
        <v>13.356802690035884</v>
      </c>
      <c r="BR27" s="8" cm="1">
        <f t="array" ref="BR27">L27*INDEX(prod_est,$G27+$H27-1,MATCH(BR$14,$BP$14:$DP$14,0))</f>
        <v>12.757964761183043</v>
      </c>
      <c r="BS27" s="8" cm="1">
        <f t="array" ref="BS27">M27*INDEX(prod_est,$G27+$H27-1,MATCH(BS$14,$BP$14:$DP$14,0))</f>
        <v>12.8108293286258</v>
      </c>
      <c r="BT27" s="8" cm="1">
        <f t="array" ref="BT27">N27*INDEX(prod_est,$G27+$H27-1,MATCH(BT$14,$BP$14:$DP$14,0))</f>
        <v>12.858107565044895</v>
      </c>
      <c r="BU27" s="8" cm="1">
        <f t="array" ref="BU27">O27*INDEX(prod_est,$G27+$H27-1,MATCH(BU$14,$BP$14:$DP$14,0))</f>
        <v>12.899970326036255</v>
      </c>
      <c r="BV27" s="8" cm="1">
        <f t="array" ref="BV27">P27*INDEX(prod_est,$G27+$H27-1,MATCH(BV$14,$BP$14:$DP$14,0))</f>
        <v>12.93665406693129</v>
      </c>
      <c r="BW27" s="8" cm="1">
        <f t="array" ref="BW27">Q27*INDEX(prod_est,$G27+$H27-1,MATCH(BW$14,$BP$14:$DP$14,0))</f>
        <v>12.968518203211257</v>
      </c>
      <c r="BX27" s="8" cm="1">
        <f t="array" ref="BX27">R27*INDEX(prod_est,$G27+$H27-1,MATCH(BX$14,$BP$14:$DP$14,0))</f>
        <v>12.996083367832306</v>
      </c>
      <c r="BY27" s="8" cm="1">
        <f t="array" ref="BY27">S27*INDEX(prod_est,$G27+$H27-1,MATCH(BY$14,$BP$14:$DP$14,0))</f>
        <v>13.019454208623534</v>
      </c>
      <c r="BZ27" s="8" cm="1">
        <f t="array" ref="BZ27">T27*INDEX(prod_est,$G27+$H27-1,MATCH(BZ$14,$BP$14:$DP$14,0))</f>
        <v>12.965013943656759</v>
      </c>
      <c r="CA27" s="8" cm="1">
        <f t="array" ref="CA27">U27*INDEX(prod_est,$G27+$H27-1,MATCH(CA$14,$BP$14:$DP$14,0))</f>
        <v>12.907504885332219</v>
      </c>
      <c r="CB27" s="8" cm="1">
        <f t="array" ref="CB27">V27*INDEX(prod_est,$G27+$H27-1,MATCH(CB$14,$BP$14:$DP$14,0))</f>
        <v>12.847445877084752</v>
      </c>
      <c r="CC27" s="8" cm="1">
        <f t="array" ref="CC27">W27*INDEX(prod_est,$G27+$H27-1,MATCH(CC$14,$BP$14:$DP$14,0))</f>
        <v>12.835066617786309</v>
      </c>
      <c r="CD27" s="8" cm="1">
        <f t="array" ref="CD27">X27*INDEX(prod_est,$G27+$H27-1,MATCH(CD$14,$BP$14:$DP$14,0))</f>
        <v>12.821222496983165</v>
      </c>
      <c r="CE27" s="8" cm="1">
        <f t="array" ref="CE27">Y27*INDEX(prod_est,$G27+$H27-1,MATCH(CE$14,$BP$14:$DP$14,0))</f>
        <v>12.805789199031448</v>
      </c>
      <c r="CF27" s="8" cm="1">
        <f t="array" ref="CF27">Z27*INDEX(prod_est,$G27+$H27-1,MATCH(CF$14,$BP$14:$DP$14,0))</f>
        <v>12.788707092866614</v>
      </c>
      <c r="CG27" s="8" cm="1">
        <f t="array" ref="CG27">AA27*INDEX(prod_est,$G27+$H27-1,MATCH(CG$14,$BP$14:$DP$14,0))</f>
        <v>12.770507935305718</v>
      </c>
      <c r="CH27" s="8" cm="1">
        <f t="array" ref="CH27">AB27*INDEX(prod_est,$G27+$H27-1,MATCH(CH$14,$BP$14:$DP$14,0))</f>
        <v>12.750984421842633</v>
      </c>
      <c r="CI27" s="8" cm="1">
        <f t="array" ref="CI27">AC27*INDEX(prod_est,$G27+$H27-1,MATCH(CI$14,$BP$14:$DP$14,0))</f>
        <v>12.730293742493147</v>
      </c>
      <c r="CJ27" s="8" cm="1">
        <f t="array" ref="CJ27">AD27*INDEX(prod_est,$G27+$H27-1,MATCH(CJ$14,$BP$14:$DP$14,0))</f>
        <v>12.708937395385524</v>
      </c>
      <c r="CK27" s="8" cm="1">
        <f t="array" ref="CK27">AE27*INDEX(prod_est,$G27+$H27-1,MATCH(CK$14,$BP$14:$DP$14,0))</f>
        <v>12.686896388546412</v>
      </c>
      <c r="CL27" s="8" cm="1">
        <f t="array" ref="CL27">AF27*INDEX(prod_est,$G27+$H27-1,MATCH(CL$14,$BP$14:$DP$14,0))</f>
        <v>12.66423493581717</v>
      </c>
      <c r="CM27" s="8" cm="1">
        <f t="array" ref="CM27">AG27*INDEX(prod_est,$G27+$H27-1,MATCH(CM$14,$BP$14:$DP$14,0))</f>
        <v>12.578816413720032</v>
      </c>
      <c r="CN27" s="8" cm="1">
        <f t="array" ref="CN27">AH27*INDEX(prod_est,$G27+$H27-1,MATCH(CN$14,$BP$14:$DP$14,0))</f>
        <v>12.493040358199751</v>
      </c>
      <c r="CO27" s="8" cm="1">
        <f t="array" ref="CO27">AI27*INDEX(prod_est,$G27+$H27-1,MATCH(CO$14,$BP$14:$DP$14,0))</f>
        <v>12.407171141238567</v>
      </c>
      <c r="CP27" s="8" cm="1">
        <f t="array" ref="CP27">AJ27*INDEX(prod_est,$G27+$H27-1,MATCH(CP$14,$BP$14:$DP$14,0))</f>
        <v>12.321304501639602</v>
      </c>
      <c r="CQ27" s="8" cm="1">
        <f t="array" ref="CQ27">AK27*INDEX(prod_est,$G27+$H27-1,MATCH(CQ$14,$BP$14:$DP$14,0))</f>
        <v>12.235547288619641</v>
      </c>
      <c r="CR27" s="8" cm="1">
        <f t="array" ref="CR27">AL27*INDEX(prod_est,$G27+$H27-1,MATCH(CR$14,$BP$14:$DP$14,0))</f>
        <v>12.248021612694366</v>
      </c>
      <c r="CS27" s="8" cm="1">
        <f t="array" ref="CS27">AM27*INDEX(prod_est,$G27+$H27-1,MATCH(CS$14,$BP$14:$DP$14,0))</f>
        <v>12.260187585840225</v>
      </c>
      <c r="CT27" s="8" cm="1">
        <f t="array" ref="CT27">AN27*INDEX(prod_est,$G27+$H27-1,MATCH(CT$14,$BP$14:$DP$14,0))</f>
        <v>12.272023010657668</v>
      </c>
      <c r="CU27" s="8" cm="1">
        <f t="array" ref="CU27">AO27*INDEX(prod_est,$G27+$H27-1,MATCH(CU$14,$BP$14:$DP$14,0))</f>
        <v>12.28380300842948</v>
      </c>
      <c r="CV27" s="8" cm="1">
        <f t="array" ref="CV27">AP27*INDEX(prod_est,$G27+$H27-1,MATCH(CV$14,$BP$14:$DP$14,0))</f>
        <v>12.295483259049995</v>
      </c>
      <c r="CW27" cm="1">
        <f t="array" ref="CW27">AQ27*INDEX(prod_est,$G27+$H27-1,MATCH(CW$14,$BP$14:$DP$14,0))</f>
        <v>12.300441115202839</v>
      </c>
      <c r="CX27" cm="1">
        <f t="array" ref="CX27">AR27*INDEX(prod_est,$G27+$H27-1,MATCH(CX$14,$BP$14:$DP$14,0))</f>
        <v>12.305400970491226</v>
      </c>
      <c r="CY27" cm="1">
        <f t="array" ref="CY27">AS27*INDEX(prod_est,$G27+$H27-1,MATCH(CY$14,$BP$14:$DP$14,0))</f>
        <v>12.310362825721265</v>
      </c>
      <c r="CZ27" cm="1">
        <f t="array" ref="CZ27">AT27*INDEX(prod_est,$G27+$H27-1,MATCH(CZ$14,$BP$14:$DP$14,0))</f>
        <v>12.315326681699378</v>
      </c>
      <c r="DA27" cm="1">
        <f t="array" ref="DA27">AU27*INDEX(prod_est,$G27+$H27-1,MATCH(DA$14,$BP$14:$DP$14,0))</f>
        <v>12.320292539232323</v>
      </c>
      <c r="DB27" cm="1">
        <f t="array" ref="DB27">AV27*INDEX(prod_est,$G27+$H27-1,MATCH(DB$14,$BP$14:$DP$14,0))</f>
        <v>12.325260399127176</v>
      </c>
      <c r="DC27" cm="1">
        <f t="array" ref="DC27">AW27*INDEX(prod_est,$G27+$H27-1,MATCH(DC$14,$BP$14:$DP$14,0))</f>
        <v>12.330230262191341</v>
      </c>
      <c r="DD27" cm="1">
        <f t="array" ref="DD27">AX27*INDEX(prod_est,$G27+$H27-1,MATCH(DD$14,$BP$14:$DP$14,0))</f>
        <v>12.335202129232547</v>
      </c>
      <c r="DE27" cm="1">
        <f t="array" ref="DE27">AY27*INDEX(prod_est,$G27+$H27-1,MATCH(DE$14,$BP$14:$DP$14,0))</f>
        <v>12.340176001058852</v>
      </c>
      <c r="DF27" cm="1">
        <f t="array" ref="DF27">AZ27*INDEX(prod_est,$G27+$H27-1,MATCH(DF$14,$BP$14:$DP$14,0))</f>
        <v>12.345151878478635</v>
      </c>
      <c r="DG27" cm="1">
        <f t="array" ref="DG27">BA27*INDEX(prod_est,$G27+$H27-1,MATCH(DG$14,$BP$14:$DP$14,0))</f>
        <v>12.350129762300604</v>
      </c>
      <c r="DH27" cm="1">
        <f t="array" ref="DH27">BB27*INDEX(prod_est,$G27+$H27-1,MATCH(DH$14,$BP$14:$DP$14,0))</f>
        <v>12.355109653333789</v>
      </c>
      <c r="DI27" cm="1">
        <f t="array" ref="DI27">BC27*INDEX(prod_est,$G27+$H27-1,MATCH(DI$14,$BP$14:$DP$14,0))</f>
        <v>12.360091552387553</v>
      </c>
      <c r="DJ27" cm="1">
        <f t="array" ref="DJ27">BD27*INDEX(prod_est,$G27+$H27-1,MATCH(DJ$14,$BP$14:$DP$14,0))</f>
        <v>12.365075460271582</v>
      </c>
      <c r="DK27" cm="1">
        <f t="array" ref="DK27">BE27*INDEX(prod_est,$G27+$H27-1,MATCH(DK$14,$BP$14:$DP$14,0))</f>
        <v>12.370061377795885</v>
      </c>
      <c r="DL27" cm="1">
        <f t="array" ref="DL27">BF27*INDEX(prod_est,$G27+$H27-1,MATCH(DL$14,$BP$14:$DP$14,0))</f>
        <v>12.375049305770805</v>
      </c>
      <c r="DM27" cm="1">
        <f t="array" ref="DM27">BG27*INDEX(prod_est,$G27+$H27-1,MATCH(DM$14,$BP$14:$DP$14,0))</f>
        <v>12.380039245007003</v>
      </c>
      <c r="DN27" cm="1">
        <f t="array" ref="DN27">BH27*INDEX(prod_est,$G27+$H27-1,MATCH(DN$14,$BP$14:$DP$14,0))</f>
        <v>12.385031196315476</v>
      </c>
      <c r="DO27" cm="1">
        <f t="array" ref="DO27">BI27*INDEX(prod_est,$G27+$H27-1,MATCH(DO$14,$BP$14:$DP$14,0))</f>
        <v>12.390025160507539</v>
      </c>
      <c r="DP27" cm="1">
        <f t="array" ref="DP27">BJ27*INDEX(prod_est,$G27+$H27-1,MATCH(DP$14,$BP$14:$DP$14,0))</f>
        <v>12.395021138394842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ref="K28:AP28" si="31">J28*(1-$F$4)</f>
        <v>1.1734170450680351E-5</v>
      </c>
      <c r="L28" s="42">
        <f t="shared" si="31"/>
        <v>1.1738901971023368E-5</v>
      </c>
      <c r="M28" s="42">
        <f t="shared" si="31"/>
        <v>1.1743635399237492E-5</v>
      </c>
      <c r="N28" s="42">
        <f t="shared" si="31"/>
        <v>1.1748370736092025E-5</v>
      </c>
      <c r="O28" s="42">
        <f t="shared" si="31"/>
        <v>1.1753107982356579E-5</v>
      </c>
      <c r="P28" s="42">
        <f t="shared" si="31"/>
        <v>1.175784713880108E-5</v>
      </c>
      <c r="Q28" s="42">
        <f t="shared" si="31"/>
        <v>1.1762588206195758E-5</v>
      </c>
      <c r="R28" s="42">
        <f t="shared" si="31"/>
        <v>1.1767331185311161E-5</v>
      </c>
      <c r="S28" s="42">
        <f t="shared" si="31"/>
        <v>1.1772076076918142E-5</v>
      </c>
      <c r="T28" s="42">
        <f t="shared" si="31"/>
        <v>1.1776822881787868E-5</v>
      </c>
      <c r="U28" s="42">
        <f t="shared" si="31"/>
        <v>1.1781571600691815E-5</v>
      </c>
      <c r="V28" s="42">
        <f t="shared" si="31"/>
        <v>1.1786322234401773E-5</v>
      </c>
      <c r="W28" s="42">
        <f t="shared" si="31"/>
        <v>1.179107478368984E-5</v>
      </c>
      <c r="X28" s="42">
        <f t="shared" si="31"/>
        <v>1.1795829249328425E-5</v>
      </c>
      <c r="Y28" s="42">
        <f t="shared" si="31"/>
        <v>1.1800585632090252E-5</v>
      </c>
      <c r="Z28" s="42">
        <f t="shared" si="31"/>
        <v>1.1805343932748354E-5</v>
      </c>
      <c r="AA28" s="42">
        <f t="shared" si="31"/>
        <v>1.1810104152076077E-5</v>
      </c>
      <c r="AB28" s="42">
        <f t="shared" si="31"/>
        <v>1.1814866290847077E-5</v>
      </c>
      <c r="AC28" s="42">
        <f t="shared" si="31"/>
        <v>1.1819630349835322E-5</v>
      </c>
      <c r="AD28" s="42">
        <f t="shared" si="31"/>
        <v>1.1824396329815096E-5</v>
      </c>
      <c r="AE28" s="42">
        <f t="shared" si="31"/>
        <v>1.182916423156099E-5</v>
      </c>
      <c r="AF28" s="42">
        <f t="shared" si="31"/>
        <v>1.1833934055847909E-5</v>
      </c>
      <c r="AG28" s="42">
        <f t="shared" si="31"/>
        <v>1.1838705803451075E-5</v>
      </c>
      <c r="AH28" s="42">
        <f t="shared" si="31"/>
        <v>1.1843479475146017E-5</v>
      </c>
      <c r="AI28" s="42">
        <f t="shared" si="31"/>
        <v>1.1848255071708576E-5</v>
      </c>
      <c r="AJ28" s="42">
        <f t="shared" si="31"/>
        <v>1.1853032593914911E-5</v>
      </c>
      <c r="AK28" s="42">
        <f t="shared" si="31"/>
        <v>1.1857812042541491E-5</v>
      </c>
      <c r="AL28" s="42">
        <f t="shared" si="31"/>
        <v>1.1862593418365097E-5</v>
      </c>
      <c r="AM28" s="42">
        <f t="shared" si="31"/>
        <v>1.1867376722162825E-5</v>
      </c>
      <c r="AN28" s="42">
        <f t="shared" si="31"/>
        <v>1.1872161954712085E-5</v>
      </c>
      <c r="AO28" s="42">
        <f t="shared" si="31"/>
        <v>1.1876949116790599E-5</v>
      </c>
      <c r="AP28" s="42">
        <f t="shared" si="31"/>
        <v>1.1881738209176403E-5</v>
      </c>
      <c r="AQ28" s="42">
        <f t="shared" ref="AQ28:BJ28" si="32">AP28*(1-$F$4)</f>
        <v>1.1886529232647846E-5</v>
      </c>
      <c r="AR28" s="42">
        <f t="shared" si="32"/>
        <v>1.1891322187983592E-5</v>
      </c>
      <c r="AS28" s="42">
        <f t="shared" si="32"/>
        <v>1.1896117075962619E-5</v>
      </c>
      <c r="AT28" s="42">
        <f t="shared" si="32"/>
        <v>1.1900913897364218E-5</v>
      </c>
      <c r="AU28" s="42">
        <f t="shared" si="32"/>
        <v>1.1905712652967995E-5</v>
      </c>
      <c r="AV28" s="42">
        <f t="shared" si="32"/>
        <v>1.1910513343553871E-5</v>
      </c>
      <c r="AW28" s="42">
        <f t="shared" si="32"/>
        <v>1.191531596990208E-5</v>
      </c>
      <c r="AX28" s="42">
        <f t="shared" si="32"/>
        <v>1.1920120532793171E-5</v>
      </c>
      <c r="AY28" s="42">
        <f t="shared" si="32"/>
        <v>1.1924927033008007E-5</v>
      </c>
      <c r="AZ28" s="42">
        <f t="shared" si="32"/>
        <v>1.1929735471327769E-5</v>
      </c>
      <c r="BA28" s="42">
        <f t="shared" si="32"/>
        <v>1.1934545848533951E-5</v>
      </c>
      <c r="BB28" s="42">
        <f t="shared" si="32"/>
        <v>1.1939358165408362E-5</v>
      </c>
      <c r="BC28" s="42">
        <f t="shared" si="32"/>
        <v>1.1944172422733124E-5</v>
      </c>
      <c r="BD28" s="42">
        <f t="shared" si="32"/>
        <v>1.1948988621290678E-5</v>
      </c>
      <c r="BE28" s="42">
        <f t="shared" si="32"/>
        <v>1.195380676186378E-5</v>
      </c>
      <c r="BF28" s="42">
        <f t="shared" si="32"/>
        <v>1.19586268452355E-5</v>
      </c>
      <c r="BG28" s="42">
        <f t="shared" si="32"/>
        <v>1.1963448872189225E-5</v>
      </c>
      <c r="BH28" s="42">
        <f t="shared" si="32"/>
        <v>1.1968272843508657E-5</v>
      </c>
      <c r="BI28" s="42">
        <f t="shared" si="32"/>
        <v>1.1973098759977815E-5</v>
      </c>
      <c r="BJ28" s="42">
        <f t="shared" si="32"/>
        <v>1.1977926622381033E-5</v>
      </c>
      <c r="BK28" t="str">
        <f t="shared" si="3"/>
        <v>09_ROK</v>
      </c>
      <c r="BL28" t="str">
        <f t="shared" si="4"/>
        <v>d_ind_cem_7_9_lpg</v>
      </c>
      <c r="BO28" s="8">
        <f t="shared" si="5"/>
        <v>0.76321177200000001</v>
      </c>
      <c r="BP28" s="8">
        <f t="shared" si="6"/>
        <v>0.66779460000000002</v>
      </c>
      <c r="BQ28" s="8" cm="1">
        <f t="array" ref="BQ28">K28*INDEX(prod_est,$G28+$H28-1,MATCH(BQ$14,$BP$14:$DP$14,0))</f>
        <v>0.66470000001894602</v>
      </c>
      <c r="BR28" s="8" cm="1">
        <f t="array" ref="BR28">L28*INDEX(prod_est,$G28+$H28-1,MATCH(BR$14,$BP$14:$DP$14,0))</f>
        <v>0.63489888813932149</v>
      </c>
      <c r="BS28" s="8" cm="1">
        <f t="array" ref="BS28">M28*INDEX(prod_est,$G28+$H28-1,MATCH(BS$14,$BP$14:$DP$14,0))</f>
        <v>0.63752968824887291</v>
      </c>
      <c r="BT28" s="8" cm="1">
        <f t="array" ref="BT28">N28*INDEX(prod_est,$G28+$H28-1,MATCH(BT$14,$BP$14:$DP$14,0))</f>
        <v>0.6398824851328242</v>
      </c>
      <c r="BU28" s="8" cm="1">
        <f t="array" ref="BU28">O28*INDEX(prod_est,$G28+$H28-1,MATCH(BU$14,$BP$14:$DP$14,0))</f>
        <v>0.64196578140345861</v>
      </c>
      <c r="BV28" s="8" cm="1">
        <f t="array" ref="BV28">P28*INDEX(prod_est,$G28+$H28-1,MATCH(BV$14,$BP$14:$DP$14,0))</f>
        <v>0.64379134423758011</v>
      </c>
      <c r="BW28" s="8" cm="1">
        <f t="array" ref="BW28">Q28*INDEX(prod_est,$G28+$H28-1,MATCH(BW$14,$BP$14:$DP$14,0))</f>
        <v>0.64537705991201311</v>
      </c>
      <c r="BX28" s="8" cm="1">
        <f t="array" ref="BX28">R28*INDEX(prod_est,$G28+$H28-1,MATCH(BX$14,$BP$14:$DP$14,0))</f>
        <v>0.64674883767569913</v>
      </c>
      <c r="BY28" s="8" cm="1">
        <f t="array" ref="BY28">S28*INDEX(prod_est,$G28+$H28-1,MATCH(BY$14,$BP$14:$DP$14,0))</f>
        <v>0.64791188531777899</v>
      </c>
      <c r="BZ28" s="8" cm="1">
        <f t="array" ref="BZ28">T28*INDEX(prod_est,$G28+$H28-1,MATCH(BZ$14,$BP$14:$DP$14,0))</f>
        <v>0.64520267077263638</v>
      </c>
      <c r="CA28" s="8" cm="1">
        <f t="array" ref="CA28">U28*INDEX(prod_est,$G28+$H28-1,MATCH(CA$14,$BP$14:$DP$14,0))</f>
        <v>0.64234073802147507</v>
      </c>
      <c r="CB28" s="8" cm="1">
        <f t="array" ref="CB28">V28*INDEX(prod_est,$G28+$H28-1,MATCH(CB$14,$BP$14:$DP$14,0))</f>
        <v>0.63935190725788149</v>
      </c>
      <c r="CC28" s="8" cm="1">
        <f t="array" ref="CC28">W28*INDEX(prod_est,$G28+$H28-1,MATCH(CC$14,$BP$14:$DP$14,0))</f>
        <v>0.63873585461063775</v>
      </c>
      <c r="CD28" s="8" cm="1">
        <f t="array" ref="CD28">X28*INDEX(prod_est,$G28+$H28-1,MATCH(CD$14,$BP$14:$DP$14,0))</f>
        <v>0.63804690327163383</v>
      </c>
      <c r="CE28" s="8" cm="1">
        <f t="array" ref="CE28">Y28*INDEX(prod_est,$G28+$H28-1,MATCH(CE$14,$BP$14:$DP$14,0))</f>
        <v>0.63727886668482014</v>
      </c>
      <c r="CF28" s="8" cm="1">
        <f t="array" ref="CF28">Z28*INDEX(prod_est,$G28+$H28-1,MATCH(CF$14,$BP$14:$DP$14,0))</f>
        <v>0.63642877731601044</v>
      </c>
      <c r="CG28" s="8" cm="1">
        <f t="array" ref="CG28">AA28*INDEX(prod_est,$G28+$H28-1,MATCH(CG$14,$BP$14:$DP$14,0))</f>
        <v>0.63552309799201345</v>
      </c>
      <c r="CH28" s="8" cm="1">
        <f t="array" ref="CH28">AB28*INDEX(prod_est,$G28+$H28-1,MATCH(CH$14,$BP$14:$DP$14,0))</f>
        <v>0.63455151222403905</v>
      </c>
      <c r="CI28" s="8" cm="1">
        <f t="array" ref="CI28">AC28*INDEX(prod_est,$G28+$H28-1,MATCH(CI$14,$BP$14:$DP$14,0))</f>
        <v>0.63352184255809019</v>
      </c>
      <c r="CJ28" s="8" cm="1">
        <f t="array" ref="CJ28">AD28*INDEX(prod_est,$G28+$H28-1,MATCH(CJ$14,$BP$14:$DP$14,0))</f>
        <v>0.63245904600024083</v>
      </c>
      <c r="CK28" s="8" cm="1">
        <f t="array" ref="CK28">AE28*INDEX(prod_est,$G28+$H28-1,MATCH(CK$14,$BP$14:$DP$14,0))</f>
        <v>0.63136217741676581</v>
      </c>
      <c r="CL28" s="8" cm="1">
        <f t="array" ref="CL28">AF28*INDEX(prod_est,$G28+$H28-1,MATCH(CL$14,$BP$14:$DP$14,0))</f>
        <v>0.63023443240329824</v>
      </c>
      <c r="CM28" s="8" cm="1">
        <f t="array" ref="CM28">AG28*INDEX(prod_est,$G28+$H28-1,MATCH(CM$14,$BP$14:$DP$14,0))</f>
        <v>0.62598358787431974</v>
      </c>
      <c r="CN28" s="8" cm="1">
        <f t="array" ref="CN28">AH28*INDEX(prod_est,$G28+$H28-1,MATCH(CN$14,$BP$14:$DP$14,0))</f>
        <v>0.62171495072895799</v>
      </c>
      <c r="CO28" s="8" cm="1">
        <f t="array" ref="CO28">AI28*INDEX(prod_est,$G28+$H28-1,MATCH(CO$14,$BP$14:$DP$14,0))</f>
        <v>0.61744167741345812</v>
      </c>
      <c r="CP28" s="8" cm="1">
        <f t="array" ref="CP28">AJ28*INDEX(prod_est,$G28+$H28-1,MATCH(CP$14,$BP$14:$DP$14,0))</f>
        <v>0.61316853236014113</v>
      </c>
      <c r="CQ28" s="8" cm="1">
        <f t="array" ref="CQ28">AK28*INDEX(prod_est,$G28+$H28-1,MATCH(CQ$14,$BP$14:$DP$14,0))</f>
        <v>0.60890083290999375</v>
      </c>
      <c r="CR28" s="8" cm="1">
        <f t="array" ref="CR28">AL28*INDEX(prod_est,$G28+$H28-1,MATCH(CR$14,$BP$14:$DP$14,0))</f>
        <v>0.60952161644667746</v>
      </c>
      <c r="CS28" s="8" cm="1">
        <f t="array" ref="CS28">AM28*INDEX(prod_est,$G28+$H28-1,MATCH(CS$14,$BP$14:$DP$14,0))</f>
        <v>0.61012705492907071</v>
      </c>
      <c r="CT28" s="8" cm="1">
        <f t="array" ref="CT28">AN28*INDEX(prod_est,$G28+$H28-1,MATCH(CT$14,$BP$14:$DP$14,0))</f>
        <v>0.61071604370572208</v>
      </c>
      <c r="CU28" s="8" cm="1">
        <f t="array" ref="CU28">AO28*INDEX(prod_est,$G28+$H28-1,MATCH(CU$14,$BP$14:$DP$14,0))</f>
        <v>0.61130227416078364</v>
      </c>
      <c r="CV28" s="8" cm="1">
        <f t="array" ref="CV28">AP28*INDEX(prod_est,$G28+$H28-1,MATCH(CV$14,$BP$14:$DP$14,0))</f>
        <v>0.6118835407084634</v>
      </c>
      <c r="CW28" cm="1">
        <f t="array" ref="CW28">AQ28*INDEX(prod_est,$G28+$H28-1,MATCH(CW$14,$BP$14:$DP$14,0))</f>
        <v>0.61213026794262015</v>
      </c>
      <c r="CX28" cm="1">
        <f t="array" ref="CX28">AR28*INDEX(prod_est,$G28+$H28-1,MATCH(CX$14,$BP$14:$DP$14,0))</f>
        <v>0.61237709466356471</v>
      </c>
      <c r="CY28" cm="1">
        <f t="array" ref="CY28">AS28*INDEX(prod_est,$G28+$H28-1,MATCH(CY$14,$BP$14:$DP$14,0))</f>
        <v>0.6126240209114131</v>
      </c>
      <c r="CZ28" cm="1">
        <f t="array" ref="CZ28">AT28*INDEX(prod_est,$G28+$H28-1,MATCH(CZ$14,$BP$14:$DP$14,0))</f>
        <v>0.61287104672629678</v>
      </c>
      <c r="DA28" cm="1">
        <f t="array" ref="DA28">AU28*INDEX(prod_est,$G28+$H28-1,MATCH(DA$14,$BP$14:$DP$14,0))</f>
        <v>0.61311817214836384</v>
      </c>
      <c r="DB28" cm="1">
        <f t="array" ref="DB28">AV28*INDEX(prod_est,$G28+$H28-1,MATCH(DB$14,$BP$14:$DP$14,0))</f>
        <v>0.61336539721777861</v>
      </c>
      <c r="DC28" cm="1">
        <f t="array" ref="DC28">AW28*INDEX(prod_est,$G28+$H28-1,MATCH(DC$14,$BP$14:$DP$14,0))</f>
        <v>0.61361272197472139</v>
      </c>
      <c r="DD28" cm="1">
        <f t="array" ref="DD28">AX28*INDEX(prod_est,$G28+$H28-1,MATCH(DD$14,$BP$14:$DP$14,0))</f>
        <v>0.61386014645938869</v>
      </c>
      <c r="DE28" cm="1">
        <f t="array" ref="DE28">AY28*INDEX(prod_est,$G28+$H28-1,MATCH(DE$14,$BP$14:$DP$14,0))</f>
        <v>0.61410767071199324</v>
      </c>
      <c r="DF28" cm="1">
        <f t="array" ref="DF28">AZ28*INDEX(prod_est,$G28+$H28-1,MATCH(DF$14,$BP$14:$DP$14,0))</f>
        <v>0.61435529477276429</v>
      </c>
      <c r="DG28" cm="1">
        <f t="array" ref="DG28">BA28*INDEX(prod_est,$G28+$H28-1,MATCH(DG$14,$BP$14:$DP$14,0))</f>
        <v>0.61460301868194689</v>
      </c>
      <c r="DH28" cm="1">
        <f t="array" ref="DH28">BB28*INDEX(prod_est,$G28+$H28-1,MATCH(DH$14,$BP$14:$DP$14,0))</f>
        <v>0.6148508424798026</v>
      </c>
      <c r="DI28" cm="1">
        <f t="array" ref="DI28">BC28*INDEX(prod_est,$G28+$H28-1,MATCH(DI$14,$BP$14:$DP$14,0))</f>
        <v>0.61509876620660908</v>
      </c>
      <c r="DJ28" cm="1">
        <f t="array" ref="DJ28">BD28*INDEX(prod_est,$G28+$H28-1,MATCH(DJ$14,$BP$14:$DP$14,0))</f>
        <v>0.61534678990266012</v>
      </c>
      <c r="DK28" cm="1">
        <f t="array" ref="DK28">BE28*INDEX(prod_est,$G28+$H28-1,MATCH(DK$14,$BP$14:$DP$14,0))</f>
        <v>0.61559491360826601</v>
      </c>
      <c r="DL28" cm="1">
        <f t="array" ref="DL28">BF28*INDEX(prod_est,$G28+$H28-1,MATCH(DL$14,$BP$14:$DP$14,0))</f>
        <v>0.61584313736375329</v>
      </c>
      <c r="DM28" cm="1">
        <f t="array" ref="DM28">BG28*INDEX(prod_est,$G28+$H28-1,MATCH(DM$14,$BP$14:$DP$14,0))</f>
        <v>0.61609146120946456</v>
      </c>
      <c r="DN28" cm="1">
        <f t="array" ref="DN28">BH28*INDEX(prod_est,$G28+$H28-1,MATCH(DN$14,$BP$14:$DP$14,0))</f>
        <v>0.61633988518575877</v>
      </c>
      <c r="DO28" cm="1">
        <f t="array" ref="DO28">BI28*INDEX(prod_est,$G28+$H28-1,MATCH(DO$14,$BP$14:$DP$14,0))</f>
        <v>0.61658840933301107</v>
      </c>
      <c r="DP28" cm="1">
        <f t="array" ref="DP28">BJ28*INDEX(prod_est,$G28+$H28-1,MATCH(DP$14,$BP$14:$DP$14,0))</f>
        <v>0.61683703369161325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09_ROK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09_ROK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ref="K31:AP31" si="37">J31*(1-$F$4)</f>
        <v>2.7320385821721976E-5</v>
      </c>
      <c r="L31" s="42">
        <f t="shared" si="37"/>
        <v>2.733140210632751E-5</v>
      </c>
      <c r="M31" s="42">
        <f t="shared" si="37"/>
        <v>2.7342422832983291E-5</v>
      </c>
      <c r="N31" s="42">
        <f t="shared" si="37"/>
        <v>2.7353448003480464E-5</v>
      </c>
      <c r="O31" s="42">
        <f t="shared" si="37"/>
        <v>2.7364477619610902E-5</v>
      </c>
      <c r="P31" s="42">
        <f t="shared" si="37"/>
        <v>2.7375511683167199E-5</v>
      </c>
      <c r="Q31" s="42">
        <f t="shared" si="37"/>
        <v>2.7386550195942671E-5</v>
      </c>
      <c r="R31" s="42">
        <f t="shared" si="37"/>
        <v>2.739759315973136E-5</v>
      </c>
      <c r="S31" s="42">
        <f t="shared" si="37"/>
        <v>2.7408640576328027E-5</v>
      </c>
      <c r="T31" s="42">
        <f t="shared" si="37"/>
        <v>2.7419692447528163E-5</v>
      </c>
      <c r="U31" s="42">
        <f t="shared" si="37"/>
        <v>2.7430748775127974E-5</v>
      </c>
      <c r="V31" s="42">
        <f t="shared" si="37"/>
        <v>2.7441809560924398E-5</v>
      </c>
      <c r="W31" s="42">
        <f t="shared" si="37"/>
        <v>2.7452874806715095E-5</v>
      </c>
      <c r="X31" s="42">
        <f t="shared" si="37"/>
        <v>2.746394451429845E-5</v>
      </c>
      <c r="Y31" s="42">
        <f t="shared" si="37"/>
        <v>2.7475018685473572E-5</v>
      </c>
      <c r="Z31" s="42">
        <f t="shared" si="37"/>
        <v>2.7486097322040296E-5</v>
      </c>
      <c r="AA31" s="42">
        <f t="shared" si="37"/>
        <v>2.7497180425799187E-5</v>
      </c>
      <c r="AB31" s="42">
        <f t="shared" si="37"/>
        <v>2.7508267998551528E-5</v>
      </c>
      <c r="AC31" s="42">
        <f t="shared" si="37"/>
        <v>2.7519360042099333E-5</v>
      </c>
      <c r="AD31" s="42">
        <f t="shared" si="37"/>
        <v>2.7530456558245344E-5</v>
      </c>
      <c r="AE31" s="42">
        <f t="shared" si="37"/>
        <v>2.7541557548793026E-5</v>
      </c>
      <c r="AF31" s="42">
        <f t="shared" si="37"/>
        <v>2.7552663015546575E-5</v>
      </c>
      <c r="AG31" s="42">
        <f t="shared" si="37"/>
        <v>2.7563772960310911E-5</v>
      </c>
      <c r="AH31" s="42">
        <f t="shared" si="37"/>
        <v>2.7574887384891683E-5</v>
      </c>
      <c r="AI31" s="42">
        <f t="shared" si="37"/>
        <v>2.7586006291095272E-5</v>
      </c>
      <c r="AJ31" s="42">
        <f t="shared" si="37"/>
        <v>2.7597129680728782E-5</v>
      </c>
      <c r="AK31" s="42">
        <f t="shared" si="37"/>
        <v>2.7608257555600044E-5</v>
      </c>
      <c r="AL31" s="42">
        <f t="shared" si="37"/>
        <v>2.7619389917517627E-5</v>
      </c>
      <c r="AM31" s="42">
        <f t="shared" si="37"/>
        <v>2.763052676829082E-5</v>
      </c>
      <c r="AN31" s="42">
        <f t="shared" si="37"/>
        <v>2.7641668109729648E-5</v>
      </c>
      <c r="AO31" s="42">
        <f t="shared" si="37"/>
        <v>2.7652813943644864E-5</v>
      </c>
      <c r="AP31" s="42">
        <f t="shared" si="37"/>
        <v>2.766396427184795E-5</v>
      </c>
      <c r="AQ31" s="42">
        <f t="shared" ref="AQ31:BJ31" si="38">AP31*(1-$F$4)</f>
        <v>2.7675119096151115E-5</v>
      </c>
      <c r="AR31" s="42">
        <f t="shared" si="38"/>
        <v>2.7686278418367309E-5</v>
      </c>
      <c r="AS31" s="42">
        <f t="shared" si="38"/>
        <v>2.7697442240310201E-5</v>
      </c>
      <c r="AT31" s="42">
        <f t="shared" si="38"/>
        <v>2.7708610563794198E-5</v>
      </c>
      <c r="AU31" s="42">
        <f t="shared" si="38"/>
        <v>2.771978339063444E-5</v>
      </c>
      <c r="AV31" s="42">
        <f t="shared" si="38"/>
        <v>2.7730960722646796E-5</v>
      </c>
      <c r="AW31" s="42">
        <f t="shared" si="38"/>
        <v>2.7742142561647864E-5</v>
      </c>
      <c r="AX31" s="42">
        <f t="shared" si="38"/>
        <v>2.7753328909454983E-5</v>
      </c>
      <c r="AY31" s="42">
        <f t="shared" si="38"/>
        <v>2.7764519767886216E-5</v>
      </c>
      <c r="AZ31" s="42">
        <f t="shared" si="38"/>
        <v>2.7775715138760365E-5</v>
      </c>
      <c r="BA31" s="42">
        <f t="shared" si="38"/>
        <v>2.7786915023896965E-5</v>
      </c>
      <c r="BB31" s="42">
        <f t="shared" si="38"/>
        <v>2.7798119425116281E-5</v>
      </c>
      <c r="BC31" s="42">
        <f t="shared" si="38"/>
        <v>2.7809328344239314E-5</v>
      </c>
      <c r="BD31" s="42">
        <f t="shared" si="38"/>
        <v>2.7820541783087799E-5</v>
      </c>
      <c r="BE31" s="42">
        <f t="shared" si="38"/>
        <v>2.7831759743484207E-5</v>
      </c>
      <c r="BF31" s="42">
        <f t="shared" si="38"/>
        <v>2.7842982227251745E-5</v>
      </c>
      <c r="BG31" s="42">
        <f t="shared" si="38"/>
        <v>2.7854209236214348E-5</v>
      </c>
      <c r="BH31" s="42">
        <f t="shared" si="38"/>
        <v>2.7865440772196694E-5</v>
      </c>
      <c r="BI31" s="42">
        <f t="shared" si="38"/>
        <v>2.7876676837024194E-5</v>
      </c>
      <c r="BJ31" s="42">
        <f t="shared" si="38"/>
        <v>2.7887917432522996E-5</v>
      </c>
      <c r="BK31" t="str">
        <f t="shared" si="3"/>
        <v>09_ROK</v>
      </c>
      <c r="BL31" t="str">
        <f t="shared" si="4"/>
        <v>d_ind_cem_7_x_other_petrol_prod</v>
      </c>
      <c r="BO31" s="8">
        <f t="shared" si="5"/>
        <v>0.40561718400000008</v>
      </c>
      <c r="BP31" s="8">
        <f t="shared" si="6"/>
        <v>1.554810048</v>
      </c>
      <c r="BQ31" s="8" cm="1">
        <f t="array" ref="BQ31">K31*INDEX(prod_est,$G31+$H31-1,MATCH(BQ$14,$BP$14:$DP$14,0))</f>
        <v>1.5476049655613531</v>
      </c>
      <c r="BR31" s="8" cm="1">
        <f t="array" ref="BR31">L31*INDEX(prod_est,$G31+$H31-1,MATCH(BR$14,$BP$14:$DP$14,0))</f>
        <v>1.4782197561092065</v>
      </c>
      <c r="BS31" s="8" cm="1">
        <f t="array" ref="BS31">M31*INDEX(prod_est,$G31+$H31-1,MATCH(BS$14,$BP$14:$DP$14,0))</f>
        <v>1.4843449845022034</v>
      </c>
      <c r="BT31" s="8" cm="1">
        <f t="array" ref="BT31">N31*INDEX(prod_est,$G31+$H31-1,MATCH(BT$14,$BP$14:$DP$14,0))</f>
        <v>1.4898229446954581</v>
      </c>
      <c r="BU31" s="8" cm="1">
        <f t="array" ref="BU31">O31*INDEX(prod_est,$G31+$H31-1,MATCH(BU$14,$BP$14:$DP$14,0))</f>
        <v>1.4946734331159146</v>
      </c>
      <c r="BV31" s="8" cm="1">
        <f t="array" ref="BV31">P31*INDEX(prod_est,$G31+$H31-1,MATCH(BV$14,$BP$14:$DP$14,0))</f>
        <v>1.4989238469972899</v>
      </c>
      <c r="BW31" s="8" cm="1">
        <f t="array" ref="BW31">Q31*INDEX(prod_est,$G31+$H31-1,MATCH(BW$14,$BP$14:$DP$14,0))</f>
        <v>1.5026158305261765</v>
      </c>
      <c r="BX31" s="8" cm="1">
        <f t="array" ref="BX31">R31*INDEX(prod_est,$G31+$H31-1,MATCH(BX$14,$BP$14:$DP$14,0))</f>
        <v>1.5058097075814896</v>
      </c>
      <c r="BY31" s="8" cm="1">
        <f t="array" ref="BY31">S31*INDEX(prod_est,$G31+$H31-1,MATCH(BY$14,$BP$14:$DP$14,0))</f>
        <v>1.5085176033329804</v>
      </c>
      <c r="BZ31" s="8" cm="1">
        <f t="array" ref="BZ31">T31*INDEX(prod_est,$G31+$H31-1,MATCH(BZ$14,$BP$14:$DP$14,0))</f>
        <v>1.5022098045023584</v>
      </c>
      <c r="CA31" s="8" cm="1">
        <f t="array" ref="CA31">U31*INDEX(prod_est,$G31+$H31-1,MATCH(CA$14,$BP$14:$DP$14,0))</f>
        <v>1.4955464355589652</v>
      </c>
      <c r="CB31" s="8" cm="1">
        <f t="array" ref="CB31">V31*INDEX(prod_est,$G31+$H31-1,MATCH(CB$14,$BP$14:$DP$14,0))</f>
        <v>1.488587613036281</v>
      </c>
      <c r="CC31" s="8" cm="1">
        <f t="array" ref="CC31">W31*INDEX(prod_est,$G31+$H31-1,MATCH(CC$14,$BP$14:$DP$14,0))</f>
        <v>1.4871532725279397</v>
      </c>
      <c r="CD31" s="8" cm="1">
        <f t="array" ref="CD31">X31*INDEX(prod_est,$G31+$H31-1,MATCH(CD$14,$BP$14:$DP$14,0))</f>
        <v>1.4855492037551967</v>
      </c>
      <c r="CE31" s="8" cm="1">
        <f t="array" ref="CE31">Y31*INDEX(prod_est,$G31+$H31-1,MATCH(CE$14,$BP$14:$DP$14,0))</f>
        <v>1.4837610027089325</v>
      </c>
      <c r="CF31" s="8" cm="1">
        <f t="array" ref="CF31">Z31*INDEX(prod_est,$G31+$H31-1,MATCH(CF$14,$BP$14:$DP$14,0))</f>
        <v>1.4817817601509313</v>
      </c>
      <c r="CG31" s="8" cm="1">
        <f t="array" ref="CG31">AA31*INDEX(prod_est,$G31+$H31-1,MATCH(CG$14,$BP$14:$DP$14,0))</f>
        <v>1.4796730888420944</v>
      </c>
      <c r="CH31" s="8" cm="1">
        <f t="array" ref="CH31">AB31*INDEX(prod_est,$G31+$H31-1,MATCH(CH$14,$BP$14:$DP$14,0))</f>
        <v>1.4774109691505897</v>
      </c>
      <c r="CI31" s="8" cm="1">
        <f t="array" ref="CI31">AC31*INDEX(prod_est,$G31+$H31-1,MATCH(CI$14,$BP$14:$DP$14,0))</f>
        <v>1.4750136141214563</v>
      </c>
      <c r="CJ31" s="8" cm="1">
        <f t="array" ref="CJ31">AD31*INDEX(prod_est,$G31+$H31-1,MATCH(CJ$14,$BP$14:$DP$14,0))</f>
        <v>1.4725391305495257</v>
      </c>
      <c r="CK31" s="8" cm="1">
        <f t="array" ref="CK31">AE31*INDEX(prod_est,$G31+$H31-1,MATCH(CK$14,$BP$14:$DP$14,0))</f>
        <v>1.4699853179027591</v>
      </c>
      <c r="CL31" s="8" cm="1">
        <f t="array" ref="CL31">AF31*INDEX(prod_est,$G31+$H31-1,MATCH(CL$14,$BP$14:$DP$14,0))</f>
        <v>1.4673596164093341</v>
      </c>
      <c r="CM31" s="8" cm="1">
        <f t="array" ref="CM31">AG31*INDEX(prod_est,$G31+$H31-1,MATCH(CM$14,$BP$14:$DP$14,0))</f>
        <v>1.4574624776991054</v>
      </c>
      <c r="CN31" s="8" cm="1">
        <f t="array" ref="CN31">AH31*INDEX(prod_est,$G31+$H31-1,MATCH(CN$14,$BP$14:$DP$14,0))</f>
        <v>1.4475239128696287</v>
      </c>
      <c r="CO31" s="8" cm="1">
        <f t="array" ref="CO31">AI31*INDEX(prod_est,$G31+$H31-1,MATCH(CO$14,$BP$14:$DP$14,0))</f>
        <v>1.4375745537571269</v>
      </c>
      <c r="CP31" s="8" cm="1">
        <f t="array" ref="CP31">AJ31*INDEX(prod_est,$G31+$H31-1,MATCH(CP$14,$BP$14:$DP$14,0))</f>
        <v>1.4276254932743697</v>
      </c>
      <c r="CQ31" s="8" cm="1">
        <f t="array" ref="CQ31">AK31*INDEX(prod_est,$G31+$H31-1,MATCH(CQ$14,$BP$14:$DP$14,0))</f>
        <v>1.4176891116580264</v>
      </c>
      <c r="CR31" s="8" cm="1">
        <f t="array" ref="CR31">AL31*INDEX(prod_est,$G31+$H31-1,MATCH(CR$14,$BP$14:$DP$14,0))</f>
        <v>1.4191344669820569</v>
      </c>
      <c r="CS31" s="8" cm="1">
        <f t="array" ref="CS31">AM31*INDEX(prod_est,$G31+$H31-1,MATCH(CS$14,$BP$14:$DP$14,0))</f>
        <v>1.4205440947865808</v>
      </c>
      <c r="CT31" s="8" cm="1">
        <f t="array" ref="CT31">AN31*INDEX(prod_est,$G31+$H31-1,MATCH(CT$14,$BP$14:$DP$14,0))</f>
        <v>1.4219154231382878</v>
      </c>
      <c r="CU31" s="8" cm="1">
        <f t="array" ref="CU31">AO31*INDEX(prod_est,$G31+$H31-1,MATCH(CU$14,$BP$14:$DP$14,0))</f>
        <v>1.4232803293564174</v>
      </c>
      <c r="CV31" s="8" cm="1">
        <f t="array" ref="CV31">AP31*INDEX(prod_est,$G31+$H31-1,MATCH(CV$14,$BP$14:$DP$14,0))</f>
        <v>1.4246336782288083</v>
      </c>
      <c r="CW31" cm="1">
        <f t="array" ref="CW31">AQ31*INDEX(prod_est,$G31+$H31-1,MATCH(CW$14,$BP$14:$DP$14,0))</f>
        <v>1.4252081272926103</v>
      </c>
      <c r="CX31" cm="1">
        <f t="array" ref="CX31">AR31*INDEX(prod_est,$G31+$H31-1,MATCH(CX$14,$BP$14:$DP$14,0))</f>
        <v>1.4257828079890995</v>
      </c>
      <c r="CY31" cm="1">
        <f t="array" ref="CY31">AS31*INDEX(prod_est,$G31+$H31-1,MATCH(CY$14,$BP$14:$DP$14,0))</f>
        <v>1.426357720411676</v>
      </c>
      <c r="CZ31" cm="1">
        <f t="array" ref="CZ31">AT31*INDEX(prod_est,$G31+$H31-1,MATCH(CZ$14,$BP$14:$DP$14,0))</f>
        <v>1.4269328646537773</v>
      </c>
      <c r="DA31" cm="1">
        <f t="array" ref="DA31">AU31*INDEX(prod_est,$G31+$H31-1,MATCH(DA$14,$BP$14:$DP$14,0))</f>
        <v>1.4275082408088797</v>
      </c>
      <c r="DB31" cm="1">
        <f t="array" ref="DB31">AV31*INDEX(prod_est,$G31+$H31-1,MATCH(DB$14,$BP$14:$DP$14,0))</f>
        <v>1.4280838489704966</v>
      </c>
      <c r="DC31" cm="1">
        <f t="array" ref="DC31">AW31*INDEX(prod_est,$G31+$H31-1,MATCH(DC$14,$BP$14:$DP$14,0))</f>
        <v>1.4286596892321781</v>
      </c>
      <c r="DD31" cm="1">
        <f t="array" ref="DD31">AX31*INDEX(prod_est,$G31+$H31-1,MATCH(DD$14,$BP$14:$DP$14,0))</f>
        <v>1.429235761687514</v>
      </c>
      <c r="DE31" cm="1">
        <f t="array" ref="DE31">AY31*INDEX(prod_est,$G31+$H31-1,MATCH(DE$14,$BP$14:$DP$14,0))</f>
        <v>1.4298120664301299</v>
      </c>
      <c r="DF31" cm="1">
        <f t="array" ref="DF31">AZ31*INDEX(prod_est,$G31+$H31-1,MATCH(DF$14,$BP$14:$DP$14,0))</f>
        <v>1.4303886035536906</v>
      </c>
      <c r="DG31" cm="1">
        <f t="array" ref="DG31">BA31*INDEX(prod_est,$G31+$H31-1,MATCH(DG$14,$BP$14:$DP$14,0))</f>
        <v>1.4309653731518979</v>
      </c>
      <c r="DH31" cm="1">
        <f t="array" ref="DH31">BB31*INDEX(prod_est,$G31+$H31-1,MATCH(DH$14,$BP$14:$DP$14,0))</f>
        <v>1.4315423753184915</v>
      </c>
      <c r="DI31" cm="1">
        <f t="array" ref="DI31">BC31*INDEX(prod_est,$G31+$H31-1,MATCH(DI$14,$BP$14:$DP$14,0))</f>
        <v>1.4321196101472491</v>
      </c>
      <c r="DJ31" cm="1">
        <f t="array" ref="DJ31">BD31*INDEX(prod_est,$G31+$H31-1,MATCH(DJ$14,$BP$14:$DP$14,0))</f>
        <v>1.4326970777319858</v>
      </c>
      <c r="DK31" cm="1">
        <f t="array" ref="DK31">BE31*INDEX(prod_est,$G31+$H31-1,MATCH(DK$14,$BP$14:$DP$14,0))</f>
        <v>1.4332747781665554</v>
      </c>
      <c r="DL31" cm="1">
        <f t="array" ref="DL31">BF31*INDEX(prod_est,$G31+$H31-1,MATCH(DL$14,$BP$14:$DP$14,0))</f>
        <v>1.4338527115448485</v>
      </c>
      <c r="DM31" cm="1">
        <f t="array" ref="DM31">BG31*INDEX(prod_est,$G31+$H31-1,MATCH(DM$14,$BP$14:$DP$14,0))</f>
        <v>1.4344308779607939</v>
      </c>
      <c r="DN31" cm="1">
        <f t="array" ref="DN31">BH31*INDEX(prod_est,$G31+$H31-1,MATCH(DN$14,$BP$14:$DP$14,0))</f>
        <v>1.4350092775083589</v>
      </c>
      <c r="DO31" cm="1">
        <f t="array" ref="DO31">BI31*INDEX(prod_est,$G31+$H31-1,MATCH(DO$14,$BP$14:$DP$14,0))</f>
        <v>1.4355879102815479</v>
      </c>
      <c r="DP31" cm="1">
        <f t="array" ref="DP31">BJ31*INDEX(prod_est,$G31+$H31-1,MATCH(DP$14,$BP$14:$DP$14,0))</f>
        <v>1.4361667763744035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ref="K32:AP32" si="39">J32*(1-$F$4)</f>
        <v>4.155088148702606E-4</v>
      </c>
      <c r="L32" s="42">
        <f t="shared" si="39"/>
        <v>4.1567635874722444E-4</v>
      </c>
      <c r="M32" s="42">
        <f t="shared" si="39"/>
        <v>4.1584397018220318E-4</v>
      </c>
      <c r="N32" s="42">
        <f t="shared" si="39"/>
        <v>4.16011649202438E-4</v>
      </c>
      <c r="O32" s="42">
        <f t="shared" si="39"/>
        <v>4.1617939583518096E-4</v>
      </c>
      <c r="P32" s="42">
        <f t="shared" si="39"/>
        <v>4.163472101076952E-4</v>
      </c>
      <c r="Q32" s="42">
        <f t="shared" si="39"/>
        <v>4.1651509204725481E-4</v>
      </c>
      <c r="R32" s="42">
        <f t="shared" si="39"/>
        <v>4.1668304168114486E-4</v>
      </c>
      <c r="S32" s="42">
        <f t="shared" si="39"/>
        <v>4.168510590366615E-4</v>
      </c>
      <c r="T32" s="42">
        <f t="shared" si="39"/>
        <v>4.1701914414111178E-4</v>
      </c>
      <c r="U32" s="42">
        <f t="shared" si="39"/>
        <v>4.171872970218139E-4</v>
      </c>
      <c r="V32" s="42">
        <f t="shared" si="39"/>
        <v>4.1735551770609691E-4</v>
      </c>
      <c r="W32" s="42">
        <f t="shared" si="39"/>
        <v>4.1752380622130103E-4</v>
      </c>
      <c r="X32" s="42">
        <f t="shared" si="39"/>
        <v>4.1769216259477738E-4</v>
      </c>
      <c r="Y32" s="42">
        <f t="shared" si="39"/>
        <v>4.1786058685388823E-4</v>
      </c>
      <c r="Z32" s="42">
        <f t="shared" si="39"/>
        <v>4.1802907902600676E-4</v>
      </c>
      <c r="AA32" s="42">
        <f t="shared" si="39"/>
        <v>4.1819763913851727E-4</v>
      </c>
      <c r="AB32" s="42">
        <f t="shared" si="39"/>
        <v>4.1836626721881509E-4</v>
      </c>
      <c r="AC32" s="42">
        <f t="shared" si="39"/>
        <v>4.185349632943066E-4</v>
      </c>
      <c r="AD32" s="42">
        <f t="shared" si="39"/>
        <v>4.187037273924092E-4</v>
      </c>
      <c r="AE32" s="42">
        <f t="shared" si="39"/>
        <v>4.1887255954055135E-4</v>
      </c>
      <c r="AF32" s="42">
        <f t="shared" si="39"/>
        <v>4.1904145976617255E-4</v>
      </c>
      <c r="AG32" s="42">
        <f t="shared" si="39"/>
        <v>4.1921042809672348E-4</v>
      </c>
      <c r="AH32" s="42">
        <f t="shared" si="39"/>
        <v>4.1937946455966574E-4</v>
      </c>
      <c r="AI32" s="42">
        <f t="shared" si="39"/>
        <v>4.195485691824721E-4</v>
      </c>
      <c r="AJ32" s="42">
        <f t="shared" si="39"/>
        <v>4.1971774199262636E-4</v>
      </c>
      <c r="AK32" s="42">
        <f t="shared" si="39"/>
        <v>4.1988698301762342E-4</v>
      </c>
      <c r="AL32" s="42">
        <f t="shared" si="39"/>
        <v>4.2005629228496926E-4</v>
      </c>
      <c r="AM32" s="42">
        <f t="shared" si="39"/>
        <v>4.2022566982218099E-4</v>
      </c>
      <c r="AN32" s="42">
        <f t="shared" si="39"/>
        <v>4.2039511565678672E-4</v>
      </c>
      <c r="AO32" s="42">
        <f t="shared" si="39"/>
        <v>4.2056462981632578E-4</v>
      </c>
      <c r="AP32" s="42">
        <f t="shared" si="39"/>
        <v>4.2073421232834851E-4</v>
      </c>
      <c r="AQ32" s="42">
        <f t="shared" ref="AQ32:BJ32" si="40">AP32*(1-$F$4)</f>
        <v>4.209038632204164E-4</v>
      </c>
      <c r="AR32" s="42">
        <f t="shared" si="40"/>
        <v>4.2107358252010209E-4</v>
      </c>
      <c r="AS32" s="42">
        <f t="shared" si="40"/>
        <v>4.2124337025498923E-4</v>
      </c>
      <c r="AT32" s="42">
        <f t="shared" si="40"/>
        <v>4.2141322645267273E-4</v>
      </c>
      <c r="AU32" s="42">
        <f t="shared" si="40"/>
        <v>4.215831511407585E-4</v>
      </c>
      <c r="AV32" s="42">
        <f t="shared" si="40"/>
        <v>4.217531443468637E-4</v>
      </c>
      <c r="AW32" s="42">
        <f t="shared" si="40"/>
        <v>4.2192320609861652E-4</v>
      </c>
      <c r="AX32" s="42">
        <f t="shared" si="40"/>
        <v>4.2209333642365631E-4</v>
      </c>
      <c r="AY32" s="42">
        <f t="shared" si="40"/>
        <v>4.2226353534963363E-4</v>
      </c>
      <c r="AZ32" s="42">
        <f t="shared" si="40"/>
        <v>4.2243380290421013E-4</v>
      </c>
      <c r="BA32" s="42">
        <f t="shared" si="40"/>
        <v>4.2260413911505865E-4</v>
      </c>
      <c r="BB32" s="42">
        <f t="shared" si="40"/>
        <v>4.2277454400986315E-4</v>
      </c>
      <c r="BC32" s="42">
        <f t="shared" si="40"/>
        <v>4.2294501761631876E-4</v>
      </c>
      <c r="BD32" s="42">
        <f t="shared" si="40"/>
        <v>4.2311555996213184E-4</v>
      </c>
      <c r="BE32" s="42">
        <f t="shared" si="40"/>
        <v>4.2328617107501986E-4</v>
      </c>
      <c r="BF32" s="42">
        <f t="shared" si="40"/>
        <v>4.2345685098271144E-4</v>
      </c>
      <c r="BG32" s="42">
        <f t="shared" si="40"/>
        <v>4.2362759971294645E-4</v>
      </c>
      <c r="BH32" s="42">
        <f t="shared" si="40"/>
        <v>4.2379841729347589E-4</v>
      </c>
      <c r="BI32" s="42">
        <f t="shared" si="40"/>
        <v>4.2396930375206203E-4</v>
      </c>
      <c r="BJ32" s="42">
        <f t="shared" si="40"/>
        <v>4.2414025911647821E-4</v>
      </c>
      <c r="BK32" t="str">
        <f t="shared" si="3"/>
        <v>09_ROK</v>
      </c>
      <c r="BL32" t="str">
        <f t="shared" si="4"/>
        <v>d_ind_cem_8_1_natural_gas</v>
      </c>
      <c r="BO32" s="8">
        <f t="shared" si="5"/>
        <v>22.784105052000001</v>
      </c>
      <c r="BP32" s="8">
        <f t="shared" si="6"/>
        <v>23.646711455999998</v>
      </c>
      <c r="BQ32" s="8" cm="1">
        <f t="array" ref="BQ32">K32*INDEX(prod_est,$G32+$H32-1,MATCH(BQ$14,$BP$14:$DP$14,0))</f>
        <v>23.53713118562386</v>
      </c>
      <c r="BR32" s="8" cm="1">
        <f t="array" ref="BR32">L32*INDEX(prod_est,$G32+$H32-1,MATCH(BR$14,$BP$14:$DP$14,0))</f>
        <v>22.481869142945683</v>
      </c>
      <c r="BS32" s="8" cm="1">
        <f t="array" ref="BS32">M32*INDEX(prod_est,$G32+$H32-1,MATCH(BS$14,$BP$14:$DP$14,0))</f>
        <v>22.575026187176011</v>
      </c>
      <c r="BT32" s="8" cm="1">
        <f t="array" ref="BT32">N32*INDEX(prod_est,$G32+$H32-1,MATCH(BT$14,$BP$14:$DP$14,0))</f>
        <v>22.658339093613666</v>
      </c>
      <c r="BU32" s="8" cm="1">
        <f t="array" ref="BU32">O32*INDEX(prod_est,$G32+$H32-1,MATCH(BU$14,$BP$14:$DP$14,0))</f>
        <v>22.732108941092299</v>
      </c>
      <c r="BV32" s="8" cm="1">
        <f t="array" ref="BV32">P32*INDEX(prod_est,$G32+$H32-1,MATCH(BV$14,$BP$14:$DP$14,0))</f>
        <v>22.796752407186915</v>
      </c>
      <c r="BW32" s="8" cm="1">
        <f t="array" ref="BW32">Q32*INDEX(prod_est,$G32+$H32-1,MATCH(BW$14,$BP$14:$DP$14,0))</f>
        <v>22.852902847763367</v>
      </c>
      <c r="BX32" s="8" cm="1">
        <f t="array" ref="BX32">R32*INDEX(prod_est,$G32+$H32-1,MATCH(BX$14,$BP$14:$DP$14,0))</f>
        <v>22.901477713387674</v>
      </c>
      <c r="BY32" s="8" cm="1">
        <f t="array" ref="BY32">S32*INDEX(prod_est,$G32+$H32-1,MATCH(BY$14,$BP$14:$DP$14,0))</f>
        <v>22.942661412689596</v>
      </c>
      <c r="BZ32" s="8" cm="1">
        <f t="array" ref="BZ32">T32*INDEX(prod_est,$G32+$H32-1,MATCH(BZ$14,$BP$14:$DP$14,0))</f>
        <v>22.846727701004312</v>
      </c>
      <c r="CA32" s="8" cm="1">
        <f t="array" ref="CA32">U32*INDEX(prod_est,$G32+$H32-1,MATCH(CA$14,$BP$14:$DP$14,0))</f>
        <v>22.745386213706894</v>
      </c>
      <c r="CB32" s="8" cm="1">
        <f t="array" ref="CB32">V32*INDEX(prod_est,$G32+$H32-1,MATCH(CB$14,$BP$14:$DP$14,0))</f>
        <v>22.639551247899274</v>
      </c>
      <c r="CC32" s="8" cm="1">
        <f t="array" ref="CC32">W32*INDEX(prod_est,$G32+$H32-1,MATCH(CC$14,$BP$14:$DP$14,0))</f>
        <v>22.617736727100397</v>
      </c>
      <c r="CD32" s="8" cm="1">
        <f t="array" ref="CD32">X32*INDEX(prod_est,$G32+$H32-1,MATCH(CD$14,$BP$14:$DP$14,0))</f>
        <v>22.593340852200161</v>
      </c>
      <c r="CE32" s="8" cm="1">
        <f t="array" ref="CE32">Y32*INDEX(prod_est,$G32+$H32-1,MATCH(CE$14,$BP$14:$DP$14,0))</f>
        <v>22.56614455627918</v>
      </c>
      <c r="CF32" s="8" cm="1">
        <f t="array" ref="CF32">Z32*INDEX(prod_est,$G32+$H32-1,MATCH(CF$14,$BP$14:$DP$14,0))</f>
        <v>22.536042758486779</v>
      </c>
      <c r="CG32" s="8" cm="1">
        <f t="array" ref="CG32">AA32*INDEX(prod_est,$G32+$H32-1,MATCH(CG$14,$BP$14:$DP$14,0))</f>
        <v>22.503972511668039</v>
      </c>
      <c r="CH32" s="8" cm="1">
        <f t="array" ref="CH32">AB32*INDEX(prod_est,$G32+$H32-1,MATCH(CH$14,$BP$14:$DP$14,0))</f>
        <v>22.469568507337893</v>
      </c>
      <c r="CI32" s="8" cm="1">
        <f t="array" ref="CI32">AC32*INDEX(prod_est,$G32+$H32-1,MATCH(CI$14,$BP$14:$DP$14,0))</f>
        <v>22.433107743076413</v>
      </c>
      <c r="CJ32" s="8" cm="1">
        <f t="array" ref="CJ32">AD32*INDEX(prod_est,$G32+$H32-1,MATCH(CJ$14,$BP$14:$DP$14,0))</f>
        <v>22.395473950380438</v>
      </c>
      <c r="CK32" s="8" cm="1">
        <f t="array" ref="CK32">AE32*INDEX(prod_est,$G32+$H32-1,MATCH(CK$14,$BP$14:$DP$14,0))</f>
        <v>22.356633661916611</v>
      </c>
      <c r="CL32" s="8" cm="1">
        <f t="array" ref="CL32">AF32*INDEX(prod_est,$G32+$H32-1,MATCH(CL$14,$BP$14:$DP$14,0))</f>
        <v>22.316700034227186</v>
      </c>
      <c r="CM32" s="8" cm="1">
        <f t="array" ref="CM32">AG32*INDEX(prod_est,$G32+$H32-1,MATCH(CM$14,$BP$14:$DP$14,0))</f>
        <v>22.166176963179485</v>
      </c>
      <c r="CN32" s="8" cm="1">
        <f t="array" ref="CN32">AH32*INDEX(prod_est,$G32+$H32-1,MATCH(CN$14,$BP$14:$DP$14,0))</f>
        <v>22.01502385279684</v>
      </c>
      <c r="CO32" s="8" cm="1">
        <f t="array" ref="CO32">AI32*INDEX(prod_est,$G32+$H32-1,MATCH(CO$14,$BP$14:$DP$14,0))</f>
        <v>21.863706574902935</v>
      </c>
      <c r="CP32" s="8" cm="1">
        <f t="array" ref="CP32">AJ32*INDEX(prod_est,$G32+$H32-1,MATCH(CP$14,$BP$14:$DP$14,0))</f>
        <v>21.71239383879303</v>
      </c>
      <c r="CQ32" s="8" cm="1">
        <f t="array" ref="CQ32">AK32*INDEX(prod_est,$G32+$H32-1,MATCH(CQ$14,$BP$14:$DP$14,0))</f>
        <v>21.5612739323449</v>
      </c>
      <c r="CR32" s="8" cm="1">
        <f t="array" ref="CR32">AL32*INDEX(prod_est,$G32+$H32-1,MATCH(CR$14,$BP$14:$DP$14,0))</f>
        <v>21.583255974680366</v>
      </c>
      <c r="CS32" s="8" cm="1">
        <f t="array" ref="CS32">AM32*INDEX(prod_est,$G32+$H32-1,MATCH(CS$14,$BP$14:$DP$14,0))</f>
        <v>21.604694646238229</v>
      </c>
      <c r="CT32" s="8" cm="1">
        <f t="array" ref="CT32">AN32*INDEX(prod_est,$G32+$H32-1,MATCH(CT$14,$BP$14:$DP$14,0))</f>
        <v>21.625550831137442</v>
      </c>
      <c r="CU32" s="8" cm="1">
        <f t="array" ref="CU32">AO32*INDEX(prod_est,$G32+$H32-1,MATCH(CU$14,$BP$14:$DP$14,0))</f>
        <v>21.646309343436823</v>
      </c>
      <c r="CV32" s="8" cm="1">
        <f t="array" ref="CV32">AP32*INDEX(prod_est,$G32+$H32-1,MATCH(CV$14,$BP$14:$DP$14,0))</f>
        <v>21.666892082997773</v>
      </c>
      <c r="CW32" cm="1">
        <f t="array" ref="CW32">AQ32*INDEX(prod_est,$G32+$H32-1,MATCH(CW$14,$BP$14:$DP$14,0))</f>
        <v>21.675628733031239</v>
      </c>
      <c r="CX32" cm="1">
        <f t="array" ref="CX32">AR32*INDEX(prod_est,$G32+$H32-1,MATCH(CX$14,$BP$14:$DP$14,0))</f>
        <v>21.684368905907466</v>
      </c>
      <c r="CY32" cm="1">
        <f t="array" ref="CY32">AS32*INDEX(prod_est,$G32+$H32-1,MATCH(CY$14,$BP$14:$DP$14,0))</f>
        <v>21.693112603046941</v>
      </c>
      <c r="CZ32" cm="1">
        <f t="array" ref="CZ32">AT32*INDEX(prod_est,$G32+$H32-1,MATCH(CZ$14,$BP$14:$DP$14,0))</f>
        <v>21.701859825870756</v>
      </c>
      <c r="DA32" cm="1">
        <f t="array" ref="DA32">AU32*INDEX(prod_est,$G32+$H32-1,MATCH(DA$14,$BP$14:$DP$14,0))</f>
        <v>21.710610575800541</v>
      </c>
      <c r="DB32" cm="1">
        <f t="array" ref="DB32">AV32*INDEX(prod_est,$G32+$H32-1,MATCH(DB$14,$BP$14:$DP$14,0))</f>
        <v>21.719364854258529</v>
      </c>
      <c r="DC32" cm="1">
        <f t="array" ref="DC32">AW32*INDEX(prod_est,$G32+$H32-1,MATCH(DC$14,$BP$14:$DP$14,0))</f>
        <v>21.728122662667506</v>
      </c>
      <c r="DD32" cm="1">
        <f t="array" ref="DD32">AX32*INDEX(prod_est,$G32+$H32-1,MATCH(DD$14,$BP$14:$DP$14,0))</f>
        <v>21.736884002450839</v>
      </c>
      <c r="DE32" cm="1">
        <f t="array" ref="DE32">AY32*INDEX(prod_est,$G32+$H32-1,MATCH(DE$14,$BP$14:$DP$14,0))</f>
        <v>21.745648875032476</v>
      </c>
      <c r="DF32" cm="1">
        <f t="array" ref="DF32">AZ32*INDEX(prod_est,$G32+$H32-1,MATCH(DF$14,$BP$14:$DP$14,0))</f>
        <v>21.754417281836925</v>
      </c>
      <c r="DG32" cm="1">
        <f t="array" ref="DG32">BA32*INDEX(prod_est,$G32+$H32-1,MATCH(DG$14,$BP$14:$DP$14,0))</f>
        <v>21.763189224289285</v>
      </c>
      <c r="DH32" cm="1">
        <f t="array" ref="DH32">BB32*INDEX(prod_est,$G32+$H32-1,MATCH(DH$14,$BP$14:$DP$14,0))</f>
        <v>21.771964703815208</v>
      </c>
      <c r="DI32" cm="1">
        <f t="array" ref="DI32">BC32*INDEX(prod_est,$G32+$H32-1,MATCH(DI$14,$BP$14:$DP$14,0))</f>
        <v>21.780743721840942</v>
      </c>
      <c r="DJ32" cm="1">
        <f t="array" ref="DJ32">BD32*INDEX(prod_est,$G32+$H32-1,MATCH(DJ$14,$BP$14:$DP$14,0))</f>
        <v>21.7895262797933</v>
      </c>
      <c r="DK32" cm="1">
        <f t="array" ref="DK32">BE32*INDEX(prod_est,$G32+$H32-1,MATCH(DK$14,$BP$14:$DP$14,0))</f>
        <v>21.79831237909967</v>
      </c>
      <c r="DL32" cm="1">
        <f t="array" ref="DL32">BF32*INDEX(prod_est,$G32+$H32-1,MATCH(DL$14,$BP$14:$DP$14,0))</f>
        <v>21.807102021188019</v>
      </c>
      <c r="DM32" cm="1">
        <f t="array" ref="DM32">BG32*INDEX(prod_est,$G32+$H32-1,MATCH(DM$14,$BP$14:$DP$14,0))</f>
        <v>21.815895207486889</v>
      </c>
      <c r="DN32" cm="1">
        <f t="array" ref="DN32">BH32*INDEX(prod_est,$G32+$H32-1,MATCH(DN$14,$BP$14:$DP$14,0))</f>
        <v>21.824691939425392</v>
      </c>
      <c r="DO32" cm="1">
        <f t="array" ref="DO32">BI32*INDEX(prod_est,$G32+$H32-1,MATCH(DO$14,$BP$14:$DP$14,0))</f>
        <v>21.833492218433229</v>
      </c>
      <c r="DP32" cm="1">
        <f t="array" ref="DP32">BJ32*INDEX(prod_est,$G32+$H32-1,MATCH(DP$14,$BP$14:$DP$14,0))</f>
        <v>21.84229604594066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09_ROK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09_ROK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09_ROK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09_ROK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ref="K37:AP37" si="49">J37*(1-$F$4)</f>
        <v>1.972370594249155E-6</v>
      </c>
      <c r="L37" s="42">
        <f t="shared" si="49"/>
        <v>1.9731659049726428E-6</v>
      </c>
      <c r="M37" s="42">
        <f t="shared" si="49"/>
        <v>1.9739615363859386E-6</v>
      </c>
      <c r="N37" s="42">
        <f t="shared" si="49"/>
        <v>1.9747574886183523E-6</v>
      </c>
      <c r="O37" s="42">
        <f t="shared" si="49"/>
        <v>1.9755537617992468E-6</v>
      </c>
      <c r="P37" s="42">
        <f t="shared" si="49"/>
        <v>1.9763503560580372E-6</v>
      </c>
      <c r="Q37" s="42">
        <f t="shared" si="49"/>
        <v>1.9771472715241899E-6</v>
      </c>
      <c r="R37" s="42">
        <f t="shared" si="49"/>
        <v>1.9779445083272239E-6</v>
      </c>
      <c r="S37" s="42">
        <f t="shared" si="49"/>
        <v>1.9787420665967107E-6</v>
      </c>
      <c r="T37" s="42">
        <f t="shared" si="49"/>
        <v>1.9795399464622739E-6</v>
      </c>
      <c r="U37" s="42">
        <f t="shared" si="49"/>
        <v>1.9803381480535895E-6</v>
      </c>
      <c r="V37" s="42">
        <f t="shared" si="49"/>
        <v>1.9811366715003853E-6</v>
      </c>
      <c r="W37" s="42">
        <f t="shared" si="49"/>
        <v>1.9819355169324419E-6</v>
      </c>
      <c r="X37" s="42">
        <f t="shared" si="49"/>
        <v>1.9827346844795923E-6</v>
      </c>
      <c r="Y37" s="42">
        <f t="shared" si="49"/>
        <v>1.9835341742717212E-6</v>
      </c>
      <c r="Z37" s="42">
        <f t="shared" si="49"/>
        <v>1.9843339864387665E-6</v>
      </c>
      <c r="AA37" s="42">
        <f t="shared" si="49"/>
        <v>1.9851341211107176E-6</v>
      </c>
      <c r="AB37" s="42">
        <f t="shared" si="49"/>
        <v>1.9859345784176171E-6</v>
      </c>
      <c r="AC37" s="42">
        <f t="shared" si="49"/>
        <v>1.9867353584895597E-6</v>
      </c>
      <c r="AD37" s="42">
        <f t="shared" si="49"/>
        <v>1.9875364614566927E-6</v>
      </c>
      <c r="AE37" s="42">
        <f t="shared" si="49"/>
        <v>1.9883378874492159E-6</v>
      </c>
      <c r="AF37" s="42">
        <f t="shared" si="49"/>
        <v>1.9891396365973809E-6</v>
      </c>
      <c r="AG37" s="42">
        <f t="shared" si="49"/>
        <v>1.9899417090314929E-6</v>
      </c>
      <c r="AH37" s="42">
        <f t="shared" si="49"/>
        <v>1.9907441048819088E-6</v>
      </c>
      <c r="AI37" s="42">
        <f t="shared" si="49"/>
        <v>1.9915468242790388E-6</v>
      </c>
      <c r="AJ37" s="42">
        <f t="shared" si="49"/>
        <v>1.992349867353345E-6</v>
      </c>
      <c r="AK37" s="42">
        <f t="shared" si="49"/>
        <v>1.9931532342353424E-6</v>
      </c>
      <c r="AL37" s="42">
        <f t="shared" si="49"/>
        <v>1.9939569250555986E-6</v>
      </c>
      <c r="AM37" s="42">
        <f t="shared" si="49"/>
        <v>1.9947609399447342E-6</v>
      </c>
      <c r="AN37" s="42">
        <f t="shared" si="49"/>
        <v>1.9955652790334217E-6</v>
      </c>
      <c r="AO37" s="42">
        <f t="shared" si="49"/>
        <v>1.9963699424523868E-6</v>
      </c>
      <c r="AP37" s="42">
        <f t="shared" si="49"/>
        <v>1.9971749303324079E-6</v>
      </c>
      <c r="AQ37" s="42">
        <f t="shared" ref="AQ37:BJ37" si="50">AP37*(1-$F$4)</f>
        <v>1.9979802428043165E-6</v>
      </c>
      <c r="AR37" s="42">
        <f t="shared" si="50"/>
        <v>1.9987858799989957E-6</v>
      </c>
      <c r="AS37" s="42">
        <f t="shared" si="50"/>
        <v>1.9995918420473827E-6</v>
      </c>
      <c r="AT37" s="42">
        <f t="shared" si="50"/>
        <v>2.0003981290804667E-6</v>
      </c>
      <c r="AU37" s="42">
        <f t="shared" si="50"/>
        <v>2.0012047412292894E-6</v>
      </c>
      <c r="AV37" s="42">
        <f t="shared" si="50"/>
        <v>2.0020116786249467E-6</v>
      </c>
      <c r="AW37" s="42">
        <f t="shared" si="50"/>
        <v>2.0028189413985859E-6</v>
      </c>
      <c r="AX37" s="42">
        <f t="shared" si="50"/>
        <v>2.0036265296814081E-6</v>
      </c>
      <c r="AY37" s="42">
        <f t="shared" si="50"/>
        <v>2.0044344436046671E-6</v>
      </c>
      <c r="AZ37" s="42">
        <f t="shared" si="50"/>
        <v>2.0052426832996691E-6</v>
      </c>
      <c r="BA37" s="42">
        <f t="shared" si="50"/>
        <v>2.0060512488977739E-6</v>
      </c>
      <c r="BB37" s="42">
        <f t="shared" si="50"/>
        <v>2.0068601405303943E-6</v>
      </c>
      <c r="BC37" s="42">
        <f t="shared" si="50"/>
        <v>2.0076693583289955E-6</v>
      </c>
      <c r="BD37" s="42">
        <f t="shared" si="50"/>
        <v>2.008478902425096E-6</v>
      </c>
      <c r="BE37" s="42">
        <f t="shared" si="50"/>
        <v>2.0092887729502675E-6</v>
      </c>
      <c r="BF37" s="42">
        <f t="shared" si="50"/>
        <v>2.0100989700361347E-6</v>
      </c>
      <c r="BG37" s="42">
        <f t="shared" si="50"/>
        <v>2.0109094938143753E-6</v>
      </c>
      <c r="BH37" s="42">
        <f t="shared" si="50"/>
        <v>2.0117203444167201E-6</v>
      </c>
      <c r="BI37" s="42">
        <f t="shared" si="50"/>
        <v>2.0125315219749528E-6</v>
      </c>
      <c r="BJ37" s="42">
        <f t="shared" si="50"/>
        <v>2.0133430266209106E-6</v>
      </c>
      <c r="BK37" t="str">
        <f t="shared" si="3"/>
        <v>09_ROK</v>
      </c>
      <c r="BL37" t="str">
        <f t="shared" si="4"/>
        <v>d_ind_cem_15_5_other_biomass</v>
      </c>
      <c r="BO37" s="8">
        <f t="shared" si="5"/>
        <v>0.11170382399999999</v>
      </c>
      <c r="BP37" s="8">
        <f t="shared" si="6"/>
        <v>0.112248108</v>
      </c>
      <c r="BQ37" s="8" cm="1">
        <f t="array" ref="BQ37">K37*INDEX(prod_est,$G37+$H37-1,MATCH(BQ$14,$BP$14:$DP$14,0))</f>
        <v>0.11172794357685231</v>
      </c>
      <c r="BR37" s="8" cm="1">
        <f t="array" ref="BR37">L37*INDEX(prod_est,$G37+$H37-1,MATCH(BR$14,$BP$14:$DP$14,0))</f>
        <v>0.10671874100949975</v>
      </c>
      <c r="BS37" s="8" cm="1">
        <f t="array" ref="BS37">M37*INDEX(prod_est,$G37+$H37-1,MATCH(BS$14,$BP$14:$DP$14,0))</f>
        <v>0.10716094634452843</v>
      </c>
      <c r="BT37" s="8" cm="1">
        <f t="array" ref="BT37">N37*INDEX(prod_est,$G37+$H37-1,MATCH(BT$14,$BP$14:$DP$14,0))</f>
        <v>0.10755642273611923</v>
      </c>
      <c r="BU37" s="8" cm="1">
        <f t="array" ref="BU37">O37*INDEX(prod_est,$G37+$H37-1,MATCH(BU$14,$BP$14:$DP$14,0))</f>
        <v>0.10790659936944655</v>
      </c>
      <c r="BV37" s="8" cm="1">
        <f t="array" ref="BV37">P37*INDEX(prod_est,$G37+$H37-1,MATCH(BV$14,$BP$14:$DP$14,0))</f>
        <v>0.10821345416306911</v>
      </c>
      <c r="BW37" s="8" cm="1">
        <f t="array" ref="BW37">Q37*INDEX(prod_est,$G37+$H37-1,MATCH(BW$14,$BP$14:$DP$14,0))</f>
        <v>0.10847999358144873</v>
      </c>
      <c r="BX37" s="8" cm="1">
        <f t="array" ref="BX37">R37*INDEX(prod_est,$G37+$H37-1,MATCH(BX$14,$BP$14:$DP$14,0))</f>
        <v>0.10871057265257363</v>
      </c>
      <c r="BY37" s="8" cm="1">
        <f t="array" ref="BY37">S37*INDEX(prod_est,$G37+$H37-1,MATCH(BY$14,$BP$14:$DP$14,0))</f>
        <v>0.10890606674212949</v>
      </c>
      <c r="BZ37" s="8" cm="1">
        <f t="array" ref="BZ37">T37*INDEX(prod_est,$G37+$H37-1,MATCH(BZ$14,$BP$14:$DP$14,0))</f>
        <v>0.10845068089914969</v>
      </c>
      <c r="CA37" s="8" cm="1">
        <f t="array" ref="CA37">U37*INDEX(prod_est,$G37+$H37-1,MATCH(CA$14,$BP$14:$DP$14,0))</f>
        <v>0.10796962499282599</v>
      </c>
      <c r="CB37" s="8" cm="1">
        <f t="array" ref="CB37">V37*INDEX(prod_est,$G37+$H37-1,MATCH(CB$14,$BP$14:$DP$14,0))</f>
        <v>0.10746723908203008</v>
      </c>
      <c r="CC37" s="8" cm="1">
        <f t="array" ref="CC37">W37*INDEX(prod_est,$G37+$H37-1,MATCH(CC$14,$BP$14:$DP$14,0))</f>
        <v>0.10736368816370653</v>
      </c>
      <c r="CD37" s="8" cm="1">
        <f t="array" ref="CD37">X37*INDEX(prod_est,$G37+$H37-1,MATCH(CD$14,$BP$14:$DP$14,0))</f>
        <v>0.10724788386653603</v>
      </c>
      <c r="CE37" s="8" cm="1">
        <f t="array" ref="CE37">Y37*INDEX(prod_est,$G37+$H37-1,MATCH(CE$14,$BP$14:$DP$14,0))</f>
        <v>0.10711878630608164</v>
      </c>
      <c r="CF37" s="8" cm="1">
        <f t="array" ref="CF37">Z37*INDEX(prod_est,$G37+$H37-1,MATCH(CF$14,$BP$14:$DP$14,0))</f>
        <v>0.10697589667612685</v>
      </c>
      <c r="CG37" s="8" cm="1">
        <f t="array" ref="CG37">AA37*INDEX(prod_est,$G37+$H37-1,MATCH(CG$14,$BP$14:$DP$14,0))</f>
        <v>0.1068236630543315</v>
      </c>
      <c r="CH37" s="8" cm="1">
        <f t="array" ref="CH37">AB37*INDEX(prod_est,$G37+$H37-1,MATCH(CH$14,$BP$14:$DP$14,0))</f>
        <v>0.10666035136505628</v>
      </c>
      <c r="CI37" s="8" cm="1">
        <f t="array" ref="CI37">AC37*INDEX(prod_est,$G37+$H37-1,MATCH(CI$14,$BP$14:$DP$14,0))</f>
        <v>0.10648727648264819</v>
      </c>
      <c r="CJ37" s="8" cm="1">
        <f t="array" ref="CJ37">AD37*INDEX(prod_est,$G37+$H37-1,MATCH(CJ$14,$BP$14:$DP$14,0))</f>
        <v>0.10630863337471125</v>
      </c>
      <c r="CK37" s="8" cm="1">
        <f t="array" ref="CK37">AE37*INDEX(prod_est,$G37+$H37-1,MATCH(CK$14,$BP$14:$DP$14,0))</f>
        <v>0.10612426317582119</v>
      </c>
      <c r="CL37" s="8" cm="1">
        <f t="array" ref="CL37">AF37*INDEX(prod_est,$G37+$H37-1,MATCH(CL$14,$BP$14:$DP$14,0))</f>
        <v>0.10593470302653553</v>
      </c>
      <c r="CM37" s="8" cm="1">
        <f t="array" ref="CM37">AG37*INDEX(prod_est,$G37+$H37-1,MATCH(CM$14,$BP$14:$DP$14,0))</f>
        <v>0.10522018803078684</v>
      </c>
      <c r="CN37" s="8" cm="1">
        <f t="array" ref="CN37">AH37*INDEX(prod_est,$G37+$H37-1,MATCH(CN$14,$BP$14:$DP$14,0))</f>
        <v>0.10450268231375141</v>
      </c>
      <c r="CO37" s="8" cm="1">
        <f t="array" ref="CO37">AI37*INDEX(prod_est,$G37+$H37-1,MATCH(CO$14,$BP$14:$DP$14,0))</f>
        <v>0.10378439731319623</v>
      </c>
      <c r="CP37" s="8" cm="1">
        <f t="array" ref="CP37">AJ37*INDEX(prod_est,$G37+$H37-1,MATCH(CP$14,$BP$14:$DP$14,0))</f>
        <v>0.10306613387194589</v>
      </c>
      <c r="CQ37" s="8" cm="1">
        <f t="array" ref="CQ37">AK37*INDEX(prod_est,$G37+$H37-1,MATCH(CQ$14,$BP$14:$DP$14,0))</f>
        <v>0.10234878577001202</v>
      </c>
      <c r="CR37" s="8" cm="1">
        <f t="array" ref="CR37">AL37*INDEX(prod_est,$G37+$H37-1,MATCH(CR$14,$BP$14:$DP$14,0))</f>
        <v>0.10245313189301196</v>
      </c>
      <c r="CS37" s="8" cm="1">
        <f t="array" ref="CS37">AM37*INDEX(prod_est,$G37+$H37-1,MATCH(CS$14,$BP$14:$DP$14,0))</f>
        <v>0.10255489869998981</v>
      </c>
      <c r="CT37" s="8" cm="1">
        <f t="array" ref="CT37">AN37*INDEX(prod_est,$G37+$H37-1,MATCH(CT$14,$BP$14:$DP$14,0))</f>
        <v>0.10265390051254168</v>
      </c>
      <c r="CU37" s="8" cm="1">
        <f t="array" ref="CU37">AO37*INDEX(prod_est,$G37+$H37-1,MATCH(CU$14,$BP$14:$DP$14,0))</f>
        <v>0.10275243868495672</v>
      </c>
      <c r="CV37" s="8" cm="1">
        <f t="array" ref="CV37">AP37*INDEX(prod_est,$G37+$H37-1,MATCH(CV$14,$BP$14:$DP$14,0))</f>
        <v>0.10285014248522815</v>
      </c>
      <c r="CW37" cm="1">
        <f t="array" ref="CW37">AQ37*INDEX(prod_est,$G37+$H37-1,MATCH(CW$14,$BP$14:$DP$14,0))</f>
        <v>0.10289161431687543</v>
      </c>
      <c r="CX37" cm="1">
        <f t="array" ref="CX37">AR37*INDEX(prod_est,$G37+$H37-1,MATCH(CX$14,$BP$14:$DP$14,0))</f>
        <v>0.10293310287103546</v>
      </c>
      <c r="CY37" cm="1">
        <f t="array" ref="CY37">AS37*INDEX(prod_est,$G37+$H37-1,MATCH(CY$14,$BP$14:$DP$14,0))</f>
        <v>0.10297460815445122</v>
      </c>
      <c r="CZ37" cm="1">
        <f t="array" ref="CZ37">AT37*INDEX(prod_est,$G37+$H37-1,MATCH(CZ$14,$BP$14:$DP$14,0))</f>
        <v>0.10301613017386836</v>
      </c>
      <c r="DA37" cm="1">
        <f t="array" ref="DA37">AU37*INDEX(prod_est,$G37+$H37-1,MATCH(DA$14,$BP$14:$DP$14,0))</f>
        <v>0.10305766893603524</v>
      </c>
      <c r="DB37" cm="1">
        <f t="array" ref="DB37">AV37*INDEX(prod_est,$G37+$H37-1,MATCH(DB$14,$BP$14:$DP$14,0))</f>
        <v>0.10309922444770302</v>
      </c>
      <c r="DC37" cm="1">
        <f t="array" ref="DC37">AW37*INDEX(prod_est,$G37+$H37-1,MATCH(DC$14,$BP$14:$DP$14,0))</f>
        <v>0.10314079671562548</v>
      </c>
      <c r="DD37" cm="1">
        <f t="array" ref="DD37">AX37*INDEX(prod_est,$G37+$H37-1,MATCH(DD$14,$BP$14:$DP$14,0))</f>
        <v>0.1031823857465592</v>
      </c>
      <c r="DE37" cm="1">
        <f t="array" ref="DE37">AY37*INDEX(prod_est,$G37+$H37-1,MATCH(DE$14,$BP$14:$DP$14,0))</f>
        <v>0.10322399154726349</v>
      </c>
      <c r="DF37" cm="1">
        <f t="array" ref="DF37">AZ37*INDEX(prod_est,$G37+$H37-1,MATCH(DF$14,$BP$14:$DP$14,0))</f>
        <v>0.10326561412450029</v>
      </c>
      <c r="DG37" cm="1">
        <f t="array" ref="DG37">BA37*INDEX(prod_est,$G37+$H37-1,MATCH(DG$14,$BP$14:$DP$14,0))</f>
        <v>0.10330725348503438</v>
      </c>
      <c r="DH37" cm="1">
        <f t="array" ref="DH37">BB37*INDEX(prod_est,$G37+$H37-1,MATCH(DH$14,$BP$14:$DP$14,0))</f>
        <v>0.10334890963563319</v>
      </c>
      <c r="DI37" cm="1">
        <f t="array" ref="DI37">BC37*INDEX(prod_est,$G37+$H37-1,MATCH(DI$14,$BP$14:$DP$14,0))</f>
        <v>0.10339058258306692</v>
      </c>
      <c r="DJ37" cm="1">
        <f t="array" ref="DJ37">BD37*INDEX(prod_est,$G37+$H37-1,MATCH(DJ$14,$BP$14:$DP$14,0))</f>
        <v>0.1034322723341085</v>
      </c>
      <c r="DK37" cm="1">
        <f t="array" ref="DK37">BE37*INDEX(prod_est,$G37+$H37-1,MATCH(DK$14,$BP$14:$DP$14,0))</f>
        <v>0.10347397889553354</v>
      </c>
      <c r="DL37" cm="1">
        <f t="array" ref="DL37">BF37*INDEX(prod_est,$G37+$H37-1,MATCH(DL$14,$BP$14:$DP$14,0))</f>
        <v>0.10351570227412045</v>
      </c>
      <c r="DM37" cm="1">
        <f t="array" ref="DM37">BG37*INDEX(prod_est,$G37+$H37-1,MATCH(DM$14,$BP$14:$DP$14,0))</f>
        <v>0.10355744247665036</v>
      </c>
      <c r="DN37" cm="1">
        <f t="array" ref="DN37">BH37*INDEX(prod_est,$G37+$H37-1,MATCH(DN$14,$BP$14:$DP$14,0))</f>
        <v>0.10359919950990708</v>
      </c>
      <c r="DO37" cm="1">
        <f t="array" ref="DO37">BI37*INDEX(prod_est,$G37+$H37-1,MATCH(DO$14,$BP$14:$DP$14,0))</f>
        <v>0.10364097338067721</v>
      </c>
      <c r="DP37" cm="1">
        <f t="array" ref="DP37">BJ37*INDEX(prod_est,$G37+$H37-1,MATCH(DP$14,$BP$14:$DP$14,0))</f>
        <v>0.10368276409575007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09_ROK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ref="K39:AP39" si="53">J39*(1-$F$4)</f>
        <v>5.3899127929880886E-4</v>
      </c>
      <c r="L39" s="42">
        <f t="shared" si="53"/>
        <v>5.3920861449207453E-4</v>
      </c>
      <c r="M39" s="42">
        <f t="shared" si="53"/>
        <v>5.3942603732049876E-4</v>
      </c>
      <c r="N39" s="42">
        <f t="shared" si="53"/>
        <v>5.3964354781941832E-4</v>
      </c>
      <c r="O39" s="42">
        <f t="shared" si="53"/>
        <v>5.3986114602418427E-4</v>
      </c>
      <c r="P39" s="42">
        <f t="shared" si="53"/>
        <v>5.4007883197016175E-4</v>
      </c>
      <c r="Q39" s="42">
        <f t="shared" si="53"/>
        <v>5.4029660569273046E-4</v>
      </c>
      <c r="R39" s="42">
        <f t="shared" si="53"/>
        <v>5.4051446722728407E-4</v>
      </c>
      <c r="S39" s="42">
        <f t="shared" si="53"/>
        <v>5.4073241660923055E-4</v>
      </c>
      <c r="T39" s="42">
        <f t="shared" si="53"/>
        <v>5.4095045387399243E-4</v>
      </c>
      <c r="U39" s="42">
        <f t="shared" si="53"/>
        <v>5.411685790570062E-4</v>
      </c>
      <c r="V39" s="42">
        <f t="shared" si="53"/>
        <v>5.4138679219372277E-4</v>
      </c>
      <c r="W39" s="42">
        <f t="shared" si="53"/>
        <v>5.4160509331960737E-4</v>
      </c>
      <c r="X39" s="42">
        <f t="shared" si="53"/>
        <v>5.4182348247013956E-4</v>
      </c>
      <c r="Y39" s="42">
        <f t="shared" si="53"/>
        <v>5.4204195968081306E-4</v>
      </c>
      <c r="Z39" s="42">
        <f t="shared" si="53"/>
        <v>5.4226052498713604E-4</v>
      </c>
      <c r="AA39" s="42">
        <f t="shared" si="53"/>
        <v>5.4247917842463087E-4</v>
      </c>
      <c r="AB39" s="42">
        <f t="shared" si="53"/>
        <v>5.4269792002883445E-4</v>
      </c>
      <c r="AC39" s="42">
        <f t="shared" si="53"/>
        <v>5.4291674983529775E-4</v>
      </c>
      <c r="AD39" s="42">
        <f t="shared" si="53"/>
        <v>5.431356678795862E-4</v>
      </c>
      <c r="AE39" s="42">
        <f t="shared" si="53"/>
        <v>5.4335467419727962E-4</v>
      </c>
      <c r="AF39" s="42">
        <f t="shared" si="53"/>
        <v>5.4357376882397215E-4</v>
      </c>
      <c r="AG39" s="42">
        <f t="shared" si="53"/>
        <v>5.4379295179527213E-4</v>
      </c>
      <c r="AH39" s="42">
        <f t="shared" si="53"/>
        <v>5.4401222314680254E-4</v>
      </c>
      <c r="AI39" s="42">
        <f t="shared" si="53"/>
        <v>5.4423158291420047E-4</v>
      </c>
      <c r="AJ39" s="42">
        <f t="shared" si="53"/>
        <v>5.4445103113311751E-4</v>
      </c>
      <c r="AK39" s="42">
        <f t="shared" si="53"/>
        <v>5.4467056783921958E-4</v>
      </c>
      <c r="AL39" s="42">
        <f t="shared" si="53"/>
        <v>5.44890193068187E-4</v>
      </c>
      <c r="AM39" s="42">
        <f t="shared" si="53"/>
        <v>5.4510990685571455E-4</v>
      </c>
      <c r="AN39" s="42">
        <f t="shared" si="53"/>
        <v>5.4532970923751127E-4</v>
      </c>
      <c r="AO39" s="42">
        <f t="shared" si="53"/>
        <v>5.4554960024930067E-4</v>
      </c>
      <c r="AP39" s="42">
        <f t="shared" si="53"/>
        <v>5.4576957992682063E-4</v>
      </c>
      <c r="AQ39" s="42">
        <f t="shared" ref="AQ39:BJ39" si="54">AP39*(1-$F$4)</f>
        <v>5.4598964830582339E-4</v>
      </c>
      <c r="AR39" s="42">
        <f t="shared" si="54"/>
        <v>5.462098054220758E-4</v>
      </c>
      <c r="AS39" s="42">
        <f t="shared" si="54"/>
        <v>5.464300513113589E-4</v>
      </c>
      <c r="AT39" s="42">
        <f t="shared" si="54"/>
        <v>5.466503860094684E-4</v>
      </c>
      <c r="AU39" s="42">
        <f t="shared" si="54"/>
        <v>5.4687080955221419E-4</v>
      </c>
      <c r="AV39" s="42">
        <f t="shared" si="54"/>
        <v>5.4709132197542081E-4</v>
      </c>
      <c r="AW39" s="42">
        <f t="shared" si="54"/>
        <v>5.473119233149271E-4</v>
      </c>
      <c r="AX39" s="42">
        <f t="shared" si="54"/>
        <v>5.4753261360658643E-4</v>
      </c>
      <c r="AY39" s="42">
        <f t="shared" si="54"/>
        <v>5.477533928862666E-4</v>
      </c>
      <c r="AZ39" s="42">
        <f t="shared" si="54"/>
        <v>5.4797426118984981E-4</v>
      </c>
      <c r="BA39" s="42">
        <f t="shared" si="54"/>
        <v>5.4819521855323282E-4</v>
      </c>
      <c r="BB39" s="42">
        <f t="shared" si="54"/>
        <v>5.4841626501232689E-4</v>
      </c>
      <c r="BC39" s="42">
        <f t="shared" si="54"/>
        <v>5.4863740060305771E-4</v>
      </c>
      <c r="BD39" s="42">
        <f t="shared" si="54"/>
        <v>5.4885862536136539E-4</v>
      </c>
      <c r="BE39" s="42">
        <f t="shared" si="54"/>
        <v>5.4907993932320467E-4</v>
      </c>
      <c r="BF39" s="42">
        <f t="shared" si="54"/>
        <v>5.4930134252454473E-4</v>
      </c>
      <c r="BG39" s="42">
        <f t="shared" si="54"/>
        <v>5.4952283500136914E-4</v>
      </c>
      <c r="BH39" s="42">
        <f t="shared" si="54"/>
        <v>5.4974441678967614E-4</v>
      </c>
      <c r="BI39" s="42">
        <f t="shared" si="54"/>
        <v>5.4996608792547846E-4</v>
      </c>
      <c r="BJ39" s="42">
        <f t="shared" si="54"/>
        <v>5.5018784844480329E-4</v>
      </c>
      <c r="BK39" t="str">
        <f t="shared" si="3"/>
        <v>09_ROK</v>
      </c>
      <c r="BL39" t="str">
        <f t="shared" si="4"/>
        <v>d_ind_cem_16_2_industrial_waste</v>
      </c>
      <c r="BO39" s="8">
        <f t="shared" si="5"/>
        <v>29.274021864000002</v>
      </c>
      <c r="BP39" s="8">
        <f t="shared" si="6"/>
        <v>30.674129652000001</v>
      </c>
      <c r="BQ39" s="8" cm="1">
        <f t="array" ref="BQ39">K39*INDEX(prod_est,$G39+$H39-1,MATCH(BQ$14,$BP$14:$DP$14,0))</f>
        <v>30.531983906826369</v>
      </c>
      <c r="BR39" s="8" cm="1">
        <f t="array" ref="BR39">L39*INDEX(prod_est,$G39+$H39-1,MATCH(BR$14,$BP$14:$DP$14,0))</f>
        <v>29.16311514153632</v>
      </c>
      <c r="BS39" s="8" cm="1">
        <f t="array" ref="BS39">M39*INDEX(prod_est,$G39+$H39-1,MATCH(BS$14,$BP$14:$DP$14,0))</f>
        <v>29.283956944762753</v>
      </c>
      <c r="BT39" s="8" cm="1">
        <f t="array" ref="BT39">N39*INDEX(prod_est,$G39+$H39-1,MATCH(BT$14,$BP$14:$DP$14,0))</f>
        <v>29.392029092490723</v>
      </c>
      <c r="BU39" s="8" cm="1">
        <f t="array" ref="BU39">O39*INDEX(prod_est,$G39+$H39-1,MATCH(BU$14,$BP$14:$DP$14,0))</f>
        <v>29.487722139288298</v>
      </c>
      <c r="BV39" s="8" cm="1">
        <f t="array" ref="BV39">P39*INDEX(prod_est,$G39+$H39-1,MATCH(BV$14,$BP$14:$DP$14,0))</f>
        <v>29.571576592531425</v>
      </c>
      <c r="BW39" s="8" cm="1">
        <f t="array" ref="BW39">Q39*INDEX(prod_est,$G39+$H39-1,MATCH(BW$14,$BP$14:$DP$14,0))</f>
        <v>29.644414031152177</v>
      </c>
      <c r="BX39" s="8" cm="1">
        <f t="array" ref="BX39">R39*INDEX(prod_est,$G39+$H39-1,MATCH(BX$14,$BP$14:$DP$14,0))</f>
        <v>29.707424557108865</v>
      </c>
      <c r="BY39" s="8" cm="1">
        <f t="array" ref="BY39">S39*INDEX(prod_est,$G39+$H39-1,MATCH(BY$14,$BP$14:$DP$14,0))</f>
        <v>29.760847382277877</v>
      </c>
      <c r="BZ39" s="8" cm="1">
        <f t="array" ref="BZ39">T39*INDEX(prod_est,$G39+$H39-1,MATCH(BZ$14,$BP$14:$DP$14,0))</f>
        <v>29.636403731171995</v>
      </c>
      <c r="CA39" s="8" cm="1">
        <f t="array" ref="CA39">U39*INDEX(prod_est,$G39+$H39-1,MATCH(CA$14,$BP$14:$DP$14,0))</f>
        <v>29.50494520146178</v>
      </c>
      <c r="CB39" s="8" cm="1">
        <f t="array" ref="CB39">V39*INDEX(prod_est,$G39+$H39-1,MATCH(CB$14,$BP$14:$DP$14,0))</f>
        <v>29.367657804483194</v>
      </c>
      <c r="CC39" s="8" cm="1">
        <f t="array" ref="CC39">W39*INDEX(prod_est,$G39+$H39-1,MATCH(CC$14,$BP$14:$DP$14,0))</f>
        <v>29.339360362763816</v>
      </c>
      <c r="CD39" s="8" cm="1">
        <f t="array" ref="CD39">X39*INDEX(prod_est,$G39+$H39-1,MATCH(CD$14,$BP$14:$DP$14,0))</f>
        <v>29.307714430471876</v>
      </c>
      <c r="CE39" s="8" cm="1">
        <f t="array" ref="CE39">Y39*INDEX(prod_est,$G39+$H39-1,MATCH(CE$14,$BP$14:$DP$14,0))</f>
        <v>29.272435837561119</v>
      </c>
      <c r="CF39" s="8" cm="1">
        <f t="array" ref="CF39">Z39*INDEX(prod_est,$G39+$H39-1,MATCH(CF$14,$BP$14:$DP$14,0))</f>
        <v>29.233388274860467</v>
      </c>
      <c r="CG39" s="8" cm="1">
        <f t="array" ref="CG39">AA39*INDEX(prod_est,$G39+$H39-1,MATCH(CG$14,$BP$14:$DP$14,0))</f>
        <v>29.191787272085932</v>
      </c>
      <c r="CH39" s="8" cm="1">
        <f t="array" ref="CH39">AB39*INDEX(prod_est,$G39+$H39-1,MATCH(CH$14,$BP$14:$DP$14,0))</f>
        <v>29.147158957009882</v>
      </c>
      <c r="CI39" s="8" cm="1">
        <f t="array" ref="CI39">AC39*INDEX(prod_est,$G39+$H39-1,MATCH(CI$14,$BP$14:$DP$14,0))</f>
        <v>29.099862646389752</v>
      </c>
      <c r="CJ39" s="8" cm="1">
        <f t="array" ref="CJ39">AD39*INDEX(prod_est,$G39+$H39-1,MATCH(CJ$14,$BP$14:$DP$14,0))</f>
        <v>29.051044702355508</v>
      </c>
      <c r="CK39" s="8" cm="1">
        <f t="array" ref="CK39">AE39*INDEX(prod_est,$G39+$H39-1,MATCH(CK$14,$BP$14:$DP$14,0))</f>
        <v>29.000661711626442</v>
      </c>
      <c r="CL39" s="8" cm="1">
        <f t="array" ref="CL39">AF39*INDEX(prod_est,$G39+$H39-1,MATCH(CL$14,$BP$14:$DP$14,0))</f>
        <v>28.948860459029468</v>
      </c>
      <c r="CM39" s="8" cm="1">
        <f t="array" ref="CM39">AG39*INDEX(prod_est,$G39+$H39-1,MATCH(CM$14,$BP$14:$DP$14,0))</f>
        <v>28.753604378473582</v>
      </c>
      <c r="CN39" s="8" cm="1">
        <f t="array" ref="CN39">AH39*INDEX(prod_est,$G39+$H39-1,MATCH(CN$14,$BP$14:$DP$14,0))</f>
        <v>28.557531021135606</v>
      </c>
      <c r="CO39" s="8" cm="1">
        <f t="array" ref="CO39">AI39*INDEX(prod_est,$G39+$H39-1,MATCH(CO$14,$BP$14:$DP$14,0))</f>
        <v>28.361244708371061</v>
      </c>
      <c r="CP39" s="8" cm="1">
        <f t="array" ref="CP39">AJ39*INDEX(prod_est,$G39+$H39-1,MATCH(CP$14,$BP$14:$DP$14,0))</f>
        <v>28.164964287134879</v>
      </c>
      <c r="CQ39" s="8" cm="1">
        <f t="array" ref="CQ39">AK39*INDEX(prod_est,$G39+$H39-1,MATCH(CQ$14,$BP$14:$DP$14,0))</f>
        <v>27.968934001400925</v>
      </c>
      <c r="CR39" s="8" cm="1">
        <f t="array" ref="CR39">AL39*INDEX(prod_est,$G39+$H39-1,MATCH(CR$14,$BP$14:$DP$14,0))</f>
        <v>27.997448749333991</v>
      </c>
      <c r="CS39" s="8" cm="1">
        <f t="array" ref="CS39">AM39*INDEX(prod_est,$G39+$H39-1,MATCH(CS$14,$BP$14:$DP$14,0))</f>
        <v>28.025258645528481</v>
      </c>
      <c r="CT39" s="8" cm="1">
        <f t="array" ref="CT39">AN39*INDEX(prod_est,$G39+$H39-1,MATCH(CT$14,$BP$14:$DP$14,0))</f>
        <v>28.052312949499463</v>
      </c>
      <c r="CU39" s="8" cm="1">
        <f t="array" ref="CU39">AO39*INDEX(prod_est,$G39+$H39-1,MATCH(CU$14,$BP$14:$DP$14,0))</f>
        <v>28.079240554161899</v>
      </c>
      <c r="CV39" s="8" cm="1">
        <f t="array" ref="CV39">AP39*INDEX(prod_est,$G39+$H39-1,MATCH(CV$14,$BP$14:$DP$14,0))</f>
        <v>28.105940149285761</v>
      </c>
      <c r="CW39" cm="1">
        <f t="array" ref="CW39">AQ39*INDEX(prod_est,$G39+$H39-1,MATCH(CW$14,$BP$14:$DP$14,0))</f>
        <v>28.117273189668538</v>
      </c>
      <c r="CX39" cm="1">
        <f t="array" ref="CX39">AR39*INDEX(prod_est,$G39+$H39-1,MATCH(CX$14,$BP$14:$DP$14,0))</f>
        <v>28.128610799825665</v>
      </c>
      <c r="CY39" cm="1">
        <f t="array" ref="CY39">AS39*INDEX(prod_est,$G39+$H39-1,MATCH(CY$14,$BP$14:$DP$14,0))</f>
        <v>28.139952981599787</v>
      </c>
      <c r="CZ39" cm="1">
        <f t="array" ref="CZ39">AT39*INDEX(prod_est,$G39+$H39-1,MATCH(CZ$14,$BP$14:$DP$14,0))</f>
        <v>28.151299736834307</v>
      </c>
      <c r="DA39" cm="1">
        <f t="array" ref="DA39">AU39*INDEX(prod_est,$G39+$H39-1,MATCH(DA$14,$BP$14:$DP$14,0))</f>
        <v>28.162651067373357</v>
      </c>
      <c r="DB39" cm="1">
        <f t="array" ref="DB39">AV39*INDEX(prod_est,$G39+$H39-1,MATCH(DB$14,$BP$14:$DP$14,0))</f>
        <v>28.174006975061818</v>
      </c>
      <c r="DC39" cm="1">
        <f t="array" ref="DC39">AW39*INDEX(prod_est,$G39+$H39-1,MATCH(DC$14,$BP$14:$DP$14,0))</f>
        <v>28.185367461745312</v>
      </c>
      <c r="DD39" cm="1">
        <f t="array" ref="DD39">AX39*INDEX(prod_est,$G39+$H39-1,MATCH(DD$14,$BP$14:$DP$14,0))</f>
        <v>28.196732529270214</v>
      </c>
      <c r="DE39" cm="1">
        <f t="array" ref="DE39">AY39*INDEX(prod_est,$G39+$H39-1,MATCH(DE$14,$BP$14:$DP$14,0))</f>
        <v>28.208102179483635</v>
      </c>
      <c r="DF39" cm="1">
        <f t="array" ref="DF39">AZ39*INDEX(prod_est,$G39+$H39-1,MATCH(DF$14,$BP$14:$DP$14,0))</f>
        <v>28.21947641423343</v>
      </c>
      <c r="DG39" cm="1">
        <f t="array" ref="DG39">BA39*INDEX(prod_est,$G39+$H39-1,MATCH(DG$14,$BP$14:$DP$14,0))</f>
        <v>28.2308552353682</v>
      </c>
      <c r="DH39" cm="1">
        <f t="array" ref="DH39">BB39*INDEX(prod_est,$G39+$H39-1,MATCH(DH$14,$BP$14:$DP$14,0))</f>
        <v>28.242238644737302</v>
      </c>
      <c r="DI39" cm="1">
        <f t="array" ref="DI39">BC39*INDEX(prod_est,$G39+$H39-1,MATCH(DI$14,$BP$14:$DP$14,0))</f>
        <v>28.253626644190827</v>
      </c>
      <c r="DJ39" cm="1">
        <f t="array" ref="DJ39">BD39*INDEX(prod_est,$G39+$H39-1,MATCH(DJ$14,$BP$14:$DP$14,0))</f>
        <v>28.265019235579615</v>
      </c>
      <c r="DK39" cm="1">
        <f t="array" ref="DK39">BE39*INDEX(prod_est,$G39+$H39-1,MATCH(DK$14,$BP$14:$DP$14,0))</f>
        <v>28.276416420755254</v>
      </c>
      <c r="DL39" cm="1">
        <f t="array" ref="DL39">BF39*INDEX(prod_est,$G39+$H39-1,MATCH(DL$14,$BP$14:$DP$14,0))</f>
        <v>28.287818201570076</v>
      </c>
      <c r="DM39" cm="1">
        <f t="array" ref="DM39">BG39*INDEX(prod_est,$G39+$H39-1,MATCH(DM$14,$BP$14:$DP$14,0))</f>
        <v>28.299224579877162</v>
      </c>
      <c r="DN39" cm="1">
        <f t="array" ref="DN39">BH39*INDEX(prod_est,$G39+$H39-1,MATCH(DN$14,$BP$14:$DP$14,0))</f>
        <v>28.310635557530336</v>
      </c>
      <c r="DO39" cm="1">
        <f t="array" ref="DO39">BI39*INDEX(prod_est,$G39+$H39-1,MATCH(DO$14,$BP$14:$DP$14,0))</f>
        <v>28.322051136384182</v>
      </c>
      <c r="DP39" cm="1">
        <f t="array" ref="DP39">BJ39*INDEX(prod_est,$G39+$H39-1,MATCH(DP$14,$BP$14:$DP$14,0))</f>
        <v>28.333471318294016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09_ROK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09_ROK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09_ROK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09_ROK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09_ROK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ref="K45:AP45" si="62">J45*(1-$F$4)</f>
        <v>8.1609426625512619E-4</v>
      </c>
      <c r="L45" s="42">
        <f t="shared" si="62"/>
        <v>8.1642333652377753E-4</v>
      </c>
      <c r="M45" s="42">
        <f t="shared" si="62"/>
        <v>8.1675253948205334E-4</v>
      </c>
      <c r="N45" s="42">
        <f t="shared" si="62"/>
        <v>8.1708187518345749E-4</v>
      </c>
      <c r="O45" s="42">
        <f t="shared" si="62"/>
        <v>8.1741134368151541E-4</v>
      </c>
      <c r="P45" s="42">
        <f t="shared" si="62"/>
        <v>8.1774094502977412E-4</v>
      </c>
      <c r="Q45" s="42">
        <f t="shared" si="62"/>
        <v>8.1807067928180231E-4</v>
      </c>
      <c r="R45" s="42">
        <f t="shared" si="62"/>
        <v>8.1840054649119024E-4</v>
      </c>
      <c r="S45" s="42">
        <f t="shared" si="62"/>
        <v>8.1873054671154966E-4</v>
      </c>
      <c r="T45" s="42">
        <f t="shared" si="62"/>
        <v>8.190606799965141E-4</v>
      </c>
      <c r="U45" s="42">
        <f t="shared" si="62"/>
        <v>8.1939094639973855E-4</v>
      </c>
      <c r="V45" s="42">
        <f t="shared" si="62"/>
        <v>8.1972134597489981E-4</v>
      </c>
      <c r="W45" s="42">
        <f t="shared" si="62"/>
        <v>8.2005187877569623E-4</v>
      </c>
      <c r="X45" s="42">
        <f t="shared" si="62"/>
        <v>8.2038254485584776E-4</v>
      </c>
      <c r="Y45" s="42">
        <f t="shared" si="62"/>
        <v>8.2071334426909613E-4</v>
      </c>
      <c r="Z45" s="42">
        <f t="shared" si="62"/>
        <v>8.2104427706920465E-4</v>
      </c>
      <c r="AA45" s="42">
        <f t="shared" si="62"/>
        <v>8.2137534330995843E-4</v>
      </c>
      <c r="AB45" s="42">
        <f t="shared" si="62"/>
        <v>8.2170654304516413E-4</v>
      </c>
      <c r="AC45" s="42">
        <f t="shared" si="62"/>
        <v>8.2203787632865013E-4</v>
      </c>
      <c r="AD45" s="42">
        <f t="shared" si="62"/>
        <v>8.2236934321426656E-4</v>
      </c>
      <c r="AE45" s="42">
        <f t="shared" si="62"/>
        <v>8.2270094375588528E-4</v>
      </c>
      <c r="AF45" s="42">
        <f t="shared" si="62"/>
        <v>8.2303267800739981E-4</v>
      </c>
      <c r="AG45" s="42">
        <f t="shared" si="62"/>
        <v>8.2336454602272545E-4</v>
      </c>
      <c r="AH45" s="42">
        <f t="shared" si="62"/>
        <v>8.236965478557992E-4</v>
      </c>
      <c r="AI45" s="42">
        <f t="shared" si="62"/>
        <v>8.2402868356057986E-4</v>
      </c>
      <c r="AJ45" s="42">
        <f t="shared" si="62"/>
        <v>8.243609531910479E-4</v>
      </c>
      <c r="AK45" s="42">
        <f t="shared" si="62"/>
        <v>8.246933568012057E-4</v>
      </c>
      <c r="AL45" s="42">
        <f t="shared" si="62"/>
        <v>8.250258944450772E-4</v>
      </c>
      <c r="AM45" s="42">
        <f t="shared" si="62"/>
        <v>8.2535856617670838E-4</v>
      </c>
      <c r="AN45" s="42">
        <f t="shared" si="62"/>
        <v>8.2569137205016675E-4</v>
      </c>
      <c r="AO45" s="42">
        <f t="shared" si="62"/>
        <v>8.2602431211954187E-4</v>
      </c>
      <c r="AP45" s="42">
        <f t="shared" si="62"/>
        <v>8.2635738643894497E-4</v>
      </c>
      <c r="AQ45" s="42">
        <f t="shared" si="58"/>
        <v>8.2669059506250908E-4</v>
      </c>
      <c r="AR45" s="42">
        <f t="shared" si="58"/>
        <v>8.2702393804438921E-4</v>
      </c>
      <c r="AS45" s="42">
        <f t="shared" si="58"/>
        <v>8.2735741543876198E-4</v>
      </c>
      <c r="AT45" s="42">
        <f t="shared" si="58"/>
        <v>8.2769102729982611E-4</v>
      </c>
      <c r="AU45" s="42">
        <f t="shared" si="58"/>
        <v>8.2802477368180191E-4</v>
      </c>
      <c r="AV45" s="42">
        <f t="shared" si="58"/>
        <v>8.2835865463893178E-4</v>
      </c>
      <c r="AW45" s="42">
        <f t="shared" si="58"/>
        <v>8.2869267022547984E-4</v>
      </c>
      <c r="AX45" s="42">
        <f t="shared" si="58"/>
        <v>8.2902682049573208E-4</v>
      </c>
      <c r="AY45" s="42">
        <f t="shared" si="58"/>
        <v>8.2936110550399652E-4</v>
      </c>
      <c r="AZ45" s="42">
        <f t="shared" si="58"/>
        <v>8.2969552530460307E-4</v>
      </c>
      <c r="BA45" s="42">
        <f t="shared" si="58"/>
        <v>8.3003007995190333E-4</v>
      </c>
      <c r="BB45" s="42">
        <f t="shared" si="58"/>
        <v>8.3036476950027111E-4</v>
      </c>
      <c r="BC45" s="42">
        <f t="shared" si="58"/>
        <v>8.3069959400410194E-4</v>
      </c>
      <c r="BD45" s="42">
        <f t="shared" si="58"/>
        <v>8.3103455351781332E-4</v>
      </c>
      <c r="BE45" s="42">
        <f t="shared" si="58"/>
        <v>8.3136964809584477E-4</v>
      </c>
      <c r="BF45" s="42">
        <f t="shared" si="58"/>
        <v>8.3170487779265763E-4</v>
      </c>
      <c r="BG45" s="42">
        <f t="shared" si="58"/>
        <v>8.3204024266273543E-4</v>
      </c>
      <c r="BH45" s="42">
        <f t="shared" si="58"/>
        <v>8.323757427605834E-4</v>
      </c>
      <c r="BI45" s="42">
        <f t="shared" si="58"/>
        <v>8.3271137814072888E-4</v>
      </c>
      <c r="BJ45" s="42">
        <f t="shared" si="58"/>
        <v>8.3304714885772113E-4</v>
      </c>
      <c r="BK45" t="str">
        <f t="shared" si="3"/>
        <v>09_ROK</v>
      </c>
      <c r="BL45" t="str">
        <f t="shared" si="4"/>
        <v>d_ind_cem_17_electricity</v>
      </c>
      <c r="BO45" s="8">
        <f t="shared" si="5"/>
        <v>46.381161059999997</v>
      </c>
      <c r="BP45" s="8">
        <f t="shared" si="6"/>
        <v>46.444130532000003</v>
      </c>
      <c r="BQ45" s="8" cm="1">
        <f t="array" ref="BQ45">K45*INDEX(prod_est,$G45+$H45-1,MATCH(BQ$14,$BP$14:$DP$14,0))</f>
        <v>46.228905662759679</v>
      </c>
      <c r="BR45" s="8" cm="1">
        <f t="array" ref="BR45">L45*INDEX(prod_est,$G45+$H45-1,MATCH(BR$14,$BP$14:$DP$14,0))</f>
        <v>44.156282239126092</v>
      </c>
      <c r="BS45" s="8" cm="1">
        <f t="array" ref="BS45">M45*INDEX(prod_est,$G45+$H45-1,MATCH(BS$14,$BP$14:$DP$14,0))</f>
        <v>44.339250510644916</v>
      </c>
      <c r="BT45" s="8" cm="1">
        <f t="array" ref="BT45">N45*INDEX(prod_est,$G45+$H45-1,MATCH(BT$14,$BP$14:$DP$14,0))</f>
        <v>44.502884067420482</v>
      </c>
      <c r="BU45" s="8" cm="1">
        <f t="array" ref="BU45">O45*INDEX(prod_est,$G45+$H45-1,MATCH(BU$14,$BP$14:$DP$14,0))</f>
        <v>44.647774253609732</v>
      </c>
      <c r="BV45" s="8" cm="1">
        <f t="array" ref="BV45">P45*INDEX(prod_est,$G45+$H45-1,MATCH(BV$14,$BP$14:$DP$14,0))</f>
        <v>44.77473945902215</v>
      </c>
      <c r="BW45" s="8" cm="1">
        <f t="array" ref="BW45">Q45*INDEX(prod_est,$G45+$H45-1,MATCH(BW$14,$BP$14:$DP$14,0))</f>
        <v>44.88502364785807</v>
      </c>
      <c r="BX45" s="8" cm="1">
        <f t="array" ref="BX45">R45*INDEX(prod_est,$G45+$H45-1,MATCH(BX$14,$BP$14:$DP$14,0))</f>
        <v>44.980428770207858</v>
      </c>
      <c r="BY45" s="8" cm="1">
        <f t="array" ref="BY45">S45*INDEX(prod_est,$G45+$H45-1,MATCH(BY$14,$BP$14:$DP$14,0))</f>
        <v>45.061317020133352</v>
      </c>
      <c r="BZ45" s="8" cm="1">
        <f t="array" ref="BZ45">T45*INDEX(prod_est,$G45+$H45-1,MATCH(BZ$14,$BP$14:$DP$14,0))</f>
        <v>44.872895140151392</v>
      </c>
      <c r="CA45" s="8" cm="1">
        <f t="array" ref="CA45">U45*INDEX(prod_est,$G45+$H45-1,MATCH(CA$14,$BP$14:$DP$14,0))</f>
        <v>44.67385193394886</v>
      </c>
      <c r="CB45" s="8" cm="1">
        <f t="array" ref="CB45">V45*INDEX(prod_est,$G45+$H45-1,MATCH(CB$14,$BP$14:$DP$14,0))</f>
        <v>44.465983157947377</v>
      </c>
      <c r="CC45" s="8" cm="1">
        <f t="array" ref="CC45">W45*INDEX(prod_est,$G45+$H45-1,MATCH(CC$14,$BP$14:$DP$14,0))</f>
        <v>44.42313760399535</v>
      </c>
      <c r="CD45" s="8" cm="1">
        <f t="array" ref="CD45">X45*INDEX(prod_est,$G45+$H45-1,MATCH(CD$14,$BP$14:$DP$14,0))</f>
        <v>44.375222053436993</v>
      </c>
      <c r="CE45" s="8" cm="1">
        <f t="array" ref="CE45">Y45*INDEX(prod_est,$G45+$H45-1,MATCH(CE$14,$BP$14:$DP$14,0))</f>
        <v>44.321806240414055</v>
      </c>
      <c r="CF45" s="8" cm="1">
        <f t="array" ref="CF45">Z45*INDEX(prod_est,$G45+$H45-1,MATCH(CF$14,$BP$14:$DP$14,0))</f>
        <v>44.262683777296104</v>
      </c>
      <c r="CG45" s="8" cm="1">
        <f t="array" ref="CG45">AA45*INDEX(prod_est,$G45+$H45-1,MATCH(CG$14,$BP$14:$DP$14,0))</f>
        <v>44.199695114698585</v>
      </c>
      <c r="CH45" s="8" cm="1">
        <f t="array" ref="CH45">AB45*INDEX(prod_est,$G45+$H45-1,MATCH(CH$14,$BP$14:$DP$14,0))</f>
        <v>44.132122756025964</v>
      </c>
      <c r="CI45" s="8" cm="1">
        <f t="array" ref="CI45">AC45*INDEX(prod_est,$G45+$H45-1,MATCH(CI$14,$BP$14:$DP$14,0))</f>
        <v>44.060510747827372</v>
      </c>
      <c r="CJ45" s="8" cm="1">
        <f t="array" ref="CJ45">AD45*INDEX(prod_est,$G45+$H45-1,MATCH(CJ$14,$BP$14:$DP$14,0))</f>
        <v>43.986594813104759</v>
      </c>
      <c r="CK45" s="8" cm="1">
        <f t="array" ref="CK45">AE45*INDEX(prod_est,$G45+$H45-1,MATCH(CK$14,$BP$14:$DP$14,0))</f>
        <v>43.910309219200037</v>
      </c>
      <c r="CL45" s="8" cm="1">
        <f t="array" ref="CL45">AF45*INDEX(prod_est,$G45+$H45-1,MATCH(CL$14,$BP$14:$DP$14,0))</f>
        <v>43.831876215081266</v>
      </c>
      <c r="CM45" s="8" cm="1">
        <f t="array" ref="CM45">AG45*INDEX(prod_est,$G45+$H45-1,MATCH(CM$14,$BP$14:$DP$14,0))</f>
        <v>43.536236241090585</v>
      </c>
      <c r="CN45" s="8" cm="1">
        <f t="array" ref="CN45">AH45*INDEX(prod_est,$G45+$H45-1,MATCH(CN$14,$BP$14:$DP$14,0))</f>
        <v>43.239358816845275</v>
      </c>
      <c r="CO45" s="8" cm="1">
        <f t="array" ref="CO45">AI45*INDEX(prod_est,$G45+$H45-1,MATCH(CO$14,$BP$14:$DP$14,0))</f>
        <v>42.942158953797588</v>
      </c>
      <c r="CP45" s="8" cm="1">
        <f t="array" ref="CP45">AJ45*INDEX(prod_est,$G45+$H45-1,MATCH(CP$14,$BP$14:$DP$14,0))</f>
        <v>42.644968011195736</v>
      </c>
      <c r="CQ45" s="8" cm="1">
        <f t="array" ref="CQ45">AK45*INDEX(prod_est,$G45+$H45-1,MATCH(CQ$14,$BP$14:$DP$14,0))</f>
        <v>42.348155802271037</v>
      </c>
      <c r="CR45" s="8" cm="1">
        <f t="array" ref="CR45">AL45*INDEX(prod_est,$G45+$H45-1,MATCH(CR$14,$BP$14:$DP$14,0))</f>
        <v>42.391330382613333</v>
      </c>
      <c r="CS45" s="8" cm="1">
        <f t="array" ref="CS45">AM45*INDEX(prod_est,$G45+$H45-1,MATCH(CS$14,$BP$14:$DP$14,0))</f>
        <v>42.433437737038446</v>
      </c>
      <c r="CT45" s="8" cm="1">
        <f t="array" ref="CT45">AN45*INDEX(prod_est,$G45+$H45-1,MATCH(CT$14,$BP$14:$DP$14,0))</f>
        <v>42.474401038665441</v>
      </c>
      <c r="CU45" s="8" cm="1">
        <f t="array" ref="CU45">AO45*INDEX(prod_est,$G45+$H45-1,MATCH(CU$14,$BP$14:$DP$14,0))</f>
        <v>42.51517250308985</v>
      </c>
      <c r="CV45" s="8" cm="1">
        <f t="array" ref="CV45">AP45*INDEX(prod_est,$G45+$H45-1,MATCH(CV$14,$BP$14:$DP$14,0))</f>
        <v>42.555598735069445</v>
      </c>
      <c r="CW45" cm="1">
        <f t="array" ref="CW45">AQ45*INDEX(prod_est,$G45+$H45-1,MATCH(CW$14,$BP$14:$DP$14,0))</f>
        <v>42.572758250688423</v>
      </c>
      <c r="CX45" cm="1">
        <f t="array" ref="CX45">AR45*INDEX(prod_est,$G45+$H45-1,MATCH(CX$14,$BP$14:$DP$14,0))</f>
        <v>42.589924685466933</v>
      </c>
      <c r="CY45" cm="1">
        <f t="array" ref="CY45">AS45*INDEX(prod_est,$G45+$H45-1,MATCH(CY$14,$BP$14:$DP$14,0))</f>
        <v>42.607098042194949</v>
      </c>
      <c r="CZ45" cm="1">
        <f t="array" ref="CZ45">AT45*INDEX(prod_est,$G45+$H45-1,MATCH(CZ$14,$BP$14:$DP$14,0))</f>
        <v>42.624278323663582</v>
      </c>
      <c r="DA45" cm="1">
        <f t="array" ref="DA45">AU45*INDEX(prod_est,$G45+$H45-1,MATCH(DA$14,$BP$14:$DP$14,0))</f>
        <v>42.641465532665059</v>
      </c>
      <c r="DB45" cm="1">
        <f t="array" ref="DB45">AV45*INDEX(prod_est,$G45+$H45-1,MATCH(DB$14,$BP$14:$DP$14,0))</f>
        <v>42.658659671992751</v>
      </c>
      <c r="DC45" cm="1">
        <f t="array" ref="DC45">AW45*INDEX(prod_est,$G45+$H45-1,MATCH(DC$14,$BP$14:$DP$14,0))</f>
        <v>42.675860744441145</v>
      </c>
      <c r="DD45" cm="1">
        <f t="array" ref="DD45">AX45*INDEX(prod_est,$G45+$H45-1,MATCH(DD$14,$BP$14:$DP$14,0))</f>
        <v>42.693068752805836</v>
      </c>
      <c r="DE45" cm="1">
        <f t="array" ref="DE45">AY45*INDEX(prod_est,$G45+$H45-1,MATCH(DE$14,$BP$14:$DP$14,0))</f>
        <v>42.710283699883583</v>
      </c>
      <c r="DF45" cm="1">
        <f t="array" ref="DF45">AZ45*INDEX(prod_est,$G45+$H45-1,MATCH(DF$14,$BP$14:$DP$14,0))</f>
        <v>42.727505588472255</v>
      </c>
      <c r="DG45" cm="1">
        <f t="array" ref="DG45">BA45*INDEX(prod_est,$G45+$H45-1,MATCH(DG$14,$BP$14:$DP$14,0))</f>
        <v>42.744734421370829</v>
      </c>
      <c r="DH45" cm="1">
        <f t="array" ref="DH45">BB45*INDEX(prod_est,$G45+$H45-1,MATCH(DH$14,$BP$14:$DP$14,0))</f>
        <v>42.761970201379455</v>
      </c>
      <c r="DI45" cm="1">
        <f t="array" ref="DI45">BC45*INDEX(prod_est,$G45+$H45-1,MATCH(DI$14,$BP$14:$DP$14,0))</f>
        <v>42.779212931299369</v>
      </c>
      <c r="DJ45" cm="1">
        <f t="array" ref="DJ45">BD45*INDEX(prod_est,$G45+$H45-1,MATCH(DJ$14,$BP$14:$DP$14,0))</f>
        <v>42.79646261393296</v>
      </c>
      <c r="DK45" cm="1">
        <f t="array" ref="DK45">BE45*INDEX(prod_est,$G45+$H45-1,MATCH(DK$14,$BP$14:$DP$14,0))</f>
        <v>42.813719252083743</v>
      </c>
      <c r="DL45" cm="1">
        <f t="array" ref="DL45">BF45*INDEX(prod_est,$G45+$H45-1,MATCH(DL$14,$BP$14:$DP$14,0))</f>
        <v>42.83098284855636</v>
      </c>
      <c r="DM45" cm="1">
        <f t="array" ref="DM45">BG45*INDEX(prod_est,$G45+$H45-1,MATCH(DM$14,$BP$14:$DP$14,0))</f>
        <v>42.848253406156587</v>
      </c>
      <c r="DN45" cm="1">
        <f t="array" ref="DN45">BH45*INDEX(prod_est,$G45+$H45-1,MATCH(DN$14,$BP$14:$DP$14,0))</f>
        <v>42.865530927691331</v>
      </c>
      <c r="DO45" cm="1">
        <f t="array" ref="DO45">BI45*INDEX(prod_est,$G45+$H45-1,MATCH(DO$14,$BP$14:$DP$14,0))</f>
        <v>42.882815415968629</v>
      </c>
      <c r="DP45" cm="1">
        <f t="array" ref="DP45">BJ45*INDEX(prod_est,$G45+$H45-1,MATCH(DP$14,$BP$14:$DP$14,0))</f>
        <v>42.900106873797654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ref="K46:AP46" si="63">J46*(1-$F$4)</f>
        <v>2.0452033763568261E-6</v>
      </c>
      <c r="L46" s="42">
        <f t="shared" si="63"/>
        <v>2.0460280551376151E-6</v>
      </c>
      <c r="M46" s="42">
        <f t="shared" si="63"/>
        <v>2.046853066450171E-6</v>
      </c>
      <c r="N46" s="42">
        <f t="shared" si="63"/>
        <v>2.0476784104285785E-6</v>
      </c>
      <c r="O46" s="42">
        <f t="shared" si="63"/>
        <v>2.0485040872069772E-6</v>
      </c>
      <c r="P46" s="42">
        <f t="shared" si="63"/>
        <v>2.0493300969195609E-6</v>
      </c>
      <c r="Q46" s="42">
        <f t="shared" si="63"/>
        <v>2.0501564397005771E-6</v>
      </c>
      <c r="R46" s="42">
        <f t="shared" si="63"/>
        <v>2.0509831156843274E-6</v>
      </c>
      <c r="S46" s="42">
        <f t="shared" si="63"/>
        <v>2.0518101250051679E-6</v>
      </c>
      <c r="T46" s="42">
        <f t="shared" si="63"/>
        <v>2.0526374677975087E-6</v>
      </c>
      <c r="U46" s="42">
        <f t="shared" si="63"/>
        <v>2.0534651441958142E-6</v>
      </c>
      <c r="V46" s="42">
        <f t="shared" si="63"/>
        <v>2.0542931543346029E-6</v>
      </c>
      <c r="W46" s="42">
        <f t="shared" si="63"/>
        <v>2.0551214983484476E-6</v>
      </c>
      <c r="X46" s="42">
        <f t="shared" si="63"/>
        <v>2.0559501763719754E-6</v>
      </c>
      <c r="Y46" s="42">
        <f t="shared" si="63"/>
        <v>2.0567791885398673E-6</v>
      </c>
      <c r="Z46" s="42">
        <f t="shared" si="63"/>
        <v>2.0576085349868593E-6</v>
      </c>
      <c r="AA46" s="42">
        <f t="shared" si="63"/>
        <v>2.0584382158477414E-6</v>
      </c>
      <c r="AB46" s="42">
        <f t="shared" si="63"/>
        <v>2.0592682312573574E-6</v>
      </c>
      <c r="AC46" s="42">
        <f t="shared" si="63"/>
        <v>2.0600985813506066E-6</v>
      </c>
      <c r="AD46" s="42">
        <f t="shared" si="63"/>
        <v>2.0609292662624418E-6</v>
      </c>
      <c r="AE46" s="42">
        <f t="shared" si="63"/>
        <v>2.0617602861278703E-6</v>
      </c>
      <c r="AF46" s="42">
        <f t="shared" si="63"/>
        <v>2.0625916410819543E-6</v>
      </c>
      <c r="AG46" s="42">
        <f t="shared" si="63"/>
        <v>2.06342333125981E-6</v>
      </c>
      <c r="AH46" s="42">
        <f t="shared" si="63"/>
        <v>2.0642553567966084E-6</v>
      </c>
      <c r="AI46" s="42">
        <f t="shared" si="63"/>
        <v>2.0650877178275751E-6</v>
      </c>
      <c r="AJ46" s="42">
        <f t="shared" si="63"/>
        <v>2.0659204144879894E-6</v>
      </c>
      <c r="AK46" s="42">
        <f t="shared" si="63"/>
        <v>2.0667534469131864E-6</v>
      </c>
      <c r="AL46" s="42">
        <f t="shared" si="63"/>
        <v>2.0675868152385546E-6</v>
      </c>
      <c r="AM46" s="42">
        <f t="shared" si="63"/>
        <v>2.0684205195995379E-6</v>
      </c>
      <c r="AN46" s="42">
        <f t="shared" si="63"/>
        <v>2.0692545601316346E-6</v>
      </c>
      <c r="AO46" s="42">
        <f t="shared" si="63"/>
        <v>2.0700889369703973E-6</v>
      </c>
      <c r="AP46" s="42">
        <f t="shared" si="63"/>
        <v>2.0709236502514341E-6</v>
      </c>
      <c r="AQ46" s="42">
        <f t="shared" si="58"/>
        <v>2.0717587001104064E-6</v>
      </c>
      <c r="AR46" s="42">
        <f t="shared" si="58"/>
        <v>2.0725940866830319E-6</v>
      </c>
      <c r="AS46" s="42">
        <f t="shared" si="58"/>
        <v>2.0734298101050815E-6</v>
      </c>
      <c r="AT46" s="42">
        <f t="shared" si="58"/>
        <v>2.0742658705123819E-6</v>
      </c>
      <c r="AU46" s="42">
        <f t="shared" si="58"/>
        <v>2.0751022680408143E-6</v>
      </c>
      <c r="AV46" s="42">
        <f t="shared" si="58"/>
        <v>2.0759390028263147E-6</v>
      </c>
      <c r="AW46" s="42">
        <f t="shared" si="58"/>
        <v>2.0767760750048737E-6</v>
      </c>
      <c r="AX46" s="42">
        <f t="shared" si="58"/>
        <v>2.0776134847125373E-6</v>
      </c>
      <c r="AY46" s="42">
        <f t="shared" si="58"/>
        <v>2.0784512320854053E-6</v>
      </c>
      <c r="AZ46" s="42">
        <f t="shared" si="58"/>
        <v>2.0792893172596332E-6</v>
      </c>
      <c r="BA46" s="42">
        <f t="shared" si="58"/>
        <v>2.0801277403714316E-6</v>
      </c>
      <c r="BB46" s="42">
        <f t="shared" si="58"/>
        <v>2.0809665015570656E-6</v>
      </c>
      <c r="BC46" s="42">
        <f t="shared" si="58"/>
        <v>2.081805600952855E-6</v>
      </c>
      <c r="BD46" s="42">
        <f t="shared" si="58"/>
        <v>2.0826450386951751E-6</v>
      </c>
      <c r="BE46" s="42">
        <f t="shared" si="58"/>
        <v>2.0834848149204557E-6</v>
      </c>
      <c r="BF46" s="42">
        <f t="shared" si="58"/>
        <v>2.0843249297651818E-6</v>
      </c>
      <c r="BG46" s="42">
        <f t="shared" si="58"/>
        <v>2.0851653833658939E-6</v>
      </c>
      <c r="BH46" s="42">
        <f t="shared" si="58"/>
        <v>2.0860061758591867E-6</v>
      </c>
      <c r="BI46" s="42">
        <f t="shared" si="58"/>
        <v>2.0868473073817106E-6</v>
      </c>
      <c r="BJ46" s="42">
        <f t="shared" si="58"/>
        <v>2.0876887780701713E-6</v>
      </c>
      <c r="BK46" t="str">
        <f t="shared" si="3"/>
        <v>09_ROK</v>
      </c>
      <c r="BL46" t="str">
        <f t="shared" si="4"/>
        <v>d_ind_cem_18_heat</v>
      </c>
      <c r="BO46" s="8">
        <f t="shared" si="5"/>
        <v>0.10781010000000001</v>
      </c>
      <c r="BP46" s="8">
        <f t="shared" si="6"/>
        <v>0.11639304</v>
      </c>
      <c r="BQ46" s="8" cm="1">
        <f t="array" ref="BQ46">K46*INDEX(prod_est,$G46+$H46-1,MATCH(BQ$14,$BP$14:$DP$14,0))</f>
        <v>0.11585366771490094</v>
      </c>
      <c r="BR46" s="8" cm="1">
        <f t="array" ref="BR46">L46*INDEX(prod_est,$G46+$H46-1,MATCH(BR$14,$BP$14:$DP$14,0))</f>
        <v>0.11065949272898518</v>
      </c>
      <c r="BS46" s="8" cm="1">
        <f t="array" ref="BS46">M46*INDEX(prod_est,$G46+$H46-1,MATCH(BS$14,$BP$14:$DP$14,0))</f>
        <v>0.11111802716814211</v>
      </c>
      <c r="BT46" s="8" cm="1">
        <f t="array" ref="BT46">N46*INDEX(prod_est,$G46+$H46-1,MATCH(BT$14,$BP$14:$DP$14,0))</f>
        <v>0.11152810712659882</v>
      </c>
      <c r="BU46" s="8" cm="1">
        <f t="array" ref="BU46">O46*INDEX(prod_est,$G46+$H46-1,MATCH(BU$14,$BP$14:$DP$14,0))</f>
        <v>0.11189121456436456</v>
      </c>
      <c r="BV46" s="8" cm="1">
        <f t="array" ref="BV46">P46*INDEX(prod_est,$G46+$H46-1,MATCH(BV$14,$BP$14:$DP$14,0))</f>
        <v>0.11220940043764718</v>
      </c>
      <c r="BW46" s="8" cm="1">
        <f t="array" ref="BW46">Q46*INDEX(prod_est,$G46+$H46-1,MATCH(BW$14,$BP$14:$DP$14,0))</f>
        <v>0.11248578222917845</v>
      </c>
      <c r="BX46" s="8" cm="1">
        <f t="array" ref="BX46">R46*INDEX(prod_est,$G46+$H46-1,MATCH(BX$14,$BP$14:$DP$14,0))</f>
        <v>0.11272487578297451</v>
      </c>
      <c r="BY46" s="8" cm="1">
        <f t="array" ref="BY46">S46*INDEX(prod_est,$G46+$H46-1,MATCH(BY$14,$BP$14:$DP$14,0))</f>
        <v>0.11292758878892949</v>
      </c>
      <c r="BZ46" s="8" cm="1">
        <f t="array" ref="BZ46">T46*INDEX(prod_est,$G46+$H46-1,MATCH(BZ$14,$BP$14:$DP$14,0))</f>
        <v>0.11245538713153157</v>
      </c>
      <c r="CA46" s="8" cm="1">
        <f t="array" ref="CA46">U46*INDEX(prod_est,$G46+$H46-1,MATCH(CA$14,$BP$14:$DP$14,0))</f>
        <v>0.1119565675046834</v>
      </c>
      <c r="CB46" s="8" cm="1">
        <f t="array" ref="CB46">V46*INDEX(prod_est,$G46+$H46-1,MATCH(CB$14,$BP$14:$DP$14,0))</f>
        <v>0.11143563023052727</v>
      </c>
      <c r="CC46" s="8" cm="1">
        <f t="array" ref="CC46">W46*INDEX(prod_est,$G46+$H46-1,MATCH(CC$14,$BP$14:$DP$14,0))</f>
        <v>0.11132825553715187</v>
      </c>
      <c r="CD46" s="8" cm="1">
        <f t="array" ref="CD46">X46*INDEX(prod_est,$G46+$H46-1,MATCH(CD$14,$BP$14:$DP$14,0))</f>
        <v>0.11120817499029098</v>
      </c>
      <c r="CE46" s="8" cm="1">
        <f t="array" ref="CE46">Y46*INDEX(prod_est,$G46+$H46-1,MATCH(CE$14,$BP$14:$DP$14,0))</f>
        <v>0.1110743103061943</v>
      </c>
      <c r="CF46" s="8" cm="1">
        <f t="array" ref="CF46">Z46*INDEX(prod_est,$G46+$H46-1,MATCH(CF$14,$BP$14:$DP$14,0))</f>
        <v>0.11092614425946758</v>
      </c>
      <c r="CG46" s="8" cm="1">
        <f t="array" ref="CG46">AA46*INDEX(prod_est,$G46+$H46-1,MATCH(CG$14,$BP$14:$DP$14,0))</f>
        <v>0.11076828917979915</v>
      </c>
      <c r="CH46" s="8" cm="1">
        <f t="array" ref="CH46">AB46*INDEX(prod_est,$G46+$H46-1,MATCH(CH$14,$BP$14:$DP$14,0))</f>
        <v>0.11059894695817099</v>
      </c>
      <c r="CI46" s="8" cm="1">
        <f t="array" ref="CI46">AC46*INDEX(prod_est,$G46+$H46-1,MATCH(CI$14,$BP$14:$DP$14,0))</f>
        <v>0.11041948102266393</v>
      </c>
      <c r="CJ46" s="8" cm="1">
        <f t="array" ref="CJ46">AD46*INDEX(prod_est,$G46+$H46-1,MATCH(CJ$14,$BP$14:$DP$14,0))</f>
        <v>0.1102342412464369</v>
      </c>
      <c r="CK46" s="8" cm="1">
        <f t="array" ref="CK46">AE46*INDEX(prod_est,$G46+$H46-1,MATCH(CK$14,$BP$14:$DP$14,0))</f>
        <v>0.11004306289771836</v>
      </c>
      <c r="CL46" s="8" cm="1">
        <f t="array" ref="CL46">AF46*INDEX(prod_est,$G46+$H46-1,MATCH(CL$14,$BP$14:$DP$14,0))</f>
        <v>0.10984650295179739</v>
      </c>
      <c r="CM46" s="8" cm="1">
        <f t="array" ref="CM46">AG46*INDEX(prod_est,$G46+$H46-1,MATCH(CM$14,$BP$14:$DP$14,0))</f>
        <v>0.10910560340379986</v>
      </c>
      <c r="CN46" s="8" cm="1">
        <f t="array" ref="CN46">AH46*INDEX(prod_est,$G46+$H46-1,MATCH(CN$14,$BP$14:$DP$14,0))</f>
        <v>0.10836160269758632</v>
      </c>
      <c r="CO46" s="8" cm="1">
        <f t="array" ref="CO46">AI46*INDEX(prod_est,$G46+$H46-1,MATCH(CO$14,$BP$14:$DP$14,0))</f>
        <v>0.10761679393162461</v>
      </c>
      <c r="CP46" s="8" cm="1">
        <f t="array" ref="CP46">AJ46*INDEX(prod_est,$G46+$H46-1,MATCH(CP$14,$BP$14:$DP$14,0))</f>
        <v>0.10687200752107781</v>
      </c>
      <c r="CQ46" s="8" cm="1">
        <f t="array" ref="CQ46">AK46*INDEX(prod_est,$G46+$H46-1,MATCH(CQ$14,$BP$14:$DP$14,0))</f>
        <v>0.10612817025014304</v>
      </c>
      <c r="CR46" s="8" cm="1">
        <f t="array" ref="CR46">AL46*INDEX(prod_est,$G46+$H46-1,MATCH(CR$14,$BP$14:$DP$14,0))</f>
        <v>0.10623636951233618</v>
      </c>
      <c r="CS46" s="8" cm="1">
        <f t="array" ref="CS46">AM46*INDEX(prod_est,$G46+$H46-1,MATCH(CS$14,$BP$14:$DP$14,0))</f>
        <v>0.10634189421334266</v>
      </c>
      <c r="CT46" s="8" cm="1">
        <f t="array" ref="CT46">AN46*INDEX(prod_est,$G46+$H46-1,MATCH(CT$14,$BP$14:$DP$14,0))</f>
        <v>0.10644455181830133</v>
      </c>
      <c r="CU46" s="8" cm="1">
        <f t="array" ref="CU46">AO46*INDEX(prod_est,$G46+$H46-1,MATCH(CU$14,$BP$14:$DP$14,0))</f>
        <v>0.1065467286625064</v>
      </c>
      <c r="CV46" s="8" cm="1">
        <f t="array" ref="CV46">AP46*INDEX(prod_est,$G46+$H46-1,MATCH(CV$14,$BP$14:$DP$14,0))</f>
        <v>0.10664804032410828</v>
      </c>
      <c r="CW46" cm="1">
        <f t="array" ref="CW46">AQ46*INDEX(prod_est,$G46+$H46-1,MATCH(CW$14,$BP$14:$DP$14,0))</f>
        <v>0.10669104356617445</v>
      </c>
      <c r="CX46" cm="1">
        <f t="array" ref="CX46">AR46*INDEX(prod_est,$G46+$H46-1,MATCH(CX$14,$BP$14:$DP$14,0))</f>
        <v>0.1067340641482576</v>
      </c>
      <c r="CY46" cm="1">
        <f t="array" ref="CY46">AS46*INDEX(prod_est,$G46+$H46-1,MATCH(CY$14,$BP$14:$DP$14,0))</f>
        <v>0.10677710207734964</v>
      </c>
      <c r="CZ46" cm="1">
        <f t="array" ref="CZ46">AT46*INDEX(prod_est,$G46+$H46-1,MATCH(CZ$14,$BP$14:$DP$14,0))</f>
        <v>0.10682015736044534</v>
      </c>
      <c r="DA46" cm="1">
        <f t="array" ref="DA46">AU46*INDEX(prod_est,$G46+$H46-1,MATCH(DA$14,$BP$14:$DP$14,0))</f>
        <v>0.1068632300045423</v>
      </c>
      <c r="DB46" cm="1">
        <f t="array" ref="DB46">AV46*INDEX(prod_est,$G46+$H46-1,MATCH(DB$14,$BP$14:$DP$14,0))</f>
        <v>0.1069063200166409</v>
      </c>
      <c r="DC46" cm="1">
        <f t="array" ref="DC46">AW46*INDEX(prod_est,$G46+$H46-1,MATCH(DC$14,$BP$14:$DP$14,0))</f>
        <v>0.10694942740374438</v>
      </c>
      <c r="DD46" cm="1">
        <f t="array" ref="DD46">AX46*INDEX(prod_est,$G46+$H46-1,MATCH(DD$14,$BP$14:$DP$14,0))</f>
        <v>0.10699255217285882</v>
      </c>
      <c r="DE46" cm="1">
        <f t="array" ref="DE46">AY46*INDEX(prod_est,$G46+$H46-1,MATCH(DE$14,$BP$14:$DP$14,0))</f>
        <v>0.10703569433099304</v>
      </c>
      <c r="DF46" cm="1">
        <f t="array" ref="DF46">AZ46*INDEX(prod_est,$G46+$H46-1,MATCH(DF$14,$BP$14:$DP$14,0))</f>
        <v>0.10707885388515875</v>
      </c>
      <c r="DG46" cm="1">
        <f t="array" ref="DG46">BA46*INDEX(prod_est,$G46+$H46-1,MATCH(DG$14,$BP$14:$DP$14,0))</f>
        <v>0.10712203084237053</v>
      </c>
      <c r="DH46" cm="1">
        <f t="array" ref="DH46">BB46*INDEX(prod_est,$G46+$H46-1,MATCH(DH$14,$BP$14:$DP$14,0))</f>
        <v>0.10716522520964569</v>
      </c>
      <c r="DI46" cm="1">
        <f t="array" ref="DI46">BC46*INDEX(prod_est,$G46+$H46-1,MATCH(DI$14,$BP$14:$DP$14,0))</f>
        <v>0.10720843699400444</v>
      </c>
      <c r="DJ46" cm="1">
        <f t="array" ref="DJ46">BD46*INDEX(prod_est,$G46+$H46-1,MATCH(DJ$14,$BP$14:$DP$14,0))</f>
        <v>0.10725166620246977</v>
      </c>
      <c r="DK46" cm="1">
        <f t="array" ref="DK46">BE46*INDEX(prod_est,$G46+$H46-1,MATCH(DK$14,$BP$14:$DP$14,0))</f>
        <v>0.10729491284206756</v>
      </c>
      <c r="DL46" cm="1">
        <f t="array" ref="DL46">BF46*INDEX(prod_est,$G46+$H46-1,MATCH(DL$14,$BP$14:$DP$14,0))</f>
        <v>0.10733817691982647</v>
      </c>
      <c r="DM46" cm="1">
        <f t="array" ref="DM46">BG46*INDEX(prod_est,$G46+$H46-1,MATCH(DM$14,$BP$14:$DP$14,0))</f>
        <v>0.10738145844277804</v>
      </c>
      <c r="DN46" cm="1">
        <f t="array" ref="DN46">BH46*INDEX(prod_est,$G46+$H46-1,MATCH(DN$14,$BP$14:$DP$14,0))</f>
        <v>0.10742475741795657</v>
      </c>
      <c r="DO46" cm="1">
        <f t="array" ref="DO46">BI46*INDEX(prod_est,$G46+$H46-1,MATCH(DO$14,$BP$14:$DP$14,0))</f>
        <v>0.1074680738523993</v>
      </c>
      <c r="DP46" cm="1">
        <f t="array" ref="DP46">BJ46*INDEX(prod_est,$G46+$H46-1,MATCH(DP$14,$BP$14:$DP$14,0))</f>
        <v>0.10751140775314624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4">SUM(J15:J46)*1000</f>
        <v>3.8328591656697686</v>
      </c>
      <c r="K47" s="42">
        <f t="shared" si="64"/>
        <v>3.8344046733978625</v>
      </c>
      <c r="L47" s="42">
        <f t="shared" si="64"/>
        <v>3.8359508043145554</v>
      </c>
      <c r="M47" s="42">
        <f t="shared" si="64"/>
        <v>3.8374975586711337</v>
      </c>
      <c r="N47" s="42">
        <f t="shared" si="64"/>
        <v>3.8390449367189854</v>
      </c>
      <c r="O47" s="42">
        <f t="shared" si="64"/>
        <v>3.8405929387095981</v>
      </c>
      <c r="P47" s="42">
        <f t="shared" si="64"/>
        <v>3.842141564894562</v>
      </c>
      <c r="Q47" s="42">
        <f t="shared" si="64"/>
        <v>3.8436908155255685</v>
      </c>
      <c r="R47" s="42">
        <f t="shared" si="64"/>
        <v>3.8452406908544097</v>
      </c>
      <c r="S47" s="42">
        <f t="shared" si="64"/>
        <v>3.8467911911329802</v>
      </c>
      <c r="T47" s="42">
        <f t="shared" si="64"/>
        <v>3.8483423166132753</v>
      </c>
      <c r="U47" s="42">
        <f t="shared" si="64"/>
        <v>3.8498940675473947</v>
      </c>
      <c r="V47" s="42">
        <f t="shared" si="64"/>
        <v>3.8514464441875353</v>
      </c>
      <c r="W47" s="42">
        <f t="shared" si="64"/>
        <v>3.8529994467859989</v>
      </c>
      <c r="X47" s="42">
        <f t="shared" si="64"/>
        <v>3.8545530755951867</v>
      </c>
      <c r="Y47" s="42">
        <f t="shared" si="64"/>
        <v>3.8561073308676046</v>
      </c>
      <c r="Z47" s="42">
        <f t="shared" si="64"/>
        <v>3.8576622128558578</v>
      </c>
      <c r="AA47" s="42">
        <f t="shared" si="64"/>
        <v>3.8592177218126542</v>
      </c>
      <c r="AB47" s="42">
        <f t="shared" si="64"/>
        <v>3.8607738579908051</v>
      </c>
      <c r="AC47" s="42">
        <f t="shared" si="64"/>
        <v>3.8623306216432209</v>
      </c>
      <c r="AD47" s="42">
        <f t="shared" si="64"/>
        <v>3.8638880130229158</v>
      </c>
      <c r="AE47" s="42">
        <f t="shared" si="64"/>
        <v>3.865446032383006</v>
      </c>
      <c r="AF47" s="42">
        <f t="shared" si="64"/>
        <v>3.8670046799767097</v>
      </c>
      <c r="AG47" s="42">
        <f t="shared" si="64"/>
        <v>3.8685639560573453</v>
      </c>
      <c r="AH47" s="42">
        <f t="shared" si="64"/>
        <v>3.8701238608783366</v>
      </c>
      <c r="AI47" s="42">
        <f t="shared" si="64"/>
        <v>3.8716843946932076</v>
      </c>
      <c r="AJ47" s="42">
        <f t="shared" si="64"/>
        <v>3.8732455577555838</v>
      </c>
      <c r="AK47" s="42">
        <f t="shared" si="64"/>
        <v>3.8748073503191955</v>
      </c>
      <c r="AL47" s="42">
        <f t="shared" si="64"/>
        <v>3.8763697726378732</v>
      </c>
      <c r="AM47" s="42">
        <f t="shared" si="64"/>
        <v>3.8779328249655496</v>
      </c>
      <c r="AN47" s="42">
        <f t="shared" si="64"/>
        <v>3.8794965075562624</v>
      </c>
      <c r="AO47" s="42">
        <f t="shared" ref="AO47:BJ47" si="65">SUM(AO15:AO46)*1000</f>
        <v>3.8810608206641479</v>
      </c>
      <c r="AP47">
        <f t="shared" si="65"/>
        <v>3.8826257645434485</v>
      </c>
      <c r="AQ47">
        <f t="shared" si="65"/>
        <v>3.8841913394485057</v>
      </c>
      <c r="AR47">
        <f t="shared" si="65"/>
        <v>3.8857575456337692</v>
      </c>
      <c r="AS47">
        <f t="shared" si="65"/>
        <v>3.8873243833537821</v>
      </c>
      <c r="AT47">
        <f t="shared" si="65"/>
        <v>3.8888918528631997</v>
      </c>
      <c r="AU47">
        <f t="shared" si="65"/>
        <v>3.8904599544167731</v>
      </c>
      <c r="AV47">
        <f t="shared" si="65"/>
        <v>3.8920286882693618</v>
      </c>
      <c r="AW47">
        <f t="shared" si="65"/>
        <v>3.8935980546759219</v>
      </c>
      <c r="AX47">
        <f t="shared" si="65"/>
        <v>3.8951680538915179</v>
      </c>
      <c r="AY47">
        <f t="shared" si="65"/>
        <v>3.8967386861713127</v>
      </c>
      <c r="AZ47">
        <f t="shared" si="65"/>
        <v>3.8983099517705755</v>
      </c>
      <c r="BA47">
        <f t="shared" si="65"/>
        <v>3.8998818509446767</v>
      </c>
      <c r="BB47">
        <f t="shared" si="65"/>
        <v>3.9014543839490905</v>
      </c>
      <c r="BC47">
        <f t="shared" si="65"/>
        <v>3.9030275510393926</v>
      </c>
      <c r="BD47">
        <f t="shared" si="65"/>
        <v>3.9046013524712633</v>
      </c>
      <c r="BE47">
        <f t="shared" si="65"/>
        <v>3.9061757885004864</v>
      </c>
      <c r="BF47">
        <f t="shared" si="65"/>
        <v>3.9077508593829458</v>
      </c>
      <c r="BG47">
        <f t="shared" si="65"/>
        <v>3.909326565374633</v>
      </c>
      <c r="BH47">
        <f t="shared" si="65"/>
        <v>3.9109029067316401</v>
      </c>
      <c r="BI47">
        <f t="shared" si="65"/>
        <v>3.9124798837101604</v>
      </c>
      <c r="BJ47">
        <f t="shared" si="65"/>
        <v>3.9140574965664956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09_ROK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09_ROK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98.948989007999998</v>
      </c>
      <c r="BP58" s="65">
        <f t="shared" si="73"/>
        <v>95.915359332000008</v>
      </c>
      <c r="BQ58" s="65">
        <f t="shared" si="73"/>
        <v>95.470881839711822</v>
      </c>
      <c r="BR58" s="65">
        <f t="shared" si="73"/>
        <v>91.190547206237213</v>
      </c>
      <c r="BS58" s="65">
        <f t="shared" si="73"/>
        <v>91.568409108442296</v>
      </c>
      <c r="BT58" s="65">
        <f t="shared" si="73"/>
        <v>91.906341398639597</v>
      </c>
      <c r="BU58" s="65">
        <f t="shared" si="73"/>
        <v>92.205565307297903</v>
      </c>
      <c r="BV58" s="65">
        <f t="shared" si="73"/>
        <v>92.46777095439046</v>
      </c>
      <c r="BW58" s="65">
        <f t="shared" si="73"/>
        <v>92.695527346418217</v>
      </c>
      <c r="BX58" s="65">
        <f t="shared" si="73"/>
        <v>92.892555829618871</v>
      </c>
      <c r="BY58" s="65">
        <f t="shared" si="73"/>
        <v>93.059604398909983</v>
      </c>
      <c r="BZ58" s="65">
        <f t="shared" si="73"/>
        <v>92.670479828862781</v>
      </c>
      <c r="CA58" s="65">
        <f t="shared" si="73"/>
        <v>92.25942033809774</v>
      </c>
      <c r="CB58" s="65">
        <f t="shared" si="73"/>
        <v>91.830134481829035</v>
      </c>
      <c r="CC58" s="65">
        <f t="shared" si="73"/>
        <v>91.741650820793424</v>
      </c>
      <c r="CD58" s="65">
        <f t="shared" si="73"/>
        <v>91.642696718375063</v>
      </c>
      <c r="CE58" s="65">
        <f t="shared" si="73"/>
        <v>91.532383599334636</v>
      </c>
      <c r="CF58" s="65">
        <f t="shared" si="73"/>
        <v>91.410285236643929</v>
      </c>
      <c r="CG58" s="65">
        <f t="shared" si="73"/>
        <v>91.280202486947047</v>
      </c>
      <c r="CH58" s="65">
        <f t="shared" si="73"/>
        <v>91.14065359263563</v>
      </c>
      <c r="CI58" s="65">
        <f t="shared" si="73"/>
        <v>90.99276210623735</v>
      </c>
      <c r="CJ58" s="65">
        <f t="shared" si="73"/>
        <v>90.840112603316939</v>
      </c>
      <c r="CK58" s="65">
        <f t="shared" si="73"/>
        <v>90.68256933428782</v>
      </c>
      <c r="CL58" s="65">
        <f t="shared" si="73"/>
        <v>90.407440543547679</v>
      </c>
      <c r="CM58" s="65">
        <f t="shared" si="73"/>
        <v>89.57287969088712</v>
      </c>
      <c r="CN58" s="65">
        <f t="shared" si="73"/>
        <v>88.627210828726874</v>
      </c>
      <c r="CO58" s="65">
        <f t="shared" si="73"/>
        <v>87.574627888903038</v>
      </c>
      <c r="CP58" s="65">
        <f t="shared" si="73"/>
        <v>86.418113983387286</v>
      </c>
      <c r="CQ58" s="65">
        <f t="shared" si="73"/>
        <v>85.160714018547878</v>
      </c>
      <c r="CR58" s="65">
        <f t="shared" si="73"/>
        <v>84.481512566784559</v>
      </c>
      <c r="CS58" s="65">
        <f t="shared" si="73"/>
        <v>83.689102464545769</v>
      </c>
      <c r="CT58" s="65">
        <f t="shared" si="73"/>
        <v>82.783073998910126</v>
      </c>
      <c r="CU58" s="65">
        <f t="shared" si="73"/>
        <v>81.765020970739457</v>
      </c>
      <c r="CV58" s="65">
        <f t="shared" ref="CV58:DP58" si="74">CV$49*CV15</f>
        <v>80.744207897431536</v>
      </c>
      <c r="CW58" s="65">
        <f t="shared" si="74"/>
        <v>79.677762426106838</v>
      </c>
      <c r="CX58" s="65">
        <f t="shared" si="74"/>
        <v>78.610443789826107</v>
      </c>
      <c r="CY58" s="65">
        <f t="shared" si="74"/>
        <v>77.542251457818509</v>
      </c>
      <c r="CZ58" s="65">
        <f t="shared" si="74"/>
        <v>76.473184899027217</v>
      </c>
      <c r="DA58" s="65">
        <f t="shared" si="74"/>
        <v>75.403243582109113</v>
      </c>
      <c r="DB58" s="65">
        <f t="shared" si="74"/>
        <v>74.332426975434771</v>
      </c>
      <c r="DC58" s="65">
        <f t="shared" si="74"/>
        <v>73.260734547088219</v>
      </c>
      <c r="DD58" s="65">
        <f t="shared" si="74"/>
        <v>72.188165764866881</v>
      </c>
      <c r="DE58" s="65">
        <f t="shared" si="74"/>
        <v>71.114720096281346</v>
      </c>
      <c r="DF58" s="65">
        <f t="shared" si="74"/>
        <v>70.040397008555274</v>
      </c>
      <c r="DG58" s="65">
        <f t="shared" si="74"/>
        <v>68.965195968625238</v>
      </c>
      <c r="DH58" s="65">
        <f t="shared" si="74"/>
        <v>67.889116443140594</v>
      </c>
      <c r="DI58" s="65">
        <f t="shared" si="74"/>
        <v>66.812157898463312</v>
      </c>
      <c r="DJ58" s="65">
        <f t="shared" si="74"/>
        <v>65.734319800667862</v>
      </c>
      <c r="DK58" s="65">
        <f t="shared" si="74"/>
        <v>64.65560161554103</v>
      </c>
      <c r="DL58" s="65">
        <f t="shared" si="74"/>
        <v>63.576002808581784</v>
      </c>
      <c r="DM58" s="65">
        <f t="shared" si="74"/>
        <v>62.49552284500114</v>
      </c>
      <c r="DN58" s="65">
        <f t="shared" si="74"/>
        <v>61.414161189722073</v>
      </c>
      <c r="DO58" s="65">
        <f t="shared" si="74"/>
        <v>60.331917307379221</v>
      </c>
      <c r="DP58" s="65">
        <f t="shared" si="74"/>
        <v>59.248790662318875</v>
      </c>
    </row>
    <row r="59" spans="1:120" x14ac:dyDescent="0.25">
      <c r="A59" s="65" t="str">
        <f t="shared" si="69"/>
        <v>09_ROK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09_ROK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09_ROK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09_ROK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09_ROK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09_ROK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09_ROK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09_ROK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09_ROK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09_ROK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09_ROK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09_ROK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09_ROK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09_ROK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09_ROK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09_ROK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09_ROK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09_ROK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09_ROK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09_ROK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8.5787531999999986E-2</v>
      </c>
      <c r="BP68" s="65">
        <f t="shared" si="93"/>
        <v>8.5787531999999986E-2</v>
      </c>
      <c r="BQ68" s="65">
        <f t="shared" si="93"/>
        <v>8.5389987463248912E-2</v>
      </c>
      <c r="BR68" s="65">
        <f t="shared" si="93"/>
        <v>8.1561618921471429E-2</v>
      </c>
      <c r="BS68" s="65">
        <f t="shared" si="93"/>
        <v>8.1899581894792475E-2</v>
      </c>
      <c r="BT68" s="65">
        <f t="shared" si="93"/>
        <v>8.2201831475683773E-2</v>
      </c>
      <c r="BU68" s="65">
        <f t="shared" si="93"/>
        <v>8.2469459943303194E-2</v>
      </c>
      <c r="BV68" s="65">
        <f t="shared" si="93"/>
        <v>8.2703978955661492E-2</v>
      </c>
      <c r="BW68" s="65">
        <f t="shared" si="93"/>
        <v>8.2907686254527532E-2</v>
      </c>
      <c r="BX68" s="65">
        <f t="shared" si="93"/>
        <v>8.3083910244357795E-2</v>
      </c>
      <c r="BY68" s="65">
        <f t="shared" si="93"/>
        <v>8.3233319938315273E-2</v>
      </c>
      <c r="BZ68" s="65">
        <f t="shared" si="93"/>
        <v>8.2885283536873425E-2</v>
      </c>
      <c r="CA68" s="65">
        <f t="shared" si="93"/>
        <v>8.2517628351473471E-2</v>
      </c>
      <c r="CB68" s="65">
        <f t="shared" si="93"/>
        <v>8.2133671346169182E-2</v>
      </c>
      <c r="CC68" s="65">
        <f t="shared" si="93"/>
        <v>8.2054530789792857E-2</v>
      </c>
      <c r="CD68" s="65">
        <f t="shared" si="93"/>
        <v>8.196602537953461E-2</v>
      </c>
      <c r="CE68" s="65">
        <f t="shared" si="93"/>
        <v>8.1867360365968381E-2</v>
      </c>
      <c r="CF68" s="65">
        <f t="shared" si="93"/>
        <v>8.1758154527931309E-2</v>
      </c>
      <c r="CG68" s="65">
        <f t="shared" si="93"/>
        <v>8.1641807384679285E-2</v>
      </c>
      <c r="CH68" s="65">
        <f t="shared" si="93"/>
        <v>8.1516993639313792E-2</v>
      </c>
      <c r="CI68" s="65">
        <f t="shared" si="93"/>
        <v>8.1384718206992196E-2</v>
      </c>
      <c r="CJ68" s="65">
        <f t="shared" si="93"/>
        <v>8.1248187163291047E-2</v>
      </c>
      <c r="CK68" s="65">
        <f t="shared" si="93"/>
        <v>8.1107279092598863E-2</v>
      </c>
      <c r="CL68" s="65">
        <f t="shared" si="93"/>
        <v>8.0861201508110603E-2</v>
      </c>
      <c r="CM68" s="65">
        <f t="shared" si="93"/>
        <v>8.0114763019507873E-2</v>
      </c>
      <c r="CN68" s="65">
        <f t="shared" si="93"/>
        <v>7.9268948560395389E-2</v>
      </c>
      <c r="CO68" s="65">
        <f t="shared" si="93"/>
        <v>7.8327509219901087E-2</v>
      </c>
      <c r="CP68" s="65">
        <f t="shared" si="93"/>
        <v>7.7293113119330209E-2</v>
      </c>
      <c r="CQ68" s="65">
        <f t="shared" si="93"/>
        <v>7.6168483649433905E-2</v>
      </c>
      <c r="CR68" s="65">
        <f t="shared" si="93"/>
        <v>7.5560999960863157E-2</v>
      </c>
      <c r="CS68" s="65">
        <f t="shared" si="93"/>
        <v>7.4852261470215023E-2</v>
      </c>
      <c r="CT68" s="65">
        <f t="shared" si="93"/>
        <v>7.4041901726687523E-2</v>
      </c>
      <c r="CU68" s="65">
        <f t="shared" si="93"/>
        <v>7.3131346239639988E-2</v>
      </c>
      <c r="CV68" s="65">
        <f t="shared" si="93"/>
        <v>7.2218322144204983E-2</v>
      </c>
      <c r="CW68" s="65">
        <f t="shared" ref="CW68:DP68" si="94">CW$49*CW25</f>
        <v>7.1264484034910647E-2</v>
      </c>
      <c r="CX68" s="65">
        <f t="shared" si="94"/>
        <v>7.0309864959281709E-2</v>
      </c>
      <c r="CY68" s="65">
        <f t="shared" si="94"/>
        <v>6.9354464442592176E-2</v>
      </c>
      <c r="CZ68" s="65">
        <f t="shared" si="94"/>
        <v>6.8398282009860159E-2</v>
      </c>
      <c r="DA68" s="65">
        <f t="shared" si="94"/>
        <v>6.7441317185847754E-2</v>
      </c>
      <c r="DB68" s="65">
        <f t="shared" si="94"/>
        <v>6.6483569495060985E-2</v>
      </c>
      <c r="DC68" s="65">
        <f t="shared" si="94"/>
        <v>6.5525038461749577E-2</v>
      </c>
      <c r="DD68" s="65">
        <f t="shared" si="94"/>
        <v>6.4565723609906908E-2</v>
      </c>
      <c r="DE68" s="65">
        <f t="shared" si="94"/>
        <v>6.3605624463269811E-2</v>
      </c>
      <c r="DF68" s="65">
        <f t="shared" si="94"/>
        <v>6.2644740545318503E-2</v>
      </c>
      <c r="DG68" s="65">
        <f t="shared" si="94"/>
        <v>6.1683071379276436E-2</v>
      </c>
      <c r="DH68" s="65">
        <f t="shared" si="94"/>
        <v>6.072061648811012E-2</v>
      </c>
      <c r="DI68" s="65">
        <f t="shared" si="94"/>
        <v>5.9757375394529057E-2</v>
      </c>
      <c r="DJ68" s="65">
        <f t="shared" si="94"/>
        <v>5.8793347620985634E-2</v>
      </c>
      <c r="DK68" s="65">
        <f t="shared" si="94"/>
        <v>5.7828532689674882E-2</v>
      </c>
      <c r="DL68" s="65">
        <f t="shared" si="94"/>
        <v>5.6862930122534419E-2</v>
      </c>
      <c r="DM68" s="65">
        <f t="shared" si="94"/>
        <v>5.5896539441244363E-2</v>
      </c>
      <c r="DN68" s="65">
        <f t="shared" si="94"/>
        <v>5.4929360167227125E-2</v>
      </c>
      <c r="DO68" s="65">
        <f t="shared" si="94"/>
        <v>5.3961391821647289E-2</v>
      </c>
      <c r="DP68" s="65">
        <f t="shared" si="94"/>
        <v>5.2992633925411516E-2</v>
      </c>
    </row>
    <row r="69" spans="1:120" x14ac:dyDescent="0.25">
      <c r="A69" s="65" t="str">
        <f t="shared" si="69"/>
        <v>09_ROK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09_ROK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5.7936101039999999</v>
      </c>
      <c r="BP69" s="65">
        <f t="shared" si="95"/>
        <v>5.5805857200000002</v>
      </c>
      <c r="BQ69" s="65">
        <f t="shared" si="95"/>
        <v>5.5547249531363834</v>
      </c>
      <c r="BR69" s="65">
        <f t="shared" si="95"/>
        <v>5.3056848150526745</v>
      </c>
      <c r="BS69" s="65">
        <f t="shared" si="95"/>
        <v>5.3276697270653459</v>
      </c>
      <c r="BT69" s="65">
        <f t="shared" si="95"/>
        <v>5.3473314384548045</v>
      </c>
      <c r="BU69" s="65">
        <f t="shared" si="95"/>
        <v>5.3647410033396232</v>
      </c>
      <c r="BV69" s="65">
        <f t="shared" si="95"/>
        <v>5.3799967569546743</v>
      </c>
      <c r="BW69" s="65">
        <f t="shared" si="95"/>
        <v>5.3932481702615815</v>
      </c>
      <c r="BX69" s="65">
        <f t="shared" si="95"/>
        <v>5.4047117601124723</v>
      </c>
      <c r="BY69" s="65">
        <f t="shared" si="95"/>
        <v>5.4144310466461913</v>
      </c>
      <c r="BZ69" s="65">
        <f t="shared" si="95"/>
        <v>5.3917908455977859</v>
      </c>
      <c r="CA69" s="65">
        <f t="shared" si="95"/>
        <v>5.3678744182371414</v>
      </c>
      <c r="CB69" s="65">
        <f t="shared" si="95"/>
        <v>5.3428975372039504</v>
      </c>
      <c r="CC69" s="65">
        <f t="shared" si="95"/>
        <v>5.3377493455204945</v>
      </c>
      <c r="CD69" s="65">
        <f t="shared" si="95"/>
        <v>5.331991958437369</v>
      </c>
      <c r="CE69" s="65">
        <f t="shared" si="95"/>
        <v>5.3255736765153383</v>
      </c>
      <c r="CF69" s="65">
        <f t="shared" si="95"/>
        <v>5.3184697008433224</v>
      </c>
      <c r="CG69" s="65">
        <f t="shared" si="95"/>
        <v>5.3109011743796506</v>
      </c>
      <c r="CH69" s="65">
        <f t="shared" si="95"/>
        <v>5.3027818849117319</v>
      </c>
      <c r="CI69" s="65">
        <f t="shared" si="95"/>
        <v>5.294177203421178</v>
      </c>
      <c r="CJ69" s="65">
        <f t="shared" si="95"/>
        <v>5.2852956891142355</v>
      </c>
      <c r="CK69" s="65">
        <f t="shared" si="95"/>
        <v>5.2761294437542734</v>
      </c>
      <c r="CL69" s="65">
        <f t="shared" si="95"/>
        <v>5.2601217906374167</v>
      </c>
      <c r="CM69" s="65">
        <f t="shared" si="95"/>
        <v>5.2115650380040055</v>
      </c>
      <c r="CN69" s="65">
        <f t="shared" si="95"/>
        <v>5.1565437548145949</v>
      </c>
      <c r="CO69" s="65">
        <f t="shared" si="95"/>
        <v>5.0953019540852225</v>
      </c>
      <c r="CP69" s="65">
        <f t="shared" si="95"/>
        <v>5.0280132004272948</v>
      </c>
      <c r="CQ69" s="65">
        <f t="shared" si="95"/>
        <v>4.9548546537984626</v>
      </c>
      <c r="CR69" s="65">
        <f t="shared" si="95"/>
        <v>4.915337083837704</v>
      </c>
      <c r="CS69" s="65">
        <f t="shared" si="95"/>
        <v>4.8692327629892471</v>
      </c>
      <c r="CT69" s="65">
        <f t="shared" si="95"/>
        <v>4.8165178531723685</v>
      </c>
      <c r="CU69" s="65">
        <f t="shared" si="95"/>
        <v>4.7572850855449582</v>
      </c>
      <c r="CV69" s="65">
        <f t="shared" si="95"/>
        <v>4.6978917318697357</v>
      </c>
      <c r="CW69" s="65">
        <f t="shared" ref="CW69:DP69" si="96">CW$49*CW26</f>
        <v>4.6358433757995341</v>
      </c>
      <c r="CX69" s="65">
        <f t="shared" si="96"/>
        <v>4.5737442168973486</v>
      </c>
      <c r="CY69" s="65">
        <f t="shared" si="96"/>
        <v>4.5115942242816587</v>
      </c>
      <c r="CZ69" s="65">
        <f t="shared" si="96"/>
        <v>4.4493933670543022</v>
      </c>
      <c r="DA69" s="65">
        <f t="shared" si="96"/>
        <v>4.3871416143004662</v>
      </c>
      <c r="DB69" s="65">
        <f t="shared" si="96"/>
        <v>4.3248389350886702</v>
      </c>
      <c r="DC69" s="65">
        <f t="shared" si="96"/>
        <v>4.2624852984707697</v>
      </c>
      <c r="DD69" s="65">
        <f t="shared" si="96"/>
        <v>4.2000806734819411</v>
      </c>
      <c r="DE69" s="65">
        <f t="shared" si="96"/>
        <v>4.1376250291406729</v>
      </c>
      <c r="DF69" s="65">
        <f t="shared" si="96"/>
        <v>4.0751183344487609</v>
      </c>
      <c r="DG69" s="65">
        <f t="shared" si="96"/>
        <v>4.0125605583912938</v>
      </c>
      <c r="DH69" s="65">
        <f t="shared" si="96"/>
        <v>3.9499516699366533</v>
      </c>
      <c r="DI69" s="65">
        <f t="shared" si="96"/>
        <v>3.8872916380364977</v>
      </c>
      <c r="DJ69" s="65">
        <f t="shared" si="96"/>
        <v>3.8245804316257583</v>
      </c>
      <c r="DK69" s="65">
        <f t="shared" si="96"/>
        <v>3.7618180196226292</v>
      </c>
      <c r="DL69" s="65">
        <f t="shared" si="96"/>
        <v>3.6990043709285585</v>
      </c>
      <c r="DM69" s="65">
        <f t="shared" si="96"/>
        <v>3.6361394544282404</v>
      </c>
      <c r="DN69" s="65">
        <f t="shared" si="96"/>
        <v>3.5732232389896077</v>
      </c>
      <c r="DO69" s="65">
        <f t="shared" si="96"/>
        <v>3.5102556934638214</v>
      </c>
      <c r="DP69" s="65">
        <f t="shared" si="96"/>
        <v>3.4472367866852629</v>
      </c>
    </row>
    <row r="70" spans="1:120" x14ac:dyDescent="0.25">
      <c r="A70" s="65" t="str">
        <f t="shared" si="69"/>
        <v>09_ROK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09_ROK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13.461608699999999</v>
      </c>
      <c r="BP70" s="65">
        <f t="shared" si="97"/>
        <v>13.418987076000001</v>
      </c>
      <c r="BQ70" s="65">
        <f t="shared" si="97"/>
        <v>13.356802690035884</v>
      </c>
      <c r="BR70" s="65">
        <f t="shared" si="97"/>
        <v>12.757964761183043</v>
      </c>
      <c r="BS70" s="65">
        <f t="shared" si="97"/>
        <v>12.8108293286258</v>
      </c>
      <c r="BT70" s="65">
        <f t="shared" si="97"/>
        <v>12.858107565044895</v>
      </c>
      <c r="BU70" s="65">
        <f t="shared" si="97"/>
        <v>12.899970326036255</v>
      </c>
      <c r="BV70" s="65">
        <f t="shared" si="97"/>
        <v>12.93665406693129</v>
      </c>
      <c r="BW70" s="65">
        <f t="shared" si="97"/>
        <v>12.968518203211257</v>
      </c>
      <c r="BX70" s="65">
        <f t="shared" si="97"/>
        <v>12.996083367832306</v>
      </c>
      <c r="BY70" s="65">
        <f t="shared" si="97"/>
        <v>13.019454208623534</v>
      </c>
      <c r="BZ70" s="65">
        <f t="shared" si="97"/>
        <v>12.965013943656759</v>
      </c>
      <c r="CA70" s="65">
        <f t="shared" si="97"/>
        <v>12.907504885332219</v>
      </c>
      <c r="CB70" s="65">
        <f t="shared" si="97"/>
        <v>12.847445877084752</v>
      </c>
      <c r="CC70" s="65">
        <f t="shared" si="97"/>
        <v>12.835066617786309</v>
      </c>
      <c r="CD70" s="65">
        <f t="shared" si="97"/>
        <v>12.821222496983165</v>
      </c>
      <c r="CE70" s="65">
        <f t="shared" si="97"/>
        <v>12.805789199031448</v>
      </c>
      <c r="CF70" s="65">
        <f t="shared" si="97"/>
        <v>12.788707092866614</v>
      </c>
      <c r="CG70" s="65">
        <f t="shared" si="97"/>
        <v>12.770507935305718</v>
      </c>
      <c r="CH70" s="65">
        <f t="shared" si="97"/>
        <v>12.750984421842633</v>
      </c>
      <c r="CI70" s="65">
        <f t="shared" si="97"/>
        <v>12.730293742493147</v>
      </c>
      <c r="CJ70" s="65">
        <f t="shared" si="97"/>
        <v>12.708937395385524</v>
      </c>
      <c r="CK70" s="65">
        <f t="shared" si="97"/>
        <v>12.686896388546412</v>
      </c>
      <c r="CL70" s="65">
        <f t="shared" si="97"/>
        <v>12.648404642147399</v>
      </c>
      <c r="CM70" s="65">
        <f t="shared" si="97"/>
        <v>12.531645852168582</v>
      </c>
      <c r="CN70" s="65">
        <f t="shared" si="97"/>
        <v>12.399342555513254</v>
      </c>
      <c r="CO70" s="65">
        <f t="shared" si="97"/>
        <v>12.252081501973086</v>
      </c>
      <c r="CP70" s="65">
        <f t="shared" si="97"/>
        <v>12.090280042233859</v>
      </c>
      <c r="CQ70" s="65">
        <f t="shared" si="97"/>
        <v>11.914364172293375</v>
      </c>
      <c r="CR70" s="65">
        <f t="shared" si="97"/>
        <v>11.819340856250063</v>
      </c>
      <c r="CS70" s="65">
        <f t="shared" si="97"/>
        <v>11.708479144477414</v>
      </c>
      <c r="CT70" s="65">
        <f t="shared" si="97"/>
        <v>11.581721716308174</v>
      </c>
      <c r="CU70" s="65">
        <f t="shared" si="97"/>
        <v>11.439291551599954</v>
      </c>
      <c r="CV70" s="65">
        <f t="shared" si="97"/>
        <v>11.296475244252182</v>
      </c>
      <c r="CW70" s="65">
        <f t="shared" ref="CW70:DP70" si="98">CW$49*CW27</f>
        <v>11.147274760652573</v>
      </c>
      <c r="CX70" s="65">
        <f t="shared" si="98"/>
        <v>10.997952117376533</v>
      </c>
      <c r="CY70" s="65">
        <f t="shared" si="98"/>
        <v>10.848507240166864</v>
      </c>
      <c r="CZ70" s="65">
        <f t="shared" si="98"/>
        <v>10.698940054726336</v>
      </c>
      <c r="DA70" s="65">
        <f t="shared" si="98"/>
        <v>10.549250486717677</v>
      </c>
      <c r="DB70" s="65">
        <f t="shared" si="98"/>
        <v>10.399438461763555</v>
      </c>
      <c r="DC70" s="65">
        <f t="shared" si="98"/>
        <v>10.24950390544655</v>
      </c>
      <c r="DD70" s="65">
        <f t="shared" si="98"/>
        <v>10.099446743309148</v>
      </c>
      <c r="DE70" s="65">
        <f t="shared" si="98"/>
        <v>9.9492669008536989</v>
      </c>
      <c r="DF70" s="65">
        <f t="shared" si="98"/>
        <v>9.7989643035424159</v>
      </c>
      <c r="DG70" s="65">
        <f t="shared" si="98"/>
        <v>9.6485388767973461</v>
      </c>
      <c r="DH70" s="65">
        <f t="shared" si="98"/>
        <v>9.4979905460003504</v>
      </c>
      <c r="DI70" s="65">
        <f t="shared" si="98"/>
        <v>9.3473192364930853</v>
      </c>
      <c r="DJ70" s="65">
        <f t="shared" si="98"/>
        <v>9.1965248735769887</v>
      </c>
      <c r="DK70" s="65">
        <f t="shared" si="98"/>
        <v>9.045607382513241</v>
      </c>
      <c r="DL70" s="65">
        <f t="shared" si="98"/>
        <v>8.8945666885227652</v>
      </c>
      <c r="DM70" s="65">
        <f t="shared" si="98"/>
        <v>8.7434027167861945</v>
      </c>
      <c r="DN70" s="65">
        <f t="shared" si="98"/>
        <v>8.5921153924438602</v>
      </c>
      <c r="DO70" s="65">
        <f t="shared" si="98"/>
        <v>8.4407046405957598</v>
      </c>
      <c r="DP70" s="65">
        <f t="shared" si="98"/>
        <v>8.2891703863015493</v>
      </c>
    </row>
    <row r="71" spans="1:120" x14ac:dyDescent="0.25">
      <c r="A71" s="65" t="str">
        <f t="shared" si="69"/>
        <v>09_ROK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09_ROK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0.76321177200000001</v>
      </c>
      <c r="BP71" s="65">
        <f t="shared" si="99"/>
        <v>0.66779460000000002</v>
      </c>
      <c r="BQ71" s="65">
        <f t="shared" si="99"/>
        <v>0.66470000001894602</v>
      </c>
      <c r="BR71" s="65">
        <f t="shared" si="99"/>
        <v>0.63489888813932149</v>
      </c>
      <c r="BS71" s="65">
        <f t="shared" si="99"/>
        <v>0.63752968824887291</v>
      </c>
      <c r="BT71" s="65">
        <f t="shared" si="99"/>
        <v>0.6398824851328242</v>
      </c>
      <c r="BU71" s="65">
        <f t="shared" si="99"/>
        <v>0.64196578140345861</v>
      </c>
      <c r="BV71" s="65">
        <f t="shared" si="99"/>
        <v>0.64379134423758011</v>
      </c>
      <c r="BW71" s="65">
        <f t="shared" si="99"/>
        <v>0.64537705991201311</v>
      </c>
      <c r="BX71" s="65">
        <f t="shared" si="99"/>
        <v>0.64674883767569913</v>
      </c>
      <c r="BY71" s="65">
        <f t="shared" si="99"/>
        <v>0.64791188531777899</v>
      </c>
      <c r="BZ71" s="65">
        <f t="shared" si="99"/>
        <v>0.64520267077263638</v>
      </c>
      <c r="CA71" s="65">
        <f t="shared" si="99"/>
        <v>0.64234073802147507</v>
      </c>
      <c r="CB71" s="65">
        <f t="shared" si="99"/>
        <v>0.63935190725788149</v>
      </c>
      <c r="CC71" s="65">
        <f t="shared" si="99"/>
        <v>0.63873585461063775</v>
      </c>
      <c r="CD71" s="65">
        <f t="shared" si="99"/>
        <v>0.63804690327163383</v>
      </c>
      <c r="CE71" s="65">
        <f t="shared" si="99"/>
        <v>0.63727886668482014</v>
      </c>
      <c r="CF71" s="65">
        <f t="shared" si="99"/>
        <v>0.63642877731601044</v>
      </c>
      <c r="CG71" s="65">
        <f t="shared" si="99"/>
        <v>0.63552309799201345</v>
      </c>
      <c r="CH71" s="65">
        <f t="shared" si="99"/>
        <v>0.63455151222403905</v>
      </c>
      <c r="CI71" s="65">
        <f t="shared" si="99"/>
        <v>0.63352184255809019</v>
      </c>
      <c r="CJ71" s="65">
        <f t="shared" si="99"/>
        <v>0.63245904600024083</v>
      </c>
      <c r="CK71" s="65">
        <f t="shared" si="99"/>
        <v>0.63136217741676581</v>
      </c>
      <c r="CL71" s="65">
        <f t="shared" si="99"/>
        <v>0.6294466393627941</v>
      </c>
      <c r="CM71" s="65">
        <f t="shared" si="99"/>
        <v>0.62363614941979106</v>
      </c>
      <c r="CN71" s="65">
        <f t="shared" si="99"/>
        <v>0.61705208859849081</v>
      </c>
      <c r="CO71" s="65">
        <f t="shared" si="99"/>
        <v>0.60972365644578996</v>
      </c>
      <c r="CP71" s="65">
        <f t="shared" si="99"/>
        <v>0.60167162237838845</v>
      </c>
      <c r="CQ71" s="65">
        <f t="shared" si="99"/>
        <v>0.59291718604610644</v>
      </c>
      <c r="CR71" s="65">
        <f t="shared" si="99"/>
        <v>0.58818835987104368</v>
      </c>
      <c r="CS71" s="65">
        <f t="shared" si="99"/>
        <v>0.58267133745726252</v>
      </c>
      <c r="CT71" s="65">
        <f t="shared" si="99"/>
        <v>0.57636326624727519</v>
      </c>
      <c r="CU71" s="65">
        <f t="shared" si="99"/>
        <v>0.56927524281222974</v>
      </c>
      <c r="CV71" s="65">
        <f t="shared" si="99"/>
        <v>0.56216800302590075</v>
      </c>
      <c r="CW71" s="65">
        <f t="shared" ref="CW71:DP71" si="100">CW$49*CW28</f>
        <v>0.5547430553229995</v>
      </c>
      <c r="CX71" s="65">
        <f t="shared" si="100"/>
        <v>0.54731202835556103</v>
      </c>
      <c r="CY71" s="65">
        <f t="shared" si="100"/>
        <v>0.5398749184281828</v>
      </c>
      <c r="CZ71" s="65">
        <f t="shared" si="100"/>
        <v>0.53243172184347032</v>
      </c>
      <c r="DA71" s="65">
        <f t="shared" si="100"/>
        <v>0.52498243490203655</v>
      </c>
      <c r="DB71" s="65">
        <f t="shared" si="100"/>
        <v>0.51752705390250076</v>
      </c>
      <c r="DC71" s="65">
        <f t="shared" si="100"/>
        <v>0.51006557514148709</v>
      </c>
      <c r="DD71" s="65">
        <f t="shared" si="100"/>
        <v>0.50259799491362445</v>
      </c>
      <c r="DE71" s="65">
        <f t="shared" si="100"/>
        <v>0.49512430951154451</v>
      </c>
      <c r="DF71" s="65">
        <f t="shared" si="100"/>
        <v>0.48764451522588165</v>
      </c>
      <c r="DG71" s="65">
        <f t="shared" si="100"/>
        <v>0.48015860834527097</v>
      </c>
      <c r="DH71" s="65">
        <f t="shared" si="100"/>
        <v>0.47266658515634818</v>
      </c>
      <c r="DI71" s="65">
        <f t="shared" si="100"/>
        <v>0.46516844194374801</v>
      </c>
      <c r="DJ71" s="65">
        <f t="shared" si="100"/>
        <v>0.45766417499010342</v>
      </c>
      <c r="DK71" s="65">
        <f t="shared" si="100"/>
        <v>0.45015378057604449</v>
      </c>
      <c r="DL71" s="65">
        <f t="shared" si="100"/>
        <v>0.44263725498019763</v>
      </c>
      <c r="DM71" s="65">
        <f t="shared" si="100"/>
        <v>0.43511459447918421</v>
      </c>
      <c r="DN71" s="65">
        <f t="shared" si="100"/>
        <v>0.42758579534762009</v>
      </c>
      <c r="DO71" s="65">
        <f t="shared" si="100"/>
        <v>0.42005085385811375</v>
      </c>
      <c r="DP71" s="65">
        <f t="shared" si="100"/>
        <v>0.41250976628126629</v>
      </c>
    </row>
    <row r="72" spans="1:120" x14ac:dyDescent="0.25">
      <c r="A72" s="65" t="str">
        <f t="shared" si="69"/>
        <v>09_ROK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09_ROK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09_ROK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09_ROK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09_ROK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09_ROK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0.40561718400000008</v>
      </c>
      <c r="BP74" s="65">
        <f t="shared" si="105"/>
        <v>1.554810048</v>
      </c>
      <c r="BQ74" s="65">
        <f t="shared" si="105"/>
        <v>1.5476049655613531</v>
      </c>
      <c r="BR74" s="65">
        <f t="shared" si="105"/>
        <v>1.4782197561092065</v>
      </c>
      <c r="BS74" s="65">
        <f t="shared" si="105"/>
        <v>1.4843449845022034</v>
      </c>
      <c r="BT74" s="65">
        <f t="shared" si="105"/>
        <v>1.4898229446954581</v>
      </c>
      <c r="BU74" s="65">
        <f t="shared" si="105"/>
        <v>1.4946734331159146</v>
      </c>
      <c r="BV74" s="65">
        <f t="shared" si="105"/>
        <v>1.4989238469972899</v>
      </c>
      <c r="BW74" s="65">
        <f t="shared" si="105"/>
        <v>1.5026158305261765</v>
      </c>
      <c r="BX74" s="65">
        <f t="shared" si="105"/>
        <v>1.5058097075814896</v>
      </c>
      <c r="BY74" s="65">
        <f t="shared" si="105"/>
        <v>1.5085176033329804</v>
      </c>
      <c r="BZ74" s="65">
        <f t="shared" si="105"/>
        <v>1.5022098045023584</v>
      </c>
      <c r="CA74" s="65">
        <f t="shared" si="105"/>
        <v>1.4955464355589652</v>
      </c>
      <c r="CB74" s="65">
        <f t="shared" si="105"/>
        <v>1.488587613036281</v>
      </c>
      <c r="CC74" s="65">
        <f t="shared" si="105"/>
        <v>1.4871532725279397</v>
      </c>
      <c r="CD74" s="65">
        <f t="shared" si="105"/>
        <v>1.4855492037551967</v>
      </c>
      <c r="CE74" s="65">
        <f t="shared" si="105"/>
        <v>1.4837610027089325</v>
      </c>
      <c r="CF74" s="65">
        <f t="shared" si="105"/>
        <v>1.4817817601509313</v>
      </c>
      <c r="CG74" s="65">
        <f t="shared" si="105"/>
        <v>1.4796730888420944</v>
      </c>
      <c r="CH74" s="65">
        <f t="shared" si="105"/>
        <v>1.4774109691505897</v>
      </c>
      <c r="CI74" s="65">
        <f t="shared" si="105"/>
        <v>1.4750136141214563</v>
      </c>
      <c r="CJ74" s="65">
        <f t="shared" si="105"/>
        <v>1.4725391305495257</v>
      </c>
      <c r="CK74" s="65">
        <f t="shared" si="105"/>
        <v>1.4699853179027591</v>
      </c>
      <c r="CL74" s="65">
        <f t="shared" si="105"/>
        <v>1.4655254168888225</v>
      </c>
      <c r="CM74" s="65">
        <f t="shared" si="105"/>
        <v>1.4519969934077337</v>
      </c>
      <c r="CN74" s="65">
        <f t="shared" si="105"/>
        <v>1.4366674835231066</v>
      </c>
      <c r="CO74" s="65">
        <f t="shared" si="105"/>
        <v>1.4196048718351628</v>
      </c>
      <c r="CP74" s="65">
        <f t="shared" si="105"/>
        <v>1.4008575152754752</v>
      </c>
      <c r="CQ74" s="65">
        <f t="shared" si="105"/>
        <v>1.3804747724770032</v>
      </c>
      <c r="CR74" s="65">
        <f t="shared" si="105"/>
        <v>1.3694647606376849</v>
      </c>
      <c r="CS74" s="65">
        <f t="shared" si="105"/>
        <v>1.3566196105211847</v>
      </c>
      <c r="CT74" s="65">
        <f t="shared" si="105"/>
        <v>1.3419326805867591</v>
      </c>
      <c r="CU74" s="65">
        <f t="shared" si="105"/>
        <v>1.3254298067131638</v>
      </c>
      <c r="CV74" s="65">
        <f t="shared" si="105"/>
        <v>1.3088821918727176</v>
      </c>
      <c r="CW74" s="65">
        <f t="shared" ref="CW74:DP74" si="106">CW$49*CW31</f>
        <v>1.291594865358928</v>
      </c>
      <c r="CX74" s="65">
        <f t="shared" si="106"/>
        <v>1.2742933846402578</v>
      </c>
      <c r="CY74" s="65">
        <f t="shared" si="106"/>
        <v>1.2569777411127894</v>
      </c>
      <c r="CZ74" s="65">
        <f t="shared" si="106"/>
        <v>1.2396479261679691</v>
      </c>
      <c r="DA74" s="65">
        <f t="shared" si="106"/>
        <v>1.2223039311926032</v>
      </c>
      <c r="DB74" s="65">
        <f t="shared" si="106"/>
        <v>1.2049457475688565</v>
      </c>
      <c r="DC74" s="65">
        <f t="shared" si="106"/>
        <v>1.1875733666742481</v>
      </c>
      <c r="DD74" s="65">
        <f t="shared" si="106"/>
        <v>1.1701867798816521</v>
      </c>
      <c r="DE74" s="65">
        <f t="shared" si="106"/>
        <v>1.1527859785592922</v>
      </c>
      <c r="DF74" s="65">
        <f t="shared" si="106"/>
        <v>1.1353709540707417</v>
      </c>
      <c r="DG74" s="65">
        <f t="shared" si="106"/>
        <v>1.1179416977749201</v>
      </c>
      <c r="DH74" s="65">
        <f t="shared" si="106"/>
        <v>1.1004982010260902</v>
      </c>
      <c r="DI74" s="65">
        <f t="shared" si="106"/>
        <v>1.0830404551738568</v>
      </c>
      <c r="DJ74" s="65">
        <f t="shared" si="106"/>
        <v>1.0655684515631643</v>
      </c>
      <c r="DK74" s="65">
        <f t="shared" si="106"/>
        <v>1.0480821815342936</v>
      </c>
      <c r="DL74" s="65">
        <f t="shared" si="106"/>
        <v>1.0305816364228597</v>
      </c>
      <c r="DM74" s="65">
        <f t="shared" si="106"/>
        <v>1.0130668075598104</v>
      </c>
      <c r="DN74" s="65">
        <f t="shared" si="106"/>
        <v>0.99553768627142381</v>
      </c>
      <c r="DO74" s="65">
        <f t="shared" si="106"/>
        <v>0.97799426387930433</v>
      </c>
      <c r="DP74" s="65">
        <f t="shared" si="106"/>
        <v>0.96043653170038212</v>
      </c>
    </row>
    <row r="75" spans="1:120" x14ac:dyDescent="0.25">
      <c r="A75" s="65" t="str">
        <f t="shared" si="69"/>
        <v>09_ROK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09_ROK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22.784105052000001</v>
      </c>
      <c r="BP75" s="65">
        <f t="shared" si="107"/>
        <v>23.646711455999998</v>
      </c>
      <c r="BQ75" s="65">
        <f t="shared" si="107"/>
        <v>23.53713118562386</v>
      </c>
      <c r="BR75" s="65">
        <f t="shared" si="107"/>
        <v>22.481869142945683</v>
      </c>
      <c r="BS75" s="65">
        <f t="shared" si="107"/>
        <v>22.575026187176011</v>
      </c>
      <c r="BT75" s="65">
        <f t="shared" si="107"/>
        <v>22.658339093613666</v>
      </c>
      <c r="BU75" s="65">
        <f t="shared" si="107"/>
        <v>22.732108941092299</v>
      </c>
      <c r="BV75" s="65">
        <f t="shared" si="107"/>
        <v>22.796752407186915</v>
      </c>
      <c r="BW75" s="65">
        <f t="shared" si="107"/>
        <v>22.852902847763367</v>
      </c>
      <c r="BX75" s="65">
        <f t="shared" si="107"/>
        <v>22.901477713387674</v>
      </c>
      <c r="BY75" s="65">
        <f t="shared" si="107"/>
        <v>22.942661412689596</v>
      </c>
      <c r="BZ75" s="65">
        <f t="shared" si="107"/>
        <v>22.846727701004312</v>
      </c>
      <c r="CA75" s="65">
        <f t="shared" si="107"/>
        <v>22.745386213706894</v>
      </c>
      <c r="CB75" s="65">
        <f t="shared" si="107"/>
        <v>22.639551247899274</v>
      </c>
      <c r="CC75" s="65">
        <f t="shared" si="107"/>
        <v>22.617736727100397</v>
      </c>
      <c r="CD75" s="65">
        <f t="shared" si="107"/>
        <v>22.593340852200161</v>
      </c>
      <c r="CE75" s="65">
        <f t="shared" si="107"/>
        <v>22.56614455627918</v>
      </c>
      <c r="CF75" s="65">
        <f t="shared" si="107"/>
        <v>22.536042758486779</v>
      </c>
      <c r="CG75" s="65">
        <f t="shared" si="107"/>
        <v>22.503972511668039</v>
      </c>
      <c r="CH75" s="65">
        <f t="shared" si="107"/>
        <v>22.469568507337893</v>
      </c>
      <c r="CI75" s="65">
        <f t="shared" si="107"/>
        <v>22.433107743076413</v>
      </c>
      <c r="CJ75" s="65">
        <f t="shared" si="107"/>
        <v>22.395473950380438</v>
      </c>
      <c r="CK75" s="65">
        <f t="shared" si="107"/>
        <v>22.356633661916611</v>
      </c>
      <c r="CL75" s="65">
        <f t="shared" si="107"/>
        <v>22.288804159184401</v>
      </c>
      <c r="CM75" s="65">
        <f t="shared" si="107"/>
        <v>22.083053799567562</v>
      </c>
      <c r="CN75" s="65">
        <f t="shared" si="107"/>
        <v>21.849911173900864</v>
      </c>
      <c r="CO75" s="65">
        <f t="shared" si="107"/>
        <v>21.590410242716651</v>
      </c>
      <c r="CP75" s="65">
        <f t="shared" si="107"/>
        <v>21.305286454315659</v>
      </c>
      <c r="CQ75" s="65">
        <f t="shared" si="107"/>
        <v>20.995290491620846</v>
      </c>
      <c r="CR75" s="65">
        <f t="shared" si="107"/>
        <v>20.827842015566553</v>
      </c>
      <c r="CS75" s="65">
        <f t="shared" si="107"/>
        <v>20.632483387157507</v>
      </c>
      <c r="CT75" s="65">
        <f t="shared" si="107"/>
        <v>20.409113596885959</v>
      </c>
      <c r="CU75" s="65">
        <f t="shared" si="107"/>
        <v>20.158125576075541</v>
      </c>
      <c r="CV75" s="65">
        <f t="shared" si="107"/>
        <v>19.906457101254205</v>
      </c>
      <c r="CW75" s="65">
        <f t="shared" ref="CW75:DP75" si="108">CW$49*CW32</f>
        <v>19.64353853930956</v>
      </c>
      <c r="CX75" s="65">
        <f t="shared" si="108"/>
        <v>19.380404709654798</v>
      </c>
      <c r="CY75" s="65">
        <f t="shared" si="108"/>
        <v>19.117055481435116</v>
      </c>
      <c r="CZ75" s="65">
        <f t="shared" si="108"/>
        <v>18.853490723725219</v>
      </c>
      <c r="DA75" s="65">
        <f t="shared" si="108"/>
        <v>18.589710305529213</v>
      </c>
      <c r="DB75" s="65">
        <f t="shared" si="108"/>
        <v>18.325714095780633</v>
      </c>
      <c r="DC75" s="65">
        <f t="shared" si="108"/>
        <v>18.061501963342362</v>
      </c>
      <c r="DD75" s="65">
        <f t="shared" si="108"/>
        <v>17.797073777006624</v>
      </c>
      <c r="DE75" s="65">
        <f t="shared" si="108"/>
        <v>17.532429405494931</v>
      </c>
      <c r="DF75" s="65">
        <f t="shared" si="108"/>
        <v>17.267568717458058</v>
      </c>
      <c r="DG75" s="65">
        <f t="shared" si="108"/>
        <v>17.002491581476001</v>
      </c>
      <c r="DH75" s="65">
        <f t="shared" si="108"/>
        <v>16.73719786605794</v>
      </c>
      <c r="DI75" s="65">
        <f t="shared" si="108"/>
        <v>16.47168743964221</v>
      </c>
      <c r="DJ75" s="65">
        <f t="shared" si="108"/>
        <v>16.205960170596263</v>
      </c>
      <c r="DK75" s="65">
        <f t="shared" si="108"/>
        <v>15.940015927216633</v>
      </c>
      <c r="DL75" s="65">
        <f t="shared" si="108"/>
        <v>15.673854577728886</v>
      </c>
      <c r="DM75" s="65">
        <f t="shared" si="108"/>
        <v>15.407475990287612</v>
      </c>
      <c r="DN75" s="65">
        <f t="shared" si="108"/>
        <v>15.140880032976362</v>
      </c>
      <c r="DO75" s="65">
        <f t="shared" si="108"/>
        <v>14.874066573807635</v>
      </c>
      <c r="DP75" s="65">
        <f t="shared" si="108"/>
        <v>14.607035480722812</v>
      </c>
    </row>
    <row r="76" spans="1:120" x14ac:dyDescent="0.25">
      <c r="A76" s="65" t="str">
        <f t="shared" si="69"/>
        <v>09_ROK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09_ROK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09_ROK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09_ROK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09_ROK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09_ROK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09_ROK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09_ROK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09_ROK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09_ROK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0.11170382399999999</v>
      </c>
      <c r="BP80" s="65">
        <f t="shared" si="117"/>
        <v>0.112248108</v>
      </c>
      <c r="BQ80" s="65">
        <f t="shared" si="117"/>
        <v>0.11172794357685231</v>
      </c>
      <c r="BR80" s="65">
        <f t="shared" si="117"/>
        <v>0.10671874100949975</v>
      </c>
      <c r="BS80" s="65">
        <f t="shared" si="117"/>
        <v>0.10716094634452843</v>
      </c>
      <c r="BT80" s="65">
        <f t="shared" si="117"/>
        <v>0.10755642273611923</v>
      </c>
      <c r="BU80" s="65">
        <f t="shared" si="117"/>
        <v>0.10790659936944655</v>
      </c>
      <c r="BV80" s="65">
        <f t="shared" si="117"/>
        <v>0.10821345416306911</v>
      </c>
      <c r="BW80" s="65">
        <f t="shared" si="117"/>
        <v>0.10847999358144873</v>
      </c>
      <c r="BX80" s="65">
        <f t="shared" si="117"/>
        <v>0.10871057265257363</v>
      </c>
      <c r="BY80" s="65">
        <f t="shared" si="117"/>
        <v>0.10890606674212949</v>
      </c>
      <c r="BZ80" s="65">
        <f t="shared" si="117"/>
        <v>0.10845068089914969</v>
      </c>
      <c r="CA80" s="65">
        <f t="shared" si="117"/>
        <v>0.10796962499282599</v>
      </c>
      <c r="CB80" s="65">
        <f t="shared" si="117"/>
        <v>0.10746723908203008</v>
      </c>
      <c r="CC80" s="65">
        <f t="shared" si="117"/>
        <v>0.10736368816370653</v>
      </c>
      <c r="CD80" s="65">
        <f t="shared" si="117"/>
        <v>0.10724788386653603</v>
      </c>
      <c r="CE80" s="65">
        <f t="shared" si="117"/>
        <v>0.10711878630608164</v>
      </c>
      <c r="CF80" s="65">
        <f t="shared" si="117"/>
        <v>0.10697589667612685</v>
      </c>
      <c r="CG80" s="65">
        <f t="shared" si="117"/>
        <v>0.1068236630543315</v>
      </c>
      <c r="CH80" s="65">
        <f t="shared" si="117"/>
        <v>0.10666035136505628</v>
      </c>
      <c r="CI80" s="65">
        <f t="shared" si="117"/>
        <v>0.10648727648264819</v>
      </c>
      <c r="CJ80" s="65">
        <f t="shared" si="117"/>
        <v>0.10630863337471125</v>
      </c>
      <c r="CK80" s="65">
        <f t="shared" si="117"/>
        <v>0.10612426317582119</v>
      </c>
      <c r="CL80" s="65">
        <f t="shared" si="117"/>
        <v>0.10580228464775236</v>
      </c>
      <c r="CM80" s="65">
        <f t="shared" si="117"/>
        <v>0.10482561232567138</v>
      </c>
      <c r="CN80" s="65">
        <f t="shared" si="117"/>
        <v>0.10371891219639828</v>
      </c>
      <c r="CO80" s="65">
        <f t="shared" si="117"/>
        <v>0.10248709234678129</v>
      </c>
      <c r="CP80" s="65">
        <f t="shared" si="117"/>
        <v>0.10113364386184691</v>
      </c>
      <c r="CQ80" s="65">
        <f t="shared" si="117"/>
        <v>9.9662130143549216E-2</v>
      </c>
      <c r="CR80" s="65">
        <f t="shared" si="117"/>
        <v>9.886727227675654E-2</v>
      </c>
      <c r="CS80" s="65">
        <f t="shared" si="117"/>
        <v>9.7939928258490266E-2</v>
      </c>
      <c r="CT80" s="65">
        <f t="shared" si="117"/>
        <v>9.6879618608711207E-2</v>
      </c>
      <c r="CU80" s="65">
        <f t="shared" si="117"/>
        <v>9.5688208525365942E-2</v>
      </c>
      <c r="CV80" s="65">
        <f t="shared" si="117"/>
        <v>9.4493568408303363E-2</v>
      </c>
      <c r="CW80" s="65">
        <f t="shared" ref="CW80:DP80" si="118">CW$49*CW37</f>
        <v>9.3245525474668356E-2</v>
      </c>
      <c r="CX80" s="65">
        <f t="shared" si="118"/>
        <v>9.199646069098795E-2</v>
      </c>
      <c r="CY80" s="65">
        <f t="shared" si="118"/>
        <v>9.0746373436110139E-2</v>
      </c>
      <c r="CZ80" s="65">
        <f t="shared" si="118"/>
        <v>8.9495263088548146E-2</v>
      </c>
      <c r="DA80" s="65">
        <f t="shared" si="118"/>
        <v>8.8243129026480169E-2</v>
      </c>
      <c r="DB80" s="65">
        <f t="shared" si="118"/>
        <v>8.6989970627749422E-2</v>
      </c>
      <c r="DC80" s="65">
        <f t="shared" si="118"/>
        <v>8.5735787269863681E-2</v>
      </c>
      <c r="DD80" s="65">
        <f t="shared" si="118"/>
        <v>8.4480578329995351E-2</v>
      </c>
      <c r="DE80" s="65">
        <f t="shared" si="118"/>
        <v>8.3224343184981175E-2</v>
      </c>
      <c r="DF80" s="65">
        <f t="shared" si="118"/>
        <v>8.1967081211322096E-2</v>
      </c>
      <c r="DG80" s="65">
        <f t="shared" si="118"/>
        <v>8.0708791785183101E-2</v>
      </c>
      <c r="DH80" s="65">
        <f t="shared" si="118"/>
        <v>7.9449474282393004E-2</v>
      </c>
      <c r="DI80" s="65">
        <f t="shared" si="118"/>
        <v>7.8189128078444345E-2</v>
      </c>
      <c r="DJ80" s="65">
        <f t="shared" si="118"/>
        <v>7.6927752548493183E-2</v>
      </c>
      <c r="DK80" s="65">
        <f t="shared" si="118"/>
        <v>7.5665347067358904E-2</v>
      </c>
      <c r="DL80" s="65">
        <f t="shared" si="118"/>
        <v>7.4401911009524063E-2</v>
      </c>
      <c r="DM80" s="65">
        <f t="shared" si="118"/>
        <v>7.3137443749134293E-2</v>
      </c>
      <c r="DN80" s="65">
        <f t="shared" si="118"/>
        <v>7.1871944659998022E-2</v>
      </c>
      <c r="DO80" s="65">
        <f t="shared" si="118"/>
        <v>7.0605413115586338E-2</v>
      </c>
      <c r="DP80" s="65">
        <f t="shared" si="118"/>
        <v>6.9337848489032849E-2</v>
      </c>
    </row>
    <row r="81" spans="1:120" x14ac:dyDescent="0.25">
      <c r="A81" s="65" t="str">
        <f t="shared" si="69"/>
        <v>09_ROK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09_ROK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09_ROK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09_ROK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29.274021864000002</v>
      </c>
      <c r="BP82" s="65">
        <f t="shared" si="121"/>
        <v>30.674129652000001</v>
      </c>
      <c r="BQ82" s="65">
        <f t="shared" si="121"/>
        <v>30.531983906826369</v>
      </c>
      <c r="BR82" s="65">
        <f t="shared" si="121"/>
        <v>29.16311514153632</v>
      </c>
      <c r="BS82" s="65">
        <f t="shared" si="121"/>
        <v>29.283956944762753</v>
      </c>
      <c r="BT82" s="65">
        <f t="shared" si="121"/>
        <v>29.392029092490723</v>
      </c>
      <c r="BU82" s="65">
        <f t="shared" si="121"/>
        <v>29.487722139288298</v>
      </c>
      <c r="BV82" s="65">
        <f t="shared" si="121"/>
        <v>29.571576592531425</v>
      </c>
      <c r="BW82" s="65">
        <f t="shared" si="121"/>
        <v>29.644414031152177</v>
      </c>
      <c r="BX82" s="65">
        <f t="shared" si="121"/>
        <v>29.707424557108865</v>
      </c>
      <c r="BY82" s="65">
        <f t="shared" si="121"/>
        <v>29.760847382277877</v>
      </c>
      <c r="BZ82" s="65">
        <f t="shared" si="121"/>
        <v>29.636403731171995</v>
      </c>
      <c r="CA82" s="65">
        <f t="shared" si="121"/>
        <v>29.50494520146178</v>
      </c>
      <c r="CB82" s="65">
        <f t="shared" si="121"/>
        <v>29.367657804483194</v>
      </c>
      <c r="CC82" s="65">
        <f t="shared" si="121"/>
        <v>29.339360362763816</v>
      </c>
      <c r="CD82" s="65">
        <f t="shared" si="121"/>
        <v>29.307714430471876</v>
      </c>
      <c r="CE82" s="65">
        <f t="shared" si="121"/>
        <v>29.272435837561119</v>
      </c>
      <c r="CF82" s="65">
        <f t="shared" si="121"/>
        <v>29.233388274860467</v>
      </c>
      <c r="CG82" s="65">
        <f t="shared" si="121"/>
        <v>29.191787272085932</v>
      </c>
      <c r="CH82" s="65">
        <f t="shared" si="121"/>
        <v>29.147158957009882</v>
      </c>
      <c r="CI82" s="65">
        <f t="shared" si="121"/>
        <v>29.099862646389752</v>
      </c>
      <c r="CJ82" s="65">
        <f t="shared" si="121"/>
        <v>29.051044702355508</v>
      </c>
      <c r="CK82" s="65">
        <f t="shared" si="121"/>
        <v>29.000661711626442</v>
      </c>
      <c r="CL82" s="65">
        <f t="shared" si="121"/>
        <v>28.912674383455684</v>
      </c>
      <c r="CM82" s="65">
        <f t="shared" si="121"/>
        <v>28.645778362054305</v>
      </c>
      <c r="CN82" s="65">
        <f t="shared" si="121"/>
        <v>28.343349538477092</v>
      </c>
      <c r="CO82" s="65">
        <f t="shared" si="121"/>
        <v>28.006729149516424</v>
      </c>
      <c r="CP82" s="65">
        <f t="shared" si="121"/>
        <v>27.636871206751099</v>
      </c>
      <c r="CQ82" s="65">
        <f t="shared" si="121"/>
        <v>27.23474948386415</v>
      </c>
      <c r="CR82" s="65">
        <f t="shared" si="121"/>
        <v>27.017538043107301</v>
      </c>
      <c r="CS82" s="65">
        <f t="shared" si="121"/>
        <v>26.764122006479699</v>
      </c>
      <c r="CT82" s="65">
        <f t="shared" si="121"/>
        <v>26.474370346090119</v>
      </c>
      <c r="CU82" s="65">
        <f t="shared" si="121"/>
        <v>26.14879276606327</v>
      </c>
      <c r="CV82" s="65">
        <f t="shared" si="121"/>
        <v>25.82233251215629</v>
      </c>
      <c r="CW82" s="65">
        <f t="shared" ref="CW82:DP82" si="122">CW$49*CW39</f>
        <v>25.481278828137114</v>
      </c>
      <c r="CX82" s="65">
        <f t="shared" si="122"/>
        <v>25.139945902344191</v>
      </c>
      <c r="CY82" s="65">
        <f t="shared" si="122"/>
        <v>24.798333565034813</v>
      </c>
      <c r="CZ82" s="65">
        <f t="shared" si="122"/>
        <v>24.456441646374806</v>
      </c>
      <c r="DA82" s="65">
        <f t="shared" si="122"/>
        <v>24.114269976438436</v>
      </c>
      <c r="DB82" s="65">
        <f t="shared" si="122"/>
        <v>23.771818385208409</v>
      </c>
      <c r="DC82" s="65">
        <f t="shared" si="122"/>
        <v>23.429086702575788</v>
      </c>
      <c r="DD82" s="65">
        <f t="shared" si="122"/>
        <v>23.086074758339986</v>
      </c>
      <c r="DE82" s="65">
        <f t="shared" si="122"/>
        <v>22.742782382208677</v>
      </c>
      <c r="DF82" s="65">
        <f t="shared" si="122"/>
        <v>22.399209403797784</v>
      </c>
      <c r="DG82" s="65">
        <f t="shared" si="122"/>
        <v>22.055355652631402</v>
      </c>
      <c r="DH82" s="65">
        <f t="shared" si="122"/>
        <v>21.711220958141798</v>
      </c>
      <c r="DI82" s="65">
        <f t="shared" si="122"/>
        <v>21.366805149669311</v>
      </c>
      <c r="DJ82" s="65">
        <f t="shared" si="122"/>
        <v>21.022108056462336</v>
      </c>
      <c r="DK82" s="65">
        <f t="shared" si="122"/>
        <v>20.677129507677279</v>
      </c>
      <c r="DL82" s="65">
        <f t="shared" si="122"/>
        <v>20.331869332378488</v>
      </c>
      <c r="DM82" s="65">
        <f t="shared" si="122"/>
        <v>19.98632735953824</v>
      </c>
      <c r="DN82" s="65">
        <f t="shared" si="122"/>
        <v>19.640503418036666</v>
      </c>
      <c r="DO82" s="65">
        <f t="shared" si="122"/>
        <v>19.294397336661721</v>
      </c>
      <c r="DP82" s="65">
        <f t="shared" si="122"/>
        <v>18.94800894410912</v>
      </c>
    </row>
    <row r="83" spans="1:120" x14ac:dyDescent="0.25">
      <c r="A83" s="65" t="str">
        <f t="shared" si="69"/>
        <v>09_ROK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09_ROK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09_ROK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09_ROK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09_ROK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09_ROK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09_ROK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09_ROK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09_ROK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09_ROK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09_ROK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09_ROK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46.381161059999997</v>
      </c>
      <c r="BP88" s="65">
        <f t="shared" si="133"/>
        <v>46.444130532000003</v>
      </c>
      <c r="BQ88" s="65">
        <f t="shared" si="133"/>
        <v>46.228905662759679</v>
      </c>
      <c r="BR88" s="65">
        <f t="shared" si="133"/>
        <v>44.156282239126092</v>
      </c>
      <c r="BS88" s="65">
        <f t="shared" si="133"/>
        <v>44.339250510644916</v>
      </c>
      <c r="BT88" s="65">
        <f t="shared" si="133"/>
        <v>44.502884067420482</v>
      </c>
      <c r="BU88" s="65">
        <f t="shared" si="133"/>
        <v>44.647774253609732</v>
      </c>
      <c r="BV88" s="65">
        <f t="shared" si="133"/>
        <v>44.77473945902215</v>
      </c>
      <c r="BW88" s="65">
        <f t="shared" si="133"/>
        <v>44.88502364785807</v>
      </c>
      <c r="BX88" s="65">
        <f t="shared" si="133"/>
        <v>44.980428770207858</v>
      </c>
      <c r="BY88" s="65">
        <f t="shared" si="133"/>
        <v>45.061317020133352</v>
      </c>
      <c r="BZ88" s="65">
        <f t="shared" si="133"/>
        <v>44.872895140151392</v>
      </c>
      <c r="CA88" s="65">
        <f t="shared" si="133"/>
        <v>44.67385193394886</v>
      </c>
      <c r="CB88" s="65">
        <f t="shared" si="133"/>
        <v>44.465983157947377</v>
      </c>
      <c r="CC88" s="65">
        <f t="shared" si="133"/>
        <v>44.42313760399535</v>
      </c>
      <c r="CD88" s="65">
        <f t="shared" si="133"/>
        <v>44.375222053436993</v>
      </c>
      <c r="CE88" s="65">
        <f t="shared" si="133"/>
        <v>44.321806240414055</v>
      </c>
      <c r="CF88" s="65">
        <f t="shared" si="133"/>
        <v>44.262683777296104</v>
      </c>
      <c r="CG88" s="65">
        <f t="shared" si="133"/>
        <v>44.199695114698585</v>
      </c>
      <c r="CH88" s="65">
        <f t="shared" si="133"/>
        <v>44.132122756025964</v>
      </c>
      <c r="CI88" s="65">
        <f t="shared" si="133"/>
        <v>44.060510747827372</v>
      </c>
      <c r="CJ88" s="65">
        <f t="shared" si="133"/>
        <v>43.986594813104759</v>
      </c>
      <c r="CK88" s="65">
        <f t="shared" si="133"/>
        <v>43.910309219200037</v>
      </c>
      <c r="CL88" s="65">
        <f t="shared" si="133"/>
        <v>43.777086369812416</v>
      </c>
      <c r="CM88" s="65">
        <f t="shared" si="133"/>
        <v>43.37297535518649</v>
      </c>
      <c r="CN88" s="65">
        <f t="shared" si="133"/>
        <v>42.915063625718936</v>
      </c>
      <c r="CO88" s="65">
        <f t="shared" si="133"/>
        <v>42.405381966875119</v>
      </c>
      <c r="CP88" s="65">
        <f t="shared" si="133"/>
        <v>41.845374860985814</v>
      </c>
      <c r="CQ88" s="65">
        <f t="shared" si="133"/>
        <v>41.236516712461423</v>
      </c>
      <c r="CR88" s="65">
        <f t="shared" si="133"/>
        <v>40.907633819221864</v>
      </c>
      <c r="CS88" s="65">
        <f t="shared" si="133"/>
        <v>40.523933038871711</v>
      </c>
      <c r="CT88" s="65">
        <f t="shared" si="133"/>
        <v>40.085215980240505</v>
      </c>
      <c r="CU88" s="65">
        <f t="shared" si="133"/>
        <v>39.592254393502422</v>
      </c>
      <c r="CV88" s="65">
        <f t="shared" si="133"/>
        <v>39.097956337845048</v>
      </c>
      <c r="CW88" s="65">
        <f t="shared" ref="CW88:DP88" si="134">CW$49*CW45</f>
        <v>38.581562164686382</v>
      </c>
      <c r="CX88" s="65">
        <f t="shared" si="134"/>
        <v>38.064745187636071</v>
      </c>
      <c r="CY88" s="65">
        <f t="shared" si="134"/>
        <v>37.547505149684298</v>
      </c>
      <c r="CZ88" s="65">
        <f t="shared" si="134"/>
        <v>37.029841793682735</v>
      </c>
      <c r="DA88" s="65">
        <f t="shared" si="134"/>
        <v>36.511754862344453</v>
      </c>
      <c r="DB88" s="65">
        <f t="shared" si="134"/>
        <v>35.993244098243885</v>
      </c>
      <c r="DC88" s="65">
        <f t="shared" si="134"/>
        <v>35.474309243816698</v>
      </c>
      <c r="DD88" s="65">
        <f t="shared" si="134"/>
        <v>34.95495004135978</v>
      </c>
      <c r="DE88" s="65">
        <f t="shared" si="134"/>
        <v>34.435166233031133</v>
      </c>
      <c r="DF88" s="65">
        <f t="shared" si="134"/>
        <v>33.914957560849849</v>
      </c>
      <c r="DG88" s="65">
        <f t="shared" si="134"/>
        <v>33.394323766695955</v>
      </c>
      <c r="DH88" s="65">
        <f t="shared" si="134"/>
        <v>32.873264592310456</v>
      </c>
      <c r="DI88" s="65">
        <f t="shared" si="134"/>
        <v>32.351779779295143</v>
      </c>
      <c r="DJ88" s="65">
        <f t="shared" si="134"/>
        <v>31.829869069112636</v>
      </c>
      <c r="DK88" s="65">
        <f t="shared" si="134"/>
        <v>31.307532203086236</v>
      </c>
      <c r="DL88" s="65">
        <f t="shared" si="134"/>
        <v>30.784768922399881</v>
      </c>
      <c r="DM88" s="65">
        <f t="shared" si="134"/>
        <v>30.261578968098082</v>
      </c>
      <c r="DN88" s="65">
        <f t="shared" si="134"/>
        <v>29.737962081085854</v>
      </c>
      <c r="DO88" s="65">
        <f t="shared" si="134"/>
        <v>29.213918002128626</v>
      </c>
      <c r="DP88" s="65">
        <f t="shared" si="134"/>
        <v>28.689446471852175</v>
      </c>
    </row>
    <row r="89" spans="1:120" x14ac:dyDescent="0.25">
      <c r="A89" s="65" t="str">
        <f t="shared" si="69"/>
        <v>09_ROK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09_ROK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0.10781010000000001</v>
      </c>
      <c r="BP89" s="65">
        <f t="shared" si="136"/>
        <v>0.11639304</v>
      </c>
      <c r="BQ89" s="65">
        <f t="shared" si="136"/>
        <v>0.11585366771490094</v>
      </c>
      <c r="BR89" s="65">
        <f t="shared" si="136"/>
        <v>0.11065949272898518</v>
      </c>
      <c r="BS89" s="65">
        <f t="shared" si="136"/>
        <v>0.11111802716814211</v>
      </c>
      <c r="BT89" s="65">
        <f t="shared" si="136"/>
        <v>0.11152810712659882</v>
      </c>
      <c r="BU89" s="65">
        <f t="shared" si="136"/>
        <v>0.11189121456436456</v>
      </c>
      <c r="BV89" s="65">
        <f t="shared" si="136"/>
        <v>0.11220940043764718</v>
      </c>
      <c r="BW89" s="65">
        <f t="shared" si="136"/>
        <v>0.11248578222917845</v>
      </c>
      <c r="BX89" s="65">
        <f t="shared" si="136"/>
        <v>0.11272487578297451</v>
      </c>
      <c r="BY89" s="65">
        <f t="shared" si="136"/>
        <v>0.11292758878892949</v>
      </c>
      <c r="BZ89" s="65">
        <f t="shared" si="136"/>
        <v>0.11245538713153157</v>
      </c>
      <c r="CA89" s="65">
        <f t="shared" si="136"/>
        <v>0.1119565675046834</v>
      </c>
      <c r="CB89" s="65">
        <f t="shared" si="136"/>
        <v>0.11143563023052727</v>
      </c>
      <c r="CC89" s="65">
        <f t="shared" si="136"/>
        <v>0.11132825553715187</v>
      </c>
      <c r="CD89" s="65">
        <f t="shared" si="136"/>
        <v>0.11120817499029098</v>
      </c>
      <c r="CE89" s="65">
        <f t="shared" si="136"/>
        <v>0.1110743103061943</v>
      </c>
      <c r="CF89" s="65">
        <f t="shared" si="136"/>
        <v>0.11092614425946758</v>
      </c>
      <c r="CG89" s="65">
        <f t="shared" si="136"/>
        <v>0.11076828917979915</v>
      </c>
      <c r="CH89" s="65">
        <f t="shared" si="136"/>
        <v>0.11059894695817099</v>
      </c>
      <c r="CI89" s="65">
        <f t="shared" si="136"/>
        <v>0.11041948102266393</v>
      </c>
      <c r="CJ89" s="65">
        <f t="shared" si="136"/>
        <v>0.1102342412464369</v>
      </c>
      <c r="CK89" s="65">
        <f t="shared" si="136"/>
        <v>0.11004306289771836</v>
      </c>
      <c r="CL89" s="65">
        <f t="shared" si="136"/>
        <v>0.10970919482310765</v>
      </c>
      <c r="CM89" s="65">
        <f t="shared" si="136"/>
        <v>0.10869645739103562</v>
      </c>
      <c r="CN89" s="65">
        <f t="shared" si="136"/>
        <v>0.10754889067735443</v>
      </c>
      <c r="CO89" s="65">
        <f t="shared" si="136"/>
        <v>0.10627158400747931</v>
      </c>
      <c r="CP89" s="65">
        <f t="shared" si="136"/>
        <v>0.1048681573800576</v>
      </c>
      <c r="CQ89" s="65">
        <f t="shared" si="136"/>
        <v>0.10334230578107678</v>
      </c>
      <c r="CR89" s="65">
        <f t="shared" si="136"/>
        <v>0.10251809657940442</v>
      </c>
      <c r="CS89" s="65">
        <f t="shared" si="136"/>
        <v>0.10155650897374223</v>
      </c>
      <c r="CT89" s="65">
        <f t="shared" si="136"/>
        <v>0.10045704577852188</v>
      </c>
      <c r="CU89" s="65">
        <f t="shared" si="136"/>
        <v>9.922164106695909E-2</v>
      </c>
      <c r="CV89" s="65">
        <f t="shared" si="136"/>
        <v>9.7982887047774483E-2</v>
      </c>
      <c r="CW89" s="65">
        <f t="shared" ref="CW89:DP89" si="137">CW$49*CW46</f>
        <v>9.6688758231845598E-2</v>
      </c>
      <c r="CX89" s="65">
        <f t="shared" si="137"/>
        <v>9.5393569832505243E-2</v>
      </c>
      <c r="CY89" s="65">
        <f t="shared" si="137"/>
        <v>9.4097321205664372E-2</v>
      </c>
      <c r="CZ89" s="65">
        <f t="shared" si="137"/>
        <v>9.2800011706886884E-2</v>
      </c>
      <c r="DA89" s="65">
        <f t="shared" si="137"/>
        <v>9.1501640691389344E-2</v>
      </c>
      <c r="DB89" s="65">
        <f t="shared" si="137"/>
        <v>9.0202207514040761E-2</v>
      </c>
      <c r="DC89" s="65">
        <f t="shared" si="137"/>
        <v>8.8901711529362507E-2</v>
      </c>
      <c r="DD89" s="65">
        <f t="shared" si="137"/>
        <v>8.7600152091528147E-2</v>
      </c>
      <c r="DE89" s="65">
        <f t="shared" si="137"/>
        <v>8.6297528554363123E-2</v>
      </c>
      <c r="DF89" s="65">
        <f t="shared" si="137"/>
        <v>8.4993840271344753E-2</v>
      </c>
      <c r="DG89" s="65">
        <f t="shared" si="137"/>
        <v>8.3689086595601966E-2</v>
      </c>
      <c r="DH89" s="65">
        <f t="shared" si="137"/>
        <v>8.2383266879915124E-2</v>
      </c>
      <c r="DI89" s="65">
        <f t="shared" si="137"/>
        <v>8.1076380476715837E-2</v>
      </c>
      <c r="DJ89" s="65">
        <f t="shared" si="137"/>
        <v>7.9768426738086887E-2</v>
      </c>
      <c r="DK89" s="65">
        <f t="shared" si="137"/>
        <v>7.8459405015761902E-2</v>
      </c>
      <c r="DL89" s="65">
        <f t="shared" si="137"/>
        <v>7.7149314661125262E-2</v>
      </c>
      <c r="DM89" s="65">
        <f t="shared" si="137"/>
        <v>7.5838155025211962E-2</v>
      </c>
      <c r="DN89" s="65">
        <f t="shared" si="137"/>
        <v>7.4525925458707357E-2</v>
      </c>
      <c r="DO89" s="65">
        <f t="shared" si="137"/>
        <v>7.3212625311947013E-2</v>
      </c>
      <c r="DP89" s="65">
        <f t="shared" si="137"/>
        <v>7.1898253934916528E-2</v>
      </c>
    </row>
    <row r="90" spans="1:120" x14ac:dyDescent="0.25">
      <c r="A90" s="52" t="str">
        <f t="shared" ref="A90:C121" si="138">A58</f>
        <v>09_ROK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09_ROK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0.11315073910331377</v>
      </c>
      <c r="CM90" s="52">
        <f t="shared" si="141"/>
        <v>0.33716265881136936</v>
      </c>
      <c r="CN90" s="52">
        <f t="shared" si="141"/>
        <v>0.66972703397022837</v>
      </c>
      <c r="CO90" s="52">
        <f t="shared" si="141"/>
        <v>1.1085395935304183</v>
      </c>
      <c r="CP90" s="52">
        <f t="shared" si="141"/>
        <v>1.6513015410838339</v>
      </c>
      <c r="CQ90" s="52">
        <f t="shared" si="141"/>
        <v>2.295731700114898</v>
      </c>
      <c r="CR90" s="52">
        <f t="shared" si="141"/>
        <v>3.0640963107123937</v>
      </c>
      <c r="CS90" s="52">
        <f t="shared" si="141"/>
        <v>3.9434655611566076</v>
      </c>
      <c r="CT90" s="52">
        <f t="shared" si="141"/>
        <v>4.9340905032462992</v>
      </c>
      <c r="CU90" s="52">
        <f t="shared" si="141"/>
        <v>6.0363438300545909</v>
      </c>
      <c r="CV90" s="52">
        <f t="shared" ref="CV90:DP90" si="142">CV$50*CV15</f>
        <v>7.1406442358272795</v>
      </c>
      <c r="CW90" s="52">
        <f t="shared" si="142"/>
        <v>8.2425271475282926</v>
      </c>
      <c r="CX90" s="52">
        <f t="shared" si="142"/>
        <v>9.3452975134758312</v>
      </c>
      <c r="CY90" s="52">
        <f t="shared" si="142"/>
        <v>10.448955870202495</v>
      </c>
      <c r="CZ90" s="52">
        <f t="shared" si="142"/>
        <v>11.553502754529292</v>
      </c>
      <c r="DA90" s="52">
        <f t="shared" si="142"/>
        <v>12.658938703565765</v>
      </c>
      <c r="DB90" s="52">
        <f t="shared" si="142"/>
        <v>13.765264254710146</v>
      </c>
      <c r="DC90" s="52">
        <f t="shared" si="142"/>
        <v>14.872479945649493</v>
      </c>
      <c r="DD90" s="52">
        <f t="shared" si="142"/>
        <v>15.980586314359851</v>
      </c>
      <c r="DE90" s="52">
        <f t="shared" si="142"/>
        <v>17.08958389910638</v>
      </c>
      <c r="DF90" s="52">
        <f t="shared" si="142"/>
        <v>18.199473238443503</v>
      </c>
      <c r="DG90" s="52">
        <f t="shared" si="142"/>
        <v>19.310254871215076</v>
      </c>
      <c r="DH90" s="52">
        <f t="shared" si="142"/>
        <v>20.421929336554498</v>
      </c>
      <c r="DI90" s="52">
        <f t="shared" si="142"/>
        <v>21.534497173884883</v>
      </c>
      <c r="DJ90" s="52">
        <f t="shared" si="142"/>
        <v>22.647958922919191</v>
      </c>
      <c r="DK90" s="52">
        <f t="shared" si="142"/>
        <v>23.76231512366039</v>
      </c>
      <c r="DL90" s="52">
        <f t="shared" si="142"/>
        <v>24.87756631640158</v>
      </c>
      <c r="DM90" s="52">
        <f t="shared" si="142"/>
        <v>25.993713041726156</v>
      </c>
      <c r="DN90" s="52">
        <f t="shared" si="142"/>
        <v>27.110755840507959</v>
      </c>
      <c r="DO90" s="52">
        <f t="shared" si="142"/>
        <v>28.228695253911393</v>
      </c>
      <c r="DP90" s="52">
        <f t="shared" si="142"/>
        <v>29.347531823391613</v>
      </c>
    </row>
    <row r="91" spans="1:120" x14ac:dyDescent="0.25">
      <c r="A91" s="52" t="str">
        <f t="shared" si="138"/>
        <v>09_ROK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09_ROK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09_ROK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09_ROK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09_ROK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09_ROK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09_ROK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09_ROK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09_ROK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09_ROK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09_ROK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09_ROK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09_ROK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09_ROK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09_ROK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09_ROK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09_ROK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09_ROK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09_ROK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09_ROK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1.0120300564219101E-4</v>
      </c>
      <c r="CM100" s="52">
        <f t="shared" si="161"/>
        <v>3.015612158827148E-4</v>
      </c>
      <c r="CN100" s="52">
        <f t="shared" si="161"/>
        <v>5.9900968685437325E-4</v>
      </c>
      <c r="CO100" s="52">
        <f t="shared" si="161"/>
        <v>9.9148745847976076E-4</v>
      </c>
      <c r="CP100" s="52">
        <f t="shared" si="161"/>
        <v>1.4769384672483482E-3</v>
      </c>
      <c r="CQ100" s="52">
        <f t="shared" si="161"/>
        <v>2.0533224090348036E-3</v>
      </c>
      <c r="CR100" s="52">
        <f t="shared" si="161"/>
        <v>2.7405544027256068E-3</v>
      </c>
      <c r="CS100" s="52">
        <f t="shared" si="161"/>
        <v>3.5270699122090855E-3</v>
      </c>
      <c r="CT100" s="52">
        <f t="shared" si="161"/>
        <v>4.413093480398594E-3</v>
      </c>
      <c r="CU100" s="52">
        <f t="shared" si="161"/>
        <v>5.3989584472217446E-3</v>
      </c>
      <c r="CV100" s="52">
        <f t="shared" si="161"/>
        <v>6.386654339283435E-3</v>
      </c>
      <c r="CW100" s="52">
        <f t="shared" ref="CW100:DP100" si="162">CW$50*CW25</f>
        <v>7.3721880036114462E-3</v>
      </c>
      <c r="CX100" s="52">
        <f t="shared" si="162"/>
        <v>8.3585154147397828E-3</v>
      </c>
      <c r="CY100" s="52">
        <f t="shared" si="162"/>
        <v>9.3456370525478814E-3</v>
      </c>
      <c r="CZ100" s="52">
        <f t="shared" si="162"/>
        <v>1.0333553397173116E-2</v>
      </c>
      <c r="DA100" s="52">
        <f t="shared" si="162"/>
        <v>1.1322264929010938E-2</v>
      </c>
      <c r="DB100" s="52">
        <f t="shared" si="162"/>
        <v>1.2311772128714999E-2</v>
      </c>
      <c r="DC100" s="52">
        <f t="shared" si="162"/>
        <v>1.3302075477197287E-2</v>
      </c>
      <c r="DD100" s="52">
        <f t="shared" si="162"/>
        <v>1.429317545562825E-2</v>
      </c>
      <c r="DE100" s="52">
        <f t="shared" si="162"/>
        <v>1.5285072545436939E-2</v>
      </c>
      <c r="DF100" s="52">
        <f t="shared" si="162"/>
        <v>1.6277767228311115E-2</v>
      </c>
      <c r="DG100" s="52">
        <f t="shared" si="162"/>
        <v>1.7271259986197413E-2</v>
      </c>
      <c r="DH100" s="52">
        <f t="shared" si="162"/>
        <v>1.8265551301301426E-2</v>
      </c>
      <c r="DI100" s="52">
        <f t="shared" si="162"/>
        <v>1.9260641656087891E-2</v>
      </c>
      <c r="DJ100" s="52">
        <f t="shared" si="162"/>
        <v>2.0256531533280775E-2</v>
      </c>
      <c r="DK100" s="52">
        <f t="shared" si="162"/>
        <v>2.1253221415863426E-2</v>
      </c>
      <c r="DL100" s="52">
        <f t="shared" si="162"/>
        <v>2.22507117870787E-2</v>
      </c>
      <c r="DM100" s="52">
        <f t="shared" si="162"/>
        <v>2.3249003130429088E-2</v>
      </c>
      <c r="DN100" s="52">
        <f t="shared" si="162"/>
        <v>2.4248095929676854E-2</v>
      </c>
      <c r="DO100" s="52">
        <f t="shared" si="162"/>
        <v>2.5247990668844162E-2</v>
      </c>
      <c r="DP100" s="52">
        <f t="shared" si="162"/>
        <v>2.6248687832213201E-2</v>
      </c>
    </row>
    <row r="101" spans="1:120" x14ac:dyDescent="0.25">
      <c r="A101" s="52" t="str">
        <f t="shared" si="138"/>
        <v>09_ROK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09_ROK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6.5833814651281818E-3</v>
      </c>
      <c r="CM101" s="52">
        <f t="shared" si="163"/>
        <v>1.9616932388973676E-2</v>
      </c>
      <c r="CN101" s="52">
        <f t="shared" si="163"/>
        <v>3.8966325603132963E-2</v>
      </c>
      <c r="CO101" s="52">
        <f t="shared" si="163"/>
        <v>6.4497493089686372E-2</v>
      </c>
      <c r="CP101" s="52">
        <f t="shared" si="163"/>
        <v>9.6076685358483363E-2</v>
      </c>
      <c r="CQ101" s="52">
        <f t="shared" si="163"/>
        <v>0.13357117808699323</v>
      </c>
      <c r="CR101" s="52">
        <f t="shared" si="163"/>
        <v>0.17827647454333642</v>
      </c>
      <c r="CS101" s="52">
        <f t="shared" si="163"/>
        <v>0.22944028726127347</v>
      </c>
      <c r="CT101" s="52">
        <f t="shared" si="163"/>
        <v>0.28707722303676375</v>
      </c>
      <c r="CU101" s="52">
        <f t="shared" si="163"/>
        <v>0.35120896604694324</v>
      </c>
      <c r="CV101" s="52">
        <f t="shared" si="163"/>
        <v>0.41545981302249368</v>
      </c>
      <c r="CW101" s="52">
        <f t="shared" ref="CW101:DP101" si="164">CW$50*CW26</f>
        <v>0.4795700043930553</v>
      </c>
      <c r="CX101" s="52">
        <f t="shared" si="164"/>
        <v>0.5437318299808036</v>
      </c>
      <c r="CY101" s="52">
        <f t="shared" si="164"/>
        <v>0.60794532100249299</v>
      </c>
      <c r="CZ101" s="52">
        <f t="shared" si="164"/>
        <v>0.67221050869165722</v>
      </c>
      <c r="DA101" s="52">
        <f t="shared" si="164"/>
        <v>0.7365274242986185</v>
      </c>
      <c r="DB101" s="52">
        <f t="shared" si="164"/>
        <v>0.80089609909049464</v>
      </c>
      <c r="DC101" s="52">
        <f t="shared" si="164"/>
        <v>0.86531656435120918</v>
      </c>
      <c r="DD101" s="52">
        <f t="shared" si="164"/>
        <v>0.9297888513814988</v>
      </c>
      <c r="DE101" s="52">
        <f t="shared" si="164"/>
        <v>0.99431299149892183</v>
      </c>
      <c r="DF101" s="52">
        <f t="shared" si="164"/>
        <v>1.0588890160378672</v>
      </c>
      <c r="DG101" s="52">
        <f t="shared" si="164"/>
        <v>1.1235169563495628</v>
      </c>
      <c r="DH101" s="52">
        <f t="shared" si="164"/>
        <v>1.1881968438020831</v>
      </c>
      <c r="DI101" s="52">
        <f t="shared" si="164"/>
        <v>1.2529287097803594</v>
      </c>
      <c r="DJ101" s="52">
        <f t="shared" si="164"/>
        <v>1.3177125856861862</v>
      </c>
      <c r="DK101" s="52">
        <f t="shared" si="164"/>
        <v>1.3825485029382318</v>
      </c>
      <c r="DL101" s="52">
        <f t="shared" si="164"/>
        <v>1.4474364929720454</v>
      </c>
      <c r="DM101" s="52">
        <f t="shared" si="164"/>
        <v>1.5123765872400656</v>
      </c>
      <c r="DN101" s="52">
        <f t="shared" si="164"/>
        <v>1.5773688172116296</v>
      </c>
      <c r="DO101" s="52">
        <f t="shared" si="164"/>
        <v>1.6424132143729815</v>
      </c>
      <c r="DP101" s="52">
        <f t="shared" si="164"/>
        <v>1.707509810227281</v>
      </c>
    </row>
    <row r="102" spans="1:120" x14ac:dyDescent="0.25">
      <c r="A102" s="52" t="str">
        <f t="shared" si="138"/>
        <v>09_ROK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09_ROK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1.5830293669771466E-2</v>
      </c>
      <c r="CM102" s="52">
        <f t="shared" si="165"/>
        <v>4.7170561551450128E-2</v>
      </c>
      <c r="CN102" s="52">
        <f t="shared" si="165"/>
        <v>9.3697802686498147E-2</v>
      </c>
      <c r="CO102" s="52">
        <f t="shared" si="165"/>
        <v>0.15508963926548211</v>
      </c>
      <c r="CP102" s="52">
        <f t="shared" si="165"/>
        <v>0.23102445940574257</v>
      </c>
      <c r="CQ102" s="52">
        <f t="shared" si="165"/>
        <v>0.32118311632626562</v>
      </c>
      <c r="CR102" s="52">
        <f t="shared" si="165"/>
        <v>0.42868075644430287</v>
      </c>
      <c r="CS102" s="52">
        <f t="shared" si="165"/>
        <v>0.55170844136281016</v>
      </c>
      <c r="CT102" s="52">
        <f t="shared" si="165"/>
        <v>0.69030129434949394</v>
      </c>
      <c r="CU102" s="52">
        <f t="shared" si="165"/>
        <v>0.84451145682952677</v>
      </c>
      <c r="CV102" s="52">
        <f t="shared" si="165"/>
        <v>0.99900801479781209</v>
      </c>
      <c r="CW102" s="52">
        <f t="shared" ref="CW102:DP102" si="166">CW$50*CW27</f>
        <v>1.1531663545502662</v>
      </c>
      <c r="CX102" s="52">
        <f t="shared" si="166"/>
        <v>1.3074488531146926</v>
      </c>
      <c r="CY102" s="52">
        <f t="shared" si="166"/>
        <v>1.4618555855544002</v>
      </c>
      <c r="CZ102" s="52">
        <f t="shared" si="166"/>
        <v>1.6163866269730436</v>
      </c>
      <c r="DA102" s="52">
        <f t="shared" si="166"/>
        <v>1.7710420525146466</v>
      </c>
      <c r="DB102" s="52">
        <f t="shared" si="166"/>
        <v>1.9258219373636216</v>
      </c>
      <c r="DC102" s="52">
        <f t="shared" si="166"/>
        <v>2.0807263567447891</v>
      </c>
      <c r="DD102" s="52">
        <f t="shared" si="166"/>
        <v>2.2357553859233996</v>
      </c>
      <c r="DE102" s="52">
        <f t="shared" si="166"/>
        <v>2.3909091002051532</v>
      </c>
      <c r="DF102" s="52">
        <f t="shared" si="166"/>
        <v>2.5461875749362193</v>
      </c>
      <c r="DG102" s="52">
        <f t="shared" si="166"/>
        <v>2.7015908855032582</v>
      </c>
      <c r="DH102" s="52">
        <f t="shared" si="166"/>
        <v>2.8571191073334399</v>
      </c>
      <c r="DI102" s="52">
        <f t="shared" si="166"/>
        <v>3.0127723158944675</v>
      </c>
      <c r="DJ102" s="52">
        <f t="shared" si="166"/>
        <v>3.168550586694594</v>
      </c>
      <c r="DK102" s="52">
        <f t="shared" si="166"/>
        <v>3.3244539952826453</v>
      </c>
      <c r="DL102" s="52">
        <f t="shared" si="166"/>
        <v>3.4804826172480401</v>
      </c>
      <c r="DM102" s="52">
        <f t="shared" si="166"/>
        <v>3.6366365282208086</v>
      </c>
      <c r="DN102" s="52">
        <f t="shared" si="166"/>
        <v>3.7929158038716162</v>
      </c>
      <c r="DO102" s="52">
        <f t="shared" si="166"/>
        <v>3.94932051991178</v>
      </c>
      <c r="DP102" s="52">
        <f t="shared" si="166"/>
        <v>4.1058507520932936</v>
      </c>
    </row>
    <row r="103" spans="1:120" x14ac:dyDescent="0.25">
      <c r="A103" s="52" t="str">
        <f t="shared" si="138"/>
        <v>09_ROK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09_ROK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7.8779304050412291E-4</v>
      </c>
      <c r="CM103" s="52">
        <f t="shared" si="167"/>
        <v>2.3474384545286993E-3</v>
      </c>
      <c r="CN103" s="52">
        <f t="shared" si="167"/>
        <v>4.6628621304671859E-3</v>
      </c>
      <c r="CO103" s="52">
        <f t="shared" si="167"/>
        <v>7.7180209676682284E-3</v>
      </c>
      <c r="CP103" s="52">
        <f t="shared" si="167"/>
        <v>1.1496909981752648E-2</v>
      </c>
      <c r="CQ103" s="52">
        <f t="shared" si="167"/>
        <v>1.5983646863887337E-2</v>
      </c>
      <c r="CR103" s="52">
        <f t="shared" si="167"/>
        <v>2.1333256575633713E-2</v>
      </c>
      <c r="CS103" s="52">
        <f t="shared" si="167"/>
        <v>2.7455717471808184E-2</v>
      </c>
      <c r="CT103" s="52">
        <f t="shared" si="167"/>
        <v>3.4352777458446872E-2</v>
      </c>
      <c r="CU103" s="52">
        <f t="shared" si="167"/>
        <v>4.202703134855388E-2</v>
      </c>
      <c r="CV103" s="52">
        <f t="shared" si="167"/>
        <v>4.9715537682562656E-2</v>
      </c>
      <c r="CW103" s="52">
        <f t="shared" ref="CW103:DP103" si="168">CW$50*CW28</f>
        <v>5.7387212619620639E-2</v>
      </c>
      <c r="CX103" s="52">
        <f t="shared" si="168"/>
        <v>6.5065066308003752E-2</v>
      </c>
      <c r="CY103" s="52">
        <f t="shared" si="168"/>
        <v>7.2749102483230299E-2</v>
      </c>
      <c r="CZ103" s="52">
        <f t="shared" si="168"/>
        <v>8.0439324882826457E-2</v>
      </c>
      <c r="DA103" s="52">
        <f t="shared" si="168"/>
        <v>8.8135737246327311E-2</v>
      </c>
      <c r="DB103" s="52">
        <f t="shared" si="168"/>
        <v>9.5838343315277921E-2</v>
      </c>
      <c r="DC103" s="52">
        <f t="shared" si="168"/>
        <v>0.10354714683323425</v>
      </c>
      <c r="DD103" s="52">
        <f t="shared" si="168"/>
        <v>0.11126215154576423</v>
      </c>
      <c r="DE103" s="52">
        <f t="shared" si="168"/>
        <v>0.11898336120044872</v>
      </c>
      <c r="DF103" s="52">
        <f t="shared" si="168"/>
        <v>0.12671077954688267</v>
      </c>
      <c r="DG103" s="52">
        <f t="shared" si="168"/>
        <v>0.13444441033667592</v>
      </c>
      <c r="DH103" s="52">
        <f t="shared" si="168"/>
        <v>0.14218425732345441</v>
      </c>
      <c r="DI103" s="52">
        <f t="shared" si="168"/>
        <v>0.14993032426286104</v>
      </c>
      <c r="DJ103" s="52">
        <f t="shared" si="168"/>
        <v>0.15768261491255672</v>
      </c>
      <c r="DK103" s="52">
        <f t="shared" si="168"/>
        <v>0.16544113303222155</v>
      </c>
      <c r="DL103" s="52">
        <f t="shared" si="168"/>
        <v>0.17320588238355569</v>
      </c>
      <c r="DM103" s="52">
        <f t="shared" si="168"/>
        <v>0.18097686673028029</v>
      </c>
      <c r="DN103" s="52">
        <f t="shared" si="168"/>
        <v>0.18875408983813871</v>
      </c>
      <c r="DO103" s="52">
        <f t="shared" si="168"/>
        <v>0.19653755547489737</v>
      </c>
      <c r="DP103" s="52">
        <f t="shared" si="168"/>
        <v>0.20432726741034699</v>
      </c>
    </row>
    <row r="104" spans="1:120" x14ac:dyDescent="0.25">
      <c r="A104" s="52" t="str">
        <f t="shared" si="138"/>
        <v>09_ROK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09_ROK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09_ROK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09_ROK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09_ROK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09_ROK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1.834199520511668E-3</v>
      </c>
      <c r="CM106" s="52">
        <f t="shared" si="173"/>
        <v>5.465484291371646E-3</v>
      </c>
      <c r="CN106" s="52">
        <f t="shared" si="173"/>
        <v>1.0856429346522218E-2</v>
      </c>
      <c r="CO106" s="52">
        <f t="shared" si="173"/>
        <v>1.796968192196409E-2</v>
      </c>
      <c r="CP106" s="52">
        <f t="shared" si="173"/>
        <v>2.6767977998894438E-2</v>
      </c>
      <c r="CQ106" s="52">
        <f t="shared" si="173"/>
        <v>3.7214339181023195E-2</v>
      </c>
      <c r="CR106" s="52">
        <f t="shared" si="173"/>
        <v>4.9669706344371997E-2</v>
      </c>
      <c r="CS106" s="52">
        <f t="shared" si="173"/>
        <v>6.3924484265396139E-2</v>
      </c>
      <c r="CT106" s="52">
        <f t="shared" si="173"/>
        <v>7.9982742551528693E-2</v>
      </c>
      <c r="CU106" s="52">
        <f t="shared" si="173"/>
        <v>9.7850522643253696E-2</v>
      </c>
      <c r="CV106" s="52">
        <f t="shared" si="173"/>
        <v>0.11575148635609067</v>
      </c>
      <c r="CW106" s="52">
        <f t="shared" ref="CW106:DP106" si="174">CW$50*CW31</f>
        <v>0.13361326193368223</v>
      </c>
      <c r="CX106" s="52">
        <f t="shared" si="174"/>
        <v>0.15148942334884183</v>
      </c>
      <c r="CY106" s="52">
        <f t="shared" si="174"/>
        <v>0.16937997929888651</v>
      </c>
      <c r="CZ106" s="52">
        <f t="shared" si="174"/>
        <v>0.18728493848580829</v>
      </c>
      <c r="DA106" s="52">
        <f t="shared" si="174"/>
        <v>0.20520430961627648</v>
      </c>
      <c r="DB106" s="52">
        <f t="shared" si="174"/>
        <v>0.22313810140164012</v>
      </c>
      <c r="DC106" s="52">
        <f t="shared" si="174"/>
        <v>0.24108632255793011</v>
      </c>
      <c r="DD106" s="52">
        <f t="shared" si="174"/>
        <v>0.259048981805862</v>
      </c>
      <c r="DE106" s="52">
        <f t="shared" si="174"/>
        <v>0.27702608787083777</v>
      </c>
      <c r="DF106" s="52">
        <f t="shared" si="174"/>
        <v>0.29501764948294878</v>
      </c>
      <c r="DG106" s="52">
        <f t="shared" si="174"/>
        <v>0.31302367537697778</v>
      </c>
      <c r="DH106" s="52">
        <f t="shared" si="174"/>
        <v>0.33104417429240129</v>
      </c>
      <c r="DI106" s="52">
        <f t="shared" si="174"/>
        <v>0.34907915497339209</v>
      </c>
      <c r="DJ106" s="52">
        <f t="shared" si="174"/>
        <v>0.36712862616882153</v>
      </c>
      <c r="DK106" s="52">
        <f t="shared" si="174"/>
        <v>0.38519259663226191</v>
      </c>
      <c r="DL106" s="52">
        <f t="shared" si="174"/>
        <v>0.40327107512198879</v>
      </c>
      <c r="DM106" s="52">
        <f t="shared" si="174"/>
        <v>0.42136407040098339</v>
      </c>
      <c r="DN106" s="52">
        <f t="shared" si="174"/>
        <v>0.43947159123693513</v>
      </c>
      <c r="DO106" s="52">
        <f t="shared" si="174"/>
        <v>0.45759364640224359</v>
      </c>
      <c r="DP106" s="52">
        <f t="shared" si="174"/>
        <v>0.47573024467402136</v>
      </c>
    </row>
    <row r="107" spans="1:120" x14ac:dyDescent="0.25">
      <c r="A107" s="52" t="str">
        <f t="shared" si="138"/>
        <v>09_ROK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09_ROK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2.7895875042783989E-2</v>
      </c>
      <c r="CM107" s="52">
        <f t="shared" si="175"/>
        <v>8.3123163611923082E-2</v>
      </c>
      <c r="CN107" s="52">
        <f t="shared" si="175"/>
        <v>0.16511267889597633</v>
      </c>
      <c r="CO107" s="52">
        <f t="shared" si="175"/>
        <v>0.27329633218628674</v>
      </c>
      <c r="CP107" s="52">
        <f t="shared" si="175"/>
        <v>0.40710738447736938</v>
      </c>
      <c r="CQ107" s="52">
        <f t="shared" si="175"/>
        <v>0.56598344072405371</v>
      </c>
      <c r="CR107" s="52">
        <f t="shared" si="175"/>
        <v>0.75541395911381293</v>
      </c>
      <c r="CS107" s="52">
        <f t="shared" si="175"/>
        <v>0.97221125908072048</v>
      </c>
      <c r="CT107" s="52">
        <f t="shared" si="175"/>
        <v>1.2164372342514813</v>
      </c>
      <c r="CU107" s="52">
        <f t="shared" si="175"/>
        <v>1.4881837673612817</v>
      </c>
      <c r="CV107" s="52">
        <f t="shared" si="175"/>
        <v>1.7604349817435692</v>
      </c>
      <c r="CW107" s="52">
        <f t="shared" ref="CW107:DP107" si="176">CW$50*CW32</f>
        <v>2.0320901937216789</v>
      </c>
      <c r="CX107" s="52">
        <f t="shared" si="176"/>
        <v>2.303964196252668</v>
      </c>
      <c r="CY107" s="52">
        <f t="shared" si="176"/>
        <v>2.5760571216118242</v>
      </c>
      <c r="CZ107" s="52">
        <f t="shared" si="176"/>
        <v>2.8483691021455368</v>
      </c>
      <c r="DA107" s="52">
        <f t="shared" si="176"/>
        <v>3.1209002702713282</v>
      </c>
      <c r="DB107" s="52">
        <f t="shared" si="176"/>
        <v>3.3936507584778957</v>
      </c>
      <c r="DC107" s="52">
        <f t="shared" si="176"/>
        <v>3.6666206993251422</v>
      </c>
      <c r="DD107" s="52">
        <f t="shared" si="176"/>
        <v>3.9398102254442158</v>
      </c>
      <c r="DE107" s="52">
        <f t="shared" si="176"/>
        <v>4.2132194695375436</v>
      </c>
      <c r="DF107" s="52">
        <f t="shared" si="176"/>
        <v>4.4868485643788674</v>
      </c>
      <c r="DG107" s="52">
        <f t="shared" si="176"/>
        <v>4.760697642813283</v>
      </c>
      <c r="DH107" s="52">
        <f t="shared" si="176"/>
        <v>5.0347668377572692</v>
      </c>
      <c r="DI107" s="52">
        <f t="shared" si="176"/>
        <v>5.3090562821987319</v>
      </c>
      <c r="DJ107" s="52">
        <f t="shared" si="176"/>
        <v>5.5835661091970348</v>
      </c>
      <c r="DK107" s="52">
        <f t="shared" si="176"/>
        <v>5.8582964518830387</v>
      </c>
      <c r="DL107" s="52">
        <f t="shared" si="176"/>
        <v>6.1332474434591324</v>
      </c>
      <c r="DM107" s="52">
        <f t="shared" si="176"/>
        <v>6.4084192171992767</v>
      </c>
      <c r="DN107" s="52">
        <f t="shared" si="176"/>
        <v>6.6838119064490291</v>
      </c>
      <c r="DO107" s="52">
        <f t="shared" si="176"/>
        <v>6.9594256446255951</v>
      </c>
      <c r="DP107" s="52">
        <f t="shared" si="176"/>
        <v>7.235260565217847</v>
      </c>
    </row>
    <row r="108" spans="1:120" x14ac:dyDescent="0.25">
      <c r="A108" s="52" t="str">
        <f t="shared" si="138"/>
        <v>09_ROK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09_ROK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09_ROK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09_ROK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09_ROK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09_ROK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09_ROK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09_ROK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09_ROK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09_ROK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1.3241837878316944E-4</v>
      </c>
      <c r="CM112" s="52">
        <f t="shared" si="185"/>
        <v>3.9457570511545071E-4</v>
      </c>
      <c r="CN112" s="52">
        <f t="shared" si="185"/>
        <v>7.8377011735313571E-4</v>
      </c>
      <c r="CO112" s="52">
        <f t="shared" si="185"/>
        <v>1.2973049664149533E-3</v>
      </c>
      <c r="CP112" s="52">
        <f t="shared" si="185"/>
        <v>1.9324900100989859E-3</v>
      </c>
      <c r="CQ112" s="52">
        <f t="shared" si="185"/>
        <v>2.6866556264628157E-3</v>
      </c>
      <c r="CR112" s="52">
        <f t="shared" si="185"/>
        <v>3.5858596162554189E-3</v>
      </c>
      <c r="CS112" s="52">
        <f t="shared" si="185"/>
        <v>4.6149704414995421E-3</v>
      </c>
      <c r="CT112" s="52">
        <f t="shared" si="185"/>
        <v>5.7742819038304706E-3</v>
      </c>
      <c r="CU112" s="52">
        <f t="shared" si="185"/>
        <v>7.064230159590775E-3</v>
      </c>
      <c r="CV112" s="52">
        <f t="shared" si="185"/>
        <v>8.356574076924788E-3</v>
      </c>
      <c r="CW112" s="52">
        <f t="shared" ref="CW112:DP112" si="186">CW$50*CW37</f>
        <v>9.646088842207072E-3</v>
      </c>
      <c r="CX112" s="52">
        <f t="shared" si="186"/>
        <v>1.0936642180047518E-2</v>
      </c>
      <c r="CY112" s="52">
        <f t="shared" si="186"/>
        <v>1.2228234718341082E-2</v>
      </c>
      <c r="CZ112" s="52">
        <f t="shared" si="186"/>
        <v>1.3520867085320224E-2</v>
      </c>
      <c r="DA112" s="52">
        <f t="shared" si="186"/>
        <v>1.4814539909555068E-2</v>
      </c>
      <c r="DB112" s="52">
        <f t="shared" si="186"/>
        <v>1.6109253819953599E-2</v>
      </c>
      <c r="DC112" s="52">
        <f t="shared" si="186"/>
        <v>1.7405009445761805E-2</v>
      </c>
      <c r="DD112" s="52">
        <f t="shared" si="186"/>
        <v>1.8701807416563861E-2</v>
      </c>
      <c r="DE112" s="52">
        <f t="shared" si="186"/>
        <v>1.9999648362282307E-2</v>
      </c>
      <c r="DF112" s="52">
        <f t="shared" si="186"/>
        <v>2.1298532913178191E-2</v>
      </c>
      <c r="DG112" s="52">
        <f t="shared" si="186"/>
        <v>2.2598461699851278E-2</v>
      </c>
      <c r="DH112" s="52">
        <f t="shared" si="186"/>
        <v>2.3899435353240184E-2</v>
      </c>
      <c r="DI112" s="52">
        <f t="shared" si="186"/>
        <v>2.5201454504622574E-2</v>
      </c>
      <c r="DJ112" s="52">
        <f t="shared" si="186"/>
        <v>2.6504519785615313E-2</v>
      </c>
      <c r="DK112" s="52">
        <f t="shared" si="186"/>
        <v>2.7808631828174651E-2</v>
      </c>
      <c r="DL112" s="52">
        <f t="shared" si="186"/>
        <v>2.9113791264596386E-2</v>
      </c>
      <c r="DM112" s="52">
        <f t="shared" si="186"/>
        <v>3.0419998727516055E-2</v>
      </c>
      <c r="DN112" s="52">
        <f t="shared" si="186"/>
        <v>3.1727254849909056E-2</v>
      </c>
      <c r="DO112" s="52">
        <f t="shared" si="186"/>
        <v>3.3035560265090878E-2</v>
      </c>
      <c r="DP112" s="52">
        <f t="shared" si="186"/>
        <v>3.4344915606717229E-2</v>
      </c>
    </row>
    <row r="113" spans="1:120" x14ac:dyDescent="0.25">
      <c r="A113" s="52" t="str">
        <f t="shared" si="138"/>
        <v>09_ROK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09_ROK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09_ROK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09_ROK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3.6186075573786843E-2</v>
      </c>
      <c r="CM114" s="52">
        <f t="shared" si="189"/>
        <v>0.10782601641927596</v>
      </c>
      <c r="CN114" s="52">
        <f t="shared" si="189"/>
        <v>0.21418148265851708</v>
      </c>
      <c r="CO114" s="52">
        <f t="shared" si="189"/>
        <v>0.35451555885463831</v>
      </c>
      <c r="CP114" s="52">
        <f t="shared" si="189"/>
        <v>0.52809308038377911</v>
      </c>
      <c r="CQ114" s="52">
        <f t="shared" si="189"/>
        <v>0.73418451753677438</v>
      </c>
      <c r="CR114" s="52">
        <f t="shared" si="189"/>
        <v>0.97991070622668974</v>
      </c>
      <c r="CS114" s="52">
        <f t="shared" si="189"/>
        <v>1.2611366390487817</v>
      </c>
      <c r="CT114" s="52">
        <f t="shared" si="189"/>
        <v>1.5779426034093451</v>
      </c>
      <c r="CU114" s="52">
        <f t="shared" si="189"/>
        <v>1.9304477880986308</v>
      </c>
      <c r="CV114" s="52">
        <f t="shared" si="189"/>
        <v>2.2836076371294682</v>
      </c>
      <c r="CW114" s="52">
        <f t="shared" ref="CW114:DP114" si="190">CW$50*CW39</f>
        <v>2.6359943615314254</v>
      </c>
      <c r="CX114" s="52">
        <f t="shared" si="190"/>
        <v>2.9886648974814767</v>
      </c>
      <c r="CY114" s="52">
        <f t="shared" si="190"/>
        <v>3.3416194165649746</v>
      </c>
      <c r="CZ114" s="52">
        <f t="shared" si="190"/>
        <v>3.694858090459503</v>
      </c>
      <c r="DA114" s="52">
        <f t="shared" si="190"/>
        <v>4.0483810909349209</v>
      </c>
      <c r="DB114" s="52">
        <f t="shared" si="190"/>
        <v>4.4021885898534103</v>
      </c>
      <c r="DC114" s="52">
        <f t="shared" si="190"/>
        <v>4.7562807591695222</v>
      </c>
      <c r="DD114" s="52">
        <f t="shared" si="190"/>
        <v>5.1106577709302279</v>
      </c>
      <c r="DE114" s="52">
        <f t="shared" si="190"/>
        <v>5.4653197972749563</v>
      </c>
      <c r="DF114" s="52">
        <f t="shared" si="190"/>
        <v>5.8202670104356473</v>
      </c>
      <c r="DG114" s="52">
        <f t="shared" si="190"/>
        <v>6.175499582736796</v>
      </c>
      <c r="DH114" s="52">
        <f t="shared" si="190"/>
        <v>6.5310176865955034</v>
      </c>
      <c r="DI114" s="52">
        <f t="shared" si="190"/>
        <v>6.8868214945215174</v>
      </c>
      <c r="DJ114" s="52">
        <f t="shared" si="190"/>
        <v>7.2429111791172787</v>
      </c>
      <c r="DK114" s="52">
        <f t="shared" si="190"/>
        <v>7.599286913077977</v>
      </c>
      <c r="DL114" s="52">
        <f t="shared" si="190"/>
        <v>7.9559488691915874</v>
      </c>
      <c r="DM114" s="52">
        <f t="shared" si="190"/>
        <v>8.31289722033892</v>
      </c>
      <c r="DN114" s="52">
        <f t="shared" si="190"/>
        <v>8.6701321394936688</v>
      </c>
      <c r="DO114" s="52">
        <f t="shared" si="190"/>
        <v>9.0276537997224615</v>
      </c>
      <c r="DP114" s="52">
        <f t="shared" si="190"/>
        <v>9.3854623741848968</v>
      </c>
    </row>
    <row r="115" spans="1:120" x14ac:dyDescent="0.25">
      <c r="A115" s="52" t="str">
        <f t="shared" si="138"/>
        <v>09_ROK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09_ROK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09_ROK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09_ROK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09_ROK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09_ROK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09_ROK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09_ROK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09_ROK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09_ROK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09_ROK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09_ROK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0.1147034575221953</v>
      </c>
      <c r="CM120" s="54">
        <f t="shared" si="202"/>
        <v>0.34171743716495157</v>
      </c>
      <c r="CN120" s="54">
        <f t="shared" si="202"/>
        <v>0.67863159422706176</v>
      </c>
      <c r="CO120" s="54">
        <f t="shared" si="202"/>
        <v>1.1230421229160124</v>
      </c>
      <c r="CP120" s="54">
        <f t="shared" si="202"/>
        <v>1.6725527832484239</v>
      </c>
      <c r="CQ120" s="54">
        <f t="shared" si="202"/>
        <v>2.3247871921652159</v>
      </c>
      <c r="CR120" s="54">
        <f t="shared" si="202"/>
        <v>3.1022238314967643</v>
      </c>
      <c r="CS120" s="54">
        <f t="shared" si="202"/>
        <v>3.9916957588482478</v>
      </c>
      <c r="CT120" s="54">
        <f t="shared" si="202"/>
        <v>4.9933863682235202</v>
      </c>
      <c r="CU120" s="54">
        <f t="shared" si="202"/>
        <v>6.1076019742531216</v>
      </c>
      <c r="CV120" s="58">
        <f t="shared" ref="CV120:DP120" si="203">CV127</f>
        <v>7.2234200239145769</v>
      </c>
      <c r="CW120" s="58">
        <f t="shared" si="203"/>
        <v>8.336324116798405</v>
      </c>
      <c r="CX120" s="58">
        <f t="shared" si="203"/>
        <v>9.4496579327334089</v>
      </c>
      <c r="CY120" s="58">
        <f t="shared" si="203"/>
        <v>10.56342173151938</v>
      </c>
      <c r="CZ120" s="58">
        <f t="shared" si="203"/>
        <v>11.677615773095757</v>
      </c>
      <c r="DA120" s="58">
        <f t="shared" si="203"/>
        <v>12.792240317541697</v>
      </c>
      <c r="DB120" s="58">
        <f t="shared" si="203"/>
        <v>13.907295625076145</v>
      </c>
      <c r="DC120" s="58">
        <f t="shared" si="203"/>
        <v>15.022781956057905</v>
      </c>
      <c r="DD120" s="58">
        <f t="shared" si="203"/>
        <v>16.1386995709857</v>
      </c>
      <c r="DE120" s="58">
        <f t="shared" si="203"/>
        <v>17.255048730498274</v>
      </c>
      <c r="DF120" s="58">
        <f t="shared" si="203"/>
        <v>18.371829695374412</v>
      </c>
      <c r="DG120" s="58">
        <f t="shared" si="203"/>
        <v>19.489042726533064</v>
      </c>
      <c r="DH120" s="58">
        <f t="shared" si="203"/>
        <v>20.606688085033376</v>
      </c>
      <c r="DI120" s="58">
        <f t="shared" si="203"/>
        <v>21.724766032074783</v>
      </c>
      <c r="DJ120" s="58">
        <f t="shared" si="203"/>
        <v>22.843276828997062</v>
      </c>
      <c r="DK120" s="58">
        <f t="shared" si="203"/>
        <v>23.962220737280433</v>
      </c>
      <c r="DL120" s="58">
        <f t="shared" si="203"/>
        <v>25.081598018545584</v>
      </c>
      <c r="DM120" s="58">
        <f t="shared" si="203"/>
        <v>26.201408934553786</v>
      </c>
      <c r="DN120" s="58">
        <f t="shared" si="203"/>
        <v>27.321653747206945</v>
      </c>
      <c r="DO120" s="58">
        <f t="shared" si="203"/>
        <v>28.442332718547661</v>
      </c>
      <c r="DP120" s="58">
        <f t="shared" si="203"/>
        <v>29.563446110759308</v>
      </c>
    </row>
    <row r="121" spans="1:120" x14ac:dyDescent="0.25">
      <c r="A121" s="52" t="str">
        <f t="shared" si="138"/>
        <v>09_ROK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09_ROK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1.3730812868974676E-4</v>
      </c>
      <c r="CM121" s="52">
        <f t="shared" si="204"/>
        <v>4.0914601276424955E-4</v>
      </c>
      <c r="CN121" s="52">
        <f t="shared" si="204"/>
        <v>8.1271202023189759E-4</v>
      </c>
      <c r="CO121" s="52">
        <f t="shared" si="204"/>
        <v>1.345209924145308E-3</v>
      </c>
      <c r="CP121" s="52">
        <f t="shared" si="204"/>
        <v>2.0038501410202091E-3</v>
      </c>
      <c r="CQ121" s="52">
        <f t="shared" si="204"/>
        <v>2.7858644690662549E-3</v>
      </c>
      <c r="CR121" s="52">
        <f t="shared" si="204"/>
        <v>3.7182729329317669E-3</v>
      </c>
      <c r="CS121" s="52">
        <f t="shared" si="204"/>
        <v>4.7853852396004199E-3</v>
      </c>
      <c r="CT121" s="52">
        <f t="shared" si="204"/>
        <v>5.9875060397794506E-3</v>
      </c>
      <c r="CU121" s="52">
        <f t="shared" si="204"/>
        <v>7.3250875955473155E-3</v>
      </c>
      <c r="CV121" s="52">
        <f t="shared" ref="CV121:DP121" si="205">CV$50*CV46</f>
        <v>8.6651532763337979E-3</v>
      </c>
      <c r="CW121" s="52">
        <f t="shared" si="205"/>
        <v>1.0002285334328856E-2</v>
      </c>
      <c r="CX121" s="52">
        <f t="shared" si="205"/>
        <v>1.134049431575237E-2</v>
      </c>
      <c r="CY121" s="52">
        <f t="shared" si="205"/>
        <v>1.2679780871685269E-2</v>
      </c>
      <c r="CZ121" s="52">
        <f t="shared" si="205"/>
        <v>1.4020145653558452E-2</v>
      </c>
      <c r="DA121" s="52">
        <f t="shared" si="205"/>
        <v>1.5361589313152957E-2</v>
      </c>
      <c r="DB121" s="52">
        <f t="shared" si="205"/>
        <v>1.6704112502600142E-2</v>
      </c>
      <c r="DC121" s="52">
        <f t="shared" si="205"/>
        <v>1.8047715874381868E-2</v>
      </c>
      <c r="DD121" s="52">
        <f t="shared" si="205"/>
        <v>1.9392400081330665E-2</v>
      </c>
      <c r="DE121" s="52">
        <f t="shared" si="205"/>
        <v>2.0738165776629909E-2</v>
      </c>
      <c r="DF121" s="52">
        <f t="shared" si="205"/>
        <v>2.2085013613814E-2</v>
      </c>
      <c r="DG121" s="52">
        <f t="shared" si="205"/>
        <v>2.3432944246768561E-2</v>
      </c>
      <c r="DH121" s="52">
        <f t="shared" si="205"/>
        <v>2.4781958329730576E-2</v>
      </c>
      <c r="DI121" s="52">
        <f t="shared" si="205"/>
        <v>2.6132056517288595E-2</v>
      </c>
      <c r="DJ121" s="52">
        <f t="shared" si="205"/>
        <v>2.7483239464382889E-2</v>
      </c>
      <c r="DK121" s="52">
        <f t="shared" si="205"/>
        <v>2.8835507826305666E-2</v>
      </c>
      <c r="DL121" s="52">
        <f t="shared" si="205"/>
        <v>3.0188862258701207E-2</v>
      </c>
      <c r="DM121" s="52">
        <f t="shared" si="205"/>
        <v>3.154330341756606E-2</v>
      </c>
      <c r="DN121" s="52">
        <f t="shared" si="205"/>
        <v>3.2898831959249211E-2</v>
      </c>
      <c r="DO121" s="52">
        <f t="shared" si="205"/>
        <v>3.4255448540452295E-2</v>
      </c>
      <c r="DP121" s="52">
        <f t="shared" si="205"/>
        <v>3.5613153818229708E-2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5.4789845268851591E-2</v>
      </c>
      <c r="CM124" s="58">
        <f t="shared" si="207"/>
        <v>0.16326088590408971</v>
      </c>
      <c r="CN124" s="58">
        <f t="shared" si="207"/>
        <v>0.32429519112633964</v>
      </c>
      <c r="CO124" s="58">
        <f t="shared" si="207"/>
        <v>0.53677698692247</v>
      </c>
      <c r="CP124" s="58">
        <f t="shared" si="207"/>
        <v>0.79959315020992017</v>
      </c>
      <c r="CQ124" s="58">
        <f t="shared" si="207"/>
        <v>1.1116390898096149</v>
      </c>
      <c r="CR124" s="58">
        <f t="shared" si="207"/>
        <v>1.4836965633914667</v>
      </c>
      <c r="CS124" s="58">
        <f t="shared" si="207"/>
        <v>1.9095046981667303</v>
      </c>
      <c r="CT124" s="58">
        <f t="shared" si="207"/>
        <v>2.3891850584249315</v>
      </c>
      <c r="CU124" s="58">
        <f t="shared" si="207"/>
        <v>2.9229181095874273</v>
      </c>
      <c r="CV124" s="58">
        <f t="shared" ref="CV124:DP124" si="208">CV50*CV45</f>
        <v>3.4576423972243924</v>
      </c>
      <c r="CW124" s="58">
        <f t="shared" si="208"/>
        <v>3.9911960860020397</v>
      </c>
      <c r="CX124" s="58">
        <f t="shared" si="208"/>
        <v>4.5251794978308615</v>
      </c>
      <c r="CY124" s="58">
        <f t="shared" si="208"/>
        <v>5.0595928925106497</v>
      </c>
      <c r="CZ124" s="58">
        <f t="shared" si="208"/>
        <v>5.594436529980845</v>
      </c>
      <c r="DA124" s="58">
        <f t="shared" si="208"/>
        <v>6.1297106703206028</v>
      </c>
      <c r="DB124" s="58">
        <f t="shared" si="208"/>
        <v>6.6654155737488683</v>
      </c>
      <c r="DC124" s="58">
        <f t="shared" si="208"/>
        <v>7.2015515006244453</v>
      </c>
      <c r="DD124" s="58">
        <f t="shared" si="208"/>
        <v>7.7381187114460595</v>
      </c>
      <c r="DE124" s="58">
        <f t="shared" si="208"/>
        <v>8.2751174668524463</v>
      </c>
      <c r="DF124" s="58">
        <f t="shared" si="208"/>
        <v>8.8125480276224053</v>
      </c>
      <c r="DG124" s="58">
        <f t="shared" si="208"/>
        <v>9.3504106546748726</v>
      </c>
      <c r="DH124" s="58">
        <f t="shared" si="208"/>
        <v>9.8887056090690031</v>
      </c>
      <c r="DI124" s="58">
        <f t="shared" si="208"/>
        <v>10.427433152004225</v>
      </c>
      <c r="DJ124" s="58">
        <f t="shared" si="208"/>
        <v>10.966593544820325</v>
      </c>
      <c r="DK124" s="58">
        <f t="shared" si="208"/>
        <v>11.506187048997511</v>
      </c>
      <c r="DL124" s="58">
        <f t="shared" si="208"/>
        <v>12.046213926156481</v>
      </c>
      <c r="DM124" s="58">
        <f t="shared" si="208"/>
        <v>12.586674438058502</v>
      </c>
      <c r="DN124" s="58">
        <f t="shared" si="208"/>
        <v>13.127568846605476</v>
      </c>
      <c r="DO124" s="58">
        <f t="shared" si="208"/>
        <v>13.668897413840007</v>
      </c>
      <c r="DP124" s="58">
        <f t="shared" si="208"/>
        <v>14.21066040194548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58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5.9913612253343712E-2</v>
      </c>
      <c r="CM126" s="58">
        <f t="shared" si="209"/>
        <v>0.17845655126086185</v>
      </c>
      <c r="CN126" s="58">
        <f t="shared" si="209"/>
        <v>0.35433640310072206</v>
      </c>
      <c r="CO126" s="58">
        <f t="shared" si="209"/>
        <v>0.58626513599354224</v>
      </c>
      <c r="CP126" s="58">
        <f t="shared" si="209"/>
        <v>0.87295963303850366</v>
      </c>
      <c r="CQ126" s="58">
        <f t="shared" si="209"/>
        <v>1.2131481023556008</v>
      </c>
      <c r="CR126" s="58">
        <f t="shared" si="209"/>
        <v>1.6185272681052973</v>
      </c>
      <c r="CS126" s="58">
        <f t="shared" si="209"/>
        <v>2.0821910606815175</v>
      </c>
      <c r="CT126" s="58">
        <f t="shared" si="209"/>
        <v>2.6042013097985883</v>
      </c>
      <c r="CU126" s="58">
        <f t="shared" si="209"/>
        <v>3.1846838646656948</v>
      </c>
      <c r="CV126" s="58">
        <f t="shared" ref="CV126:DP126" si="210">CV125*1000*$I$9*$I$10</f>
        <v>3.7657776266901846</v>
      </c>
      <c r="CW126" s="58">
        <f t="shared" si="210"/>
        <v>4.3451280307963662</v>
      </c>
      <c r="CX126" s="58">
        <f t="shared" si="210"/>
        <v>4.9244784349025474</v>
      </c>
      <c r="CY126" s="58">
        <f t="shared" si="210"/>
        <v>5.5038288390087304</v>
      </c>
      <c r="CZ126" s="58">
        <f t="shared" si="210"/>
        <v>6.0831792431149125</v>
      </c>
      <c r="DA126" s="58">
        <f t="shared" si="210"/>
        <v>6.6625296472210938</v>
      </c>
      <c r="DB126" s="58">
        <f t="shared" si="210"/>
        <v>7.2418800513272776</v>
      </c>
      <c r="DC126" s="58">
        <f t="shared" si="210"/>
        <v>7.8212304554334597</v>
      </c>
      <c r="DD126" s="58">
        <f t="shared" si="210"/>
        <v>8.4005808595396427</v>
      </c>
      <c r="DE126" s="58">
        <f t="shared" si="210"/>
        <v>8.9799312636458257</v>
      </c>
      <c r="DF126" s="58">
        <f t="shared" si="210"/>
        <v>9.5592816677520069</v>
      </c>
      <c r="DG126" s="58">
        <f t="shared" si="210"/>
        <v>10.138632071858192</v>
      </c>
      <c r="DH126" s="58">
        <f t="shared" si="210"/>
        <v>10.717982475964375</v>
      </c>
      <c r="DI126" s="58">
        <f t="shared" si="210"/>
        <v>11.297332880070556</v>
      </c>
      <c r="DJ126" s="58">
        <f t="shared" si="210"/>
        <v>11.876683284176737</v>
      </c>
      <c r="DK126" s="58">
        <f t="shared" si="210"/>
        <v>12.45603368828292</v>
      </c>
      <c r="DL126" s="58">
        <f t="shared" si="210"/>
        <v>13.035384092389103</v>
      </c>
      <c r="DM126" s="58">
        <f t="shared" si="210"/>
        <v>13.614734496495284</v>
      </c>
      <c r="DN126" s="58">
        <f t="shared" si="210"/>
        <v>14.194084900601469</v>
      </c>
      <c r="DO126" s="58">
        <f t="shared" si="210"/>
        <v>14.773435304707652</v>
      </c>
      <c r="DP126" s="58">
        <f t="shared" si="210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0.1147034575221953</v>
      </c>
      <c r="CM127" s="59">
        <f t="shared" si="211"/>
        <v>0.34171743716495157</v>
      </c>
      <c r="CN127" s="59">
        <f t="shared" si="211"/>
        <v>0.67863159422706176</v>
      </c>
      <c r="CO127" s="59">
        <f t="shared" si="211"/>
        <v>1.1230421229160124</v>
      </c>
      <c r="CP127" s="59">
        <f t="shared" si="211"/>
        <v>1.6725527832484239</v>
      </c>
      <c r="CQ127" s="59">
        <f t="shared" si="211"/>
        <v>2.3247871921652159</v>
      </c>
      <c r="CR127" s="59">
        <f t="shared" si="211"/>
        <v>3.1022238314967643</v>
      </c>
      <c r="CS127" s="59">
        <f t="shared" si="211"/>
        <v>3.9916957588482478</v>
      </c>
      <c r="CT127" s="59">
        <f t="shared" si="211"/>
        <v>4.9933863682235202</v>
      </c>
      <c r="CU127" s="59">
        <f t="shared" si="211"/>
        <v>6.1076019742531216</v>
      </c>
      <c r="CV127" s="59">
        <f t="shared" ref="CV127:DP127" si="212">CV124+CV126</f>
        <v>7.2234200239145769</v>
      </c>
      <c r="CW127" s="59">
        <f t="shared" si="212"/>
        <v>8.336324116798405</v>
      </c>
      <c r="CX127" s="59">
        <f t="shared" si="212"/>
        <v>9.4496579327334089</v>
      </c>
      <c r="CY127" s="59">
        <f t="shared" si="212"/>
        <v>10.56342173151938</v>
      </c>
      <c r="CZ127" s="59">
        <f t="shared" si="212"/>
        <v>11.677615773095757</v>
      </c>
      <c r="DA127" s="59">
        <f t="shared" si="212"/>
        <v>12.792240317541697</v>
      </c>
      <c r="DB127" s="59">
        <f t="shared" si="212"/>
        <v>13.907295625076145</v>
      </c>
      <c r="DC127" s="59">
        <f t="shared" si="212"/>
        <v>15.022781956057905</v>
      </c>
      <c r="DD127" s="59">
        <f t="shared" si="212"/>
        <v>16.1386995709857</v>
      </c>
      <c r="DE127" s="59">
        <f t="shared" si="212"/>
        <v>17.255048730498274</v>
      </c>
      <c r="DF127" s="59">
        <f t="shared" si="212"/>
        <v>18.371829695374412</v>
      </c>
      <c r="DG127" s="59">
        <f t="shared" si="212"/>
        <v>19.489042726533064</v>
      </c>
      <c r="DH127" s="59">
        <f t="shared" si="212"/>
        <v>20.606688085033376</v>
      </c>
      <c r="DI127" s="59">
        <f t="shared" si="212"/>
        <v>21.724766032074783</v>
      </c>
      <c r="DJ127" s="59">
        <f t="shared" si="212"/>
        <v>22.843276828997062</v>
      </c>
      <c r="DK127" s="59">
        <f t="shared" si="212"/>
        <v>23.962220737280433</v>
      </c>
      <c r="DL127" s="59">
        <f t="shared" si="212"/>
        <v>25.081598018545584</v>
      </c>
      <c r="DM127" s="59">
        <f t="shared" si="212"/>
        <v>26.201408934553786</v>
      </c>
      <c r="DN127" s="59">
        <f t="shared" si="212"/>
        <v>27.321653747206945</v>
      </c>
      <c r="DO127" s="59">
        <f t="shared" si="212"/>
        <v>28.442332718547661</v>
      </c>
      <c r="DP127" s="59">
        <f t="shared" si="212"/>
        <v>29.563446110759308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21982.7886282652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10_MAS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21982.7886282652</v>
      </c>
      <c r="J16" s="42">
        <f t="shared" si="0"/>
        <v>4.8752579742745578E-3</v>
      </c>
      <c r="K16" s="42">
        <f t="shared" ref="K16:AP16" si="7">J16*(1-$F$4)</f>
        <v>4.867981469835342E-3</v>
      </c>
      <c r="L16" s="42">
        <f t="shared" si="7"/>
        <v>4.8607158258505137E-3</v>
      </c>
      <c r="M16" s="42">
        <f t="shared" si="7"/>
        <v>4.8534610261104384E-3</v>
      </c>
      <c r="N16" s="42">
        <f t="shared" si="7"/>
        <v>4.8462170544296768E-3</v>
      </c>
      <c r="O16" s="42">
        <f t="shared" si="7"/>
        <v>4.8389838946469458E-3</v>
      </c>
      <c r="P16" s="42">
        <f t="shared" si="7"/>
        <v>4.8317615306250851E-3</v>
      </c>
      <c r="Q16" s="42">
        <f t="shared" si="7"/>
        <v>4.8245499462510177E-3</v>
      </c>
      <c r="R16" s="42">
        <f t="shared" si="7"/>
        <v>4.8173491254357177E-3</v>
      </c>
      <c r="S16" s="42">
        <f t="shared" si="7"/>
        <v>4.810159052114172E-3</v>
      </c>
      <c r="T16" s="42">
        <f t="shared" si="7"/>
        <v>4.8029797102453449E-3</v>
      </c>
      <c r="U16" s="42">
        <f t="shared" si="7"/>
        <v>4.7958110838121435E-3</v>
      </c>
      <c r="V16" s="42">
        <f t="shared" si="7"/>
        <v>4.7886531568213792E-3</v>
      </c>
      <c r="W16" s="42">
        <f t="shared" si="7"/>
        <v>4.7815059133037357E-3</v>
      </c>
      <c r="X16" s="42">
        <f t="shared" si="7"/>
        <v>4.7743693373137304E-3</v>
      </c>
      <c r="Y16" s="42">
        <f t="shared" si="7"/>
        <v>4.76724341292968E-3</v>
      </c>
      <c r="Z16" s="42">
        <f t="shared" si="7"/>
        <v>4.7601281242536661E-3</v>
      </c>
      <c r="AA16" s="42">
        <f t="shared" si="7"/>
        <v>4.753023455411497E-3</v>
      </c>
      <c r="AB16" s="42">
        <f t="shared" si="7"/>
        <v>4.7459293905526738E-3</v>
      </c>
      <c r="AC16" s="42">
        <f t="shared" si="7"/>
        <v>4.7388459138503567E-3</v>
      </c>
      <c r="AD16" s="42">
        <f t="shared" si="7"/>
        <v>4.7317730095013267E-3</v>
      </c>
      <c r="AE16" s="42">
        <f t="shared" si="7"/>
        <v>4.7247106617259518E-3</v>
      </c>
      <c r="AF16" s="42">
        <f t="shared" si="7"/>
        <v>4.7176588547681517E-3</v>
      </c>
      <c r="AG16" s="42">
        <f t="shared" si="7"/>
        <v>4.7106175728953634E-3</v>
      </c>
      <c r="AH16" s="42">
        <f t="shared" si="7"/>
        <v>4.7035868003985045E-3</v>
      </c>
      <c r="AI16" s="42">
        <f t="shared" si="7"/>
        <v>4.6965665215919399E-3</v>
      </c>
      <c r="AJ16" s="42">
        <f t="shared" si="7"/>
        <v>4.6895567208134446E-3</v>
      </c>
      <c r="AK16" s="42">
        <f t="shared" si="7"/>
        <v>4.6825573824241708E-3</v>
      </c>
      <c r="AL16" s="42">
        <f t="shared" si="7"/>
        <v>4.6755684908086122E-3</v>
      </c>
      <c r="AM16" s="42">
        <f t="shared" si="7"/>
        <v>4.6685900303745694E-3</v>
      </c>
      <c r="AN16" s="42">
        <f t="shared" si="7"/>
        <v>4.6616219855531152E-3</v>
      </c>
      <c r="AO16" s="42">
        <f t="shared" si="7"/>
        <v>4.6546643407985588E-3</v>
      </c>
      <c r="AP16" s="42">
        <f t="shared" si="7"/>
        <v>4.6477170805884118E-3</v>
      </c>
      <c r="AQ16" s="42">
        <f t="shared" ref="AQ16:BJ16" si="8">AP16*(1-$F$4)</f>
        <v>4.6407801894233543E-3</v>
      </c>
      <c r="AR16" s="42">
        <f t="shared" si="8"/>
        <v>4.6338536518272001E-3</v>
      </c>
      <c r="AS16" s="42">
        <f t="shared" si="8"/>
        <v>4.6269374523468616E-3</v>
      </c>
      <c r="AT16" s="42">
        <f t="shared" si="8"/>
        <v>4.6200315755523143E-3</v>
      </c>
      <c r="AU16" s="42">
        <f t="shared" si="8"/>
        <v>4.6131360060365648E-3</v>
      </c>
      <c r="AV16" s="42">
        <f t="shared" si="8"/>
        <v>4.6062507284156153E-3</v>
      </c>
      <c r="AW16" s="42">
        <f t="shared" si="8"/>
        <v>4.5993757273284277E-3</v>
      </c>
      <c r="AX16" s="42">
        <f t="shared" si="8"/>
        <v>4.5925109874368928E-3</v>
      </c>
      <c r="AY16" s="42">
        <f t="shared" si="8"/>
        <v>4.5856564934257929E-3</v>
      </c>
      <c r="AZ16" s="42">
        <f t="shared" si="8"/>
        <v>4.5788122300027692E-3</v>
      </c>
      <c r="BA16" s="42">
        <f t="shared" si="8"/>
        <v>4.5719781818982881E-3</v>
      </c>
      <c r="BB16" s="42">
        <f t="shared" si="8"/>
        <v>4.5651543338656045E-3</v>
      </c>
      <c r="BC16" s="42">
        <f t="shared" si="8"/>
        <v>4.5583406706807307E-3</v>
      </c>
      <c r="BD16" s="42">
        <f t="shared" si="8"/>
        <v>4.551537177142401E-3</v>
      </c>
      <c r="BE16" s="42">
        <f t="shared" si="8"/>
        <v>4.5447438380720392E-3</v>
      </c>
      <c r="BF16" s="42">
        <f t="shared" si="8"/>
        <v>4.5379606383137228E-3</v>
      </c>
      <c r="BG16" s="42">
        <f t="shared" si="8"/>
        <v>4.53118756273415E-3</v>
      </c>
      <c r="BH16" s="42">
        <f t="shared" si="8"/>
        <v>4.5244245962226069E-3</v>
      </c>
      <c r="BI16" s="42">
        <f t="shared" si="8"/>
        <v>4.5176717236909318E-3</v>
      </c>
      <c r="BJ16" s="42">
        <f t="shared" si="8"/>
        <v>4.5109289300734826E-3</v>
      </c>
      <c r="BK16" t="str">
        <f t="shared" si="3"/>
        <v>10_MAS</v>
      </c>
      <c r="BL16" t="str">
        <f t="shared" si="4"/>
        <v>d_ind_cem_1_1_coking_coal</v>
      </c>
      <c r="BO16" s="8">
        <f t="shared" si="5"/>
        <v>98.311204614395862</v>
      </c>
      <c r="BP16" s="8">
        <f t="shared" si="6"/>
        <v>107.17176555674199</v>
      </c>
      <c r="BQ16" s="8" cm="1">
        <f t="array" ref="BQ16">K16*INDEX(prod_est,$G16+$H16-1,MATCH(BQ$14,$BP$14:$DP$14,0))</f>
        <v>106.98052935559721</v>
      </c>
      <c r="BR16" s="8" cm="1">
        <f t="array" ref="BR16">L16*INDEX(prod_est,$G16+$H16-1,MATCH(BR$14,$BP$14:$DP$14,0))</f>
        <v>94.147579946557926</v>
      </c>
      <c r="BS16" s="8" cm="1">
        <f t="array" ref="BS16">M16*INDEX(prod_est,$G16+$H16-1,MATCH(BS$14,$BP$14:$DP$14,0))</f>
        <v>95.995387624784797</v>
      </c>
      <c r="BT16" s="8" cm="1">
        <f t="array" ref="BT16">N16*INDEX(prod_est,$G16+$H16-1,MATCH(BT$14,$BP$14:$DP$14,0))</f>
        <v>97.809461874492087</v>
      </c>
      <c r="BU16" s="8" cm="1">
        <f t="array" ref="BU16">O16*INDEX(prod_est,$G16+$H16-1,MATCH(BU$14,$BP$14:$DP$14,0))</f>
        <v>99.582389388352254</v>
      </c>
      <c r="BV16" s="8" cm="1">
        <f t="array" ref="BV16">P16*INDEX(prod_est,$G16+$H16-1,MATCH(BV$14,$BP$14:$DP$14,0))</f>
        <v>101.30405553434679</v>
      </c>
      <c r="BW16" s="8" cm="1">
        <f t="array" ref="BW16">Q16*INDEX(prod_est,$G16+$H16-1,MATCH(BW$14,$BP$14:$DP$14,0))</f>
        <v>102.96792526318926</v>
      </c>
      <c r="BX16" s="8" cm="1">
        <f t="array" ref="BX16">R16*INDEX(prod_est,$G16+$H16-1,MATCH(BX$14,$BP$14:$DP$14,0))</f>
        <v>104.54305037251385</v>
      </c>
      <c r="BY16" s="8" cm="1">
        <f t="array" ref="BY16">S16*INDEX(prod_est,$G16+$H16-1,MATCH(BY$14,$BP$14:$DP$14,0))</f>
        <v>106.05266456184022</v>
      </c>
      <c r="BZ16" s="8" cm="1">
        <f t="array" ref="BZ16">T16*INDEX(prod_est,$G16+$H16-1,MATCH(BZ$14,$BP$14:$DP$14,0))</f>
        <v>105.71110128791823</v>
      </c>
      <c r="CA16" s="8" cm="1">
        <f t="array" ref="CA16">U16*INDEX(prod_est,$G16+$H16-1,MATCH(CA$14,$BP$14:$DP$14,0))</f>
        <v>105.31205897463229</v>
      </c>
      <c r="CB16" s="8" cm="1">
        <f t="array" ref="CB16">V16*INDEX(prod_est,$G16+$H16-1,MATCH(CB$14,$BP$14:$DP$14,0))</f>
        <v>104.85993577923911</v>
      </c>
      <c r="CC16" s="8" cm="1">
        <f t="array" ref="CC16">W16*INDEX(prod_est,$G16+$H16-1,MATCH(CC$14,$BP$14:$DP$14,0))</f>
        <v>104.88151877804616</v>
      </c>
      <c r="CD16" s="8" cm="1">
        <f t="array" ref="CD16">X16*INDEX(prod_est,$G16+$H16-1,MATCH(CD$14,$BP$14:$DP$14,0))</f>
        <v>104.85824797956855</v>
      </c>
      <c r="CE16" s="8" cm="1">
        <f t="array" ref="CE16">Y16*INDEX(prod_est,$G16+$H16-1,MATCH(CE$14,$BP$14:$DP$14,0))</f>
        <v>104.78868961611956</v>
      </c>
      <c r="CF16" s="8" cm="1">
        <f t="array" ref="CF16">Z16*INDEX(prod_est,$G16+$H16-1,MATCH(CF$14,$BP$14:$DP$14,0))</f>
        <v>104.67479674511048</v>
      </c>
      <c r="CG16" s="8" cm="1">
        <f t="array" ref="CG16">AA16*INDEX(prod_est,$G16+$H16-1,MATCH(CG$14,$BP$14:$DP$14,0))</f>
        <v>104.51919470523136</v>
      </c>
      <c r="CH16" s="8" cm="1">
        <f t="array" ref="CH16">AB16*INDEX(prod_est,$G16+$H16-1,MATCH(CH$14,$BP$14:$DP$14,0))</f>
        <v>104.29989032957819</v>
      </c>
      <c r="CI16" s="8" cm="1">
        <f t="array" ref="CI16">AC16*INDEX(prod_est,$G16+$H16-1,MATCH(CI$14,$BP$14:$DP$14,0))</f>
        <v>104.03615004661378</v>
      </c>
      <c r="CJ16" s="8" cm="1">
        <f t="array" ref="CJ16">AD16*INDEX(prod_est,$G16+$H16-1,MATCH(CJ$14,$BP$14:$DP$14,0))</f>
        <v>103.73076486977514</v>
      </c>
      <c r="CK16" s="8" cm="1">
        <f t="array" ref="CK16">AE16*INDEX(prod_est,$G16+$H16-1,MATCH(CK$14,$BP$14:$DP$14,0))</f>
        <v>103.38505080212185</v>
      </c>
      <c r="CL16" s="8" cm="1">
        <f t="array" ref="CL16">AF16*INDEX(prod_est,$G16+$H16-1,MATCH(CL$14,$BP$14:$DP$14,0))</f>
        <v>102.99849855887373</v>
      </c>
      <c r="CM16" s="8" cm="1">
        <f t="array" ref="CM16">AG16*INDEX(prod_est,$G16+$H16-1,MATCH(CM$14,$BP$14:$DP$14,0))</f>
        <v>102.37334727874851</v>
      </c>
      <c r="CN16" s="8" cm="1">
        <f t="array" ref="CN16">AH16*INDEX(prod_est,$G16+$H16-1,MATCH(CN$14,$BP$14:$DP$14,0))</f>
        <v>101.70736371100183</v>
      </c>
      <c r="CO16" s="8" cm="1">
        <f t="array" ref="CO16">AI16*INDEX(prod_est,$G16+$H16-1,MATCH(CO$14,$BP$14:$DP$14,0))</f>
        <v>101.00759412639214</v>
      </c>
      <c r="CP16" s="8" cm="1">
        <f t="array" ref="CP16">AJ16*INDEX(prod_est,$G16+$H16-1,MATCH(CP$14,$BP$14:$DP$14,0))</f>
        <v>100.27544812628823</v>
      </c>
      <c r="CQ16" s="8" cm="1">
        <f t="array" ref="CQ16">AK16*INDEX(prod_est,$G16+$H16-1,MATCH(CQ$14,$BP$14:$DP$14,0))</f>
        <v>99.509413774805125</v>
      </c>
      <c r="CR16" s="8" cm="1">
        <f t="array" ref="CR16">AL16*INDEX(prod_est,$G16+$H16-1,MATCH(CR$14,$BP$14:$DP$14,0))</f>
        <v>99.452962736363673</v>
      </c>
      <c r="CS16" s="8" cm="1">
        <f t="array" ref="CS16">AM16*INDEX(prod_est,$G16+$H16-1,MATCH(CS$14,$BP$14:$DP$14,0))</f>
        <v>99.365286121291149</v>
      </c>
      <c r="CT16" s="8" cm="1">
        <f t="array" ref="CT16">AN16*INDEX(prod_est,$G16+$H16-1,MATCH(CT$14,$BP$14:$DP$14,0))</f>
        <v>99.250136274967858</v>
      </c>
      <c r="CU16" s="8" cm="1">
        <f t="array" ref="CU16">AO16*INDEX(prod_est,$G16+$H16-1,MATCH(CU$14,$BP$14:$DP$14,0))</f>
        <v>99.103750338226263</v>
      </c>
      <c r="CV16" s="8" cm="1">
        <f t="array" ref="CV16">AP16*INDEX(prod_est,$G16+$H16-1,MATCH(CV$14,$BP$14:$DP$14,0))</f>
        <v>98.92529202095578</v>
      </c>
      <c r="CW16" cm="1">
        <f t="array" ref="CW16">AQ16*INDEX(prod_est,$G16+$H16-1,MATCH(CW$14,$BP$14:$DP$14,0))</f>
        <v>98.777642331372263</v>
      </c>
      <c r="CX16" cm="1">
        <f t="array" ref="CX16">AR16*INDEX(prod_est,$G16+$H16-1,MATCH(CX$14,$BP$14:$DP$14,0))</f>
        <v>98.63021301445977</v>
      </c>
      <c r="CY16" cm="1">
        <f t="array" ref="CY16">AS16*INDEX(prod_est,$G16+$H16-1,MATCH(CY$14,$BP$14:$DP$14,0))</f>
        <v>98.483003741303861</v>
      </c>
      <c r="CZ16" cm="1">
        <f t="array" ref="CZ16">AT16*INDEX(prod_est,$G16+$H16-1,MATCH(CZ$14,$BP$14:$DP$14,0))</f>
        <v>98.336014183481026</v>
      </c>
      <c r="DA16" cm="1">
        <f t="array" ref="DA16">AU16*INDEX(prod_est,$G16+$H16-1,MATCH(DA$14,$BP$14:$DP$14,0))</f>
        <v>98.18924401305793</v>
      </c>
      <c r="DB16" cm="1">
        <f t="array" ref="DB16">AV16*INDEX(prod_est,$G16+$H16-1,MATCH(DB$14,$BP$14:$DP$14,0))</f>
        <v>98.042692902590687</v>
      </c>
      <c r="DC16" cm="1">
        <f t="array" ref="DC16">AW16*INDEX(prod_est,$G16+$H16-1,MATCH(DC$14,$BP$14:$DP$14,0))</f>
        <v>97.896360525124138</v>
      </c>
      <c r="DD16" cm="1">
        <f t="array" ref="DD16">AX16*INDEX(prod_est,$G16+$H16-1,MATCH(DD$14,$BP$14:$DP$14,0))</f>
        <v>97.750246554191122</v>
      </c>
      <c r="DE16" cm="1">
        <f t="array" ref="DE16">AY16*INDEX(prod_est,$G16+$H16-1,MATCH(DE$14,$BP$14:$DP$14,0))</f>
        <v>97.604350663811729</v>
      </c>
      <c r="DF16" cm="1">
        <f t="array" ref="DF16">AZ16*INDEX(prod_est,$G16+$H16-1,MATCH(DF$14,$BP$14:$DP$14,0))</f>
        <v>97.458672528492599</v>
      </c>
      <c r="DG16" cm="1">
        <f t="array" ref="DG16">BA16*INDEX(prod_est,$G16+$H16-1,MATCH(DG$14,$BP$14:$DP$14,0))</f>
        <v>97.313211823226212</v>
      </c>
      <c r="DH16" cm="1">
        <f t="array" ref="DH16">BB16*INDEX(prod_est,$G16+$H16-1,MATCH(DH$14,$BP$14:$DP$14,0))</f>
        <v>97.16796822349005</v>
      </c>
      <c r="DI16" cm="1">
        <f t="array" ref="DI16">BC16*INDEX(prod_est,$G16+$H16-1,MATCH(DI$14,$BP$14:$DP$14,0))</f>
        <v>97.022941405246044</v>
      </c>
      <c r="DJ16" cm="1">
        <f t="array" ref="DJ16">BD16*INDEX(prod_est,$G16+$H16-1,MATCH(DJ$14,$BP$14:$DP$14,0))</f>
        <v>96.878131044939707</v>
      </c>
      <c r="DK16" cm="1">
        <f t="array" ref="DK16">BE16*INDEX(prod_est,$G16+$H16-1,MATCH(DK$14,$BP$14:$DP$14,0))</f>
        <v>96.733536819499491</v>
      </c>
      <c r="DL16" cm="1">
        <f t="array" ref="DL16">BF16*INDEX(prod_est,$G16+$H16-1,MATCH(DL$14,$BP$14:$DP$14,0))</f>
        <v>96.589158406336068</v>
      </c>
      <c r="DM16" cm="1">
        <f t="array" ref="DM16">BG16*INDEX(prod_est,$G16+$H16-1,MATCH(DM$14,$BP$14:$DP$14,0))</f>
        <v>96.444995483341529</v>
      </c>
      <c r="DN16" cm="1">
        <f t="array" ref="DN16">BH16*INDEX(prod_est,$G16+$H16-1,MATCH(DN$14,$BP$14:$DP$14,0))</f>
        <v>96.30104772888879</v>
      </c>
      <c r="DO16" cm="1">
        <f t="array" ref="DO16">BI16*INDEX(prod_est,$G16+$H16-1,MATCH(DO$14,$BP$14:$DP$14,0))</f>
        <v>96.157314821830752</v>
      </c>
      <c r="DP16" cm="1">
        <f t="array" ref="DP16">BJ16*INDEX(prod_est,$G16+$H16-1,MATCH(DP$14,$BP$14:$DP$14,0))</f>
        <v>96.013796441499665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21982.7886282652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10_MAS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21982.7886282652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10_MAS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21982.7886282652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10_MAS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21982.7886282652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10_MAS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21982.7886282652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10_MAS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21982.7886282652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10_MAS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21982.7886282652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10_MAS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21982.7886282652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10_MAS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21982.7886282652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10_MAS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21982.7886282652</v>
      </c>
      <c r="J26" s="42">
        <f t="shared" si="0"/>
        <v>1.5577747373421666E-4</v>
      </c>
      <c r="K26" s="42">
        <f t="shared" ref="K26:AP26" si="27">J26*(1-$F$4)</f>
        <v>1.5554497004207604E-4</v>
      </c>
      <c r="L26" s="42">
        <f t="shared" si="27"/>
        <v>1.5531281337037147E-4</v>
      </c>
      <c r="M26" s="42">
        <f t="shared" si="27"/>
        <v>1.5508100320116197E-4</v>
      </c>
      <c r="N26" s="42">
        <f t="shared" si="27"/>
        <v>1.5484953901727963E-4</v>
      </c>
      <c r="O26" s="42">
        <f t="shared" si="27"/>
        <v>1.5461842030232848E-4</v>
      </c>
      <c r="P26" s="42">
        <f t="shared" si="27"/>
        <v>1.5438764654068321E-4</v>
      </c>
      <c r="Q26" s="42">
        <f t="shared" si="27"/>
        <v>1.5415721721748817E-4</v>
      </c>
      <c r="R26" s="42">
        <f t="shared" si="27"/>
        <v>1.5392713181865611E-4</v>
      </c>
      <c r="S26" s="42">
        <f t="shared" si="27"/>
        <v>1.5369738983086708E-4</v>
      </c>
      <c r="T26" s="42">
        <f t="shared" si="27"/>
        <v>1.5346799074156728E-4</v>
      </c>
      <c r="U26" s="42">
        <f t="shared" si="27"/>
        <v>1.5323893403896793E-4</v>
      </c>
      <c r="V26" s="42">
        <f t="shared" si="27"/>
        <v>1.5301021921204411E-4</v>
      </c>
      <c r="W26" s="42">
        <f t="shared" si="27"/>
        <v>1.527818457505336E-4</v>
      </c>
      <c r="X26" s="42">
        <f t="shared" si="27"/>
        <v>1.5255381314493579E-4</v>
      </c>
      <c r="Y26" s="42">
        <f t="shared" si="27"/>
        <v>1.5232612088651051E-4</v>
      </c>
      <c r="Z26" s="42">
        <f t="shared" si="27"/>
        <v>1.5209876846727691E-4</v>
      </c>
      <c r="AA26" s="42">
        <f t="shared" si="27"/>
        <v>1.5187175538001232E-4</v>
      </c>
      <c r="AB26" s="42">
        <f t="shared" si="27"/>
        <v>1.5164508111825112E-4</v>
      </c>
      <c r="AC26" s="42">
        <f t="shared" si="27"/>
        <v>1.5141874517628359E-4</v>
      </c>
      <c r="AD26" s="42">
        <f t="shared" si="27"/>
        <v>1.5119274704915482E-4</v>
      </c>
      <c r="AE26" s="42">
        <f t="shared" si="27"/>
        <v>1.5096708623266354E-4</v>
      </c>
      <c r="AF26" s="42">
        <f t="shared" si="27"/>
        <v>1.5074176222336106E-4</v>
      </c>
      <c r="AG26" s="42">
        <f t="shared" si="27"/>
        <v>1.5051677451855008E-4</v>
      </c>
      <c r="AH26" s="42">
        <f t="shared" si="27"/>
        <v>1.5029212261628359E-4</v>
      </c>
      <c r="AI26" s="42">
        <f t="shared" si="27"/>
        <v>1.5006780601536376E-4</v>
      </c>
      <c r="AJ26" s="42">
        <f t="shared" si="27"/>
        <v>1.4984382421534084E-4</v>
      </c>
      <c r="AK26" s="42">
        <f t="shared" si="27"/>
        <v>1.4962017671651197E-4</v>
      </c>
      <c r="AL26" s="42">
        <f t="shared" si="27"/>
        <v>1.4939686301992017E-4</v>
      </c>
      <c r="AM26" s="42">
        <f t="shared" si="27"/>
        <v>1.4917388262735313E-4</v>
      </c>
      <c r="AN26" s="42">
        <f t="shared" si="27"/>
        <v>1.4895123504134216E-4</v>
      </c>
      <c r="AO26" s="42">
        <f t="shared" si="27"/>
        <v>1.4872891976516105E-4</v>
      </c>
      <c r="AP26" s="42">
        <f t="shared" si="27"/>
        <v>1.48506936302825E-4</v>
      </c>
      <c r="AQ26" s="42">
        <f t="shared" ref="AQ26:BJ26" si="28">AP26*(1-$F$4)</f>
        <v>1.4828528415908944E-4</v>
      </c>
      <c r="AR26" s="42">
        <f t="shared" si="28"/>
        <v>1.4806396283944902E-4</v>
      </c>
      <c r="AS26" s="42">
        <f t="shared" si="28"/>
        <v>1.4784297185013642E-4</v>
      </c>
      <c r="AT26" s="42">
        <f t="shared" si="28"/>
        <v>1.4762231069812129E-4</v>
      </c>
      <c r="AU26" s="42">
        <f t="shared" si="28"/>
        <v>1.4740197889110917E-4</v>
      </c>
      <c r="AV26" s="42">
        <f t="shared" si="28"/>
        <v>1.4718197593754036E-4</v>
      </c>
      <c r="AW26" s="42">
        <f t="shared" si="28"/>
        <v>1.4696230134658882E-4</v>
      </c>
      <c r="AX26" s="42">
        <f t="shared" si="28"/>
        <v>1.4674295462816108E-4</v>
      </c>
      <c r="AY26" s="42">
        <f t="shared" si="28"/>
        <v>1.4652393529289518E-4</v>
      </c>
      <c r="AZ26" s="42">
        <f t="shared" si="28"/>
        <v>1.4630524285215953E-4</v>
      </c>
      <c r="BA26" s="42">
        <f t="shared" si="28"/>
        <v>1.4608687681805184E-4</v>
      </c>
      <c r="BB26" s="42">
        <f t="shared" si="28"/>
        <v>1.4586883670339803E-4</v>
      </c>
      <c r="BC26" s="42">
        <f t="shared" si="28"/>
        <v>1.4565112202175119E-4</v>
      </c>
      <c r="BD26" s="42">
        <f t="shared" si="28"/>
        <v>1.4543373228739038E-4</v>
      </c>
      <c r="BE26" s="42">
        <f t="shared" si="28"/>
        <v>1.4521666701531965E-4</v>
      </c>
      <c r="BF26" s="42">
        <f t="shared" si="28"/>
        <v>1.4499992572126693E-4</v>
      </c>
      <c r="BG26" s="42">
        <f t="shared" si="28"/>
        <v>1.4478350792168296E-4</v>
      </c>
      <c r="BH26" s="42">
        <f t="shared" si="28"/>
        <v>1.4456741313374015E-4</v>
      </c>
      <c r="BI26" s="42">
        <f t="shared" si="28"/>
        <v>1.4435164087533159E-4</v>
      </c>
      <c r="BJ26" s="42">
        <f t="shared" si="28"/>
        <v>1.4413619066506992E-4</v>
      </c>
      <c r="BK26" t="str">
        <f t="shared" si="3"/>
        <v>10_MAS</v>
      </c>
      <c r="BL26" t="str">
        <f t="shared" si="4"/>
        <v>d_ind_cem_7_7_gas_diesel_oil</v>
      </c>
      <c r="BO26" s="8">
        <f t="shared" si="5"/>
        <v>3.1413047628268504</v>
      </c>
      <c r="BP26" s="8">
        <f t="shared" si="6"/>
        <v>3.424423278144419</v>
      </c>
      <c r="BQ26" s="8" cm="1">
        <f t="array" ref="BQ26">K26*INDEX(prod_est,$G26+$H26-1,MATCH(BQ$14,$BP$14:$DP$14,0))</f>
        <v>3.4183127723090241</v>
      </c>
      <c r="BR26" s="8" cm="1">
        <f t="array" ref="BR26">L26*INDEX(prod_est,$G26+$H26-1,MATCH(BR$14,$BP$14:$DP$14,0))</f>
        <v>3.0082658681148691</v>
      </c>
      <c r="BS26" s="8" cm="1">
        <f t="array" ref="BS26">M26*INDEX(prod_est,$G26+$H26-1,MATCH(BS$14,$BP$14:$DP$14,0))</f>
        <v>3.0673082436321777</v>
      </c>
      <c r="BT26" s="8" cm="1">
        <f t="array" ref="BT26">N26*INDEX(prod_est,$G26+$H26-1,MATCH(BT$14,$BP$14:$DP$14,0))</f>
        <v>3.1252727462855465</v>
      </c>
      <c r="BU26" s="8" cm="1">
        <f t="array" ref="BU26">O26*INDEX(prod_est,$G26+$H26-1,MATCH(BU$14,$BP$14:$DP$14,0))</f>
        <v>3.1819225011662855</v>
      </c>
      <c r="BV26" s="8" cm="1">
        <f t="array" ref="BV26">P26*INDEX(prod_est,$G26+$H26-1,MATCH(BV$14,$BP$14:$DP$14,0))</f>
        <v>3.236934318848951</v>
      </c>
      <c r="BW26" s="8" cm="1">
        <f t="array" ref="BW26">Q26*INDEX(prod_est,$G26+$H26-1,MATCH(BW$14,$BP$14:$DP$14,0))</f>
        <v>3.2900993871078232</v>
      </c>
      <c r="BX26" s="8" cm="1">
        <f t="array" ref="BX26">R26*INDEX(prod_est,$G26+$H26-1,MATCH(BX$14,$BP$14:$DP$14,0))</f>
        <v>3.3404288284708579</v>
      </c>
      <c r="BY26" s="8" cm="1">
        <f t="array" ref="BY26">S26*INDEX(prod_est,$G26+$H26-1,MATCH(BY$14,$BP$14:$DP$14,0))</f>
        <v>3.3886650215025877</v>
      </c>
      <c r="BZ26" s="8" cm="1">
        <f t="array" ref="BZ26">T26*INDEX(prod_est,$G26+$H26-1,MATCH(BZ$14,$BP$14:$DP$14,0))</f>
        <v>3.3777511654127728</v>
      </c>
      <c r="CA26" s="8" cm="1">
        <f t="array" ref="CA26">U26*INDEX(prod_est,$G26+$H26-1,MATCH(CA$14,$BP$14:$DP$14,0))</f>
        <v>3.3650007009645826</v>
      </c>
      <c r="CB26" s="8" cm="1">
        <f t="array" ref="CB26">V26*INDEX(prod_est,$G26+$H26-1,MATCH(CB$14,$BP$14:$DP$14,0))</f>
        <v>3.3505541609934397</v>
      </c>
      <c r="CC26" s="8" cm="1">
        <f t="array" ref="CC26">W26*INDEX(prod_est,$G26+$H26-1,MATCH(CC$14,$BP$14:$DP$14,0))</f>
        <v>3.3512437952748484</v>
      </c>
      <c r="CD26" s="8" cm="1">
        <f t="array" ref="CD26">X26*INDEX(prod_est,$G26+$H26-1,MATCH(CD$14,$BP$14:$DP$14,0))</f>
        <v>3.350500231299824</v>
      </c>
      <c r="CE26" s="8" cm="1">
        <f t="array" ref="CE26">Y26*INDEX(prod_est,$G26+$H26-1,MATCH(CE$14,$BP$14:$DP$14,0))</f>
        <v>3.3482776563730514</v>
      </c>
      <c r="CF26" s="8" cm="1">
        <f t="array" ref="CF26">Z26*INDEX(prod_est,$G26+$H26-1,MATCH(CF$14,$BP$14:$DP$14,0))</f>
        <v>3.34463847587927</v>
      </c>
      <c r="CG26" s="8" cm="1">
        <f t="array" ref="CG26">AA26*INDEX(prod_est,$G26+$H26-1,MATCH(CG$14,$BP$14:$DP$14,0))</f>
        <v>3.3396665763801736</v>
      </c>
      <c r="CH26" s="8" cm="1">
        <f t="array" ref="CH26">AB26*INDEX(prod_est,$G26+$H26-1,MATCH(CH$14,$BP$14:$DP$14,0))</f>
        <v>3.3326592176314924</v>
      </c>
      <c r="CI26" s="8" cm="1">
        <f t="array" ref="CI26">AC26*INDEX(prod_est,$G26+$H26-1,MATCH(CI$14,$BP$14:$DP$14,0))</f>
        <v>3.324232013323754</v>
      </c>
      <c r="CJ26" s="8" cm="1">
        <f t="array" ref="CJ26">AD26*INDEX(prod_est,$G26+$H26-1,MATCH(CJ$14,$BP$14:$DP$14,0))</f>
        <v>3.314474143767963</v>
      </c>
      <c r="CK26" s="8" cm="1">
        <f t="array" ref="CK26">AE26*INDEX(prod_est,$G26+$H26-1,MATCH(CK$14,$BP$14:$DP$14,0))</f>
        <v>3.3034276587660236</v>
      </c>
      <c r="CL26" s="8" cm="1">
        <f t="array" ref="CL26">AF26*INDEX(prod_est,$G26+$H26-1,MATCH(CL$14,$BP$14:$DP$14,0))</f>
        <v>3.291076285313125</v>
      </c>
      <c r="CM26" s="8" cm="1">
        <f t="array" ref="CM26">AG26*INDEX(prod_est,$G26+$H26-1,MATCH(CM$14,$BP$14:$DP$14,0))</f>
        <v>3.271101037309124</v>
      </c>
      <c r="CN26" s="8" cm="1">
        <f t="array" ref="CN26">AH26*INDEX(prod_est,$G26+$H26-1,MATCH(CN$14,$BP$14:$DP$14,0))</f>
        <v>3.2498210889905916</v>
      </c>
      <c r="CO26" s="8" cm="1">
        <f t="array" ref="CO26">AI26*INDEX(prod_est,$G26+$H26-1,MATCH(CO$14,$BP$14:$DP$14,0))</f>
        <v>3.2274615874705179</v>
      </c>
      <c r="CP26" s="8" cm="1">
        <f t="array" ref="CP26">AJ26*INDEX(prod_est,$G26+$H26-1,MATCH(CP$14,$BP$14:$DP$14,0))</f>
        <v>3.2040675732660144</v>
      </c>
      <c r="CQ26" s="8" cm="1">
        <f t="array" ref="CQ26">AK26*INDEX(prod_est,$G26+$H26-1,MATCH(CQ$14,$BP$14:$DP$14,0))</f>
        <v>3.1795907359996907</v>
      </c>
      <c r="CR26" s="8" cm="1">
        <f t="array" ref="CR26">AL26*INDEX(prod_est,$G26+$H26-1,MATCH(CR$14,$BP$14:$DP$14,0))</f>
        <v>3.1777869750080701</v>
      </c>
      <c r="CS26" s="8" cm="1">
        <f t="array" ref="CS26">AM26*INDEX(prod_est,$G26+$H26-1,MATCH(CS$14,$BP$14:$DP$14,0))</f>
        <v>3.1749854736980607</v>
      </c>
      <c r="CT26" s="8" cm="1">
        <f t="array" ref="CT26">AN26*INDEX(prod_est,$G26+$H26-1,MATCH(CT$14,$BP$14:$DP$14,0))</f>
        <v>3.1713061294960148</v>
      </c>
      <c r="CU26" s="8" cm="1">
        <f t="array" ref="CU26">AO26*INDEX(prod_est,$G26+$H26-1,MATCH(CU$14,$BP$14:$DP$14,0))</f>
        <v>3.1666287090320817</v>
      </c>
      <c r="CV26" s="8" cm="1">
        <f t="array" ref="CV26">AP26*INDEX(prod_est,$G26+$H26-1,MATCH(CV$14,$BP$14:$DP$14,0))</f>
        <v>3.1609264906104215</v>
      </c>
      <c r="CW26" cm="1">
        <f t="array" ref="CW26">AQ26*INDEX(prod_est,$G26+$H26-1,MATCH(CW$14,$BP$14:$DP$14,0))</f>
        <v>3.1562086898781669</v>
      </c>
      <c r="CX26" cm="1">
        <f t="array" ref="CX26">AR26*INDEX(prod_est,$G26+$H26-1,MATCH(CX$14,$BP$14:$DP$14,0))</f>
        <v>3.1514979306395432</v>
      </c>
      <c r="CY26" cm="1">
        <f t="array" ref="CY26">AS26*INDEX(prod_est,$G26+$H26-1,MATCH(CY$14,$BP$14:$DP$14,0))</f>
        <v>3.1467942023848576</v>
      </c>
      <c r="CZ26" cm="1">
        <f t="array" ref="CZ26">AT26*INDEX(prod_est,$G26+$H26-1,MATCH(CZ$14,$BP$14:$DP$14,0))</f>
        <v>3.1420974946201041</v>
      </c>
      <c r="DA26" cm="1">
        <f t="array" ref="DA26">AU26*INDEX(prod_est,$G26+$H26-1,MATCH(DA$14,$BP$14:$DP$14,0))</f>
        <v>3.1374077968669396</v>
      </c>
      <c r="DB26" cm="1">
        <f t="array" ref="DB26">AV26*INDEX(prod_est,$G26+$H26-1,MATCH(DB$14,$BP$14:$DP$14,0))</f>
        <v>3.1327250986626609</v>
      </c>
      <c r="DC26" cm="1">
        <f t="array" ref="DC26">AW26*INDEX(prod_est,$G26+$H26-1,MATCH(DC$14,$BP$14:$DP$14,0))</f>
        <v>3.1280493895601795</v>
      </c>
      <c r="DD26" cm="1">
        <f t="array" ref="DD26">AX26*INDEX(prod_est,$G26+$H26-1,MATCH(DD$14,$BP$14:$DP$14,0))</f>
        <v>3.1233806591280002</v>
      </c>
      <c r="DE26" cm="1">
        <f t="array" ref="DE26">AY26*INDEX(prod_est,$G26+$H26-1,MATCH(DE$14,$BP$14:$DP$14,0))</f>
        <v>3.1187188969501975</v>
      </c>
      <c r="DF26" cm="1">
        <f t="array" ref="DF26">AZ26*INDEX(prod_est,$G26+$H26-1,MATCH(DF$14,$BP$14:$DP$14,0))</f>
        <v>3.1140640926263914</v>
      </c>
      <c r="DG26" cm="1">
        <f t="array" ref="DG26">BA26*INDEX(prod_est,$G26+$H26-1,MATCH(DG$14,$BP$14:$DP$14,0))</f>
        <v>3.1094162357717257</v>
      </c>
      <c r="DH26" cm="1">
        <f t="array" ref="DH26">BB26*INDEX(prod_est,$G26+$H26-1,MATCH(DH$14,$BP$14:$DP$14,0))</f>
        <v>3.1047753160168425</v>
      </c>
      <c r="DI26" cm="1">
        <f t="array" ref="DI26">BC26*INDEX(prod_est,$G26+$H26-1,MATCH(DI$14,$BP$14:$DP$14,0))</f>
        <v>3.1001413230078625</v>
      </c>
      <c r="DJ26" cm="1">
        <f t="array" ref="DJ26">BD26*INDEX(prod_est,$G26+$H26-1,MATCH(DJ$14,$BP$14:$DP$14,0))</f>
        <v>3.0955142464063585</v>
      </c>
      <c r="DK26" cm="1">
        <f t="array" ref="DK26">BE26*INDEX(prod_est,$G26+$H26-1,MATCH(DK$14,$BP$14:$DP$14,0))</f>
        <v>3.090894075889334</v>
      </c>
      <c r="DL26" cm="1">
        <f t="array" ref="DL26">BF26*INDEX(prod_est,$G26+$H26-1,MATCH(DL$14,$BP$14:$DP$14,0))</f>
        <v>3.0862808011492007</v>
      </c>
      <c r="DM26" cm="1">
        <f t="array" ref="DM26">BG26*INDEX(prod_est,$G26+$H26-1,MATCH(DM$14,$BP$14:$DP$14,0))</f>
        <v>3.0816744118937542</v>
      </c>
      <c r="DN26" cm="1">
        <f t="array" ref="DN26">BH26*INDEX(prod_est,$G26+$H26-1,MATCH(DN$14,$BP$14:$DP$14,0))</f>
        <v>3.0770748978461517</v>
      </c>
      <c r="DO26" cm="1">
        <f t="array" ref="DO26">BI26*INDEX(prod_est,$G26+$H26-1,MATCH(DO$14,$BP$14:$DP$14,0))</f>
        <v>3.0724822487448891</v>
      </c>
      <c r="DP26" cm="1">
        <f t="array" ref="DP26">BJ26*INDEX(prod_est,$G26+$H26-1,MATCH(DP$14,$BP$14:$DP$14,0))</f>
        <v>3.0678964543437774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21982.7886282652</v>
      </c>
      <c r="J27" s="42">
        <f t="shared" si="0"/>
        <v>3.490569318859299E-4</v>
      </c>
      <c r="K27" s="42">
        <f t="shared" ref="K27:AP27" si="29">J27*(1-$F$4)</f>
        <v>3.4853595139057778E-4</v>
      </c>
      <c r="L27" s="42">
        <f t="shared" si="29"/>
        <v>3.4801574847805457E-4</v>
      </c>
      <c r="M27" s="42">
        <f t="shared" si="29"/>
        <v>3.4749632198778884E-4</v>
      </c>
      <c r="N27" s="42">
        <f t="shared" si="29"/>
        <v>3.4697767076094141E-4</v>
      </c>
      <c r="O27" s="42">
        <f t="shared" si="29"/>
        <v>3.4645979364040272E-4</v>
      </c>
      <c r="P27" s="42">
        <f t="shared" si="29"/>
        <v>3.4594268947079021E-4</v>
      </c>
      <c r="Q27" s="42">
        <f t="shared" si="29"/>
        <v>3.4542635709844578E-4</v>
      </c>
      <c r="R27" s="42">
        <f t="shared" si="29"/>
        <v>3.4491079537143319E-4</v>
      </c>
      <c r="S27" s="42">
        <f t="shared" si="29"/>
        <v>3.4439600313953552E-4</v>
      </c>
      <c r="T27" s="42">
        <f t="shared" si="29"/>
        <v>3.4388197925425265E-4</v>
      </c>
      <c r="U27" s="42">
        <f t="shared" si="29"/>
        <v>3.4336872256879856E-4</v>
      </c>
      <c r="V27" s="42">
        <f t="shared" si="29"/>
        <v>3.4285623193809888E-4</v>
      </c>
      <c r="W27" s="42">
        <f t="shared" si="29"/>
        <v>3.4234450621878831E-4</v>
      </c>
      <c r="X27" s="42">
        <f t="shared" si="29"/>
        <v>3.4183354426920804E-4</v>
      </c>
      <c r="Y27" s="42">
        <f t="shared" si="29"/>
        <v>3.4132334494940328E-4</v>
      </c>
      <c r="Z27" s="42">
        <f t="shared" si="29"/>
        <v>3.408139071211206E-4</v>
      </c>
      <c r="AA27" s="42">
        <f t="shared" si="29"/>
        <v>3.4030522964780549E-4</v>
      </c>
      <c r="AB27" s="42">
        <f t="shared" si="29"/>
        <v>3.397973113945998E-4</v>
      </c>
      <c r="AC27" s="42">
        <f t="shared" si="29"/>
        <v>3.3929015122833922E-4</v>
      </c>
      <c r="AD27" s="42">
        <f t="shared" si="29"/>
        <v>3.3878374801755068E-4</v>
      </c>
      <c r="AE27" s="42">
        <f t="shared" si="29"/>
        <v>3.3827810063244987E-4</v>
      </c>
      <c r="AF27" s="42">
        <f t="shared" si="29"/>
        <v>3.3777320794493875E-4</v>
      </c>
      <c r="AG27" s="42">
        <f t="shared" si="29"/>
        <v>3.3726906882860304E-4</v>
      </c>
      <c r="AH27" s="42">
        <f t="shared" si="29"/>
        <v>3.3676568215870961E-4</v>
      </c>
      <c r="AI27" s="42">
        <f t="shared" si="29"/>
        <v>3.3626304681220407E-4</v>
      </c>
      <c r="AJ27" s="42">
        <f t="shared" si="29"/>
        <v>3.3576116166770826E-4</v>
      </c>
      <c r="AK27" s="42">
        <f t="shared" si="29"/>
        <v>3.3526002560551764E-4</v>
      </c>
      <c r="AL27" s="42">
        <f t="shared" si="29"/>
        <v>3.3475963750759897E-4</v>
      </c>
      <c r="AM27" s="42">
        <f t="shared" si="29"/>
        <v>3.3425999625758766E-4</v>
      </c>
      <c r="AN27" s="42">
        <f t="shared" si="29"/>
        <v>3.3376110074078531E-4</v>
      </c>
      <c r="AO27" s="42">
        <f t="shared" si="29"/>
        <v>3.3326294984415729E-4</v>
      </c>
      <c r="AP27" s="42">
        <f t="shared" si="29"/>
        <v>3.3276554245633018E-4</v>
      </c>
      <c r="AQ27" s="42">
        <f t="shared" ref="AQ27:BJ27" si="30">AP27*(1-$F$4)</f>
        <v>3.322688774675894E-4</v>
      </c>
      <c r="AR27" s="42">
        <f t="shared" si="30"/>
        <v>3.3177295376987659E-4</v>
      </c>
      <c r="AS27" s="42">
        <f t="shared" si="30"/>
        <v>3.3127777025678722E-4</v>
      </c>
      <c r="AT27" s="42">
        <f t="shared" si="30"/>
        <v>3.3078332582356813E-4</v>
      </c>
      <c r="AU27" s="42">
        <f t="shared" si="30"/>
        <v>3.3028961936711504E-4</v>
      </c>
      <c r="AV27" s="42">
        <f t="shared" si="30"/>
        <v>3.2979664978597013E-4</v>
      </c>
      <c r="AW27" s="42">
        <f t="shared" si="30"/>
        <v>3.2930441598031946E-4</v>
      </c>
      <c r="AX27" s="42">
        <f t="shared" si="30"/>
        <v>3.2881291685199065E-4</v>
      </c>
      <c r="AY27" s="42">
        <f t="shared" si="30"/>
        <v>3.2832215130445039E-4</v>
      </c>
      <c r="AZ27" s="42">
        <f t="shared" si="30"/>
        <v>3.2783211824280196E-4</v>
      </c>
      <c r="BA27" s="42">
        <f t="shared" si="30"/>
        <v>3.2734281657378287E-4</v>
      </c>
      <c r="BB27" s="42">
        <f t="shared" si="30"/>
        <v>3.2685424520576234E-4</v>
      </c>
      <c r="BC27" s="42">
        <f t="shared" si="30"/>
        <v>3.2636640304873883E-4</v>
      </c>
      <c r="BD27" s="42">
        <f t="shared" si="30"/>
        <v>3.2587928901433775E-4</v>
      </c>
      <c r="BE27" s="42">
        <f t="shared" si="30"/>
        <v>3.2539290201580892E-4</v>
      </c>
      <c r="BF27" s="42">
        <f t="shared" si="30"/>
        <v>3.2490724096802416E-4</v>
      </c>
      <c r="BG27" s="42">
        <f t="shared" si="30"/>
        <v>3.2442230478747487E-4</v>
      </c>
      <c r="BH27" s="42">
        <f t="shared" si="30"/>
        <v>3.2393809239226969E-4</v>
      </c>
      <c r="BI27" s="42">
        <f t="shared" si="30"/>
        <v>3.23454602702132E-4</v>
      </c>
      <c r="BJ27" s="42">
        <f t="shared" si="30"/>
        <v>3.2297183463839748E-4</v>
      </c>
      <c r="BK27" t="str">
        <f t="shared" si="3"/>
        <v>10_MAS</v>
      </c>
      <c r="BL27" t="str">
        <f t="shared" si="4"/>
        <v>d_ind_cem_7_8_fuel_oil</v>
      </c>
      <c r="BO27" s="8">
        <f t="shared" si="5"/>
        <v>7.0388495611490534</v>
      </c>
      <c r="BP27" s="8">
        <f t="shared" si="6"/>
        <v>7.6732447528791603</v>
      </c>
      <c r="BQ27" s="8" cm="1">
        <f t="array" ref="BQ27">K27*INDEX(prod_est,$G27+$H27-1,MATCH(BQ$14,$BP$14:$DP$14,0))</f>
        <v>7.6595526935072566</v>
      </c>
      <c r="BR27" s="8" cm="1">
        <f t="array" ref="BR27">L27*INDEX(prod_est,$G27+$H27-1,MATCH(BR$14,$BP$14:$DP$14,0))</f>
        <v>6.7407438896647989</v>
      </c>
      <c r="BS27" s="8" cm="1">
        <f t="array" ref="BS27">M27*INDEX(prod_est,$G27+$H27-1,MATCH(BS$14,$BP$14:$DP$14,0))</f>
        <v>6.8730425459165456</v>
      </c>
      <c r="BT27" s="8" cm="1">
        <f t="array" ref="BT27">N27*INDEX(prod_est,$G27+$H27-1,MATCH(BT$14,$BP$14:$DP$14,0))</f>
        <v>7.0029259685287251</v>
      </c>
      <c r="BU27" s="8" cm="1">
        <f t="array" ref="BU27">O27*INDEX(prod_est,$G27+$H27-1,MATCH(BU$14,$BP$14:$DP$14,0))</f>
        <v>7.1298633822429736</v>
      </c>
      <c r="BV27" s="8" cm="1">
        <f t="array" ref="BV27">P27*INDEX(prod_est,$G27+$H27-1,MATCH(BV$14,$BP$14:$DP$14,0))</f>
        <v>7.2531306033467242</v>
      </c>
      <c r="BW27" s="8" cm="1">
        <f t="array" ref="BW27">Q27*INDEX(prod_est,$G27+$H27-1,MATCH(BW$14,$BP$14:$DP$14,0))</f>
        <v>7.3722597377786423</v>
      </c>
      <c r="BX27" s="8" cm="1">
        <f t="array" ref="BX27">R27*INDEX(prod_est,$G27+$H27-1,MATCH(BX$14,$BP$14:$DP$14,0))</f>
        <v>7.4850349674995158</v>
      </c>
      <c r="BY27" s="8" cm="1">
        <f t="array" ref="BY27">S27*INDEX(prod_est,$G27+$H27-1,MATCH(BY$14,$BP$14:$DP$14,0))</f>
        <v>7.5931197704039466</v>
      </c>
      <c r="BZ27" s="8" cm="1">
        <f t="array" ref="BZ27">T27*INDEX(prod_est,$G27+$H27-1,MATCH(BZ$14,$BP$14:$DP$14,0))</f>
        <v>7.5686646484249183</v>
      </c>
      <c r="CA27" s="8" cm="1">
        <f t="array" ref="CA27">U27*INDEX(prod_est,$G27+$H27-1,MATCH(CA$14,$BP$14:$DP$14,0))</f>
        <v>7.5400941632724923</v>
      </c>
      <c r="CB27" s="8" cm="1">
        <f t="array" ref="CB27">V27*INDEX(prod_est,$G27+$H27-1,MATCH(CB$14,$BP$14:$DP$14,0))</f>
        <v>7.507723212596412</v>
      </c>
      <c r="CC27" s="8" cm="1">
        <f t="array" ref="CC27">W27*INDEX(prod_est,$G27+$H27-1,MATCH(CC$14,$BP$14:$DP$14,0))</f>
        <v>7.5092685042269762</v>
      </c>
      <c r="CD27" s="8" cm="1">
        <f t="array" ref="CD27">X27*INDEX(prod_est,$G27+$H27-1,MATCH(CD$14,$BP$14:$DP$14,0))</f>
        <v>7.5076023701347925</v>
      </c>
      <c r="CE27" s="8" cm="1">
        <f t="array" ref="CE27">Y27*INDEX(prod_est,$G27+$H27-1,MATCH(CE$14,$BP$14:$DP$14,0))</f>
        <v>7.5026221559470248</v>
      </c>
      <c r="CF27" s="8" cm="1">
        <f t="array" ref="CF27">Z27*INDEX(prod_est,$G27+$H27-1,MATCH(CF$14,$BP$14:$DP$14,0))</f>
        <v>7.4944676959517009</v>
      </c>
      <c r="CG27" s="8" cm="1">
        <f t="array" ref="CG27">AA27*INDEX(prod_est,$G27+$H27-1,MATCH(CG$14,$BP$14:$DP$14,0))</f>
        <v>7.4833269581852058</v>
      </c>
      <c r="CH27" s="8" cm="1">
        <f t="array" ref="CH27">AB27*INDEX(prod_est,$G27+$H27-1,MATCH(CH$14,$BP$14:$DP$14,0))</f>
        <v>7.4676252839520494</v>
      </c>
      <c r="CI27" s="8" cm="1">
        <f t="array" ref="CI27">AC27*INDEX(prod_est,$G27+$H27-1,MATCH(CI$14,$BP$14:$DP$14,0))</f>
        <v>7.4487421039291544</v>
      </c>
      <c r="CJ27" s="8" cm="1">
        <f t="array" ref="CJ27">AD27*INDEX(prod_est,$G27+$H27-1,MATCH(CJ$14,$BP$14:$DP$14,0))</f>
        <v>7.4268772480726595</v>
      </c>
      <c r="CK27" s="8" cm="1">
        <f t="array" ref="CK27">AE27*INDEX(prod_est,$G27+$H27-1,MATCH(CK$14,$BP$14:$DP$14,0))</f>
        <v>7.4021249390868329</v>
      </c>
      <c r="CL27" s="8" cm="1">
        <f t="array" ref="CL27">AF27*INDEX(prod_est,$G27+$H27-1,MATCH(CL$14,$BP$14:$DP$14,0))</f>
        <v>7.3744487133868191</v>
      </c>
      <c r="CM27" s="8" cm="1">
        <f t="array" ref="CM27">AG27*INDEX(prod_est,$G27+$H27-1,MATCH(CM$14,$BP$14:$DP$14,0))</f>
        <v>7.329689361377854</v>
      </c>
      <c r="CN27" s="8" cm="1">
        <f t="array" ref="CN27">AH27*INDEX(prod_est,$G27+$H27-1,MATCH(CN$14,$BP$14:$DP$14,0))</f>
        <v>7.2820065142196606</v>
      </c>
      <c r="CO27" s="8" cm="1">
        <f t="array" ref="CO27">AI27*INDEX(prod_est,$G27+$H27-1,MATCH(CO$14,$BP$14:$DP$14,0))</f>
        <v>7.2319046682209773</v>
      </c>
      <c r="CP27" s="8" cm="1">
        <f t="array" ref="CP27">AJ27*INDEX(prod_est,$G27+$H27-1,MATCH(CP$14,$BP$14:$DP$14,0))</f>
        <v>7.1794847475034782</v>
      </c>
      <c r="CQ27" s="8" cm="1">
        <f t="array" ref="CQ27">AK27*INDEX(prod_est,$G27+$H27-1,MATCH(CQ$14,$BP$14:$DP$14,0))</f>
        <v>7.1246385010363458</v>
      </c>
      <c r="CR27" s="8" cm="1">
        <f t="array" ref="CR27">AL27*INDEX(prod_est,$G27+$H27-1,MATCH(CR$14,$BP$14:$DP$14,0))</f>
        <v>7.1205967402958628</v>
      </c>
      <c r="CS27" s="8" cm="1">
        <f t="array" ref="CS27">AM27*INDEX(prod_est,$G27+$H27-1,MATCH(CS$14,$BP$14:$DP$14,0))</f>
        <v>7.1143193021752866</v>
      </c>
      <c r="CT27" s="8" cm="1">
        <f t="array" ref="CT27">AN27*INDEX(prod_est,$G27+$H27-1,MATCH(CT$14,$BP$14:$DP$14,0))</f>
        <v>7.1060748457225538</v>
      </c>
      <c r="CU27" s="8" cm="1">
        <f t="array" ref="CU27">AO27*INDEX(prod_est,$G27+$H27-1,MATCH(CU$14,$BP$14:$DP$14,0))</f>
        <v>7.0955939591274451</v>
      </c>
      <c r="CV27" s="8" cm="1">
        <f t="array" ref="CV27">AP27*INDEX(prod_est,$G27+$H27-1,MATCH(CV$14,$BP$14:$DP$14,0))</f>
        <v>7.0828167659974275</v>
      </c>
      <c r="CW27" cm="1">
        <f t="array" ref="CW27">AQ27*INDEX(prod_est,$G27+$H27-1,MATCH(CW$14,$BP$14:$DP$14,0))</f>
        <v>7.0722453976899695</v>
      </c>
      <c r="CX27" cm="1">
        <f t="array" ref="CX27">AR27*INDEX(prod_est,$G27+$H27-1,MATCH(CX$14,$BP$14:$DP$14,0))</f>
        <v>7.0616898075441634</v>
      </c>
      <c r="CY27" cm="1">
        <f t="array" ref="CY27">AS27*INDEX(prod_est,$G27+$H27-1,MATCH(CY$14,$BP$14:$DP$14,0))</f>
        <v>7.0511499720105153</v>
      </c>
      <c r="CZ27" cm="1">
        <f t="array" ref="CZ27">AT27*INDEX(prod_est,$G27+$H27-1,MATCH(CZ$14,$BP$14:$DP$14,0))</f>
        <v>7.0406258675746782</v>
      </c>
      <c r="DA27" cm="1">
        <f t="array" ref="DA27">AU27*INDEX(prod_est,$G27+$H27-1,MATCH(DA$14,$BP$14:$DP$14,0))</f>
        <v>7.0301174707574035</v>
      </c>
      <c r="DB27" cm="1">
        <f t="array" ref="DB27">AV27*INDEX(prod_est,$G27+$H27-1,MATCH(DB$14,$BP$14:$DP$14,0))</f>
        <v>7.0196247581144826</v>
      </c>
      <c r="DC27" cm="1">
        <f t="array" ref="DC27">AW27*INDEX(prod_est,$G27+$H27-1,MATCH(DC$14,$BP$14:$DP$14,0))</f>
        <v>7.0091477062366998</v>
      </c>
      <c r="DD27" cm="1">
        <f t="array" ref="DD27">AX27*INDEX(prod_est,$G27+$H27-1,MATCH(DD$14,$BP$14:$DP$14,0))</f>
        <v>6.9986862917497801</v>
      </c>
      <c r="DE27" cm="1">
        <f t="array" ref="DE27">AY27*INDEX(prod_est,$G27+$H27-1,MATCH(DE$14,$BP$14:$DP$14,0))</f>
        <v>6.9882404913143334</v>
      </c>
      <c r="DF27" cm="1">
        <f t="array" ref="DF27">AZ27*INDEX(prod_est,$G27+$H27-1,MATCH(DF$14,$BP$14:$DP$14,0))</f>
        <v>6.9778102816258043</v>
      </c>
      <c r="DG27" cm="1">
        <f t="array" ref="DG27">BA27*INDEX(prod_est,$G27+$H27-1,MATCH(DG$14,$BP$14:$DP$14,0))</f>
        <v>6.9673956394144234</v>
      </c>
      <c r="DH27" cm="1">
        <f t="array" ref="DH27">BB27*INDEX(prod_est,$G27+$H27-1,MATCH(DH$14,$BP$14:$DP$14,0))</f>
        <v>6.9569965414451485</v>
      </c>
      <c r="DI27" cm="1">
        <f t="array" ref="DI27">BC27*INDEX(prod_est,$G27+$H27-1,MATCH(DI$14,$BP$14:$DP$14,0))</f>
        <v>6.9466129645176187</v>
      </c>
      <c r="DJ27" cm="1">
        <f t="array" ref="DJ27">BD27*INDEX(prod_est,$G27+$H27-1,MATCH(DJ$14,$BP$14:$DP$14,0))</f>
        <v>6.9362448854661007</v>
      </c>
      <c r="DK27" cm="1">
        <f t="array" ref="DK27">BE27*INDEX(prod_est,$G27+$H27-1,MATCH(DK$14,$BP$14:$DP$14,0))</f>
        <v>6.9258922811594354</v>
      </c>
      <c r="DL27" cm="1">
        <f t="array" ref="DL27">BF27*INDEX(prod_est,$G27+$H27-1,MATCH(DL$14,$BP$14:$DP$14,0))</f>
        <v>6.9155551285009889</v>
      </c>
      <c r="DM27" cm="1">
        <f t="array" ref="DM27">BG27*INDEX(prod_est,$G27+$H27-1,MATCH(DM$14,$BP$14:$DP$14,0))</f>
        <v>6.9052334044285999</v>
      </c>
      <c r="DN27" cm="1">
        <f t="array" ref="DN27">BH27*INDEX(prod_est,$G27+$H27-1,MATCH(DN$14,$BP$14:$DP$14,0))</f>
        <v>6.8949270859145271</v>
      </c>
      <c r="DO27" cm="1">
        <f t="array" ref="DO27">BI27*INDEX(prod_est,$G27+$H27-1,MATCH(DO$14,$BP$14:$DP$14,0))</f>
        <v>6.8846361499654014</v>
      </c>
      <c r="DP27" cm="1">
        <f t="array" ref="DP27">BJ27*INDEX(prod_est,$G27+$H27-1,MATCH(DP$14,$BP$14:$DP$14,0))</f>
        <v>6.8743605736221696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21982.7886282652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10_MAS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21982.7886282652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10_MAS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21982.7886282652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10_MAS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21982.7886282652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10_MAS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21982.7886282652</v>
      </c>
      <c r="J32" s="42">
        <f t="shared" si="0"/>
        <v>3.6059600401439041E-4</v>
      </c>
      <c r="K32" s="42">
        <f t="shared" ref="K32:AP32" si="39">J32*(1-$F$4)</f>
        <v>3.6005780102332417E-4</v>
      </c>
      <c r="L32" s="42">
        <f t="shared" si="39"/>
        <v>3.595204013203043E-4</v>
      </c>
      <c r="M32" s="42">
        <f t="shared" si="39"/>
        <v>3.5898380370639343E-4</v>
      </c>
      <c r="N32" s="42">
        <f t="shared" si="39"/>
        <v>3.584480069844436E-4</v>
      </c>
      <c r="O32" s="42">
        <f t="shared" si="39"/>
        <v>3.5791300995909368E-4</v>
      </c>
      <c r="P32" s="42">
        <f t="shared" si="39"/>
        <v>3.5737881143676668E-4</v>
      </c>
      <c r="Q32" s="42">
        <f t="shared" si="39"/>
        <v>3.5684541022566702E-4</v>
      </c>
      <c r="R32" s="42">
        <f t="shared" si="39"/>
        <v>3.5631280513577799E-4</v>
      </c>
      <c r="S32" s="42">
        <f t="shared" si="39"/>
        <v>3.5578099497885895E-4</v>
      </c>
      <c r="T32" s="42">
        <f t="shared" si="39"/>
        <v>3.5524997856844278E-4</v>
      </c>
      <c r="U32" s="42">
        <f t="shared" si="39"/>
        <v>3.5471975471983315E-4</v>
      </c>
      <c r="V32" s="42">
        <f t="shared" si="39"/>
        <v>3.5419032225010209E-4</v>
      </c>
      <c r="W32" s="42">
        <f t="shared" si="39"/>
        <v>3.5366167997808704E-4</v>
      </c>
      <c r="X32" s="42">
        <f t="shared" si="39"/>
        <v>3.5313382672438843E-4</v>
      </c>
      <c r="Y32" s="42">
        <f t="shared" si="39"/>
        <v>3.5260676131136697E-4</v>
      </c>
      <c r="Z32" s="42">
        <f t="shared" si="39"/>
        <v>3.5208048256314103E-4</v>
      </c>
      <c r="AA32" s="42">
        <f t="shared" si="39"/>
        <v>3.5155498930558414E-4</v>
      </c>
      <c r="AB32" s="42">
        <f t="shared" si="39"/>
        <v>3.5103028036632207E-4</v>
      </c>
      <c r="AC32" s="42">
        <f t="shared" si="39"/>
        <v>3.5050635457473057E-4</v>
      </c>
      <c r="AD32" s="42">
        <f t="shared" si="39"/>
        <v>3.4998321076193248E-4</v>
      </c>
      <c r="AE32" s="42">
        <f t="shared" si="39"/>
        <v>3.4946084776079527E-4</v>
      </c>
      <c r="AF32" s="42">
        <f t="shared" si="39"/>
        <v>3.489392644059284E-4</v>
      </c>
      <c r="AG32" s="42">
        <f t="shared" si="39"/>
        <v>3.4841845953368077E-4</v>
      </c>
      <c r="AH32" s="42">
        <f t="shared" si="39"/>
        <v>3.4789843198213796E-4</v>
      </c>
      <c r="AI32" s="42">
        <f t="shared" si="39"/>
        <v>3.4737918059111984E-4</v>
      </c>
      <c r="AJ32" s="42">
        <f t="shared" si="39"/>
        <v>3.468607042021779E-4</v>
      </c>
      <c r="AK32" s="42">
        <f t="shared" si="39"/>
        <v>3.4634300165859258E-4</v>
      </c>
      <c r="AL32" s="42">
        <f t="shared" si="39"/>
        <v>3.4582607180537082E-4</v>
      </c>
      <c r="AM32" s="42">
        <f t="shared" si="39"/>
        <v>3.4530991348924342E-4</v>
      </c>
      <c r="AN32" s="42">
        <f t="shared" si="39"/>
        <v>3.4479452555866245E-4</v>
      </c>
      <c r="AO32" s="42">
        <f t="shared" si="39"/>
        <v>3.4427990686379881E-4</v>
      </c>
      <c r="AP32" s="42">
        <f t="shared" si="39"/>
        <v>3.4376605625653943E-4</v>
      </c>
      <c r="AQ32" s="42">
        <f t="shared" ref="AQ32:BJ32" si="40">AP32*(1-$F$4)</f>
        <v>3.4325297259048493E-4</v>
      </c>
      <c r="AR32" s="42">
        <f t="shared" si="40"/>
        <v>3.4274065472094691E-4</v>
      </c>
      <c r="AS32" s="42">
        <f t="shared" si="40"/>
        <v>3.422291015049455E-4</v>
      </c>
      <c r="AT32" s="42">
        <f t="shared" si="40"/>
        <v>3.4171831180120679E-4</v>
      </c>
      <c r="AU32" s="42">
        <f t="shared" si="40"/>
        <v>3.4120828447016023E-4</v>
      </c>
      <c r="AV32" s="42">
        <f t="shared" si="40"/>
        <v>3.4069901837393613E-4</v>
      </c>
      <c r="AW32" s="42">
        <f t="shared" si="40"/>
        <v>3.4019051237636311E-4</v>
      </c>
      <c r="AX32" s="42">
        <f t="shared" si="40"/>
        <v>3.3968276534296555E-4</v>
      </c>
      <c r="AY32" s="42">
        <f t="shared" si="40"/>
        <v>3.3917577614096112E-4</v>
      </c>
      <c r="AZ32" s="42">
        <f t="shared" si="40"/>
        <v>3.3866954363925822E-4</v>
      </c>
      <c r="BA32" s="42">
        <f t="shared" si="40"/>
        <v>3.3816406670845339E-4</v>
      </c>
      <c r="BB32" s="42">
        <f t="shared" si="40"/>
        <v>3.3765934422082884E-4</v>
      </c>
      <c r="BC32" s="42">
        <f t="shared" si="40"/>
        <v>3.3715537505035E-4</v>
      </c>
      <c r="BD32" s="42">
        <f t="shared" si="40"/>
        <v>3.3665215807266293E-4</v>
      </c>
      <c r="BE32" s="42">
        <f t="shared" si="40"/>
        <v>3.3614969216509179E-4</v>
      </c>
      <c r="BF32" s="42">
        <f t="shared" si="40"/>
        <v>3.3564797620663642E-4</v>
      </c>
      <c r="BG32" s="42">
        <f t="shared" si="40"/>
        <v>3.3514700907796982E-4</v>
      </c>
      <c r="BH32" s="42">
        <f t="shared" si="40"/>
        <v>3.3464678966143555E-4</v>
      </c>
      <c r="BI32" s="42">
        <f t="shared" si="40"/>
        <v>3.3414731684104534E-4</v>
      </c>
      <c r="BJ32" s="42">
        <f t="shared" si="40"/>
        <v>3.3364858950247665E-4</v>
      </c>
      <c r="BK32" t="str">
        <f t="shared" si="3"/>
        <v>10_MAS</v>
      </c>
      <c r="BL32" t="str">
        <f t="shared" si="4"/>
        <v>d_ind_cem_8_1_natural_gas</v>
      </c>
      <c r="BO32" s="8">
        <f t="shared" si="5"/>
        <v>7.271538802839931</v>
      </c>
      <c r="BP32" s="8">
        <f t="shared" si="6"/>
        <v>7.9269057364454136</v>
      </c>
      <c r="BQ32" s="8" cm="1">
        <f t="array" ref="BQ32">K32*INDEX(prod_est,$G32+$H32-1,MATCH(BQ$14,$BP$14:$DP$14,0))</f>
        <v>7.9127610470116299</v>
      </c>
      <c r="BR32" s="8" cm="1">
        <f t="array" ref="BR32">L32*INDEX(prod_est,$G32+$H32-1,MATCH(BR$14,$BP$14:$DP$14,0))</f>
        <v>6.9635783984140485</v>
      </c>
      <c r="BS32" s="8" cm="1">
        <f t="array" ref="BS32">M32*INDEX(prod_est,$G32+$H32-1,MATCH(BS$14,$BP$14:$DP$14,0))</f>
        <v>7.1002505639633737</v>
      </c>
      <c r="BT32" s="8" cm="1">
        <f t="array" ref="BT32">N32*INDEX(prod_est,$G32+$H32-1,MATCH(BT$14,$BP$14:$DP$14,0))</f>
        <v>7.2344276534387655</v>
      </c>
      <c r="BU32" s="8" cm="1">
        <f t="array" ref="BU32">O32*INDEX(prod_est,$G32+$H32-1,MATCH(BU$14,$BP$14:$DP$14,0))</f>
        <v>7.3655613452923276</v>
      </c>
      <c r="BV32" s="8" cm="1">
        <f t="array" ref="BV32">P32*INDEX(prod_est,$G32+$H32-1,MATCH(BV$14,$BP$14:$DP$14,0))</f>
        <v>7.4929035158540529</v>
      </c>
      <c r="BW32" s="8" cm="1">
        <f t="array" ref="BW32">Q32*INDEX(prod_est,$G32+$H32-1,MATCH(BW$14,$BP$14:$DP$14,0))</f>
        <v>7.6159708034903302</v>
      </c>
      <c r="BX32" s="8" cm="1">
        <f t="array" ref="BX32">R32*INDEX(prod_est,$G32+$H32-1,MATCH(BX$14,$BP$14:$DP$14,0))</f>
        <v>7.7324741399788364</v>
      </c>
      <c r="BY32" s="8" cm="1">
        <f t="array" ref="BY32">S32*INDEX(prod_est,$G32+$H32-1,MATCH(BY$14,$BP$14:$DP$14,0))</f>
        <v>7.8441319942189525</v>
      </c>
      <c r="BZ32" s="8" cm="1">
        <f t="array" ref="BZ32">T32*INDEX(prod_est,$G32+$H32-1,MATCH(BZ$14,$BP$14:$DP$14,0))</f>
        <v>7.8188684384554925</v>
      </c>
      <c r="CA32" s="8" cm="1">
        <f t="array" ref="CA32">U32*INDEX(prod_est,$G32+$H32-1,MATCH(CA$14,$BP$14:$DP$14,0))</f>
        <v>7.7893534744550523</v>
      </c>
      <c r="CB32" s="8" cm="1">
        <f t="array" ref="CB32">V32*INDEX(prod_est,$G32+$H32-1,MATCH(CB$14,$BP$14:$DP$14,0))</f>
        <v>7.7559124097070367</v>
      </c>
      <c r="CC32" s="8" cm="1">
        <f t="array" ref="CC32">W32*INDEX(prod_est,$G32+$H32-1,MATCH(CC$14,$BP$14:$DP$14,0))</f>
        <v>7.7575087853584455</v>
      </c>
      <c r="CD32" s="8" cm="1">
        <f t="array" ref="CD32">X32*INDEX(prod_est,$G32+$H32-1,MATCH(CD$14,$BP$14:$DP$14,0))</f>
        <v>7.755787572453297</v>
      </c>
      <c r="CE32" s="8" cm="1">
        <f t="array" ref="CE32">Y32*INDEX(prod_est,$G32+$H32-1,MATCH(CE$14,$BP$14:$DP$14,0))</f>
        <v>7.7506427230857682</v>
      </c>
      <c r="CF32" s="8" cm="1">
        <f t="array" ref="CF32">Z32*INDEX(prod_est,$G32+$H32-1,MATCH(CF$14,$BP$14:$DP$14,0))</f>
        <v>7.7422186941649782</v>
      </c>
      <c r="CG32" s="8" cm="1">
        <f t="array" ref="CG32">AA32*INDEX(prod_est,$G32+$H32-1,MATCH(CG$14,$BP$14:$DP$14,0))</f>
        <v>7.7307096675466989</v>
      </c>
      <c r="CH32" s="8" cm="1">
        <f t="array" ref="CH32">AB32*INDEX(prod_est,$G32+$H32-1,MATCH(CH$14,$BP$14:$DP$14,0))</f>
        <v>7.7144889297025294</v>
      </c>
      <c r="CI32" s="8" cm="1">
        <f t="array" ref="CI32">AC32*INDEX(prod_est,$G32+$H32-1,MATCH(CI$14,$BP$14:$DP$14,0))</f>
        <v>7.6949815123235057</v>
      </c>
      <c r="CJ32" s="8" cm="1">
        <f t="array" ref="CJ32">AD32*INDEX(prod_est,$G32+$H32-1,MATCH(CJ$14,$BP$14:$DP$14,0))</f>
        <v>7.6723938513147303</v>
      </c>
      <c r="CK32" s="8" cm="1">
        <f t="array" ref="CK32">AE32*INDEX(prod_est,$G32+$H32-1,MATCH(CK$14,$BP$14:$DP$14,0))</f>
        <v>7.646823284180611</v>
      </c>
      <c r="CL32" s="8" cm="1">
        <f t="array" ref="CL32">AF32*INDEX(prod_est,$G32+$H32-1,MATCH(CL$14,$BP$14:$DP$14,0))</f>
        <v>7.618232141928531</v>
      </c>
      <c r="CM32" s="8" cm="1">
        <f t="array" ref="CM32">AG32*INDEX(prod_est,$G32+$H32-1,MATCH(CM$14,$BP$14:$DP$14,0))</f>
        <v>7.5719931419192692</v>
      </c>
      <c r="CN32" s="8" cm="1">
        <f t="array" ref="CN32">AH32*INDEX(prod_est,$G32+$H32-1,MATCH(CN$14,$BP$14:$DP$14,0))</f>
        <v>7.5227340022930367</v>
      </c>
      <c r="CO32" s="8" cm="1">
        <f t="array" ref="CO32">AI32*INDEX(prod_est,$G32+$H32-1,MATCH(CO$14,$BP$14:$DP$14,0))</f>
        <v>7.4709758969224955</v>
      </c>
      <c r="CP32" s="8" cm="1">
        <f t="array" ref="CP32">AJ32*INDEX(prod_est,$G32+$H32-1,MATCH(CP$14,$BP$14:$DP$14,0))</f>
        <v>7.4168230862639231</v>
      </c>
      <c r="CQ32" s="8" cm="1">
        <f t="array" ref="CQ32">AK32*INDEX(prod_est,$G32+$H32-1,MATCH(CQ$14,$BP$14:$DP$14,0))</f>
        <v>7.3601637407400258</v>
      </c>
      <c r="CR32" s="8" cm="1">
        <f t="array" ref="CR32">AL32*INDEX(prod_est,$G32+$H32-1,MATCH(CR$14,$BP$14:$DP$14,0))</f>
        <v>7.3559883680742377</v>
      </c>
      <c r="CS32" s="8" cm="1">
        <f t="array" ref="CS32">AM32*INDEX(prod_est,$G32+$H32-1,MATCH(CS$14,$BP$14:$DP$14,0))</f>
        <v>7.3495034113381053</v>
      </c>
      <c r="CT32" s="8" cm="1">
        <f t="array" ref="CT32">AN32*INDEX(prod_est,$G32+$H32-1,MATCH(CT$14,$BP$14:$DP$14,0))</f>
        <v>7.3409864108704053</v>
      </c>
      <c r="CU32" s="8" cm="1">
        <f t="array" ref="CU32">AO32*INDEX(prod_est,$G32+$H32-1,MATCH(CU$14,$BP$14:$DP$14,0))</f>
        <v>7.3301590486853758</v>
      </c>
      <c r="CV32" s="8" cm="1">
        <f t="array" ref="CV32">AP32*INDEX(prod_est,$G32+$H32-1,MATCH(CV$14,$BP$14:$DP$14,0))</f>
        <v>7.3169594690056066</v>
      </c>
      <c r="CW32" cm="1">
        <f t="array" ref="CW32">AQ32*INDEX(prod_est,$G32+$H32-1,MATCH(CW$14,$BP$14:$DP$14,0))</f>
        <v>7.3060386339772414</v>
      </c>
      <c r="CX32" cm="1">
        <f t="array" ref="CX32">AR32*INDEX(prod_est,$G32+$H32-1,MATCH(CX$14,$BP$14:$DP$14,0))</f>
        <v>7.2951340987026487</v>
      </c>
      <c r="CY32" cm="1">
        <f t="array" ref="CY32">AS32*INDEX(prod_est,$G32+$H32-1,MATCH(CY$14,$BP$14:$DP$14,0))</f>
        <v>7.2842458388538383</v>
      </c>
      <c r="CZ32" cm="1">
        <f t="array" ref="CZ32">AT32*INDEX(prod_est,$G32+$H32-1,MATCH(CZ$14,$BP$14:$DP$14,0))</f>
        <v>7.273373830139132</v>
      </c>
      <c r="DA32" cm="1">
        <f t="array" ref="DA32">AU32*INDEX(prod_est,$G32+$H32-1,MATCH(DA$14,$BP$14:$DP$14,0))</f>
        <v>7.2625180483031038</v>
      </c>
      <c r="DB32" cm="1">
        <f t="array" ref="DB32">AV32*INDEX(prod_est,$G32+$H32-1,MATCH(DB$14,$BP$14:$DP$14,0))</f>
        <v>7.2516784691265324</v>
      </c>
      <c r="DC32" cm="1">
        <f t="array" ref="DC32">AW32*INDEX(prod_est,$G32+$H32-1,MATCH(DC$14,$BP$14:$DP$14,0))</f>
        <v>7.2408550684263435</v>
      </c>
      <c r="DD32" cm="1">
        <f t="array" ref="DD32">AX32*INDEX(prod_est,$G32+$H32-1,MATCH(DD$14,$BP$14:$DP$14,0))</f>
        <v>7.2300478220555577</v>
      </c>
      <c r="DE32" cm="1">
        <f t="array" ref="DE32">AY32*INDEX(prod_est,$G32+$H32-1,MATCH(DE$14,$BP$14:$DP$14,0))</f>
        <v>7.219256705903236</v>
      </c>
      <c r="DF32" cm="1">
        <f t="array" ref="DF32">AZ32*INDEX(prod_est,$G32+$H32-1,MATCH(DF$14,$BP$14:$DP$14,0))</f>
        <v>7.2084816958944264</v>
      </c>
      <c r="DG32" cm="1">
        <f t="array" ref="DG32">BA32*INDEX(prod_est,$G32+$H32-1,MATCH(DG$14,$BP$14:$DP$14,0))</f>
        <v>7.1977227679901068</v>
      </c>
      <c r="DH32" cm="1">
        <f t="array" ref="DH32">BB32*INDEX(prod_est,$G32+$H32-1,MATCH(DH$14,$BP$14:$DP$14,0))</f>
        <v>7.1869798981871362</v>
      </c>
      <c r="DI32" cm="1">
        <f t="array" ref="DI32">BC32*INDEX(prod_est,$G32+$H32-1,MATCH(DI$14,$BP$14:$DP$14,0))</f>
        <v>7.1762530625182004</v>
      </c>
      <c r="DJ32" cm="1">
        <f t="array" ref="DJ32">BD32*INDEX(prod_est,$G32+$H32-1,MATCH(DJ$14,$BP$14:$DP$14,0))</f>
        <v>7.1655422370517563</v>
      </c>
      <c r="DK32" cm="1">
        <f t="array" ref="DK32">BE32*INDEX(prod_est,$G32+$H32-1,MATCH(DK$14,$BP$14:$DP$14,0))</f>
        <v>7.1548473978919773</v>
      </c>
      <c r="DL32" cm="1">
        <f t="array" ref="DL32">BF32*INDEX(prod_est,$G32+$H32-1,MATCH(DL$14,$BP$14:$DP$14,0))</f>
        <v>7.1441685211787052</v>
      </c>
      <c r="DM32" cm="1">
        <f t="array" ref="DM32">BG32*INDEX(prod_est,$G32+$H32-1,MATCH(DM$14,$BP$14:$DP$14,0))</f>
        <v>7.1335055830873948</v>
      </c>
      <c r="DN32" cm="1">
        <f t="array" ref="DN32">BH32*INDEX(prod_est,$G32+$H32-1,MATCH(DN$14,$BP$14:$DP$14,0))</f>
        <v>7.122858559829055</v>
      </c>
      <c r="DO32" cm="1">
        <f t="array" ref="DO32">BI32*INDEX(prod_est,$G32+$H32-1,MATCH(DO$14,$BP$14:$DP$14,0))</f>
        <v>7.1122274276502058</v>
      </c>
      <c r="DP32" cm="1">
        <f t="array" ref="DP32">BJ32*INDEX(prod_est,$G32+$H32-1,MATCH(DP$14,$BP$14:$DP$14,0))</f>
        <v>7.1016121628328177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21982.7886282652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10_MAS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21982.7886282652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10_MAS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21982.7886282652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10_MAS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21982.7886282652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10_MAS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21982.7886282652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10_MAS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21982.7886282652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10_MAS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21982.7886282652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10_MAS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21982.7886282652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10_MAS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21982.7886282652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10_MAS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21982.7886282652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10_MAS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21982.7886282652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10_MAS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21982.7886282652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10_MAS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21982.7886282652</v>
      </c>
      <c r="J45" s="42">
        <f t="shared" si="0"/>
        <v>1.7135522110763835E-3</v>
      </c>
      <c r="K45" s="42">
        <f t="shared" ref="K45:AP45" si="62">J45*(1-$F$4)</f>
        <v>1.7109946704628367E-3</v>
      </c>
      <c r="L45" s="42">
        <f t="shared" si="62"/>
        <v>1.7084409470740863E-3</v>
      </c>
      <c r="M45" s="42">
        <f t="shared" si="62"/>
        <v>1.7058910352127819E-3</v>
      </c>
      <c r="N45" s="42">
        <f t="shared" si="62"/>
        <v>1.7033449291900763E-3</v>
      </c>
      <c r="O45" s="42">
        <f t="shared" si="62"/>
        <v>1.7008026233256135E-3</v>
      </c>
      <c r="P45" s="42">
        <f t="shared" si="62"/>
        <v>1.6982641119475156E-3</v>
      </c>
      <c r="Q45" s="42">
        <f t="shared" si="62"/>
        <v>1.6957293893923701E-3</v>
      </c>
      <c r="R45" s="42">
        <f t="shared" si="62"/>
        <v>1.6931984500052175E-3</v>
      </c>
      <c r="S45" s="42">
        <f t="shared" si="62"/>
        <v>1.6906712881395382E-3</v>
      </c>
      <c r="T45" s="42">
        <f t="shared" si="62"/>
        <v>1.6881478981572405E-3</v>
      </c>
      <c r="U45" s="42">
        <f t="shared" si="62"/>
        <v>1.6856282744286478E-3</v>
      </c>
      <c r="V45" s="42">
        <f t="shared" si="62"/>
        <v>1.6831124113324857E-3</v>
      </c>
      <c r="W45" s="42">
        <f t="shared" si="62"/>
        <v>1.68060030325587E-3</v>
      </c>
      <c r="X45" s="42">
        <f t="shared" si="62"/>
        <v>1.6780919445942941E-3</v>
      </c>
      <c r="Y45" s="42">
        <f t="shared" si="62"/>
        <v>1.6755873297516161E-3</v>
      </c>
      <c r="Z45" s="42">
        <f t="shared" si="62"/>
        <v>1.6730864531400466E-3</v>
      </c>
      <c r="AA45" s="42">
        <f t="shared" si="62"/>
        <v>1.6705893091801362E-3</v>
      </c>
      <c r="AB45" s="42">
        <f t="shared" si="62"/>
        <v>1.6680958923007629E-3</v>
      </c>
      <c r="AC45" s="42">
        <f t="shared" si="62"/>
        <v>1.66560619693912E-3</v>
      </c>
      <c r="AD45" s="42">
        <f t="shared" si="62"/>
        <v>1.6631202175407035E-3</v>
      </c>
      <c r="AE45" s="42">
        <f t="shared" si="62"/>
        <v>1.6606379485592994E-3</v>
      </c>
      <c r="AF45" s="42">
        <f t="shared" si="62"/>
        <v>1.6581593844569721E-3</v>
      </c>
      <c r="AG45" s="42">
        <f t="shared" si="62"/>
        <v>1.6556845197040512E-3</v>
      </c>
      <c r="AH45" s="42">
        <f t="shared" si="62"/>
        <v>1.6532133487791199E-3</v>
      </c>
      <c r="AI45" s="42">
        <f t="shared" si="62"/>
        <v>1.6507458661690019E-3</v>
      </c>
      <c r="AJ45" s="42">
        <f t="shared" si="62"/>
        <v>1.6482820663687497E-3</v>
      </c>
      <c r="AK45" s="42">
        <f t="shared" si="62"/>
        <v>1.6458219438816324E-3</v>
      </c>
      <c r="AL45" s="42">
        <f t="shared" si="62"/>
        <v>1.6433654932191226E-3</v>
      </c>
      <c r="AM45" s="42">
        <f t="shared" si="62"/>
        <v>1.6409127089008851E-3</v>
      </c>
      <c r="AN45" s="42">
        <f t="shared" si="62"/>
        <v>1.6384635854547645E-3</v>
      </c>
      <c r="AO45" s="42">
        <f t="shared" si="62"/>
        <v>1.6360181174167724E-3</v>
      </c>
      <c r="AP45" s="42">
        <f t="shared" si="62"/>
        <v>1.6335762993310758E-3</v>
      </c>
      <c r="AQ45" s="42">
        <f t="shared" si="58"/>
        <v>1.6311381257499847E-3</v>
      </c>
      <c r="AR45" s="42">
        <f t="shared" si="58"/>
        <v>1.6287035912339401E-3</v>
      </c>
      <c r="AS45" s="42">
        <f t="shared" si="58"/>
        <v>1.6262726903515014E-3</v>
      </c>
      <c r="AT45" s="42">
        <f t="shared" si="58"/>
        <v>1.6238454176793352E-3</v>
      </c>
      <c r="AU45" s="42">
        <f t="shared" si="58"/>
        <v>1.6214217678022019E-3</v>
      </c>
      <c r="AV45" s="42">
        <f t="shared" si="58"/>
        <v>1.619001735312945E-3</v>
      </c>
      <c r="AW45" s="42">
        <f t="shared" si="58"/>
        <v>1.616585314812478E-3</v>
      </c>
      <c r="AX45" s="42">
        <f t="shared" si="58"/>
        <v>1.614172500909773E-3</v>
      </c>
      <c r="AY45" s="42">
        <f t="shared" si="58"/>
        <v>1.6117632882218481E-3</v>
      </c>
      <c r="AZ45" s="42">
        <f t="shared" si="58"/>
        <v>1.6093576713737559E-3</v>
      </c>
      <c r="BA45" s="42">
        <f t="shared" si="58"/>
        <v>1.6069556449985712E-3</v>
      </c>
      <c r="BB45" s="42">
        <f t="shared" si="58"/>
        <v>1.6045572037373793E-3</v>
      </c>
      <c r="BC45" s="42">
        <f t="shared" si="58"/>
        <v>1.6021623422392639E-3</v>
      </c>
      <c r="BD45" s="42">
        <f t="shared" si="58"/>
        <v>1.5997710551612949E-3</v>
      </c>
      <c r="BE45" s="42">
        <f t="shared" si="58"/>
        <v>1.5973833371685168E-3</v>
      </c>
      <c r="BF45" s="42">
        <f t="shared" si="58"/>
        <v>1.594999182933937E-3</v>
      </c>
      <c r="BG45" s="42">
        <f t="shared" si="58"/>
        <v>1.5926185871385132E-3</v>
      </c>
      <c r="BH45" s="42">
        <f t="shared" si="58"/>
        <v>1.5902415444711425E-3</v>
      </c>
      <c r="BI45" s="42">
        <f t="shared" si="58"/>
        <v>1.5878680496286483E-3</v>
      </c>
      <c r="BJ45" s="42">
        <f t="shared" si="58"/>
        <v>1.5854980973157697E-3</v>
      </c>
      <c r="BK45" t="str">
        <f t="shared" si="3"/>
        <v>10_MAS</v>
      </c>
      <c r="BL45" t="str">
        <f t="shared" si="4"/>
        <v>d_ind_cem_17_electricity</v>
      </c>
      <c r="BO45" s="8">
        <f t="shared" si="5"/>
        <v>34.554352391095357</v>
      </c>
      <c r="BP45" s="8">
        <f t="shared" si="6"/>
        <v>37.668656059588614</v>
      </c>
      <c r="BQ45" s="8" cm="1">
        <f t="array" ref="BQ45">K45*INDEX(prod_est,$G45+$H45-1,MATCH(BQ$14,$BP$14:$DP$14,0))</f>
        <v>37.601440495399267</v>
      </c>
      <c r="BR45" s="8" cm="1">
        <f t="array" ref="BR45">L45*INDEX(prod_est,$G45+$H45-1,MATCH(BR$14,$BP$14:$DP$14,0))</f>
        <v>33.090924549263562</v>
      </c>
      <c r="BS45" s="8" cm="1">
        <f t="array" ref="BS45">M45*INDEX(prod_est,$G45+$H45-1,MATCH(BS$14,$BP$14:$DP$14,0))</f>
        <v>33.740390679953961</v>
      </c>
      <c r="BT45" s="8" cm="1">
        <f t="array" ref="BT45">N45*INDEX(prod_est,$G45+$H45-1,MATCH(BT$14,$BP$14:$DP$14,0))</f>
        <v>34.378000209141021</v>
      </c>
      <c r="BU45" s="8" cm="1">
        <f t="array" ref="BU45">O45*INDEX(prod_est,$G45+$H45-1,MATCH(BU$14,$BP$14:$DP$14,0))</f>
        <v>35.001147512829149</v>
      </c>
      <c r="BV45" s="8" cm="1">
        <f t="array" ref="BV45">P45*INDEX(prod_est,$G45+$H45-1,MATCH(BV$14,$BP$14:$DP$14,0))</f>
        <v>35.606277507338469</v>
      </c>
      <c r="BW45" s="8" cm="1">
        <f t="array" ref="BW45">Q45*INDEX(prod_est,$G45+$H45-1,MATCH(BW$14,$BP$14:$DP$14,0))</f>
        <v>36.191093258186058</v>
      </c>
      <c r="BX45" s="8" cm="1">
        <f t="array" ref="BX45">R45*INDEX(prod_est,$G45+$H45-1,MATCH(BX$14,$BP$14:$DP$14,0))</f>
        <v>36.744717113179441</v>
      </c>
      <c r="BY45" s="8" cm="1">
        <f t="array" ref="BY45">S45*INDEX(prod_est,$G45+$H45-1,MATCH(BY$14,$BP$14:$DP$14,0))</f>
        <v>37.275315236528471</v>
      </c>
      <c r="BZ45" s="8" cm="1">
        <f t="array" ref="BZ45">T45*INDEX(prod_est,$G45+$H45-1,MATCH(BZ$14,$BP$14:$DP$14,0))</f>
        <v>37.155262819540511</v>
      </c>
      <c r="CA45" s="8" cm="1">
        <f t="array" ref="CA45">U45*INDEX(prod_est,$G45+$H45-1,MATCH(CA$14,$BP$14:$DP$14,0))</f>
        <v>37.015007710610419</v>
      </c>
      <c r="CB45" s="8" cm="1">
        <f t="array" ref="CB45">V45*INDEX(prod_est,$G45+$H45-1,MATCH(CB$14,$BP$14:$DP$14,0))</f>
        <v>36.856095770927851</v>
      </c>
      <c r="CC45" s="8" cm="1">
        <f t="array" ref="CC45">W45*INDEX(prod_est,$G45+$H45-1,MATCH(CC$14,$BP$14:$DP$14,0))</f>
        <v>36.863681748023339</v>
      </c>
      <c r="CD45" s="8" cm="1">
        <f t="array" ref="CD45">X45*INDEX(prod_est,$G45+$H45-1,MATCH(CD$14,$BP$14:$DP$14,0))</f>
        <v>36.855502544298076</v>
      </c>
      <c r="CE45" s="8" cm="1">
        <f t="array" ref="CE45">Y45*INDEX(prod_est,$G45+$H45-1,MATCH(CE$14,$BP$14:$DP$14,0))</f>
        <v>36.831054220103574</v>
      </c>
      <c r="CF45" s="8" cm="1">
        <f t="array" ref="CF45">Z45*INDEX(prod_est,$G45+$H45-1,MATCH(CF$14,$BP$14:$DP$14,0))</f>
        <v>36.791023234671982</v>
      </c>
      <c r="CG45" s="8" cm="1">
        <f t="array" ref="CG45">AA45*INDEX(prod_est,$G45+$H45-1,MATCH(CG$14,$BP$14:$DP$14,0))</f>
        <v>36.736332340181924</v>
      </c>
      <c r="CH45" s="8" cm="1">
        <f t="array" ref="CH45">AB45*INDEX(prod_est,$G45+$H45-1,MATCH(CH$14,$BP$14:$DP$14,0))</f>
        <v>36.659251393946427</v>
      </c>
      <c r="CI45" s="8" cm="1">
        <f t="array" ref="CI45">AC45*INDEX(prod_est,$G45+$H45-1,MATCH(CI$14,$BP$14:$DP$14,0))</f>
        <v>36.566552146561307</v>
      </c>
      <c r="CJ45" s="8" cm="1">
        <f t="array" ref="CJ45">AD45*INDEX(prod_est,$G45+$H45-1,MATCH(CJ$14,$BP$14:$DP$14,0))</f>
        <v>36.459215581447602</v>
      </c>
      <c r="CK45" s="8" cm="1">
        <f t="array" ref="CK45">AE45*INDEX(prod_est,$G45+$H45-1,MATCH(CK$14,$BP$14:$DP$14,0))</f>
        <v>36.33770424642627</v>
      </c>
      <c r="CL45" s="8" cm="1">
        <f t="array" ref="CL45">AF45*INDEX(prod_est,$G45+$H45-1,MATCH(CL$14,$BP$14:$DP$14,0))</f>
        <v>36.201839138444385</v>
      </c>
      <c r="CM45" s="8" cm="1">
        <f t="array" ref="CM45">AG45*INDEX(prod_est,$G45+$H45-1,MATCH(CM$14,$BP$14:$DP$14,0))</f>
        <v>35.982111410400371</v>
      </c>
      <c r="CN45" s="8" cm="1">
        <f t="array" ref="CN45">AH45*INDEX(prod_est,$G45+$H45-1,MATCH(CN$14,$BP$14:$DP$14,0))</f>
        <v>35.748031978896513</v>
      </c>
      <c r="CO45" s="8" cm="1">
        <f t="array" ref="CO45">AI45*INDEX(prod_est,$G45+$H45-1,MATCH(CO$14,$BP$14:$DP$14,0))</f>
        <v>35.502077462175706</v>
      </c>
      <c r="CP45" s="8" cm="1">
        <f t="array" ref="CP45">AJ45*INDEX(prod_est,$G45+$H45-1,MATCH(CP$14,$BP$14:$DP$14,0))</f>
        <v>35.244743305926171</v>
      </c>
      <c r="CQ45" s="8" cm="1">
        <f t="array" ref="CQ45">AK45*INDEX(prod_est,$G45+$H45-1,MATCH(CQ$14,$BP$14:$DP$14,0))</f>
        <v>34.975498095996613</v>
      </c>
      <c r="CR45" s="8" cm="1">
        <f t="array" ref="CR45">AL45*INDEX(prod_est,$G45+$H45-1,MATCH(CR$14,$BP$14:$DP$14,0))</f>
        <v>34.955656725088787</v>
      </c>
      <c r="CS45" s="8" cm="1">
        <f t="array" ref="CS45">AM45*INDEX(prod_est,$G45+$H45-1,MATCH(CS$14,$BP$14:$DP$14,0))</f>
        <v>34.924840210678681</v>
      </c>
      <c r="CT45" s="8" cm="1">
        <f t="array" ref="CT45">AN45*INDEX(prod_est,$G45+$H45-1,MATCH(CT$14,$BP$14:$DP$14,0))</f>
        <v>34.88436742445618</v>
      </c>
      <c r="CU45" s="8" cm="1">
        <f t="array" ref="CU45">AO45*INDEX(prod_est,$G45+$H45-1,MATCH(CU$14,$BP$14:$DP$14,0))</f>
        <v>34.832915799352918</v>
      </c>
      <c r="CV45" s="8" cm="1">
        <f t="array" ref="CV45">AP45*INDEX(prod_est,$G45+$H45-1,MATCH(CV$14,$BP$14:$DP$14,0))</f>
        <v>34.770191396714651</v>
      </c>
      <c r="CW45" cm="1">
        <f t="array" ref="CW45">AQ45*INDEX(prod_est,$G45+$H45-1,MATCH(CW$14,$BP$14:$DP$14,0))</f>
        <v>34.718295588659856</v>
      </c>
      <c r="CX45" cm="1">
        <f t="array" ref="CX45">AR45*INDEX(prod_est,$G45+$H45-1,MATCH(CX$14,$BP$14:$DP$14,0))</f>
        <v>34.666477237034997</v>
      </c>
      <c r="CY45" cm="1">
        <f t="array" ref="CY45">AS45*INDEX(prod_est,$G45+$H45-1,MATCH(CY$14,$BP$14:$DP$14,0))</f>
        <v>34.614736226233454</v>
      </c>
      <c r="CZ45" cm="1">
        <f t="array" ref="CZ45">AT45*INDEX(prod_est,$G45+$H45-1,MATCH(CZ$14,$BP$14:$DP$14,0))</f>
        <v>34.563072440821166</v>
      </c>
      <c r="DA45" cm="1">
        <f t="array" ref="DA45">AU45*INDEX(prod_est,$G45+$H45-1,MATCH(DA$14,$BP$14:$DP$14,0))</f>
        <v>34.511485765536356</v>
      </c>
      <c r="DB45" cm="1">
        <f t="array" ref="DB45">AV45*INDEX(prod_est,$G45+$H45-1,MATCH(DB$14,$BP$14:$DP$14,0))</f>
        <v>34.459976085289291</v>
      </c>
      <c r="DC45" cm="1">
        <f t="array" ref="DC45">AW45*INDEX(prod_est,$G45+$H45-1,MATCH(DC$14,$BP$14:$DP$14,0))</f>
        <v>34.408543285161997</v>
      </c>
      <c r="DD45" cm="1">
        <f t="array" ref="DD45">AX45*INDEX(prod_est,$G45+$H45-1,MATCH(DD$14,$BP$14:$DP$14,0))</f>
        <v>34.357187250408025</v>
      </c>
      <c r="DE45" cm="1">
        <f t="array" ref="DE45">AY45*INDEX(prod_est,$G45+$H45-1,MATCH(DE$14,$BP$14:$DP$14,0))</f>
        <v>34.305907866452195</v>
      </c>
      <c r="DF45" cm="1">
        <f t="array" ref="DF45">AZ45*INDEX(prod_est,$G45+$H45-1,MATCH(DF$14,$BP$14:$DP$14,0))</f>
        <v>34.254705018890334</v>
      </c>
      <c r="DG45" cm="1">
        <f t="array" ref="DG45">BA45*INDEX(prod_est,$G45+$H45-1,MATCH(DG$14,$BP$14:$DP$14,0))</f>
        <v>34.203578593489006</v>
      </c>
      <c r="DH45" cm="1">
        <f t="array" ref="DH45">BB45*INDEX(prod_est,$G45+$H45-1,MATCH(DH$14,$BP$14:$DP$14,0))</f>
        <v>34.152528476185289</v>
      </c>
      <c r="DI45" cm="1">
        <f t="array" ref="DI45">BC45*INDEX(prod_est,$G45+$H45-1,MATCH(DI$14,$BP$14:$DP$14,0))</f>
        <v>34.101554553086508</v>
      </c>
      <c r="DJ45" cm="1">
        <f t="array" ref="DJ45">BD45*INDEX(prod_est,$G45+$H45-1,MATCH(DJ$14,$BP$14:$DP$14,0))</f>
        <v>34.050656710469958</v>
      </c>
      <c r="DK45" cm="1">
        <f t="array" ref="DK45">BE45*INDEX(prod_est,$G45+$H45-1,MATCH(DK$14,$BP$14:$DP$14,0))</f>
        <v>33.999834834782689</v>
      </c>
      <c r="DL45" cm="1">
        <f t="array" ref="DL45">BF45*INDEX(prod_est,$G45+$H45-1,MATCH(DL$14,$BP$14:$DP$14,0))</f>
        <v>33.949088812641222</v>
      </c>
      <c r="DM45" cm="1">
        <f t="array" ref="DM45">BG45*INDEX(prod_est,$G45+$H45-1,MATCH(DM$14,$BP$14:$DP$14,0))</f>
        <v>33.898418530831314</v>
      </c>
      <c r="DN45" cm="1">
        <f t="array" ref="DN45">BH45*INDEX(prod_est,$G45+$H45-1,MATCH(DN$14,$BP$14:$DP$14,0))</f>
        <v>33.847823876307686</v>
      </c>
      <c r="DO45" cm="1">
        <f t="array" ref="DO45">BI45*INDEX(prod_est,$G45+$H45-1,MATCH(DO$14,$BP$14:$DP$14,0))</f>
        <v>33.797304736193794</v>
      </c>
      <c r="DP45" cm="1">
        <f t="array" ref="DP45">BJ45*INDEX(prod_est,$G45+$H45-1,MATCH(DP$14,$BP$14:$DP$14,0))</f>
        <v>33.746860997781567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21982.7886282652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10_MAS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4">SUM(J15:J46)*1000</f>
        <v>7.4542405949854782</v>
      </c>
      <c r="K47" s="42">
        <f t="shared" si="64"/>
        <v>7.4431148627541566</v>
      </c>
      <c r="L47" s="42">
        <f t="shared" si="64"/>
        <v>7.4320057360933305</v>
      </c>
      <c r="M47" s="42">
        <f t="shared" si="64"/>
        <v>7.4209131902185641</v>
      </c>
      <c r="N47" s="42">
        <f t="shared" si="64"/>
        <v>7.4098372003824178</v>
      </c>
      <c r="O47" s="42">
        <f t="shared" si="64"/>
        <v>7.3987777418743841</v>
      </c>
      <c r="P47" s="42">
        <f t="shared" si="64"/>
        <v>7.3877347900208425</v>
      </c>
      <c r="Q47" s="42">
        <f t="shared" si="64"/>
        <v>7.3767083201849886</v>
      </c>
      <c r="R47" s="42">
        <f t="shared" si="64"/>
        <v>7.3656983077668023</v>
      </c>
      <c r="S47" s="42">
        <f t="shared" si="64"/>
        <v>7.3547047282029716</v>
      </c>
      <c r="T47" s="42">
        <f t="shared" si="64"/>
        <v>7.3437275569668481</v>
      </c>
      <c r="U47" s="42">
        <f t="shared" si="64"/>
        <v>7.3327667695683907</v>
      </c>
      <c r="V47" s="42">
        <f t="shared" si="64"/>
        <v>7.3218223415541104</v>
      </c>
      <c r="W47" s="42">
        <f t="shared" si="64"/>
        <v>7.3108942485070134</v>
      </c>
      <c r="X47" s="42">
        <f t="shared" si="64"/>
        <v>7.299982466046556</v>
      </c>
      <c r="Y47" s="42">
        <f t="shared" si="64"/>
        <v>7.2890869698285767</v>
      </c>
      <c r="Z47" s="42">
        <f t="shared" si="64"/>
        <v>7.2782077355452515</v>
      </c>
      <c r="AA47" s="42">
        <f t="shared" si="64"/>
        <v>7.2673447389250363</v>
      </c>
      <c r="AB47" s="42">
        <f t="shared" si="64"/>
        <v>7.2564979557326081</v>
      </c>
      <c r="AC47" s="42">
        <f t="shared" si="64"/>
        <v>7.245667361768831</v>
      </c>
      <c r="AD47" s="42">
        <f t="shared" si="64"/>
        <v>7.2348529328706679</v>
      </c>
      <c r="AE47" s="42">
        <f t="shared" si="64"/>
        <v>7.2240546449111589</v>
      </c>
      <c r="AF47" s="42">
        <f t="shared" si="64"/>
        <v>7.2132724737993517</v>
      </c>
      <c r="AG47" s="42">
        <f t="shared" si="64"/>
        <v>7.2025063954802482</v>
      </c>
      <c r="AH47" s="42">
        <f t="shared" si="64"/>
        <v>7.1917563859347551</v>
      </c>
      <c r="AI47" s="42">
        <f t="shared" si="64"/>
        <v>7.1810224211796294</v>
      </c>
      <c r="AJ47" s="42">
        <f t="shared" si="64"/>
        <v>7.1703044772674218</v>
      </c>
      <c r="AK47" s="42">
        <f t="shared" si="64"/>
        <v>7.1596025302864241</v>
      </c>
      <c r="AL47" s="42">
        <f t="shared" si="64"/>
        <v>7.148916556360625</v>
      </c>
      <c r="AM47" s="42">
        <f t="shared" si="64"/>
        <v>7.1382465316496386</v>
      </c>
      <c r="AN47" s="42">
        <f t="shared" si="64"/>
        <v>7.1275924323486697</v>
      </c>
      <c r="AO47" s="42">
        <f t="shared" ref="AO47:BJ47" si="65">SUM(AO15:AO46)*1000</f>
        <v>7.1169542346884471</v>
      </c>
      <c r="AP47">
        <f t="shared" si="65"/>
        <v>7.1063319149351818</v>
      </c>
      <c r="AQ47">
        <f t="shared" si="65"/>
        <v>7.0957254493905033</v>
      </c>
      <c r="AR47">
        <f t="shared" si="65"/>
        <v>7.085134814391413</v>
      </c>
      <c r="AS47">
        <f t="shared" si="65"/>
        <v>7.0745599863102315</v>
      </c>
      <c r="AT47">
        <f t="shared" si="65"/>
        <v>7.0640009415545455</v>
      </c>
      <c r="AU47">
        <f t="shared" si="65"/>
        <v>7.0534576565671507</v>
      </c>
      <c r="AV47">
        <f t="shared" si="65"/>
        <v>7.0429301078260069</v>
      </c>
      <c r="AW47">
        <f t="shared" si="65"/>
        <v>7.0324182718441781</v>
      </c>
      <c r="AX47">
        <f t="shared" si="65"/>
        <v>7.0219221251697821</v>
      </c>
      <c r="AY47">
        <f t="shared" si="65"/>
        <v>7.0114416443859477</v>
      </c>
      <c r="AZ47">
        <f t="shared" si="65"/>
        <v>7.0009768061107449</v>
      </c>
      <c r="BA47">
        <f t="shared" si="65"/>
        <v>6.990527586997147</v>
      </c>
      <c r="BB47">
        <f t="shared" si="65"/>
        <v>6.9800939637329735</v>
      </c>
      <c r="BC47">
        <f t="shared" si="65"/>
        <v>6.9696759130408346</v>
      </c>
      <c r="BD47">
        <f t="shared" si="65"/>
        <v>6.9592734116780877</v>
      </c>
      <c r="BE47">
        <f t="shared" si="65"/>
        <v>6.9488864364367773</v>
      </c>
      <c r="BF47">
        <f t="shared" si="65"/>
        <v>6.9385149641435868</v>
      </c>
      <c r="BG47">
        <f t="shared" si="65"/>
        <v>6.9281589716597907</v>
      </c>
      <c r="BH47">
        <f t="shared" si="65"/>
        <v>6.9178184358811938</v>
      </c>
      <c r="BI47">
        <f t="shared" si="65"/>
        <v>6.9074933337380902</v>
      </c>
      <c r="BJ47">
        <f t="shared" si="65"/>
        <v>6.8971836421951966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10_MAS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10_MAS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10_MAS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10_MAS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98.311204614395862</v>
      </c>
      <c r="BP59" s="65">
        <f t="shared" si="75"/>
        <v>107.17176555674199</v>
      </c>
      <c r="BQ59" s="65">
        <f t="shared" si="75"/>
        <v>106.98052935559721</v>
      </c>
      <c r="BR59" s="65">
        <f t="shared" si="75"/>
        <v>94.147579946557926</v>
      </c>
      <c r="BS59" s="65">
        <f t="shared" si="75"/>
        <v>95.995387624784797</v>
      </c>
      <c r="BT59" s="65">
        <f t="shared" si="75"/>
        <v>97.809461874492087</v>
      </c>
      <c r="BU59" s="65">
        <f t="shared" si="75"/>
        <v>99.582389388352254</v>
      </c>
      <c r="BV59" s="65">
        <f t="shared" si="75"/>
        <v>101.30405553434679</v>
      </c>
      <c r="BW59" s="65">
        <f t="shared" si="75"/>
        <v>102.96792526318926</v>
      </c>
      <c r="BX59" s="65">
        <f t="shared" si="75"/>
        <v>104.54305037251385</v>
      </c>
      <c r="BY59" s="65">
        <f t="shared" si="75"/>
        <v>106.05266456184022</v>
      </c>
      <c r="BZ59" s="65">
        <f t="shared" si="75"/>
        <v>105.71110128791823</v>
      </c>
      <c r="CA59" s="65">
        <f t="shared" si="75"/>
        <v>105.31205897463229</v>
      </c>
      <c r="CB59" s="65">
        <f t="shared" si="75"/>
        <v>104.85993577923911</v>
      </c>
      <c r="CC59" s="65">
        <f t="shared" si="75"/>
        <v>104.88151877804616</v>
      </c>
      <c r="CD59" s="65">
        <f t="shared" si="75"/>
        <v>104.85824797956855</v>
      </c>
      <c r="CE59" s="65">
        <f t="shared" si="75"/>
        <v>104.78868961611956</v>
      </c>
      <c r="CF59" s="65">
        <f t="shared" si="75"/>
        <v>104.67479674511048</v>
      </c>
      <c r="CG59" s="65">
        <f t="shared" si="75"/>
        <v>104.51919470523136</v>
      </c>
      <c r="CH59" s="65">
        <f t="shared" si="75"/>
        <v>104.29989032957819</v>
      </c>
      <c r="CI59" s="65">
        <f t="shared" si="75"/>
        <v>104.03615004661378</v>
      </c>
      <c r="CJ59" s="65">
        <f t="shared" si="75"/>
        <v>103.73076486977514</v>
      </c>
      <c r="CK59" s="65">
        <f t="shared" si="75"/>
        <v>103.38505080212185</v>
      </c>
      <c r="CL59" s="65">
        <f t="shared" si="75"/>
        <v>102.99849855887373</v>
      </c>
      <c r="CM59" s="65">
        <f t="shared" si="75"/>
        <v>102.37334727874851</v>
      </c>
      <c r="CN59" s="65">
        <f t="shared" si="75"/>
        <v>101.70736371100183</v>
      </c>
      <c r="CO59" s="65">
        <f t="shared" si="75"/>
        <v>101.00759412639214</v>
      </c>
      <c r="CP59" s="65">
        <f t="shared" si="75"/>
        <v>100.27544812628823</v>
      </c>
      <c r="CQ59" s="65">
        <f t="shared" si="75"/>
        <v>99.509413774805125</v>
      </c>
      <c r="CR59" s="65">
        <f t="shared" si="75"/>
        <v>99.452962736363673</v>
      </c>
      <c r="CS59" s="65">
        <f t="shared" si="75"/>
        <v>99.365286121291149</v>
      </c>
      <c r="CT59" s="65">
        <f t="shared" si="75"/>
        <v>99.250136274967858</v>
      </c>
      <c r="CU59" s="65">
        <f t="shared" si="75"/>
        <v>99.103750338226263</v>
      </c>
      <c r="CV59" s="65">
        <f t="shared" si="75"/>
        <v>98.92529202095578</v>
      </c>
      <c r="CW59" s="65">
        <f t="shared" ref="CW59:DP59" si="76">CW$49*CW16</f>
        <v>98.777642331372263</v>
      </c>
      <c r="CX59" s="65">
        <f t="shared" si="76"/>
        <v>98.63021301445977</v>
      </c>
      <c r="CY59" s="65">
        <f t="shared" si="76"/>
        <v>98.483003741303861</v>
      </c>
      <c r="CZ59" s="65">
        <f t="shared" si="76"/>
        <v>98.336014183481026</v>
      </c>
      <c r="DA59" s="65">
        <f t="shared" si="76"/>
        <v>98.18924401305793</v>
      </c>
      <c r="DB59" s="65">
        <f t="shared" si="76"/>
        <v>98.042692902590687</v>
      </c>
      <c r="DC59" s="65">
        <f t="shared" si="76"/>
        <v>97.896360525124138</v>
      </c>
      <c r="DD59" s="65">
        <f t="shared" si="76"/>
        <v>97.750246554191122</v>
      </c>
      <c r="DE59" s="65">
        <f t="shared" si="76"/>
        <v>97.604350663811729</v>
      </c>
      <c r="DF59" s="65">
        <f t="shared" si="76"/>
        <v>97.458672528492599</v>
      </c>
      <c r="DG59" s="65">
        <f t="shared" si="76"/>
        <v>97.313211823226212</v>
      </c>
      <c r="DH59" s="65">
        <f t="shared" si="76"/>
        <v>97.16796822349005</v>
      </c>
      <c r="DI59" s="65">
        <f t="shared" si="76"/>
        <v>97.022941405246044</v>
      </c>
      <c r="DJ59" s="65">
        <f t="shared" si="76"/>
        <v>96.878131044939707</v>
      </c>
      <c r="DK59" s="65">
        <f t="shared" si="76"/>
        <v>96.733536819499491</v>
      </c>
      <c r="DL59" s="65">
        <f t="shared" si="76"/>
        <v>96.589158406336068</v>
      </c>
      <c r="DM59" s="65">
        <f t="shared" si="76"/>
        <v>96.444995483341529</v>
      </c>
      <c r="DN59" s="65">
        <f t="shared" si="76"/>
        <v>96.30104772888879</v>
      </c>
      <c r="DO59" s="65">
        <f t="shared" si="76"/>
        <v>96.157314821830752</v>
      </c>
      <c r="DP59" s="65">
        <f t="shared" si="76"/>
        <v>96.013796441499665</v>
      </c>
    </row>
    <row r="60" spans="1:120" x14ac:dyDescent="0.25">
      <c r="A60" s="65" t="str">
        <f t="shared" si="69"/>
        <v>10_MAS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10_MAS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10_MAS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10_MAS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10_MAS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10_MAS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10_MAS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10_MAS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10_MAS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10_MAS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10_MAS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10_MAS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10_MAS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10_MAS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10_MAS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10_MAS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10_MAS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10_MAS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10_MAS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10_MAS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3.1413047628268504</v>
      </c>
      <c r="BP69" s="65">
        <f t="shared" si="95"/>
        <v>3.424423278144419</v>
      </c>
      <c r="BQ69" s="65">
        <f t="shared" si="95"/>
        <v>3.4183127723090241</v>
      </c>
      <c r="BR69" s="65">
        <f t="shared" si="95"/>
        <v>3.0082658681148691</v>
      </c>
      <c r="BS69" s="65">
        <f t="shared" si="95"/>
        <v>3.0673082436321777</v>
      </c>
      <c r="BT69" s="65">
        <f t="shared" si="95"/>
        <v>3.1252727462855465</v>
      </c>
      <c r="BU69" s="65">
        <f t="shared" si="95"/>
        <v>3.1819225011662855</v>
      </c>
      <c r="BV69" s="65">
        <f t="shared" si="95"/>
        <v>3.236934318848951</v>
      </c>
      <c r="BW69" s="65">
        <f t="shared" si="95"/>
        <v>3.2900993871078232</v>
      </c>
      <c r="BX69" s="65">
        <f t="shared" si="95"/>
        <v>3.3404288284708579</v>
      </c>
      <c r="BY69" s="65">
        <f t="shared" si="95"/>
        <v>3.3886650215025877</v>
      </c>
      <c r="BZ69" s="65">
        <f t="shared" si="95"/>
        <v>3.3777511654127728</v>
      </c>
      <c r="CA69" s="65">
        <f t="shared" si="95"/>
        <v>3.3650007009645826</v>
      </c>
      <c r="CB69" s="65">
        <f t="shared" si="95"/>
        <v>3.3505541609934397</v>
      </c>
      <c r="CC69" s="65">
        <f t="shared" si="95"/>
        <v>3.3512437952748484</v>
      </c>
      <c r="CD69" s="65">
        <f t="shared" si="95"/>
        <v>3.350500231299824</v>
      </c>
      <c r="CE69" s="65">
        <f t="shared" si="95"/>
        <v>3.3482776563730514</v>
      </c>
      <c r="CF69" s="65">
        <f t="shared" si="95"/>
        <v>3.34463847587927</v>
      </c>
      <c r="CG69" s="65">
        <f t="shared" si="95"/>
        <v>3.3396665763801736</v>
      </c>
      <c r="CH69" s="65">
        <f t="shared" si="95"/>
        <v>3.3326592176314924</v>
      </c>
      <c r="CI69" s="65">
        <f t="shared" si="95"/>
        <v>3.324232013323754</v>
      </c>
      <c r="CJ69" s="65">
        <f t="shared" si="95"/>
        <v>3.314474143767963</v>
      </c>
      <c r="CK69" s="65">
        <f t="shared" si="95"/>
        <v>3.3034276587660236</v>
      </c>
      <c r="CL69" s="65">
        <f t="shared" si="95"/>
        <v>3.291076285313125</v>
      </c>
      <c r="CM69" s="65">
        <f t="shared" si="95"/>
        <v>3.271101037309124</v>
      </c>
      <c r="CN69" s="65">
        <f t="shared" si="95"/>
        <v>3.2498210889905916</v>
      </c>
      <c r="CO69" s="65">
        <f t="shared" si="95"/>
        <v>3.2274615874705179</v>
      </c>
      <c r="CP69" s="65">
        <f t="shared" si="95"/>
        <v>3.2040675732660144</v>
      </c>
      <c r="CQ69" s="65">
        <f t="shared" si="95"/>
        <v>3.1795907359996907</v>
      </c>
      <c r="CR69" s="65">
        <f t="shared" si="95"/>
        <v>3.1777869750080701</v>
      </c>
      <c r="CS69" s="65">
        <f t="shared" si="95"/>
        <v>3.1749854736980607</v>
      </c>
      <c r="CT69" s="65">
        <f t="shared" si="95"/>
        <v>3.1713061294960148</v>
      </c>
      <c r="CU69" s="65">
        <f t="shared" si="95"/>
        <v>3.1666287090320817</v>
      </c>
      <c r="CV69" s="65">
        <f t="shared" si="95"/>
        <v>3.1609264906104215</v>
      </c>
      <c r="CW69" s="65">
        <f t="shared" ref="CW69:DP69" si="96">CW$49*CW26</f>
        <v>3.1562086898781669</v>
      </c>
      <c r="CX69" s="65">
        <f t="shared" si="96"/>
        <v>3.1514979306395432</v>
      </c>
      <c r="CY69" s="65">
        <f t="shared" si="96"/>
        <v>3.1467942023848576</v>
      </c>
      <c r="CZ69" s="65">
        <f t="shared" si="96"/>
        <v>3.1420974946201041</v>
      </c>
      <c r="DA69" s="65">
        <f t="shared" si="96"/>
        <v>3.1374077968669396</v>
      </c>
      <c r="DB69" s="65">
        <f t="shared" si="96"/>
        <v>3.1327250986626609</v>
      </c>
      <c r="DC69" s="65">
        <f t="shared" si="96"/>
        <v>3.1280493895601795</v>
      </c>
      <c r="DD69" s="65">
        <f t="shared" si="96"/>
        <v>3.1233806591280002</v>
      </c>
      <c r="DE69" s="65">
        <f t="shared" si="96"/>
        <v>3.1187188969501975</v>
      </c>
      <c r="DF69" s="65">
        <f t="shared" si="96"/>
        <v>3.1140640926263914</v>
      </c>
      <c r="DG69" s="65">
        <f t="shared" si="96"/>
        <v>3.1094162357717257</v>
      </c>
      <c r="DH69" s="65">
        <f t="shared" si="96"/>
        <v>3.1047753160168425</v>
      </c>
      <c r="DI69" s="65">
        <f t="shared" si="96"/>
        <v>3.1001413230078625</v>
      </c>
      <c r="DJ69" s="65">
        <f t="shared" si="96"/>
        <v>3.0955142464063585</v>
      </c>
      <c r="DK69" s="65">
        <f t="shared" si="96"/>
        <v>3.090894075889334</v>
      </c>
      <c r="DL69" s="65">
        <f t="shared" si="96"/>
        <v>3.0862808011492007</v>
      </c>
      <c r="DM69" s="65">
        <f t="shared" si="96"/>
        <v>3.0816744118937542</v>
      </c>
      <c r="DN69" s="65">
        <f t="shared" si="96"/>
        <v>3.0770748978461517</v>
      </c>
      <c r="DO69" s="65">
        <f t="shared" si="96"/>
        <v>3.0724822487448891</v>
      </c>
      <c r="DP69" s="65">
        <f t="shared" si="96"/>
        <v>3.0678964543437774</v>
      </c>
    </row>
    <row r="70" spans="1:120" x14ac:dyDescent="0.25">
      <c r="A70" s="65" t="str">
        <f t="shared" si="69"/>
        <v>10_MAS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10_MAS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7.0388495611490534</v>
      </c>
      <c r="BP70" s="65">
        <f t="shared" si="97"/>
        <v>7.6732447528791603</v>
      </c>
      <c r="BQ70" s="65">
        <f t="shared" si="97"/>
        <v>7.6595526935072566</v>
      </c>
      <c r="BR70" s="65">
        <f t="shared" si="97"/>
        <v>6.7407438896647989</v>
      </c>
      <c r="BS70" s="65">
        <f t="shared" si="97"/>
        <v>6.8730425459165456</v>
      </c>
      <c r="BT70" s="65">
        <f t="shared" si="97"/>
        <v>7.0029259685287251</v>
      </c>
      <c r="BU70" s="65">
        <f t="shared" si="97"/>
        <v>7.1298633822429736</v>
      </c>
      <c r="BV70" s="65">
        <f t="shared" si="97"/>
        <v>7.2531306033467242</v>
      </c>
      <c r="BW70" s="65">
        <f t="shared" si="97"/>
        <v>7.3722597377786423</v>
      </c>
      <c r="BX70" s="65">
        <f t="shared" si="97"/>
        <v>7.4850349674995158</v>
      </c>
      <c r="BY70" s="65">
        <f t="shared" si="97"/>
        <v>7.5931197704039466</v>
      </c>
      <c r="BZ70" s="65">
        <f t="shared" si="97"/>
        <v>7.5686646484249183</v>
      </c>
      <c r="CA70" s="65">
        <f t="shared" si="97"/>
        <v>7.5400941632724923</v>
      </c>
      <c r="CB70" s="65">
        <f t="shared" si="97"/>
        <v>7.507723212596412</v>
      </c>
      <c r="CC70" s="65">
        <f t="shared" si="97"/>
        <v>7.5092685042269762</v>
      </c>
      <c r="CD70" s="65">
        <f t="shared" si="97"/>
        <v>7.5076023701347925</v>
      </c>
      <c r="CE70" s="65">
        <f t="shared" si="97"/>
        <v>7.5026221559470248</v>
      </c>
      <c r="CF70" s="65">
        <f t="shared" si="97"/>
        <v>7.4944676959517009</v>
      </c>
      <c r="CG70" s="65">
        <f t="shared" si="97"/>
        <v>7.4833269581852058</v>
      </c>
      <c r="CH70" s="65">
        <f t="shared" si="97"/>
        <v>7.4676252839520494</v>
      </c>
      <c r="CI70" s="65">
        <f t="shared" si="97"/>
        <v>7.4487421039291544</v>
      </c>
      <c r="CJ70" s="65">
        <f t="shared" si="97"/>
        <v>7.4268772480726595</v>
      </c>
      <c r="CK70" s="65">
        <f t="shared" si="97"/>
        <v>7.4021249390868329</v>
      </c>
      <c r="CL70" s="65">
        <f t="shared" si="97"/>
        <v>7.3744487133868191</v>
      </c>
      <c r="CM70" s="65">
        <f t="shared" si="97"/>
        <v>7.329689361377854</v>
      </c>
      <c r="CN70" s="65">
        <f t="shared" si="97"/>
        <v>7.2820065142196606</v>
      </c>
      <c r="CO70" s="65">
        <f t="shared" si="97"/>
        <v>7.2319046682209773</v>
      </c>
      <c r="CP70" s="65">
        <f t="shared" si="97"/>
        <v>7.1794847475034782</v>
      </c>
      <c r="CQ70" s="65">
        <f t="shared" si="97"/>
        <v>7.1246385010363458</v>
      </c>
      <c r="CR70" s="65">
        <f t="shared" si="97"/>
        <v>7.1205967402958628</v>
      </c>
      <c r="CS70" s="65">
        <f t="shared" si="97"/>
        <v>7.1143193021752866</v>
      </c>
      <c r="CT70" s="65">
        <f t="shared" si="97"/>
        <v>7.1060748457225538</v>
      </c>
      <c r="CU70" s="65">
        <f t="shared" si="97"/>
        <v>7.0955939591274451</v>
      </c>
      <c r="CV70" s="65">
        <f t="shared" si="97"/>
        <v>7.0828167659974275</v>
      </c>
      <c r="CW70" s="65">
        <f t="shared" ref="CW70:DP70" si="98">CW$49*CW27</f>
        <v>7.0722453976899695</v>
      </c>
      <c r="CX70" s="65">
        <f t="shared" si="98"/>
        <v>7.0616898075441634</v>
      </c>
      <c r="CY70" s="65">
        <f t="shared" si="98"/>
        <v>7.0511499720105153</v>
      </c>
      <c r="CZ70" s="65">
        <f t="shared" si="98"/>
        <v>7.0406258675746782</v>
      </c>
      <c r="DA70" s="65">
        <f t="shared" si="98"/>
        <v>7.0301174707574035</v>
      </c>
      <c r="DB70" s="65">
        <f t="shared" si="98"/>
        <v>7.0196247581144826</v>
      </c>
      <c r="DC70" s="65">
        <f t="shared" si="98"/>
        <v>7.0091477062366998</v>
      </c>
      <c r="DD70" s="65">
        <f t="shared" si="98"/>
        <v>6.9986862917497801</v>
      </c>
      <c r="DE70" s="65">
        <f t="shared" si="98"/>
        <v>6.9882404913143334</v>
      </c>
      <c r="DF70" s="65">
        <f t="shared" si="98"/>
        <v>6.9778102816258043</v>
      </c>
      <c r="DG70" s="65">
        <f t="shared" si="98"/>
        <v>6.9673956394144234</v>
      </c>
      <c r="DH70" s="65">
        <f t="shared" si="98"/>
        <v>6.9569965414451485</v>
      </c>
      <c r="DI70" s="65">
        <f t="shared" si="98"/>
        <v>6.9466129645176187</v>
      </c>
      <c r="DJ70" s="65">
        <f t="shared" si="98"/>
        <v>6.9362448854661007</v>
      </c>
      <c r="DK70" s="65">
        <f t="shared" si="98"/>
        <v>6.9258922811594354</v>
      </c>
      <c r="DL70" s="65">
        <f t="shared" si="98"/>
        <v>6.9155551285009889</v>
      </c>
      <c r="DM70" s="65">
        <f t="shared" si="98"/>
        <v>6.9052334044285999</v>
      </c>
      <c r="DN70" s="65">
        <f t="shared" si="98"/>
        <v>6.8949270859145271</v>
      </c>
      <c r="DO70" s="65">
        <f t="shared" si="98"/>
        <v>6.8846361499654014</v>
      </c>
      <c r="DP70" s="65">
        <f t="shared" si="98"/>
        <v>6.8743605736221696</v>
      </c>
    </row>
    <row r="71" spans="1:120" x14ac:dyDescent="0.25">
      <c r="A71" s="65" t="str">
        <f t="shared" si="69"/>
        <v>10_MAS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10_MAS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10_MAS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10_MAS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10_MAS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10_MAS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10_MAS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10_MAS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10_MAS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10_MAS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7.271538802839931</v>
      </c>
      <c r="BP75" s="65">
        <f t="shared" si="107"/>
        <v>7.9269057364454136</v>
      </c>
      <c r="BQ75" s="65">
        <f t="shared" si="107"/>
        <v>7.9127610470116299</v>
      </c>
      <c r="BR75" s="65">
        <f t="shared" si="107"/>
        <v>6.9635783984140485</v>
      </c>
      <c r="BS75" s="65">
        <f t="shared" si="107"/>
        <v>7.1002505639633737</v>
      </c>
      <c r="BT75" s="65">
        <f t="shared" si="107"/>
        <v>7.2344276534387655</v>
      </c>
      <c r="BU75" s="65">
        <f t="shared" si="107"/>
        <v>7.3655613452923276</v>
      </c>
      <c r="BV75" s="65">
        <f t="shared" si="107"/>
        <v>7.4929035158540529</v>
      </c>
      <c r="BW75" s="65">
        <f t="shared" si="107"/>
        <v>7.6159708034903302</v>
      </c>
      <c r="BX75" s="65">
        <f t="shared" si="107"/>
        <v>7.7324741399788364</v>
      </c>
      <c r="BY75" s="65">
        <f t="shared" si="107"/>
        <v>7.8441319942189525</v>
      </c>
      <c r="BZ75" s="65">
        <f t="shared" si="107"/>
        <v>7.8188684384554925</v>
      </c>
      <c r="CA75" s="65">
        <f t="shared" si="107"/>
        <v>7.7893534744550523</v>
      </c>
      <c r="CB75" s="65">
        <f t="shared" si="107"/>
        <v>7.7559124097070367</v>
      </c>
      <c r="CC75" s="65">
        <f t="shared" si="107"/>
        <v>7.7575087853584455</v>
      </c>
      <c r="CD75" s="65">
        <f t="shared" si="107"/>
        <v>7.755787572453297</v>
      </c>
      <c r="CE75" s="65">
        <f t="shared" si="107"/>
        <v>7.7506427230857682</v>
      </c>
      <c r="CF75" s="65">
        <f t="shared" si="107"/>
        <v>7.7422186941649782</v>
      </c>
      <c r="CG75" s="65">
        <f t="shared" si="107"/>
        <v>7.7307096675466989</v>
      </c>
      <c r="CH75" s="65">
        <f t="shared" si="107"/>
        <v>7.7144889297025294</v>
      </c>
      <c r="CI75" s="65">
        <f t="shared" si="107"/>
        <v>7.6949815123235057</v>
      </c>
      <c r="CJ75" s="65">
        <f t="shared" si="107"/>
        <v>7.6723938513147303</v>
      </c>
      <c r="CK75" s="65">
        <f t="shared" si="107"/>
        <v>7.646823284180611</v>
      </c>
      <c r="CL75" s="65">
        <f t="shared" si="107"/>
        <v>7.618232141928531</v>
      </c>
      <c r="CM75" s="65">
        <f t="shared" si="107"/>
        <v>7.5719931419192692</v>
      </c>
      <c r="CN75" s="65">
        <f t="shared" si="107"/>
        <v>7.5227340022930367</v>
      </c>
      <c r="CO75" s="65">
        <f t="shared" si="107"/>
        <v>7.4709758969224955</v>
      </c>
      <c r="CP75" s="65">
        <f t="shared" si="107"/>
        <v>7.4168230862639231</v>
      </c>
      <c r="CQ75" s="65">
        <f t="shared" si="107"/>
        <v>7.3601637407400258</v>
      </c>
      <c r="CR75" s="65">
        <f t="shared" si="107"/>
        <v>7.3559883680742377</v>
      </c>
      <c r="CS75" s="65">
        <f t="shared" si="107"/>
        <v>7.3495034113381053</v>
      </c>
      <c r="CT75" s="65">
        <f t="shared" si="107"/>
        <v>7.3409864108704053</v>
      </c>
      <c r="CU75" s="65">
        <f t="shared" si="107"/>
        <v>7.3301590486853758</v>
      </c>
      <c r="CV75" s="65">
        <f t="shared" si="107"/>
        <v>7.3169594690056066</v>
      </c>
      <c r="CW75" s="65">
        <f t="shared" ref="CW75:DP75" si="108">CW$49*CW32</f>
        <v>7.3060386339772414</v>
      </c>
      <c r="CX75" s="65">
        <f t="shared" si="108"/>
        <v>7.2951340987026487</v>
      </c>
      <c r="CY75" s="65">
        <f t="shared" si="108"/>
        <v>7.2842458388538383</v>
      </c>
      <c r="CZ75" s="65">
        <f t="shared" si="108"/>
        <v>7.273373830139132</v>
      </c>
      <c r="DA75" s="65">
        <f t="shared" si="108"/>
        <v>7.2625180483031038</v>
      </c>
      <c r="DB75" s="65">
        <f t="shared" si="108"/>
        <v>7.2516784691265324</v>
      </c>
      <c r="DC75" s="65">
        <f t="shared" si="108"/>
        <v>7.2408550684263435</v>
      </c>
      <c r="DD75" s="65">
        <f t="shared" si="108"/>
        <v>7.2300478220555577</v>
      </c>
      <c r="DE75" s="65">
        <f t="shared" si="108"/>
        <v>7.219256705903236</v>
      </c>
      <c r="DF75" s="65">
        <f t="shared" si="108"/>
        <v>7.2084816958944264</v>
      </c>
      <c r="DG75" s="65">
        <f t="shared" si="108"/>
        <v>7.1977227679901068</v>
      </c>
      <c r="DH75" s="65">
        <f t="shared" si="108"/>
        <v>7.1869798981871362</v>
      </c>
      <c r="DI75" s="65">
        <f t="shared" si="108"/>
        <v>7.1762530625182004</v>
      </c>
      <c r="DJ75" s="65">
        <f t="shared" si="108"/>
        <v>7.1655422370517563</v>
      </c>
      <c r="DK75" s="65">
        <f t="shared" si="108"/>
        <v>7.1548473978919773</v>
      </c>
      <c r="DL75" s="65">
        <f t="shared" si="108"/>
        <v>7.1441685211787052</v>
      </c>
      <c r="DM75" s="65">
        <f t="shared" si="108"/>
        <v>7.1335055830873948</v>
      </c>
      <c r="DN75" s="65">
        <f t="shared" si="108"/>
        <v>7.122858559829055</v>
      </c>
      <c r="DO75" s="65">
        <f t="shared" si="108"/>
        <v>7.1122274276502058</v>
      </c>
      <c r="DP75" s="65">
        <f t="shared" si="108"/>
        <v>7.1016121628328177</v>
      </c>
    </row>
    <row r="76" spans="1:120" x14ac:dyDescent="0.25">
      <c r="A76" s="65" t="str">
        <f t="shared" si="69"/>
        <v>10_MAS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10_MAS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10_MAS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10_MAS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10_MAS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10_MAS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10_MAS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10_MAS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10_MAS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10_MAS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10_MAS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10_MAS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10_MAS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10_MAS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10_MAS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10_MAS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10_MAS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10_MAS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10_MAS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10_MAS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10_MAS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10_MAS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10_MAS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10_MAS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10_MAS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10_MAS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34.554352391095357</v>
      </c>
      <c r="BP88" s="65">
        <f t="shared" si="133"/>
        <v>37.668656059588614</v>
      </c>
      <c r="BQ88" s="65">
        <f t="shared" si="133"/>
        <v>37.601440495399267</v>
      </c>
      <c r="BR88" s="65">
        <f t="shared" si="133"/>
        <v>33.090924549263562</v>
      </c>
      <c r="BS88" s="65">
        <f t="shared" si="133"/>
        <v>33.740390679953961</v>
      </c>
      <c r="BT88" s="65">
        <f t="shared" si="133"/>
        <v>34.378000209141021</v>
      </c>
      <c r="BU88" s="65">
        <f t="shared" si="133"/>
        <v>35.001147512829149</v>
      </c>
      <c r="BV88" s="65">
        <f t="shared" si="133"/>
        <v>35.606277507338469</v>
      </c>
      <c r="BW88" s="65">
        <f t="shared" si="133"/>
        <v>36.191093258186058</v>
      </c>
      <c r="BX88" s="65">
        <f t="shared" si="133"/>
        <v>36.744717113179441</v>
      </c>
      <c r="BY88" s="65">
        <f t="shared" si="133"/>
        <v>37.275315236528471</v>
      </c>
      <c r="BZ88" s="65">
        <f t="shared" si="133"/>
        <v>37.155262819540511</v>
      </c>
      <c r="CA88" s="65">
        <f t="shared" si="133"/>
        <v>37.015007710610419</v>
      </c>
      <c r="CB88" s="65">
        <f t="shared" si="133"/>
        <v>36.856095770927851</v>
      </c>
      <c r="CC88" s="65">
        <f t="shared" si="133"/>
        <v>36.863681748023339</v>
      </c>
      <c r="CD88" s="65">
        <f t="shared" si="133"/>
        <v>36.855502544298076</v>
      </c>
      <c r="CE88" s="65">
        <f t="shared" si="133"/>
        <v>36.831054220103574</v>
      </c>
      <c r="CF88" s="65">
        <f t="shared" si="133"/>
        <v>36.791023234671982</v>
      </c>
      <c r="CG88" s="65">
        <f t="shared" si="133"/>
        <v>36.736332340181924</v>
      </c>
      <c r="CH88" s="65">
        <f t="shared" si="133"/>
        <v>36.659251393946427</v>
      </c>
      <c r="CI88" s="65">
        <f t="shared" si="133"/>
        <v>36.566552146561307</v>
      </c>
      <c r="CJ88" s="65">
        <f t="shared" si="133"/>
        <v>36.459215581447602</v>
      </c>
      <c r="CK88" s="65">
        <f t="shared" si="133"/>
        <v>36.33770424642627</v>
      </c>
      <c r="CL88" s="65">
        <f t="shared" si="133"/>
        <v>36.201839138444385</v>
      </c>
      <c r="CM88" s="65">
        <f t="shared" si="133"/>
        <v>35.982111410400371</v>
      </c>
      <c r="CN88" s="65">
        <f t="shared" si="133"/>
        <v>35.748031978896513</v>
      </c>
      <c r="CO88" s="65">
        <f t="shared" si="133"/>
        <v>35.502077462175706</v>
      </c>
      <c r="CP88" s="65">
        <f t="shared" si="133"/>
        <v>35.244743305926171</v>
      </c>
      <c r="CQ88" s="65">
        <f t="shared" si="133"/>
        <v>34.975498095996613</v>
      </c>
      <c r="CR88" s="65">
        <f t="shared" si="133"/>
        <v>34.955656725088787</v>
      </c>
      <c r="CS88" s="65">
        <f t="shared" si="133"/>
        <v>34.924840210678681</v>
      </c>
      <c r="CT88" s="65">
        <f t="shared" si="133"/>
        <v>34.88436742445618</v>
      </c>
      <c r="CU88" s="65">
        <f t="shared" si="133"/>
        <v>34.832915799352918</v>
      </c>
      <c r="CV88" s="65">
        <f t="shared" si="133"/>
        <v>34.770191396714651</v>
      </c>
      <c r="CW88" s="65">
        <f t="shared" ref="CW88:DP88" si="134">CW$49*CW45</f>
        <v>34.718295588659856</v>
      </c>
      <c r="CX88" s="65">
        <f t="shared" si="134"/>
        <v>34.666477237034997</v>
      </c>
      <c r="CY88" s="65">
        <f t="shared" si="134"/>
        <v>34.614736226233454</v>
      </c>
      <c r="CZ88" s="65">
        <f t="shared" si="134"/>
        <v>34.563072440821166</v>
      </c>
      <c r="DA88" s="65">
        <f t="shared" si="134"/>
        <v>34.511485765536356</v>
      </c>
      <c r="DB88" s="65">
        <f t="shared" si="134"/>
        <v>34.459976085289291</v>
      </c>
      <c r="DC88" s="65">
        <f t="shared" si="134"/>
        <v>34.408543285161997</v>
      </c>
      <c r="DD88" s="65">
        <f t="shared" si="134"/>
        <v>34.357187250408025</v>
      </c>
      <c r="DE88" s="65">
        <f t="shared" si="134"/>
        <v>34.305907866452195</v>
      </c>
      <c r="DF88" s="65">
        <f t="shared" si="134"/>
        <v>34.254705018890334</v>
      </c>
      <c r="DG88" s="65">
        <f t="shared" si="134"/>
        <v>34.203578593489006</v>
      </c>
      <c r="DH88" s="65">
        <f t="shared" si="134"/>
        <v>34.152528476185289</v>
      </c>
      <c r="DI88" s="65">
        <f t="shared" si="134"/>
        <v>34.101554553086508</v>
      </c>
      <c r="DJ88" s="65">
        <f t="shared" si="134"/>
        <v>34.050656710469958</v>
      </c>
      <c r="DK88" s="65">
        <f t="shared" si="134"/>
        <v>33.999834834782689</v>
      </c>
      <c r="DL88" s="65">
        <f t="shared" si="134"/>
        <v>33.949088812641222</v>
      </c>
      <c r="DM88" s="65">
        <f t="shared" si="134"/>
        <v>33.898418530831314</v>
      </c>
      <c r="DN88" s="65">
        <f t="shared" si="134"/>
        <v>33.847823876307686</v>
      </c>
      <c r="DO88" s="65">
        <f t="shared" si="134"/>
        <v>33.797304736193794</v>
      </c>
      <c r="DP88" s="65">
        <f t="shared" si="134"/>
        <v>33.746860997781567</v>
      </c>
    </row>
    <row r="89" spans="1:120" x14ac:dyDescent="0.25">
      <c r="A89" s="65" t="str">
        <f t="shared" si="69"/>
        <v>10_MAS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10_MAS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10_MAS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10_MAS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10_MAS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10_MAS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10_MAS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10_MAS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10_MAS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10_MAS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10_MAS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10_MAS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10_MAS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10_MAS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10_MAS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10_MAS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10_MAS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10_MAS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10_MAS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10_MAS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10_MAS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10_MAS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10_MAS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10_MAS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10_MAS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10_MAS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10_MAS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10_MAS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10_MAS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10_MAS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10_MAS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10_MAS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10_MAS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10_MAS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10_MAS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10_MAS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10_MAS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10_MAS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10_MAS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10_MAS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10_MAS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10_MAS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10_MAS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10_MAS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10_MAS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10_MAS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10_MAS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10_MAS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10_MAS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10_MAS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10_MAS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10_MAS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10_MAS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10_MAS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10_MAS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10_MAS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10_MAS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10_MAS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10_MAS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10_MAS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10_MAS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10_MAS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10_MAS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10_MAS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10_MAS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10_MAS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AO15" si="1">J15*(1-$F$4)</f>
        <v>1.7379078147350632E-4</v>
      </c>
      <c r="L15" s="42">
        <f t="shared" si="1"/>
        <v>1.7317415795710958E-4</v>
      </c>
      <c r="M15" s="42">
        <f t="shared" si="1"/>
        <v>1.7255972226999671E-4</v>
      </c>
      <c r="N15" s="42">
        <f t="shared" si="1"/>
        <v>1.7194746664957538E-4</v>
      </c>
      <c r="O15" s="42">
        <f t="shared" si="1"/>
        <v>1.7133738336079556E-4</v>
      </c>
      <c r="P15" s="42">
        <f t="shared" si="1"/>
        <v>1.7072946469605179E-4</v>
      </c>
      <c r="Q15" s="42">
        <f t="shared" si="1"/>
        <v>1.7012370297508583E-4</v>
      </c>
      <c r="R15" s="42">
        <f t="shared" si="1"/>
        <v>1.6952009054488956E-4</v>
      </c>
      <c r="S15" s="42">
        <f t="shared" si="1"/>
        <v>1.6891861977960838E-4</v>
      </c>
      <c r="T15" s="42">
        <f t="shared" si="1"/>
        <v>1.6831928308044483E-4</v>
      </c>
      <c r="U15" s="42">
        <f t="shared" si="1"/>
        <v>1.6772207287556255E-4</v>
      </c>
      <c r="V15" s="42">
        <f t="shared" si="1"/>
        <v>1.6712698161999072E-4</v>
      </c>
      <c r="W15" s="42">
        <f t="shared" si="1"/>
        <v>1.6653400179552863E-4</v>
      </c>
      <c r="X15" s="42">
        <f t="shared" si="1"/>
        <v>1.6594312591065074E-4</v>
      </c>
      <c r="Y15" s="42">
        <f t="shared" si="1"/>
        <v>1.6535434650041207E-4</v>
      </c>
      <c r="Z15" s="42">
        <f t="shared" si="1"/>
        <v>1.6476765612635381E-4</v>
      </c>
      <c r="AA15" s="42">
        <f t="shared" si="1"/>
        <v>1.6418304737640945E-4</v>
      </c>
      <c r="AB15" s="42">
        <f t="shared" si="1"/>
        <v>1.6360051286481105E-4</v>
      </c>
      <c r="AC15" s="42">
        <f t="shared" si="1"/>
        <v>1.6302004523199596E-4</v>
      </c>
      <c r="AD15" s="42">
        <f t="shared" si="1"/>
        <v>1.6244163714451386E-4</v>
      </c>
      <c r="AE15" s="42">
        <f t="shared" si="1"/>
        <v>1.6186528129493412E-4</v>
      </c>
      <c r="AF15" s="42">
        <f t="shared" si="1"/>
        <v>1.6129097040175336E-4</v>
      </c>
      <c r="AG15" s="42">
        <f t="shared" si="1"/>
        <v>1.6071869720930365E-4</v>
      </c>
      <c r="AH15" s="42">
        <f t="shared" si="1"/>
        <v>1.6014845448766073E-4</v>
      </c>
      <c r="AI15" s="42">
        <f t="shared" si="1"/>
        <v>1.5958023503255265E-4</v>
      </c>
      <c r="AJ15" s="42">
        <f t="shared" si="1"/>
        <v>1.5901403166526882E-4</v>
      </c>
      <c r="AK15" s="42">
        <f t="shared" si="1"/>
        <v>1.5844983723256926E-4</v>
      </c>
      <c r="AL15" s="42">
        <f t="shared" si="1"/>
        <v>1.5788764460659426E-4</v>
      </c>
      <c r="AM15" s="42">
        <f t="shared" si="1"/>
        <v>1.5732744668477434E-4</v>
      </c>
      <c r="AN15" s="42">
        <f t="shared" si="1"/>
        <v>1.5676923638974051E-4</v>
      </c>
      <c r="AO15" s="42">
        <f t="shared" si="1"/>
        <v>1.5621300666923482E-4</v>
      </c>
      <c r="AP15" s="42">
        <f t="shared" ref="AP15:BJ15" si="2">AO15*(1-$F$4)</f>
        <v>1.5565875049602132E-4</v>
      </c>
      <c r="AQ15" s="42">
        <f t="shared" si="2"/>
        <v>1.5510646086779723E-4</v>
      </c>
      <c r="AR15" s="42">
        <f t="shared" si="2"/>
        <v>1.5455613080710449E-4</v>
      </c>
      <c r="AS15" s="42">
        <f t="shared" si="2"/>
        <v>1.5400775336124164E-4</v>
      </c>
      <c r="AT15" s="42">
        <f t="shared" si="2"/>
        <v>1.5346132160217593E-4</v>
      </c>
      <c r="AU15" s="42">
        <f t="shared" si="2"/>
        <v>1.5291682862645587E-4</v>
      </c>
      <c r="AV15" s="42">
        <f t="shared" si="2"/>
        <v>1.5237426755512393E-4</v>
      </c>
      <c r="AW15" s="42">
        <f t="shared" si="2"/>
        <v>1.5183363153362965E-4</v>
      </c>
      <c r="AX15" s="42">
        <f t="shared" si="2"/>
        <v>1.5129491373174311E-4</v>
      </c>
      <c r="AY15" s="42">
        <f t="shared" si="2"/>
        <v>1.5075810734346853E-4</v>
      </c>
      <c r="AZ15" s="42">
        <f t="shared" si="2"/>
        <v>1.502232055869584E-4</v>
      </c>
      <c r="BA15" s="42">
        <f t="shared" si="2"/>
        <v>1.4969020170442772E-4</v>
      </c>
      <c r="BB15" s="42">
        <f t="shared" si="2"/>
        <v>1.4915908896206864E-4</v>
      </c>
      <c r="BC15" s="42">
        <f t="shared" si="2"/>
        <v>1.4862986064996541E-4</v>
      </c>
      <c r="BD15" s="42">
        <f t="shared" si="2"/>
        <v>1.4810251008200959E-4</v>
      </c>
      <c r="BE15" s="42">
        <f t="shared" si="2"/>
        <v>1.4757703059581559E-4</v>
      </c>
      <c r="BF15" s="42">
        <f t="shared" si="2"/>
        <v>1.4705341555263648E-4</v>
      </c>
      <c r="BG15" s="42">
        <f t="shared" si="2"/>
        <v>1.4653165833728015E-4</v>
      </c>
      <c r="BH15" s="42">
        <f t="shared" si="2"/>
        <v>1.4601175235802571E-4</v>
      </c>
      <c r="BI15" s="42">
        <f t="shared" si="2"/>
        <v>1.4549369104654021E-4</v>
      </c>
      <c r="BJ15" s="42">
        <f t="shared" si="2"/>
        <v>1.4497746785779568E-4</v>
      </c>
      <c r="BK15" t="str">
        <f t="shared" ref="BK15:BK46" si="3">A15</f>
        <v>11_MEX</v>
      </c>
      <c r="BL15" t="str">
        <f t="shared" ref="BL15:BL46" si="4">"d_ind_cem_"&amp;C15</f>
        <v>d_ind_cem_1_x_coal_thermal</v>
      </c>
      <c r="BO15" s="8">
        <f t="shared" ref="BO15:BO46" si="5">E15</f>
        <v>7.1562041640000009</v>
      </c>
      <c r="BP15" s="8">
        <f t="shared" ref="BP15:BP46" si="6">F15</f>
        <v>7.2219369240000004</v>
      </c>
      <c r="BQ15" s="8" cm="1">
        <f t="array" ref="BQ15">K15*INDEX(prod_est,$G15+$H15-1,MATCH(BQ$14,$BP$14:$DP$14,0))</f>
        <v>7.304867739447797</v>
      </c>
      <c r="BR15" s="8" cm="1">
        <f t="array" ref="BR15">L15*INDEX(prod_est,$G15+$H15-1,MATCH(BR$14,$BP$14:$DP$14,0))</f>
        <v>6.5744557550042488</v>
      </c>
      <c r="BS15" s="8" cm="1">
        <f t="array" ref="BS15">M15*INDEX(prod_est,$G15+$H15-1,MATCH(BS$14,$BP$14:$DP$14,0))</f>
        <v>6.7642138796690938</v>
      </c>
      <c r="BT15" s="8" cm="1">
        <f t="array" ref="BT15">N15*INDEX(prod_est,$G15+$H15-1,MATCH(BT$14,$BP$14:$DP$14,0))</f>
        <v>6.955808928599617</v>
      </c>
      <c r="BU15" s="8" cm="1">
        <f t="array" ref="BU15">O15*INDEX(prod_est,$G15+$H15-1,MATCH(BU$14,$BP$14:$DP$14,0))</f>
        <v>7.1490863211955391</v>
      </c>
      <c r="BV15" s="8" cm="1">
        <f t="array" ref="BV15">P15*INDEX(prod_est,$G15+$H15-1,MATCH(BV$14,$BP$14:$DP$14,0))</f>
        <v>7.3440541359957967</v>
      </c>
      <c r="BW15" s="8" cm="1">
        <f t="array" ref="BW15">Q15*INDEX(prod_est,$G15+$H15-1,MATCH(BW$14,$BP$14:$DP$14,0))</f>
        <v>7.5406165844827369</v>
      </c>
      <c r="BX15" s="8" cm="1">
        <f t="array" ref="BX15">R15*INDEX(prod_est,$G15+$H15-1,MATCH(BX$14,$BP$14:$DP$14,0))</f>
        <v>7.7389977274050086</v>
      </c>
      <c r="BY15" s="8" cm="1">
        <f t="array" ref="BY15">S15*INDEX(prod_est,$G15+$H15-1,MATCH(BY$14,$BP$14:$DP$14,0))</f>
        <v>7.9393806073773909</v>
      </c>
      <c r="BZ15" s="8" cm="1">
        <f t="array" ref="BZ15">T15*INDEX(prod_est,$G15+$H15-1,MATCH(BZ$14,$BP$14:$DP$14,0))</f>
        <v>8.0159512609495991</v>
      </c>
      <c r="CA15" s="8" cm="1">
        <f t="array" ref="CA15">U15*INDEX(prod_est,$G15+$H15-1,MATCH(CA$14,$BP$14:$DP$14,0))</f>
        <v>8.0923323824066173</v>
      </c>
      <c r="CB15" s="8" cm="1">
        <f t="array" ref="CB15">V15*INDEX(prod_est,$G15+$H15-1,MATCH(CB$14,$BP$14:$DP$14,0))</f>
        <v>8.1686319967922199</v>
      </c>
      <c r="CC15" s="8" cm="1">
        <f t="array" ref="CC15">W15*INDEX(prod_est,$G15+$H15-1,MATCH(CC$14,$BP$14:$DP$14,0))</f>
        <v>8.2448608230745144</v>
      </c>
      <c r="CD15" s="8" cm="1">
        <f t="array" ref="CD15">X15*INDEX(prod_est,$G15+$H15-1,MATCH(CD$14,$BP$14:$DP$14,0))</f>
        <v>8.3209305971999239</v>
      </c>
      <c r="CE15" s="8" cm="1">
        <f t="array" ref="CE15">Y15*INDEX(prod_est,$G15+$H15-1,MATCH(CE$14,$BP$14:$DP$14,0))</f>
        <v>8.3966996623837318</v>
      </c>
      <c r="CF15" s="8" cm="1">
        <f t="array" ref="CF15">Z15*INDEX(prod_est,$G15+$H15-1,MATCH(CF$14,$BP$14:$DP$14,0))</f>
        <v>8.4721660976050064</v>
      </c>
      <c r="CG15" s="8" cm="1">
        <f t="array" ref="CG15">AA15*INDEX(prod_est,$G15+$H15-1,MATCH(CG$14,$BP$14:$DP$14,0))</f>
        <v>8.5470621581801485</v>
      </c>
      <c r="CH15" s="8" cm="1">
        <f t="array" ref="CH15">AB15*INDEX(prod_est,$G15+$H15-1,MATCH(CH$14,$BP$14:$DP$14,0))</f>
        <v>8.6211818068808661</v>
      </c>
      <c r="CI15" s="8" cm="1">
        <f t="array" ref="CI15">AC15*INDEX(prod_est,$G15+$H15-1,MATCH(CI$14,$BP$14:$DP$14,0))</f>
        <v>8.6942529682431307</v>
      </c>
      <c r="CJ15" s="8" cm="1">
        <f t="array" ref="CJ15">AD15*INDEX(prod_est,$G15+$H15-1,MATCH(CJ$14,$BP$14:$DP$14,0))</f>
        <v>8.7661812658672815</v>
      </c>
      <c r="CK15" s="8" cm="1">
        <f t="array" ref="CK15">AE15*INDEX(prod_est,$G15+$H15-1,MATCH(CK$14,$BP$14:$DP$14,0))</f>
        <v>8.8808802498751191</v>
      </c>
      <c r="CL15" s="8" cm="1">
        <f t="array" ref="CL15">AF15*INDEX(prod_est,$G15+$H15-1,MATCH(CL$14,$BP$14:$DP$14,0))</f>
        <v>8.9945975543742165</v>
      </c>
      <c r="CM15" s="8" cm="1">
        <f t="array" ref="CM15">AG15*INDEX(prod_est,$G15+$H15-1,MATCH(CM$14,$BP$14:$DP$14,0))</f>
        <v>9.107164024534681</v>
      </c>
      <c r="CN15" s="8" cm="1">
        <f t="array" ref="CN15">AH15*INDEX(prod_est,$G15+$H15-1,MATCH(CN$14,$BP$14:$DP$14,0))</f>
        <v>9.2183874098707026</v>
      </c>
      <c r="CO15" s="8" cm="1">
        <f t="array" ref="CO15">AI15*INDEX(prod_est,$G15+$H15-1,MATCH(CO$14,$BP$14:$DP$14,0))</f>
        <v>9.3280898895301654</v>
      </c>
      <c r="CP15" s="8" cm="1">
        <f t="array" ref="CP15">AJ15*INDEX(prod_est,$G15+$H15-1,MATCH(CP$14,$BP$14:$DP$14,0))</f>
        <v>9.4360154098293592</v>
      </c>
      <c r="CQ15" s="8" cm="1">
        <f t="array" ref="CQ15">AK15*INDEX(prod_est,$G15+$H15-1,MATCH(CQ$14,$BP$14:$DP$14,0))</f>
        <v>9.5421153736511997</v>
      </c>
      <c r="CR15" s="8" cm="1">
        <f t="array" ref="CR15">AL15*INDEX(prod_est,$G15+$H15-1,MATCH(CR$14,$BP$14:$DP$14,0))</f>
        <v>9.6461454865639986</v>
      </c>
      <c r="CS15" s="8" cm="1">
        <f t="array" ref="CS15">AM15*INDEX(prod_est,$G15+$H15-1,MATCH(CS$14,$BP$14:$DP$14,0))</f>
        <v>9.7477132222862828</v>
      </c>
      <c r="CT15" s="8" cm="1">
        <f t="array" ref="CT15">AN15*INDEX(prod_est,$G15+$H15-1,MATCH(CT$14,$BP$14:$DP$14,0))</f>
        <v>9.8469179913634104</v>
      </c>
      <c r="CU15" s="8" cm="1">
        <f t="array" ref="CU15">AO15*INDEX(prod_est,$G15+$H15-1,MATCH(CU$14,$BP$14:$DP$14,0))</f>
        <v>9.9436244634984572</v>
      </c>
      <c r="CV15" s="8" cm="1">
        <f t="array" ref="CV15">AP15*INDEX(prod_est,$G15+$H15-1,MATCH(CV$14,$BP$14:$DP$14,0))</f>
        <v>10.037853434528277</v>
      </c>
      <c r="CW15" cm="1">
        <f t="array" ref="CW15">AQ15*INDEX(prod_est,$G15+$H15-1,MATCH(CW$14,$BP$14:$DP$14,0))</f>
        <v>10.002238332108028</v>
      </c>
      <c r="CX15" cm="1">
        <f t="array" ref="CX15">AR15*INDEX(prod_est,$G15+$H15-1,MATCH(CX$14,$BP$14:$DP$14,0))</f>
        <v>9.9667495949040763</v>
      </c>
      <c r="CY15" cm="1">
        <f t="array" ref="CY15">AS15*INDEX(prod_est,$G15+$H15-1,MATCH(CY$14,$BP$14:$DP$14,0))</f>
        <v>9.9313867745625828</v>
      </c>
      <c r="CZ15" cm="1">
        <f t="array" ref="CZ15">AT15*INDEX(prod_est,$G15+$H15-1,MATCH(CZ$14,$BP$14:$DP$14,0))</f>
        <v>9.8961494243205017</v>
      </c>
      <c r="DA15" cm="1">
        <f t="array" ref="DA15">AU15*INDEX(prod_est,$G15+$H15-1,MATCH(DA$14,$BP$14:$DP$14,0))</f>
        <v>9.8610370989999421</v>
      </c>
      <c r="DB15" cm="1">
        <f t="array" ref="DB15">AV15*INDEX(prod_est,$G15+$H15-1,MATCH(DB$14,$BP$14:$DP$14,0))</f>
        <v>9.826049355002537</v>
      </c>
      <c r="DC15" cm="1">
        <f t="array" ref="DC15">AW15*INDEX(prod_est,$G15+$H15-1,MATCH(DC$14,$BP$14:$DP$14,0))</f>
        <v>9.7911857503038426</v>
      </c>
      <c r="DD15" cm="1">
        <f t="array" ref="DD15">AX15*INDEX(prod_est,$G15+$H15-1,MATCH(DD$14,$BP$14:$DP$14,0))</f>
        <v>9.756445844447752</v>
      </c>
      <c r="DE15" cm="1">
        <f t="array" ref="DE15">AY15*INDEX(prod_est,$G15+$H15-1,MATCH(DE$14,$BP$14:$DP$14,0))</f>
        <v>9.7218291985409326</v>
      </c>
      <c r="DF15" cm="1">
        <f t="array" ref="DF15">AZ15*INDEX(prod_est,$G15+$H15-1,MATCH(DF$14,$BP$14:$DP$14,0))</f>
        <v>9.6873353752472813</v>
      </c>
      <c r="DG15" cm="1">
        <f t="array" ref="DG15">BA15*INDEX(prod_est,$G15+$H15-1,MATCH(DG$14,$BP$14:$DP$14,0))</f>
        <v>9.6529639387823956</v>
      </c>
      <c r="DH15" cm="1">
        <f t="array" ref="DH15">BB15*INDEX(prod_est,$G15+$H15-1,MATCH(DH$14,$BP$14:$DP$14,0))</f>
        <v>9.6187144549080728</v>
      </c>
      <c r="DI15" cm="1">
        <f t="array" ref="DI15">BC15*INDEX(prod_est,$G15+$H15-1,MATCH(DI$14,$BP$14:$DP$14,0))</f>
        <v>9.5845864909268208</v>
      </c>
      <c r="DJ15" cm="1">
        <f t="array" ref="DJ15">BD15*INDEX(prod_est,$G15+$H15-1,MATCH(DJ$14,$BP$14:$DP$14,0))</f>
        <v>9.5505796156763907</v>
      </c>
      <c r="DK15" cm="1">
        <f t="array" ref="DK15">BE15*INDEX(prod_est,$G15+$H15-1,MATCH(DK$14,$BP$14:$DP$14,0))</f>
        <v>9.516693399524339</v>
      </c>
      <c r="DL15" cm="1">
        <f t="array" ref="DL15">BF15*INDEX(prod_est,$G15+$H15-1,MATCH(DL$14,$BP$14:$DP$14,0))</f>
        <v>9.4829274143625835</v>
      </c>
      <c r="DM15" cm="1">
        <f t="array" ref="DM15">BG15*INDEX(prod_est,$G15+$H15-1,MATCH(DM$14,$BP$14:$DP$14,0))</f>
        <v>9.449281233602008</v>
      </c>
      <c r="DN15" cm="1">
        <f t="array" ref="DN15">BH15*INDEX(prod_est,$G15+$H15-1,MATCH(DN$14,$BP$14:$DP$14,0))</f>
        <v>9.4157544321670681</v>
      </c>
      <c r="DO15" cm="1">
        <f t="array" ref="DO15">BI15*INDEX(prod_est,$G15+$H15-1,MATCH(DO$14,$BP$14:$DP$14,0))</f>
        <v>9.382346586490419</v>
      </c>
      <c r="DP15" cm="1">
        <f t="array" ref="DP15">BJ15*INDEX(prod_est,$G15+$H15-1,MATCH(DP$14,$BP$14:$DP$14,0))</f>
        <v>9.3490572745075706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11_MEX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11_MEX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11_MEX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11_MEX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11_MEX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11_MEX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11_MEX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11_MEX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11_MEX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11_MEX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ref="K26:AP26" si="27">J26*(1-$F$4)</f>
        <v>7.1755836216792096E-6</v>
      </c>
      <c r="L26" s="42">
        <f t="shared" si="27"/>
        <v>7.1501240802266428E-6</v>
      </c>
      <c r="M26" s="42">
        <f t="shared" si="27"/>
        <v>7.1247548712522619E-6</v>
      </c>
      <c r="N26" s="42">
        <f t="shared" si="27"/>
        <v>7.0994756742492488E-6</v>
      </c>
      <c r="O26" s="42">
        <f t="shared" si="27"/>
        <v>7.0742861698479692E-6</v>
      </c>
      <c r="P26" s="42">
        <f t="shared" si="27"/>
        <v>7.0491860398119379E-6</v>
      </c>
      <c r="Q26" s="42">
        <f t="shared" si="27"/>
        <v>7.0241749670337983E-6</v>
      </c>
      <c r="R26" s="42">
        <f t="shared" si="27"/>
        <v>6.9992526355313153E-6</v>
      </c>
      <c r="S26" s="42">
        <f t="shared" si="27"/>
        <v>6.9744187304433841E-6</v>
      </c>
      <c r="T26" s="42">
        <f t="shared" si="27"/>
        <v>6.9496729380260526E-6</v>
      </c>
      <c r="U26" s="42">
        <f t="shared" si="27"/>
        <v>6.9250149456485563E-6</v>
      </c>
      <c r="V26" s="42">
        <f t="shared" si="27"/>
        <v>6.9004444417893701E-6</v>
      </c>
      <c r="W26" s="42">
        <f t="shared" si="27"/>
        <v>6.8759611160322718E-6</v>
      </c>
      <c r="X26" s="42">
        <f t="shared" si="27"/>
        <v>6.8515646590624217E-6</v>
      </c>
      <c r="Y26" s="42">
        <f t="shared" si="27"/>
        <v>6.8272547626624525E-6</v>
      </c>
      <c r="Z26" s="42">
        <f t="shared" si="27"/>
        <v>6.8030311197085768E-6</v>
      </c>
      <c r="AA26" s="42">
        <f t="shared" si="27"/>
        <v>6.7788934241667065E-6</v>
      </c>
      <c r="AB26" s="42">
        <f t="shared" si="27"/>
        <v>6.7548413710885882E-6</v>
      </c>
      <c r="AC26" s="42">
        <f t="shared" si="27"/>
        <v>6.7308746566079483E-6</v>
      </c>
      <c r="AD26" s="42">
        <f t="shared" si="27"/>
        <v>6.7069929779366547E-6</v>
      </c>
      <c r="AE26" s="42">
        <f t="shared" si="27"/>
        <v>6.6831960333608921E-6</v>
      </c>
      <c r="AF26" s="42">
        <f t="shared" si="27"/>
        <v>6.6594835222373493E-6</v>
      </c>
      <c r="AG26" s="42">
        <f t="shared" si="27"/>
        <v>6.6358551449894219E-6</v>
      </c>
      <c r="AH26" s="42">
        <f t="shared" si="27"/>
        <v>6.6123106031034268E-6</v>
      </c>
      <c r="AI26" s="42">
        <f t="shared" si="27"/>
        <v>6.5888495991248319E-6</v>
      </c>
      <c r="AJ26" s="42">
        <f t="shared" si="27"/>
        <v>6.5654718366544964E-6</v>
      </c>
      <c r="AK26" s="42">
        <f t="shared" si="27"/>
        <v>6.5421770203449286E-6</v>
      </c>
      <c r="AL26" s="42">
        <f t="shared" si="27"/>
        <v>6.5189648558965512E-6</v>
      </c>
      <c r="AM26" s="42">
        <f t="shared" si="27"/>
        <v>6.4958350500539869E-6</v>
      </c>
      <c r="AN26" s="42">
        <f t="shared" si="27"/>
        <v>6.4727873106023514E-6</v>
      </c>
      <c r="AO26" s="42">
        <f t="shared" si="27"/>
        <v>6.4498213463635624E-6</v>
      </c>
      <c r="AP26" s="42">
        <f t="shared" si="27"/>
        <v>6.4269368671926596E-6</v>
      </c>
      <c r="AQ26" s="42">
        <f t="shared" ref="AQ26:BJ26" si="28">AP26*(1-$F$4)</f>
        <v>6.4041335839741402E-6</v>
      </c>
      <c r="AR26" s="42">
        <f t="shared" si="28"/>
        <v>6.3814112086183074E-6</v>
      </c>
      <c r="AS26" s="42">
        <f t="shared" si="28"/>
        <v>6.3587694540576283E-6</v>
      </c>
      <c r="AT26" s="42">
        <f t="shared" si="28"/>
        <v>6.3362080342431092E-6</v>
      </c>
      <c r="AU26" s="42">
        <f t="shared" si="28"/>
        <v>6.3137266641406807E-6</v>
      </c>
      <c r="AV26" s="42">
        <f t="shared" si="28"/>
        <v>6.2913250597275968E-6</v>
      </c>
      <c r="AW26" s="42">
        <f t="shared" si="28"/>
        <v>6.269002937988847E-6</v>
      </c>
      <c r="AX26" s="42">
        <f t="shared" si="28"/>
        <v>6.24676001691358E-6</v>
      </c>
      <c r="AY26" s="42">
        <f t="shared" si="28"/>
        <v>6.2245960154915427E-6</v>
      </c>
      <c r="AZ26" s="42">
        <f t="shared" si="28"/>
        <v>6.2025106537095272E-6</v>
      </c>
      <c r="BA26" s="42">
        <f t="shared" si="28"/>
        <v>6.1805036525478368E-6</v>
      </c>
      <c r="BB26" s="42">
        <f t="shared" si="28"/>
        <v>6.1585747339767564E-6</v>
      </c>
      <c r="BC26" s="42">
        <f t="shared" si="28"/>
        <v>6.136723620953044E-6</v>
      </c>
      <c r="BD26" s="42">
        <f t="shared" si="28"/>
        <v>6.1149500374164292E-6</v>
      </c>
      <c r="BE26" s="42">
        <f t="shared" si="28"/>
        <v>6.0932537082861243E-6</v>
      </c>
      <c r="BF26" s="42">
        <f t="shared" si="28"/>
        <v>6.0716343594573506E-6</v>
      </c>
      <c r="BG26" s="42">
        <f t="shared" si="28"/>
        <v>6.0500917177978756E-6</v>
      </c>
      <c r="BH26" s="42">
        <f t="shared" si="28"/>
        <v>6.0286255111445615E-6</v>
      </c>
      <c r="BI26" s="42">
        <f t="shared" si="28"/>
        <v>6.0072354682999261E-6</v>
      </c>
      <c r="BJ26" s="42">
        <f t="shared" si="28"/>
        <v>5.9859213190287175E-6</v>
      </c>
      <c r="BK26" t="str">
        <f t="shared" si="3"/>
        <v>11_MEX</v>
      </c>
      <c r="BL26" t="str">
        <f t="shared" si="4"/>
        <v>d_ind_cem_7_7_gas_diesel_oil</v>
      </c>
      <c r="BO26" s="8">
        <f t="shared" si="5"/>
        <v>0.298183896</v>
      </c>
      <c r="BP26" s="8">
        <f t="shared" si="6"/>
        <v>0.298183896</v>
      </c>
      <c r="BQ26" s="8" cm="1">
        <f t="array" ref="BQ26">K26*INDEX(prod_est,$G26+$H26-1,MATCH(BQ$14,$BP$14:$DP$14,0))</f>
        <v>0.30160799592068782</v>
      </c>
      <c r="BR26" s="8" cm="1">
        <f t="array" ref="BR26">L26*INDEX(prod_est,$G26+$H26-1,MATCH(BR$14,$BP$14:$DP$14,0))</f>
        <v>0.27145028428481305</v>
      </c>
      <c r="BS26" s="8" cm="1">
        <f t="array" ref="BS26">M26*INDEX(prod_est,$G26+$H26-1,MATCH(BS$14,$BP$14:$DP$14,0))</f>
        <v>0.27928513766357638</v>
      </c>
      <c r="BT26" s="8" cm="1">
        <f t="array" ref="BT26">N26*INDEX(prod_est,$G26+$H26-1,MATCH(BT$14,$BP$14:$DP$14,0))</f>
        <v>0.28719583513236169</v>
      </c>
      <c r="BU26" s="8" cm="1">
        <f t="array" ref="BU26">O26*INDEX(prod_est,$G26+$H26-1,MATCH(BU$14,$BP$14:$DP$14,0))</f>
        <v>0.29517599426964936</v>
      </c>
      <c r="BV26" s="8" cm="1">
        <f t="array" ref="BV26">P26*INDEX(prod_est,$G26+$H26-1,MATCH(BV$14,$BP$14:$DP$14,0))</f>
        <v>0.30322594862726054</v>
      </c>
      <c r="BW26" s="8" cm="1">
        <f t="array" ref="BW26">Q26*INDEX(prod_est,$G26+$H26-1,MATCH(BW$14,$BP$14:$DP$14,0))</f>
        <v>0.31134174322833991</v>
      </c>
      <c r="BX26" s="8" cm="1">
        <f t="array" ref="BX26">R26*INDEX(prod_est,$G26+$H26-1,MATCH(BX$14,$BP$14:$DP$14,0))</f>
        <v>0.31953262923468462</v>
      </c>
      <c r="BY26" s="8" cm="1">
        <f t="array" ref="BY26">S26*INDEX(prod_est,$G26+$H26-1,MATCH(BY$14,$BP$14:$DP$14,0))</f>
        <v>0.32780616422545705</v>
      </c>
      <c r="BZ26" s="8" cm="1">
        <f t="array" ref="BZ26">T26*INDEX(prod_est,$G26+$H26-1,MATCH(BZ$14,$BP$14:$DP$14,0))</f>
        <v>0.3309676617629877</v>
      </c>
      <c r="CA26" s="8" cm="1">
        <f t="array" ref="CA26">U26*INDEX(prod_est,$G26+$H26-1,MATCH(CA$14,$BP$14:$DP$14,0))</f>
        <v>0.33412133377876163</v>
      </c>
      <c r="CB26" s="8" cm="1">
        <f t="array" ref="CB26">V26*INDEX(prod_est,$G26+$H26-1,MATCH(CB$14,$BP$14:$DP$14,0))</f>
        <v>0.33727164047905822</v>
      </c>
      <c r="CC26" s="8" cm="1">
        <f t="array" ref="CC26">W26*INDEX(prod_est,$G26+$H26-1,MATCH(CC$14,$BP$14:$DP$14,0))</f>
        <v>0.34041902443540711</v>
      </c>
      <c r="CD26" s="8" cm="1">
        <f t="array" ref="CD26">X26*INDEX(prod_est,$G26+$H26-1,MATCH(CD$14,$BP$14:$DP$14,0))</f>
        <v>0.34355984134578127</v>
      </c>
      <c r="CE26" s="8" cm="1">
        <f t="array" ref="CE26">Y26*INDEX(prod_est,$G26+$H26-1,MATCH(CE$14,$BP$14:$DP$14,0))</f>
        <v>0.3466882423953257</v>
      </c>
      <c r="CF26" s="8" cm="1">
        <f t="array" ref="CF26">Z26*INDEX(prod_est,$G26+$H26-1,MATCH(CF$14,$BP$14:$DP$14,0))</f>
        <v>0.34980414826771428</v>
      </c>
      <c r="CG26" s="8" cm="1">
        <f t="array" ref="CG26">AA26*INDEX(prod_est,$G26+$H26-1,MATCH(CG$14,$BP$14:$DP$14,0))</f>
        <v>0.35289650415123514</v>
      </c>
      <c r="CH26" s="8" cm="1">
        <f t="array" ref="CH26">AB26*INDEX(prod_est,$G26+$H26-1,MATCH(CH$14,$BP$14:$DP$14,0))</f>
        <v>0.35595680305059052</v>
      </c>
      <c r="CI26" s="8" cm="1">
        <f t="array" ref="CI26">AC26*INDEX(prod_est,$G26+$H26-1,MATCH(CI$14,$BP$14:$DP$14,0))</f>
        <v>0.35897381134206924</v>
      </c>
      <c r="CJ26" s="8" cm="1">
        <f t="array" ref="CJ26">AD26*INDEX(prod_est,$G26+$H26-1,MATCH(CJ$14,$BP$14:$DP$14,0))</f>
        <v>0.36194363235323612</v>
      </c>
      <c r="CK26" s="8" cm="1">
        <f t="array" ref="CK26">AE26*INDEX(prod_est,$G26+$H26-1,MATCH(CK$14,$BP$14:$DP$14,0))</f>
        <v>0.36667939649499148</v>
      </c>
      <c r="CL26" s="8" cm="1">
        <f t="array" ref="CL26">AF26*INDEX(prod_est,$G26+$H26-1,MATCH(CL$14,$BP$14:$DP$14,0))</f>
        <v>0.37137462843276625</v>
      </c>
      <c r="CM26" s="8" cm="1">
        <f t="array" ref="CM26">AG26*INDEX(prod_est,$G26+$H26-1,MATCH(CM$14,$BP$14:$DP$14,0))</f>
        <v>0.37602234399503737</v>
      </c>
      <c r="CN26" s="8" cm="1">
        <f t="array" ref="CN26">AH26*INDEX(prod_est,$G26+$H26-1,MATCH(CN$14,$BP$14:$DP$14,0))</f>
        <v>0.3806146054222439</v>
      </c>
      <c r="CO26" s="8" cm="1">
        <f t="array" ref="CO26">AI26*INDEX(prod_est,$G26+$H26-1,MATCH(CO$14,$BP$14:$DP$14,0))</f>
        <v>0.38514407073466067</v>
      </c>
      <c r="CP26" s="8" cm="1">
        <f t="array" ref="CP26">AJ26*INDEX(prod_est,$G26+$H26-1,MATCH(CP$14,$BP$14:$DP$14,0))</f>
        <v>0.38960016782596785</v>
      </c>
      <c r="CQ26" s="8" cm="1">
        <f t="array" ref="CQ26">AK26*INDEX(prod_est,$G26+$H26-1,MATCH(CQ$14,$BP$14:$DP$14,0))</f>
        <v>0.3939808901876819</v>
      </c>
      <c r="CR26" s="8" cm="1">
        <f t="array" ref="CR26">AL26*INDEX(prod_est,$G26+$H26-1,MATCH(CR$14,$BP$14:$DP$14,0))</f>
        <v>0.39827615123691262</v>
      </c>
      <c r="CS26" s="8" cm="1">
        <f t="array" ref="CS26">AM26*INDEX(prod_est,$G26+$H26-1,MATCH(CS$14,$BP$14:$DP$14,0))</f>
        <v>0.40246974410047287</v>
      </c>
      <c r="CT26" s="8" cm="1">
        <f t="array" ref="CT26">AN26*INDEX(prod_est,$G26+$H26-1,MATCH(CT$14,$BP$14:$DP$14,0))</f>
        <v>0.40656577330378729</v>
      </c>
      <c r="CU26" s="8" cm="1">
        <f t="array" ref="CU26">AO26*INDEX(prod_est,$G26+$H26-1,MATCH(CU$14,$BP$14:$DP$14,0))</f>
        <v>0.41055865124402724</v>
      </c>
      <c r="CV26" s="8" cm="1">
        <f t="array" ref="CV26">AP26*INDEX(prod_est,$G26+$H26-1,MATCH(CV$14,$BP$14:$DP$14,0))</f>
        <v>0.41444923655284771</v>
      </c>
      <c r="CW26" cm="1">
        <f t="array" ref="CW26">AQ26*INDEX(prod_est,$G26+$H26-1,MATCH(CW$14,$BP$14:$DP$14,0))</f>
        <v>0.4129787376952882</v>
      </c>
      <c r="CX26" cm="1">
        <f t="array" ref="CX26">AR26*INDEX(prod_est,$G26+$H26-1,MATCH(CX$14,$BP$14:$DP$14,0))</f>
        <v>0.41151345628464231</v>
      </c>
      <c r="CY26" cm="1">
        <f t="array" ref="CY26">AS26*INDEX(prod_est,$G26+$H26-1,MATCH(CY$14,$BP$14:$DP$14,0))</f>
        <v>0.41005337380899332</v>
      </c>
      <c r="CZ26" cm="1">
        <f t="array" ref="CZ26">AT26*INDEX(prod_est,$G26+$H26-1,MATCH(CZ$14,$BP$14:$DP$14,0))</f>
        <v>0.40859847182210635</v>
      </c>
      <c r="DA26" cm="1">
        <f t="array" ref="DA26">AU26*INDEX(prod_est,$G26+$H26-1,MATCH(DA$14,$BP$14:$DP$14,0))</f>
        <v>0.40714873194319517</v>
      </c>
      <c r="DB26" cm="1">
        <f t="array" ref="DB26">AV26*INDEX(prod_est,$G26+$H26-1,MATCH(DB$14,$BP$14:$DP$14,0))</f>
        <v>0.40570413585669013</v>
      </c>
      <c r="DC26" cm="1">
        <f t="array" ref="DC26">AW26*INDEX(prod_est,$G26+$H26-1,MATCH(DC$14,$BP$14:$DP$14,0))</f>
        <v>0.40426466531200661</v>
      </c>
      <c r="DD26" cm="1">
        <f t="array" ref="DD26">AX26*INDEX(prod_est,$G26+$H26-1,MATCH(DD$14,$BP$14:$DP$14,0))</f>
        <v>0.40283030212331444</v>
      </c>
      <c r="DE26" cm="1">
        <f t="array" ref="DE26">AY26*INDEX(prod_est,$G26+$H26-1,MATCH(DE$14,$BP$14:$DP$14,0))</f>
        <v>0.40140102816930839</v>
      </c>
      <c r="DF26" cm="1">
        <f t="array" ref="DF26">AZ26*INDEX(prod_est,$G26+$H26-1,MATCH(DF$14,$BP$14:$DP$14,0))</f>
        <v>0.39997682539297896</v>
      </c>
      <c r="DG26" cm="1">
        <f t="array" ref="DG26">BA26*INDEX(prod_est,$G26+$H26-1,MATCH(DG$14,$BP$14:$DP$14,0))</f>
        <v>0.39855767580138446</v>
      </c>
      <c r="DH26" cm="1">
        <f t="array" ref="DH26">BB26*INDEX(prod_est,$G26+$H26-1,MATCH(DH$14,$BP$14:$DP$14,0))</f>
        <v>0.3971435614654234</v>
      </c>
      <c r="DI26" cm="1">
        <f t="array" ref="DI26">BC26*INDEX(prod_est,$G26+$H26-1,MATCH(DI$14,$BP$14:$DP$14,0))</f>
        <v>0.39573446451960831</v>
      </c>
      <c r="DJ26" cm="1">
        <f t="array" ref="DJ26">BD26*INDEX(prod_est,$G26+$H26-1,MATCH(DJ$14,$BP$14:$DP$14,0))</f>
        <v>0.39433036716183989</v>
      </c>
      <c r="DK26" cm="1">
        <f t="array" ref="DK26">BE26*INDEX(prod_est,$G26+$H26-1,MATCH(DK$14,$BP$14:$DP$14,0))</f>
        <v>0.39293125165318205</v>
      </c>
      <c r="DL26" cm="1">
        <f t="array" ref="DL26">BF26*INDEX(prod_est,$G26+$H26-1,MATCH(DL$14,$BP$14:$DP$14,0))</f>
        <v>0.39153710031763783</v>
      </c>
      <c r="DM26" cm="1">
        <f t="array" ref="DM26">BG26*INDEX(prod_est,$G26+$H26-1,MATCH(DM$14,$BP$14:$DP$14,0))</f>
        <v>0.39014789554192625</v>
      </c>
      <c r="DN26" cm="1">
        <f t="array" ref="DN26">BH26*INDEX(prod_est,$G26+$H26-1,MATCH(DN$14,$BP$14:$DP$14,0))</f>
        <v>0.38876361977525953</v>
      </c>
      <c r="DO26" cm="1">
        <f t="array" ref="DO26">BI26*INDEX(prod_est,$G26+$H26-1,MATCH(DO$14,$BP$14:$DP$14,0))</f>
        <v>0.38738425552912148</v>
      </c>
      <c r="DP26" cm="1">
        <f t="array" ref="DP26">BJ26*INDEX(prod_est,$G26+$H26-1,MATCH(DP$14,$BP$14:$DP$14,0))</f>
        <v>0.38600978537704661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ref="K27:AP27" si="29">J27*(1-$F$4)</f>
        <v>1.9347477153482991E-5</v>
      </c>
      <c r="L27" s="42">
        <f t="shared" si="29"/>
        <v>1.9278830765598459E-5</v>
      </c>
      <c r="M27" s="42">
        <f t="shared" si="29"/>
        <v>1.9210427940558438E-5</v>
      </c>
      <c r="N27" s="42">
        <f t="shared" si="29"/>
        <v>1.9142267814182581E-5</v>
      </c>
      <c r="O27" s="42">
        <f t="shared" si="29"/>
        <v>1.9074349525356724E-5</v>
      </c>
      <c r="P27" s="42">
        <f t="shared" si="29"/>
        <v>1.9006672216022E-5</v>
      </c>
      <c r="Q27" s="42">
        <f t="shared" si="29"/>
        <v>1.8939235031164008E-5</v>
      </c>
      <c r="R27" s="42">
        <f t="shared" si="29"/>
        <v>1.8872037118802005E-5</v>
      </c>
      <c r="S27" s="42">
        <f t="shared" si="29"/>
        <v>1.8805077629978143E-5</v>
      </c>
      <c r="T27" s="42">
        <f t="shared" si="29"/>
        <v>1.8738355718746745E-5</v>
      </c>
      <c r="U27" s="42">
        <f t="shared" si="29"/>
        <v>1.8671870542163612E-5</v>
      </c>
      <c r="V27" s="42">
        <f t="shared" si="29"/>
        <v>1.8605621260275384E-5</v>
      </c>
      <c r="W27" s="42">
        <f t="shared" si="29"/>
        <v>1.853960703610892E-5</v>
      </c>
      <c r="X27" s="42">
        <f t="shared" si="29"/>
        <v>1.8473827035660727E-5</v>
      </c>
      <c r="Y27" s="42">
        <f t="shared" si="29"/>
        <v>1.8408280427886422E-5</v>
      </c>
      <c r="Z27" s="42">
        <f t="shared" si="29"/>
        <v>1.8342966384690229E-5</v>
      </c>
      <c r="AA27" s="42">
        <f t="shared" si="29"/>
        <v>1.8277884080914529E-5</v>
      </c>
      <c r="AB27" s="42">
        <f t="shared" si="29"/>
        <v>1.8213032694329428E-5</v>
      </c>
      <c r="AC27" s="42">
        <f t="shared" si="29"/>
        <v>1.8148411405622361E-5</v>
      </c>
      <c r="AD27" s="42">
        <f t="shared" si="29"/>
        <v>1.8084019398387758E-5</v>
      </c>
      <c r="AE27" s="42">
        <f t="shared" si="29"/>
        <v>1.8019855859116713E-5</v>
      </c>
      <c r="AF27" s="42">
        <f t="shared" si="29"/>
        <v>1.7955919977186723E-5</v>
      </c>
      <c r="AG27" s="42">
        <f t="shared" si="29"/>
        <v>1.7892210944851431E-5</v>
      </c>
      <c r="AH27" s="42">
        <f t="shared" si="29"/>
        <v>1.7828727957230431E-5</v>
      </c>
      <c r="AI27" s="42">
        <f t="shared" si="29"/>
        <v>1.7765470212299097E-5</v>
      </c>
      <c r="AJ27" s="42">
        <f t="shared" si="29"/>
        <v>1.7702436910878449E-5</v>
      </c>
      <c r="AK27" s="42">
        <f t="shared" si="29"/>
        <v>1.7639627256625061E-5</v>
      </c>
      <c r="AL27" s="42">
        <f t="shared" si="29"/>
        <v>1.7577040456020991E-5</v>
      </c>
      <c r="AM27" s="42">
        <f t="shared" si="29"/>
        <v>1.7514675718363766E-5</v>
      </c>
      <c r="AN27" s="42">
        <f t="shared" si="29"/>
        <v>1.7452532255756388E-5</v>
      </c>
      <c r="AO27" s="42">
        <f t="shared" si="29"/>
        <v>1.7390609283097378E-5</v>
      </c>
      <c r="AP27" s="42">
        <f t="shared" si="29"/>
        <v>1.7328906018070861E-5</v>
      </c>
      <c r="AQ27" s="42">
        <f t="shared" ref="AQ27:BJ27" si="30">AP27*(1-$F$4)</f>
        <v>1.726742168113668E-5</v>
      </c>
      <c r="AR27" s="42">
        <f t="shared" si="30"/>
        <v>1.7206155495520551E-5</v>
      </c>
      <c r="AS27" s="42">
        <f t="shared" si="30"/>
        <v>1.7145106687204247E-5</v>
      </c>
      <c r="AT27" s="42">
        <f t="shared" si="30"/>
        <v>1.7084274484915816E-5</v>
      </c>
      <c r="AU27" s="42">
        <f t="shared" si="30"/>
        <v>1.7023658120119839E-5</v>
      </c>
      <c r="AV27" s="42">
        <f t="shared" si="30"/>
        <v>1.6963256827007727E-5</v>
      </c>
      <c r="AW27" s="42">
        <f t="shared" si="30"/>
        <v>1.6903069842488039E-5</v>
      </c>
      <c r="AX27" s="42">
        <f t="shared" si="30"/>
        <v>1.6843096406176842E-5</v>
      </c>
      <c r="AY27" s="42">
        <f t="shared" si="30"/>
        <v>1.6783335760388105E-5</v>
      </c>
      <c r="AZ27" s="42">
        <f t="shared" si="30"/>
        <v>1.672378715012413E-5</v>
      </c>
      <c r="BA27" s="42">
        <f t="shared" si="30"/>
        <v>1.6664449823066008E-5</v>
      </c>
      <c r="BB27" s="42">
        <f t="shared" si="30"/>
        <v>1.6605323029564118E-5</v>
      </c>
      <c r="BC27" s="42">
        <f t="shared" si="30"/>
        <v>1.6546406022628659E-5</v>
      </c>
      <c r="BD27" s="42">
        <f t="shared" si="30"/>
        <v>1.6487698057920204E-5</v>
      </c>
      <c r="BE27" s="42">
        <f t="shared" si="30"/>
        <v>1.6429198393740304E-5</v>
      </c>
      <c r="BF27" s="42">
        <f t="shared" si="30"/>
        <v>1.6370906291022115E-5</v>
      </c>
      <c r="BG27" s="42">
        <f t="shared" si="30"/>
        <v>1.6312821013321062E-5</v>
      </c>
      <c r="BH27" s="42">
        <f t="shared" si="30"/>
        <v>1.6254941826805534E-5</v>
      </c>
      <c r="BI27" s="42">
        <f t="shared" si="30"/>
        <v>1.6197268000247609E-5</v>
      </c>
      <c r="BJ27" s="42">
        <f t="shared" si="30"/>
        <v>1.6139798805013823E-5</v>
      </c>
      <c r="BK27" t="str">
        <f t="shared" si="3"/>
        <v>11_MEX</v>
      </c>
      <c r="BL27" t="str">
        <f t="shared" si="4"/>
        <v>d_ind_cem_7_8_fuel_oil</v>
      </c>
      <c r="BO27" s="8">
        <f t="shared" si="5"/>
        <v>2.61298188</v>
      </c>
      <c r="BP27" s="8">
        <f t="shared" si="6"/>
        <v>0.80399120400000001</v>
      </c>
      <c r="BQ27" s="8" cm="1">
        <f t="array" ref="BQ27">K27*INDEX(prod_est,$G27+$H27-1,MATCH(BQ$14,$BP$14:$DP$14,0))</f>
        <v>0.81322358125034666</v>
      </c>
      <c r="BR27" s="8" cm="1">
        <f t="array" ref="BR27">L27*INDEX(prod_est,$G27+$H27-1,MATCH(BR$14,$BP$14:$DP$14,0))</f>
        <v>0.73190954916052575</v>
      </c>
      <c r="BS27" s="8" cm="1">
        <f t="array" ref="BS27">M27*INDEX(prod_est,$G27+$H27-1,MATCH(BS$14,$BP$14:$DP$14,0))</f>
        <v>0.75303461086122681</v>
      </c>
      <c r="BT27" s="8" cm="1">
        <f t="array" ref="BT27">N27*INDEX(prod_est,$G27+$H27-1,MATCH(BT$14,$BP$14:$DP$14,0))</f>
        <v>0.77436417046429973</v>
      </c>
      <c r="BU27" s="8" cm="1">
        <f t="array" ref="BU27">O27*INDEX(prod_est,$G27+$H27-1,MATCH(BU$14,$BP$14:$DP$14,0))</f>
        <v>0.79588101909015418</v>
      </c>
      <c r="BV27" s="8" cm="1">
        <f t="array" ref="BV27">P27*INDEX(prod_est,$G27+$H27-1,MATCH(BV$14,$BP$14:$DP$14,0))</f>
        <v>0.81758605609228951</v>
      </c>
      <c r="BW27" s="8" cm="1">
        <f t="array" ref="BW27">Q27*INDEX(prod_est,$G27+$H27-1,MATCH(BW$14,$BP$14:$DP$14,0))</f>
        <v>0.83946861769359915</v>
      </c>
      <c r="BX27" s="8" cm="1">
        <f t="array" ref="BX27">R27*INDEX(prod_est,$G27+$H27-1,MATCH(BX$14,$BP$14:$DP$14,0))</f>
        <v>0.86155364773850751</v>
      </c>
      <c r="BY27" s="8" cm="1">
        <f t="array" ref="BY27">S27*INDEX(prod_est,$G27+$H27-1,MATCH(BY$14,$BP$14:$DP$14,0))</f>
        <v>0.88386152367613779</v>
      </c>
      <c r="BZ27" s="8" cm="1">
        <f t="array" ref="BZ27">T27*INDEX(prod_est,$G27+$H27-1,MATCH(BZ$14,$BP$14:$DP$14,0))</f>
        <v>0.89238584791275688</v>
      </c>
      <c r="CA27" s="8" cm="1">
        <f t="array" ref="CA27">U27*INDEX(prod_est,$G27+$H27-1,MATCH(CA$14,$BP$14:$DP$14,0))</f>
        <v>0.90088907224846393</v>
      </c>
      <c r="CB27" s="8" cm="1">
        <f t="array" ref="CB27">V27*INDEX(prod_est,$G27+$H27-1,MATCH(CB$14,$BP$14:$DP$14,0))</f>
        <v>0.90938322270701422</v>
      </c>
      <c r="CC27" s="8" cm="1">
        <f t="array" ref="CC27">W27*INDEX(prod_est,$G27+$H27-1,MATCH(CC$14,$BP$14:$DP$14,0))</f>
        <v>0.91786949259100303</v>
      </c>
      <c r="CD27" s="8" cm="1">
        <f t="array" ref="CD27">X27*INDEX(prod_est,$G27+$H27-1,MATCH(CD$14,$BP$14:$DP$14,0))</f>
        <v>0.92633805579374306</v>
      </c>
      <c r="CE27" s="8" cm="1">
        <f t="array" ref="CE27">Y27*INDEX(prod_est,$G27+$H27-1,MATCH(CE$14,$BP$14:$DP$14,0))</f>
        <v>0.934773142195653</v>
      </c>
      <c r="CF27" s="8" cm="1">
        <f t="array" ref="CF27">Z27*INDEX(prod_est,$G27+$H27-1,MATCH(CF$14,$BP$14:$DP$14,0))</f>
        <v>0.94317453793666362</v>
      </c>
      <c r="CG27" s="8" cm="1">
        <f t="array" ref="CG27">AA27*INDEX(prod_est,$G27+$H27-1,MATCH(CG$14,$BP$14:$DP$14,0))</f>
        <v>0.95151243600339352</v>
      </c>
      <c r="CH27" s="8" cm="1">
        <f t="array" ref="CH27">AB27*INDEX(prod_est,$G27+$H27-1,MATCH(CH$14,$BP$14:$DP$14,0))</f>
        <v>0.95976389904247272</v>
      </c>
      <c r="CI27" s="8" cm="1">
        <f t="array" ref="CI27">AC27*INDEX(prod_est,$G27+$H27-1,MATCH(CI$14,$BP$14:$DP$14,0))</f>
        <v>0.96789863791094599</v>
      </c>
      <c r="CJ27" s="8" cm="1">
        <f t="array" ref="CJ27">AD27*INDEX(prod_est,$G27+$H27-1,MATCH(CJ$14,$BP$14:$DP$14,0))</f>
        <v>0.9759061460375168</v>
      </c>
      <c r="CK27" s="8" cm="1">
        <f t="array" ref="CK27">AE27*INDEX(prod_est,$G27+$H27-1,MATCH(CK$14,$BP$14:$DP$14,0))</f>
        <v>0.98867515457642841</v>
      </c>
      <c r="CL27" s="8" cm="1">
        <f t="array" ref="CL27">AF27*INDEX(prod_est,$G27+$H27-1,MATCH(CL$14,$BP$14:$DP$14,0))</f>
        <v>1.0013348764103358</v>
      </c>
      <c r="CM27" s="8" cm="1">
        <f t="array" ref="CM27">AG27*INDEX(prod_est,$G27+$H27-1,MATCH(CM$14,$BP$14:$DP$14,0))</f>
        <v>1.0138664801652209</v>
      </c>
      <c r="CN27" s="8" cm="1">
        <f t="array" ref="CN27">AH27*INDEX(prod_est,$G27+$H27-1,MATCH(CN$14,$BP$14:$DP$14,0))</f>
        <v>1.0262485633141465</v>
      </c>
      <c r="CO27" s="8" cm="1">
        <f t="array" ref="CO27">AI27*INDEX(prod_est,$G27+$H27-1,MATCH(CO$14,$BP$14:$DP$14,0))</f>
        <v>1.0384613297272802</v>
      </c>
      <c r="CP27" s="8" cm="1">
        <f t="array" ref="CP27">AJ27*INDEX(prod_est,$G27+$H27-1,MATCH(CP$14,$BP$14:$DP$14,0))</f>
        <v>1.0504762739064957</v>
      </c>
      <c r="CQ27" s="8" cm="1">
        <f t="array" ref="CQ27">AK27*INDEX(prod_est,$G27+$H27-1,MATCH(CQ$14,$BP$14:$DP$14,0))</f>
        <v>1.0622879857166605</v>
      </c>
      <c r="CR27" s="8" cm="1">
        <f t="array" ref="CR27">AL27*INDEX(prod_est,$G27+$H27-1,MATCH(CR$14,$BP$14:$DP$14,0))</f>
        <v>1.0738692687731586</v>
      </c>
      <c r="CS27" s="8" cm="1">
        <f t="array" ref="CS27">AM27*INDEX(prod_est,$G27+$H27-1,MATCH(CS$14,$BP$14:$DP$14,0))</f>
        <v>1.0851764245944093</v>
      </c>
      <c r="CT27" s="8" cm="1">
        <f t="array" ref="CT27">AN27*INDEX(prod_est,$G27+$H27-1,MATCH(CT$14,$BP$14:$DP$14,0))</f>
        <v>1.0962205201843065</v>
      </c>
      <c r="CU27" s="8" cm="1">
        <f t="array" ref="CU27">AO27*INDEX(prod_est,$G27+$H27-1,MATCH(CU$14,$BP$14:$DP$14,0))</f>
        <v>1.1069864897274724</v>
      </c>
      <c r="CV27" s="8" cm="1">
        <f t="array" ref="CV27">AP27*INDEX(prod_est,$G27+$H27-1,MATCH(CV$14,$BP$14:$DP$14,0))</f>
        <v>1.117476648346579</v>
      </c>
      <c r="CW27" cm="1">
        <f t="array" ref="CW27">AQ27*INDEX(prod_est,$G27+$H27-1,MATCH(CW$14,$BP$14:$DP$14,0))</f>
        <v>1.1135117523115166</v>
      </c>
      <c r="CX27" cm="1">
        <f t="array" ref="CX27">AR27*INDEX(prod_est,$G27+$H27-1,MATCH(CX$14,$BP$14:$DP$14,0))</f>
        <v>1.1095609240429636</v>
      </c>
      <c r="CY27" cm="1">
        <f t="array" ref="CY27">AS27*INDEX(prod_est,$G27+$H27-1,MATCH(CY$14,$BP$14:$DP$14,0))</f>
        <v>1.1056241136273659</v>
      </c>
      <c r="CZ27" cm="1">
        <f t="array" ref="CZ27">AT27*INDEX(prod_est,$G27+$H27-1,MATCH(CZ$14,$BP$14:$DP$14,0))</f>
        <v>1.1017012713282659</v>
      </c>
      <c r="DA27" cm="1">
        <f t="array" ref="DA27">AU27*INDEX(prod_est,$G27+$H27-1,MATCH(DA$14,$BP$14:$DP$14,0))</f>
        <v>1.097792347585675</v>
      </c>
      <c r="DB27" cm="1">
        <f t="array" ref="DB27">AV27*INDEX(prod_est,$G27+$H27-1,MATCH(DB$14,$BP$14:$DP$14,0))</f>
        <v>1.093897293015448</v>
      </c>
      <c r="DC27" cm="1">
        <f t="array" ref="DC27">AW27*INDEX(prod_est,$G27+$H27-1,MATCH(DC$14,$BP$14:$DP$14,0))</f>
        <v>1.090016058408658</v>
      </c>
      <c r="DD27" cm="1">
        <f t="array" ref="DD27">AX27*INDEX(prod_est,$G27+$H27-1,MATCH(DD$14,$BP$14:$DP$14,0))</f>
        <v>1.0861485947309755</v>
      </c>
      <c r="DE27" cm="1">
        <f t="array" ref="DE27">AY27*INDEX(prod_est,$G27+$H27-1,MATCH(DE$14,$BP$14:$DP$14,0))</f>
        <v>1.0822948531220484</v>
      </c>
      <c r="DF27" cm="1">
        <f t="array" ref="DF27">AZ27*INDEX(prod_est,$G27+$H27-1,MATCH(DF$14,$BP$14:$DP$14,0))</f>
        <v>1.0784547848948858</v>
      </c>
      <c r="DG27" cm="1">
        <f t="array" ref="DG27">BA27*INDEX(prod_est,$G27+$H27-1,MATCH(DG$14,$BP$14:$DP$14,0))</f>
        <v>1.0746283415352409</v>
      </c>
      <c r="DH27" cm="1">
        <f t="array" ref="DH27">BB27*INDEX(prod_est,$G27+$H27-1,MATCH(DH$14,$BP$14:$DP$14,0))</f>
        <v>1.0708154747010004</v>
      </c>
      <c r="DI27" cm="1">
        <f t="array" ref="DI27">BC27*INDEX(prod_est,$G27+$H27-1,MATCH(DI$14,$BP$14:$DP$14,0))</f>
        <v>1.0670161362215724</v>
      </c>
      <c r="DJ27" cm="1">
        <f t="array" ref="DJ27">BD27*INDEX(prod_est,$G27+$H27-1,MATCH(DJ$14,$BP$14:$DP$14,0))</f>
        <v>1.0632302780972775</v>
      </c>
      <c r="DK27" cm="1">
        <f t="array" ref="DK27">BE27*INDEX(prod_est,$G27+$H27-1,MATCH(DK$14,$BP$14:$DP$14,0))</f>
        <v>1.0594578524987439</v>
      </c>
      <c r="DL27" cm="1">
        <f t="array" ref="DL27">BF27*INDEX(prod_est,$G27+$H27-1,MATCH(DL$14,$BP$14:$DP$14,0))</f>
        <v>1.0556988117663015</v>
      </c>
      <c r="DM27" cm="1">
        <f t="array" ref="DM27">BG27*INDEX(prod_est,$G27+$H27-1,MATCH(DM$14,$BP$14:$DP$14,0))</f>
        <v>1.0519531084093807</v>
      </c>
      <c r="DN27" cm="1">
        <f t="array" ref="DN27">BH27*INDEX(prod_est,$G27+$H27-1,MATCH(DN$14,$BP$14:$DP$14,0))</f>
        <v>1.0482206951059125</v>
      </c>
      <c r="DO27" cm="1">
        <f t="array" ref="DO27">BI27*INDEX(prod_est,$G27+$H27-1,MATCH(DO$14,$BP$14:$DP$14,0))</f>
        <v>1.0445015247017297</v>
      </c>
      <c r="DP27" cm="1">
        <f t="array" ref="DP27">BJ27*INDEX(prod_est,$G27+$H27-1,MATCH(DP$14,$BP$14:$DP$14,0))</f>
        <v>1.0407955502099726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ref="K28:AP28" si="31">J28*(1-$F$4)</f>
        <v>3.4144977385384501E-6</v>
      </c>
      <c r="L28" s="42">
        <f t="shared" si="31"/>
        <v>3.4023828289649105E-6</v>
      </c>
      <c r="M28" s="42">
        <f t="shared" si="31"/>
        <v>3.3903109040541865E-6</v>
      </c>
      <c r="N28" s="42">
        <f t="shared" si="31"/>
        <v>3.3782818112932751E-6</v>
      </c>
      <c r="O28" s="42">
        <f t="shared" si="31"/>
        <v>3.3662953987103018E-6</v>
      </c>
      <c r="P28" s="42">
        <f t="shared" si="31"/>
        <v>3.3543515148726003E-6</v>
      </c>
      <c r="Q28" s="42">
        <f t="shared" si="31"/>
        <v>3.3424500088847997E-6</v>
      </c>
      <c r="R28" s="42">
        <f t="shared" si="31"/>
        <v>3.3305907303869178E-6</v>
      </c>
      <c r="S28" s="42">
        <f t="shared" si="31"/>
        <v>3.3187735295524615E-6</v>
      </c>
      <c r="T28" s="42">
        <f t="shared" si="31"/>
        <v>3.3069982570865335E-6</v>
      </c>
      <c r="U28" s="42">
        <f t="shared" si="31"/>
        <v>3.295264764223948E-6</v>
      </c>
      <c r="V28" s="42">
        <f t="shared" si="31"/>
        <v>3.2835729027273484E-6</v>
      </c>
      <c r="W28" s="42">
        <f t="shared" si="31"/>
        <v>3.271922524885337E-6</v>
      </c>
      <c r="X28" s="42">
        <f t="shared" si="31"/>
        <v>3.2603134835106078E-6</v>
      </c>
      <c r="Y28" s="42">
        <f t="shared" si="31"/>
        <v>3.2487456319380864E-6</v>
      </c>
      <c r="Z28" s="42">
        <f t="shared" si="31"/>
        <v>3.2372188240230785E-6</v>
      </c>
      <c r="AA28" s="42">
        <f t="shared" si="31"/>
        <v>3.2257329141394225E-6</v>
      </c>
      <c r="AB28" s="42">
        <f t="shared" si="31"/>
        <v>3.2142877571776502E-6</v>
      </c>
      <c r="AC28" s="42">
        <f t="shared" si="31"/>
        <v>3.202883208543153E-6</v>
      </c>
      <c r="AD28" s="42">
        <f t="shared" si="31"/>
        <v>3.1915191241543559E-6</v>
      </c>
      <c r="AE28" s="42">
        <f t="shared" si="31"/>
        <v>3.1801953604408961E-6</v>
      </c>
      <c r="AF28" s="42">
        <f t="shared" si="31"/>
        <v>3.1689117743418108E-6</v>
      </c>
      <c r="AG28" s="42">
        <f t="shared" si="31"/>
        <v>3.1576682233037281E-6</v>
      </c>
      <c r="AH28" s="42">
        <f t="shared" si="31"/>
        <v>3.1464645652790668E-6</v>
      </c>
      <c r="AI28" s="42">
        <f t="shared" si="31"/>
        <v>3.1353006587242427E-6</v>
      </c>
      <c r="AJ28" s="42">
        <f t="shared" si="31"/>
        <v>3.1241763625978783E-6</v>
      </c>
      <c r="AK28" s="42">
        <f t="shared" si="31"/>
        <v>3.1130915363590231E-6</v>
      </c>
      <c r="AL28" s="42">
        <f t="shared" si="31"/>
        <v>3.1020460399653765E-6</v>
      </c>
      <c r="AM28" s="42">
        <f t="shared" si="31"/>
        <v>3.0910397338715196E-6</v>
      </c>
      <c r="AN28" s="42">
        <f t="shared" si="31"/>
        <v>3.080072479027151E-6</v>
      </c>
      <c r="AO28" s="42">
        <f t="shared" si="31"/>
        <v>3.0691441368753319E-6</v>
      </c>
      <c r="AP28" s="42">
        <f t="shared" si="31"/>
        <v>3.0582545693507333E-6</v>
      </c>
      <c r="AQ28" s="42">
        <f t="shared" ref="AQ28:BJ28" si="32">AP28*(1-$F$4)</f>
        <v>3.0474036388778939E-6</v>
      </c>
      <c r="AR28" s="42">
        <f t="shared" si="32"/>
        <v>3.0365912083694806E-6</v>
      </c>
      <c r="AS28" s="42">
        <f t="shared" si="32"/>
        <v>3.0258171412245575E-6</v>
      </c>
      <c r="AT28" s="42">
        <f t="shared" si="32"/>
        <v>3.0150813013268594E-6</v>
      </c>
      <c r="AU28" s="42">
        <f t="shared" si="32"/>
        <v>3.0043835530430724E-6</v>
      </c>
      <c r="AV28" s="42">
        <f t="shared" si="32"/>
        <v>2.9937237612211204E-6</v>
      </c>
      <c r="AW28" s="42">
        <f t="shared" si="32"/>
        <v>2.9831017911884577E-6</v>
      </c>
      <c r="AX28" s="42">
        <f t="shared" si="32"/>
        <v>2.9725175087503673E-6</v>
      </c>
      <c r="AY28" s="42">
        <f t="shared" si="32"/>
        <v>2.9619707801882663E-6</v>
      </c>
      <c r="AZ28" s="42">
        <f t="shared" si="32"/>
        <v>2.9514614722580152E-6</v>
      </c>
      <c r="BA28" s="42">
        <f t="shared" si="32"/>
        <v>2.9409894521882354E-6</v>
      </c>
      <c r="BB28" s="42">
        <f t="shared" si="32"/>
        <v>2.9305545876786327E-6</v>
      </c>
      <c r="BC28" s="42">
        <f t="shared" si="32"/>
        <v>2.9201567468983238E-6</v>
      </c>
      <c r="BD28" s="42">
        <f t="shared" si="32"/>
        <v>2.9097957984841719E-6</v>
      </c>
      <c r="BE28" s="42">
        <f t="shared" si="32"/>
        <v>2.899471611539128E-6</v>
      </c>
      <c r="BF28" s="42">
        <f t="shared" si="32"/>
        <v>2.889184055630575E-6</v>
      </c>
      <c r="BG28" s="42">
        <f t="shared" si="32"/>
        <v>2.8789330007886825E-6</v>
      </c>
      <c r="BH28" s="42">
        <f t="shared" si="32"/>
        <v>2.8687183175047618E-6</v>
      </c>
      <c r="BI28" s="42">
        <f t="shared" si="32"/>
        <v>2.8585398767296325E-6</v>
      </c>
      <c r="BJ28" s="42">
        <f t="shared" si="32"/>
        <v>2.8483975498719908E-6</v>
      </c>
      <c r="BK28" t="str">
        <f t="shared" si="3"/>
        <v>11_MEX</v>
      </c>
      <c r="BL28" t="str">
        <f t="shared" si="4"/>
        <v>d_ind_cem_7_9_lpg</v>
      </c>
      <c r="BO28" s="8">
        <f t="shared" si="5"/>
        <v>0.14189065200000001</v>
      </c>
      <c r="BP28" s="8">
        <f t="shared" si="6"/>
        <v>0.14189065200000001</v>
      </c>
      <c r="BQ28" s="8" cm="1">
        <f t="array" ref="BQ28">K28*INDEX(prod_est,$G28+$H28-1,MATCH(BQ$14,$BP$14:$DP$14,0))</f>
        <v>0.14352000816838123</v>
      </c>
      <c r="BR28" s="8" cm="1">
        <f t="array" ref="BR28">L28*INDEX(prod_est,$G28+$H28-1,MATCH(BR$14,$BP$14:$DP$14,0))</f>
        <v>0.12916947675389376</v>
      </c>
      <c r="BS28" s="8" cm="1">
        <f t="array" ref="BS28">M28*INDEX(prod_est,$G28+$H28-1,MATCH(BS$14,$BP$14:$DP$14,0))</f>
        <v>0.13289768766383886</v>
      </c>
      <c r="BT28" s="8" cm="1">
        <f t="array" ref="BT28">N28*INDEX(prod_est,$G28+$H28-1,MATCH(BT$14,$BP$14:$DP$14,0))</f>
        <v>0.13666198894461862</v>
      </c>
      <c r="BU28" s="8" cm="1">
        <f t="array" ref="BU28">O28*INDEX(prod_est,$G28+$H28-1,MATCH(BU$14,$BP$14:$DP$14,0))</f>
        <v>0.1404593435242687</v>
      </c>
      <c r="BV28" s="8" cm="1">
        <f t="array" ref="BV28">P28*INDEX(prod_est,$G28+$H28-1,MATCH(BV$14,$BP$14:$DP$14,0))</f>
        <v>0.14428991012324993</v>
      </c>
      <c r="BW28" s="8" cm="1">
        <f t="array" ref="BW28">Q28*INDEX(prod_est,$G28+$H28-1,MATCH(BW$14,$BP$14:$DP$14,0))</f>
        <v>0.14815180676788037</v>
      </c>
      <c r="BX28" s="8" cm="1">
        <f t="array" ref="BX28">R28*INDEX(prod_est,$G28+$H28-1,MATCH(BX$14,$BP$14:$DP$14,0))</f>
        <v>0.15204943561869508</v>
      </c>
      <c r="BY28" s="8" cm="1">
        <f t="array" ref="BY28">S28*INDEX(prod_est,$G28+$H28-1,MATCH(BY$14,$BP$14:$DP$14,0))</f>
        <v>0.15598639294581212</v>
      </c>
      <c r="BZ28" s="8" cm="1">
        <f t="array" ref="BZ28">T28*INDEX(prod_est,$G28+$H28-1,MATCH(BZ$14,$BP$14:$DP$14,0))</f>
        <v>0.1574907899065944</v>
      </c>
      <c r="CA28" s="8" cm="1">
        <f t="array" ref="CA28">U28*INDEX(prod_est,$G28+$H28-1,MATCH(CA$14,$BP$14:$DP$14,0))</f>
        <v>0.15899146309691423</v>
      </c>
      <c r="CB28" s="8" cm="1">
        <f t="array" ref="CB28">V28*INDEX(prod_est,$G28+$H28-1,MATCH(CB$14,$BP$14:$DP$14,0))</f>
        <v>0.16049053490361251</v>
      </c>
      <c r="CC28" s="8" cm="1">
        <f t="array" ref="CC28">W28*INDEX(prod_est,$G28+$H28-1,MATCH(CC$14,$BP$14:$DP$14,0))</f>
        <v>0.16198821592412169</v>
      </c>
      <c r="CD28" s="8" cm="1">
        <f t="array" ref="CD28">X28*INDEX(prod_est,$G28+$H28-1,MATCH(CD$14,$BP$14:$DP$14,0))</f>
        <v>0.16348277201921549</v>
      </c>
      <c r="CE28" s="8" cm="1">
        <f t="array" ref="CE28">Y28*INDEX(prod_est,$G28+$H28-1,MATCH(CE$14,$BP$14:$DP$14,0))</f>
        <v>0.16497142003338372</v>
      </c>
      <c r="CF28" s="8" cm="1">
        <f t="array" ref="CF28">Z28*INDEX(prod_est,$G28+$H28-1,MATCH(CF$14,$BP$14:$DP$14,0))</f>
        <v>0.16645412222399378</v>
      </c>
      <c r="CG28" s="8" cm="1">
        <f t="array" ref="CG28">AA28*INDEX(prod_est,$G28+$H28-1,MATCH(CG$14,$BP$14:$DP$14,0))</f>
        <v>0.16792561816463575</v>
      </c>
      <c r="CH28" s="8" cm="1">
        <f t="array" ref="CH28">AB28*INDEX(prod_est,$G28+$H28-1,MATCH(CH$14,$BP$14:$DP$14,0))</f>
        <v>0.16938185980601675</v>
      </c>
      <c r="CI28" s="8" cm="1">
        <f t="array" ref="CI28">AC28*INDEX(prod_est,$G28+$H28-1,MATCH(CI$14,$BP$14:$DP$14,0))</f>
        <v>0.17081750163412984</v>
      </c>
      <c r="CJ28" s="8" cm="1">
        <f t="array" ref="CJ28">AD28*INDEX(prod_est,$G28+$H28-1,MATCH(CJ$14,$BP$14:$DP$14,0))</f>
        <v>0.17223068941942113</v>
      </c>
      <c r="CK28" s="8" cm="1">
        <f t="array" ref="CK28">AE28*INDEX(prod_est,$G28+$H28-1,MATCH(CK$14,$BP$14:$DP$14,0))</f>
        <v>0.17448420032596548</v>
      </c>
      <c r="CL28" s="8" cm="1">
        <f t="array" ref="CL28">AF28*INDEX(prod_est,$G28+$H28-1,MATCH(CL$14,$BP$14:$DP$14,0))</f>
        <v>0.17671842400430285</v>
      </c>
      <c r="CM28" s="8" cm="1">
        <f t="array" ref="CM28">AG28*INDEX(prod_est,$G28+$H28-1,MATCH(CM$14,$BP$14:$DP$14,0))</f>
        <v>0.17893003704004234</v>
      </c>
      <c r="CN28" s="8" cm="1">
        <f t="array" ref="CN28">AH28*INDEX(prod_est,$G28+$H28-1,MATCH(CN$14,$BP$14:$DP$14,0))</f>
        <v>0.18111526225442076</v>
      </c>
      <c r="CO28" s="8" cm="1">
        <f t="array" ref="CO28">AI28*INDEX(prod_est,$G28+$H28-1,MATCH(CO$14,$BP$14:$DP$14,0))</f>
        <v>0.18327060597020009</v>
      </c>
      <c r="CP28" s="8" cm="1">
        <f t="array" ref="CP28">AJ28*INDEX(prod_est,$G28+$H28-1,MATCH(CP$14,$BP$14:$DP$14,0))</f>
        <v>0.18539103745608046</v>
      </c>
      <c r="CQ28" s="8" cm="1">
        <f t="array" ref="CQ28">AK28*INDEX(prod_est,$G28+$H28-1,MATCH(CQ$14,$BP$14:$DP$14,0))</f>
        <v>0.1874756019160424</v>
      </c>
      <c r="CR28" s="8" cm="1">
        <f t="array" ref="CR28">AL28*INDEX(prod_est,$G28+$H28-1,MATCH(CR$14,$BP$14:$DP$14,0))</f>
        <v>0.18951949965485776</v>
      </c>
      <c r="CS28" s="8" cm="1">
        <f t="array" ref="CS28">AM28*INDEX(prod_est,$G28+$H28-1,MATCH(CS$14,$BP$14:$DP$14,0))</f>
        <v>0.19151501864034018</v>
      </c>
      <c r="CT28" s="8" cm="1">
        <f t="array" ref="CT28">AN28*INDEX(prod_est,$G28+$H28-1,MATCH(CT$14,$BP$14:$DP$14,0))</f>
        <v>0.19346411200878055</v>
      </c>
      <c r="CU28" s="8" cm="1">
        <f t="array" ref="CU28">AO28*INDEX(prod_est,$G28+$H28-1,MATCH(CU$14,$BP$14:$DP$14,0))</f>
        <v>0.19536412090227581</v>
      </c>
      <c r="CV28" s="8" cm="1">
        <f t="array" ref="CV28">AP28*INDEX(prod_est,$G28+$H28-1,MATCH(CV$14,$BP$14:$DP$14,0))</f>
        <v>0.19721545390025286</v>
      </c>
      <c r="CW28" cm="1">
        <f t="array" ref="CW28">AQ28*INDEX(prod_est,$G28+$H28-1,MATCH(CW$14,$BP$14:$DP$14,0))</f>
        <v>0.19651571778283231</v>
      </c>
      <c r="CX28" cm="1">
        <f t="array" ref="CX28">AR28*INDEX(prod_est,$G28+$H28-1,MATCH(CX$14,$BP$14:$DP$14,0))</f>
        <v>0.19581846438481501</v>
      </c>
      <c r="CY28" cm="1">
        <f t="array" ref="CY28">AS28*INDEX(prod_est,$G28+$H28-1,MATCH(CY$14,$BP$14:$DP$14,0))</f>
        <v>0.1951236848973151</v>
      </c>
      <c r="CZ28" cm="1">
        <f t="array" ref="CZ28">AT28*INDEX(prod_est,$G28+$H28-1,MATCH(CZ$14,$BP$14:$DP$14,0))</f>
        <v>0.19443137054270124</v>
      </c>
      <c r="DA28" cm="1">
        <f t="array" ref="DA28">AU28*INDEX(prod_est,$G28+$H28-1,MATCH(DA$14,$BP$14:$DP$14,0))</f>
        <v>0.19374151257448585</v>
      </c>
      <c r="DB28" cm="1">
        <f t="array" ref="DB28">AV28*INDEX(prod_est,$G28+$H28-1,MATCH(DB$14,$BP$14:$DP$14,0))</f>
        <v>0.19305410227721462</v>
      </c>
      <c r="DC28" cm="1">
        <f t="array" ref="DC28">AW28*INDEX(prod_est,$G28+$H28-1,MATCH(DC$14,$BP$14:$DP$14,0))</f>
        <v>0.19236913096635636</v>
      </c>
      <c r="DD28" cm="1">
        <f t="array" ref="DD28">AX28*INDEX(prod_est,$G28+$H28-1,MATCH(DD$14,$BP$14:$DP$14,0))</f>
        <v>0.19168658998819324</v>
      </c>
      <c r="DE28" cm="1">
        <f t="array" ref="DE28">AY28*INDEX(prod_est,$G28+$H28-1,MATCH(DE$14,$BP$14:$DP$14,0))</f>
        <v>0.19100647071971158</v>
      </c>
      <c r="DF28" cm="1">
        <f t="array" ref="DF28">AZ28*INDEX(prod_est,$G28+$H28-1,MATCH(DF$14,$BP$14:$DP$14,0))</f>
        <v>0.19032876456849276</v>
      </c>
      <c r="DG28" cm="1">
        <f t="array" ref="DG28">BA28*INDEX(prod_est,$G28+$H28-1,MATCH(DG$14,$BP$14:$DP$14,0))</f>
        <v>0.18965346297260482</v>
      </c>
      <c r="DH28" cm="1">
        <f t="array" ref="DH28">BB28*INDEX(prod_est,$G28+$H28-1,MATCH(DH$14,$BP$14:$DP$14,0))</f>
        <v>0.18898055740049419</v>
      </c>
      <c r="DI28" cm="1">
        <f t="array" ref="DI28">BC28*INDEX(prod_est,$G28+$H28-1,MATCH(DI$14,$BP$14:$DP$14,0))</f>
        <v>0.18831003935087789</v>
      </c>
      <c r="DJ28" cm="1">
        <f t="array" ref="DJ28">BD28*INDEX(prod_est,$G28+$H28-1,MATCH(DJ$14,$BP$14:$DP$14,0))</f>
        <v>0.1876419003526362</v>
      </c>
      <c r="DK28" cm="1">
        <f t="array" ref="DK28">BE28*INDEX(prod_est,$G28+$H28-1,MATCH(DK$14,$BP$14:$DP$14,0))</f>
        <v>0.18697613196470564</v>
      </c>
      <c r="DL28" cm="1">
        <f t="array" ref="DL28">BF28*INDEX(prod_est,$G28+$H28-1,MATCH(DL$14,$BP$14:$DP$14,0))</f>
        <v>0.18631272577597224</v>
      </c>
      <c r="DM28" cm="1">
        <f t="array" ref="DM28">BG28*INDEX(prod_est,$G28+$H28-1,MATCH(DM$14,$BP$14:$DP$14,0))</f>
        <v>0.18565167340516536</v>
      </c>
      <c r="DN28" cm="1">
        <f t="array" ref="DN28">BH28*INDEX(prod_est,$G28+$H28-1,MATCH(DN$14,$BP$14:$DP$14,0))</f>
        <v>0.18499296650075178</v>
      </c>
      <c r="DO28" cm="1">
        <f t="array" ref="DO28">BI28*INDEX(prod_est,$G28+$H28-1,MATCH(DO$14,$BP$14:$DP$14,0))</f>
        <v>0.18433659674083014</v>
      </c>
      <c r="DP28" cm="1">
        <f t="array" ref="DP28">BJ28*INDEX(prod_est,$G28+$H28-1,MATCH(DP$14,$BP$14:$DP$14,0))</f>
        <v>0.18368255583302592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11_MEX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11_MEX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ref="K31:AP31" si="37">J31*(1-$F$4)</f>
        <v>2.5080760407015274E-3</v>
      </c>
      <c r="L31" s="42">
        <f t="shared" si="37"/>
        <v>2.4991771874108334E-3</v>
      </c>
      <c r="M31" s="42">
        <f t="shared" si="37"/>
        <v>2.4903099079594507E-3</v>
      </c>
      <c r="N31" s="42">
        <f t="shared" si="37"/>
        <v>2.4814740903208858E-3</v>
      </c>
      <c r="O31" s="42">
        <f t="shared" si="37"/>
        <v>2.4726696228661244E-3</v>
      </c>
      <c r="P31" s="42">
        <f t="shared" si="37"/>
        <v>2.4638963943622205E-3</v>
      </c>
      <c r="Q31" s="42">
        <f t="shared" si="37"/>
        <v>2.4551542939708917E-3</v>
      </c>
      <c r="R31" s="42">
        <f t="shared" si="37"/>
        <v>2.4464432112471187E-3</v>
      </c>
      <c r="S31" s="42">
        <f t="shared" si="37"/>
        <v>2.4377630361377498E-3</v>
      </c>
      <c r="T31" s="42">
        <f t="shared" si="37"/>
        <v>2.4291136589801106E-3</v>
      </c>
      <c r="U31" s="42">
        <f t="shared" si="37"/>
        <v>2.4204949705006183E-3</v>
      </c>
      <c r="V31" s="42">
        <f t="shared" si="37"/>
        <v>2.411906861813402E-3</v>
      </c>
      <c r="W31" s="42">
        <f t="shared" si="37"/>
        <v>2.4033492244189265E-3</v>
      </c>
      <c r="X31" s="42">
        <f t="shared" si="37"/>
        <v>2.3948219502026211E-3</v>
      </c>
      <c r="Y31" s="42">
        <f t="shared" si="37"/>
        <v>2.3863249314335149E-3</v>
      </c>
      <c r="Z31" s="42">
        <f t="shared" si="37"/>
        <v>2.3778580607628744E-3</v>
      </c>
      <c r="AA31" s="42">
        <f t="shared" si="37"/>
        <v>2.3694212312228482E-3</v>
      </c>
      <c r="AB31" s="42">
        <f t="shared" si="37"/>
        <v>2.3610143362251153E-3</v>
      </c>
      <c r="AC31" s="42">
        <f t="shared" si="37"/>
        <v>2.3526372695595386E-3</v>
      </c>
      <c r="AD31" s="42">
        <f t="shared" si="37"/>
        <v>2.344289925392823E-3</v>
      </c>
      <c r="AE31" s="42">
        <f t="shared" si="37"/>
        <v>2.3359721982671782E-3</v>
      </c>
      <c r="AF31" s="42">
        <f t="shared" si="37"/>
        <v>2.3276839830989869E-3</v>
      </c>
      <c r="AG31" s="42">
        <f t="shared" si="37"/>
        <v>2.3194251751774767E-3</v>
      </c>
      <c r="AH31" s="42">
        <f t="shared" si="37"/>
        <v>2.3111956701633968E-3</v>
      </c>
      <c r="AI31" s="42">
        <f t="shared" si="37"/>
        <v>2.3029953640877013E-3</v>
      </c>
      <c r="AJ31" s="42">
        <f t="shared" si="37"/>
        <v>2.294824153350234E-3</v>
      </c>
      <c r="AK31" s="42">
        <f t="shared" si="37"/>
        <v>2.2866819347184208E-3</v>
      </c>
      <c r="AL31" s="42">
        <f t="shared" si="37"/>
        <v>2.2785686053259642E-3</v>
      </c>
      <c r="AM31" s="42">
        <f t="shared" si="37"/>
        <v>2.2704840626715456E-3</v>
      </c>
      <c r="AN31" s="42">
        <f t="shared" si="37"/>
        <v>2.2624282046175286E-3</v>
      </c>
      <c r="AO31" s="42">
        <f t="shared" si="37"/>
        <v>2.254400929388669E-3</v>
      </c>
      <c r="AP31" s="42">
        <f t="shared" si="37"/>
        <v>2.2464021355708299E-3</v>
      </c>
      <c r="AQ31" s="42">
        <f t="shared" ref="AQ31:BJ31" si="38">AP31*(1-$F$4)</f>
        <v>2.2384317221096997E-3</v>
      </c>
      <c r="AR31" s="42">
        <f t="shared" si="38"/>
        <v>2.2304895883095148E-3</v>
      </c>
      <c r="AS31" s="42">
        <f t="shared" si="38"/>
        <v>2.2225756338317892E-3</v>
      </c>
      <c r="AT31" s="42">
        <f t="shared" si="38"/>
        <v>2.2146897586940448E-3</v>
      </c>
      <c r="AU31" s="42">
        <f t="shared" si="38"/>
        <v>2.2068318632685502E-3</v>
      </c>
      <c r="AV31" s="42">
        <f t="shared" si="38"/>
        <v>2.1990018482810612E-3</v>
      </c>
      <c r="AW31" s="42">
        <f t="shared" si="38"/>
        <v>2.1911996148095652E-3</v>
      </c>
      <c r="AX31" s="42">
        <f t="shared" si="38"/>
        <v>2.1834250642830343E-3</v>
      </c>
      <c r="AY31" s="42">
        <f t="shared" si="38"/>
        <v>2.1756780984801779E-3</v>
      </c>
      <c r="AZ31" s="42">
        <f t="shared" si="38"/>
        <v>2.167958619528202E-3</v>
      </c>
      <c r="BA31" s="42">
        <f t="shared" si="38"/>
        <v>2.1602665299015732E-3</v>
      </c>
      <c r="BB31" s="42">
        <f t="shared" si="38"/>
        <v>2.1526017324207864E-3</v>
      </c>
      <c r="BC31" s="42">
        <f t="shared" si="38"/>
        <v>2.1449641302511376E-3</v>
      </c>
      <c r="BD31" s="42">
        <f t="shared" si="38"/>
        <v>2.1373536269014997E-3</v>
      </c>
      <c r="BE31" s="42">
        <f t="shared" si="38"/>
        <v>2.1297701262231036E-3</v>
      </c>
      <c r="BF31" s="42">
        <f t="shared" si="38"/>
        <v>2.122213532408324E-3</v>
      </c>
      <c r="BG31" s="42">
        <f t="shared" si="38"/>
        <v>2.1146837499894685E-3</v>
      </c>
      <c r="BH31" s="42">
        <f t="shared" si="38"/>
        <v>2.1071806838375718E-3</v>
      </c>
      <c r="BI31" s="42">
        <f t="shared" si="38"/>
        <v>2.0997042391611934E-3</v>
      </c>
      <c r="BJ31" s="42">
        <f t="shared" si="38"/>
        <v>2.0922543215052209E-3</v>
      </c>
      <c r="BK31" t="str">
        <f t="shared" si="3"/>
        <v>11_MEX</v>
      </c>
      <c r="BL31" t="str">
        <f t="shared" si="4"/>
        <v>d_ind_cem_7_x_other_petrol_prod</v>
      </c>
      <c r="BO31" s="8">
        <f t="shared" si="5"/>
        <v>117.119994084</v>
      </c>
      <c r="BP31" s="8">
        <f t="shared" si="6"/>
        <v>104.223980196</v>
      </c>
      <c r="BQ31" s="8" cm="1">
        <f t="array" ref="BQ31">K31*INDEX(prod_est,$G31+$H31-1,MATCH(BQ$14,$BP$14:$DP$14,0))</f>
        <v>105.42080312007535</v>
      </c>
      <c r="BR31" s="8" cm="1">
        <f t="array" ref="BR31">L31*INDEX(prod_est,$G31+$H31-1,MATCH(BR$14,$BP$14:$DP$14,0))</f>
        <v>94.879802138942225</v>
      </c>
      <c r="BS31" s="8" cm="1">
        <f t="array" ref="BS31">M31*INDEX(prod_est,$G31+$H31-1,MATCH(BS$14,$BP$14:$DP$14,0))</f>
        <v>97.618312213902129</v>
      </c>
      <c r="BT31" s="8" cm="1">
        <f t="array" ref="BT31">N31*INDEX(prod_est,$G31+$H31-1,MATCH(BT$14,$BP$14:$DP$14,0))</f>
        <v>100.38333201337255</v>
      </c>
      <c r="BU31" s="8" cm="1">
        <f t="array" ref="BU31">O31*INDEX(prod_est,$G31+$H31-1,MATCH(BU$14,$BP$14:$DP$14,0))</f>
        <v>103.17263069463199</v>
      </c>
      <c r="BV31" s="8" cm="1">
        <f t="array" ref="BV31">P31*INDEX(prod_est,$G31+$H31-1,MATCH(BV$14,$BP$14:$DP$14,0))</f>
        <v>105.98632484378341</v>
      </c>
      <c r="BW31" s="8" cm="1">
        <f t="array" ref="BW31">Q31*INDEX(prod_est,$G31+$H31-1,MATCH(BW$14,$BP$14:$DP$14,0))</f>
        <v>108.82303208090966</v>
      </c>
      <c r="BX31" s="8" cm="1">
        <f t="array" ref="BX31">R31*INDEX(prod_est,$G31+$H31-1,MATCH(BX$14,$BP$14:$DP$14,0))</f>
        <v>111.68598595724161</v>
      </c>
      <c r="BY31" s="8" cm="1">
        <f t="array" ref="BY31">S31*INDEX(prod_est,$G31+$H31-1,MATCH(BY$14,$BP$14:$DP$14,0))</f>
        <v>114.57782806741774</v>
      </c>
      <c r="BZ31" s="8" cm="1">
        <f t="array" ref="BZ31">T31*INDEX(prod_est,$G31+$H31-1,MATCH(BZ$14,$BP$14:$DP$14,0))</f>
        <v>115.68286378920368</v>
      </c>
      <c r="CA31" s="8" cm="1">
        <f t="array" ref="CA31">U31*INDEX(prod_est,$G31+$H31-1,MATCH(CA$14,$BP$14:$DP$14,0))</f>
        <v>116.78516426258905</v>
      </c>
      <c r="CB31" s="8" cm="1">
        <f t="array" ref="CB31">V31*INDEX(prod_est,$G31+$H31-1,MATCH(CB$14,$BP$14:$DP$14,0))</f>
        <v>117.88628845993014</v>
      </c>
      <c r="CC31" s="8" cm="1">
        <f t="array" ref="CC31">W31*INDEX(prod_est,$G31+$H31-1,MATCH(CC$14,$BP$14:$DP$14,0))</f>
        <v>118.98639107290195</v>
      </c>
      <c r="CD31" s="8" cm="1">
        <f t="array" ref="CD31">X31*INDEX(prod_est,$G31+$H31-1,MATCH(CD$14,$BP$14:$DP$14,0))</f>
        <v>120.08419831151316</v>
      </c>
      <c r="CE31" s="8" cm="1">
        <f t="array" ref="CE31">Y31*INDEX(prod_est,$G31+$H31-1,MATCH(CE$14,$BP$14:$DP$14,0))</f>
        <v>121.17766584415573</v>
      </c>
      <c r="CF31" s="8" cm="1">
        <f t="array" ref="CF31">Z31*INDEX(prod_est,$G31+$H31-1,MATCH(CF$14,$BP$14:$DP$14,0))</f>
        <v>122.26676594745719</v>
      </c>
      <c r="CG31" s="8" cm="1">
        <f t="array" ref="CG31">AA31*INDEX(prod_est,$G31+$H31-1,MATCH(CG$14,$BP$14:$DP$14,0))</f>
        <v>123.34763464186535</v>
      </c>
      <c r="CH31" s="8" cm="1">
        <f t="array" ref="CH31">AB31*INDEX(prod_est,$G31+$H31-1,MATCH(CH$14,$BP$14:$DP$14,0))</f>
        <v>124.41729848407452</v>
      </c>
      <c r="CI31" s="8" cm="1">
        <f t="array" ref="CI31">AC31*INDEX(prod_est,$G31+$H31-1,MATCH(CI$14,$BP$14:$DP$14,0))</f>
        <v>125.47183099451649</v>
      </c>
      <c r="CJ31" s="8" cm="1">
        <f t="array" ref="CJ31">AD31*INDEX(prod_est,$G31+$H31-1,MATCH(CJ$14,$BP$14:$DP$14,0))</f>
        <v>126.50987017237176</v>
      </c>
      <c r="CK31" s="8" cm="1">
        <f t="array" ref="CK31">AE31*INDEX(prod_est,$G31+$H31-1,MATCH(CK$14,$BP$14:$DP$14,0))</f>
        <v>128.16515804923029</v>
      </c>
      <c r="CL31" s="8" cm="1">
        <f t="array" ref="CL31">AF31*INDEX(prod_est,$G31+$H31-1,MATCH(CL$14,$BP$14:$DP$14,0))</f>
        <v>129.80627873704321</v>
      </c>
      <c r="CM31" s="8" cm="1">
        <f t="array" ref="CM31">AG31*INDEX(prod_est,$G31+$H31-1,MATCH(CM$14,$BP$14:$DP$14,0))</f>
        <v>131.43079106388859</v>
      </c>
      <c r="CN31" s="8" cm="1">
        <f t="array" ref="CN31">AH31*INDEX(prod_est,$G31+$H31-1,MATCH(CN$14,$BP$14:$DP$14,0))</f>
        <v>133.03592055097542</v>
      </c>
      <c r="CO31" s="8" cm="1">
        <f t="array" ref="CO31">AI31*INDEX(prod_est,$G31+$H31-1,MATCH(CO$14,$BP$14:$DP$14,0))</f>
        <v>134.61910096196513</v>
      </c>
      <c r="CP31" s="8" cm="1">
        <f t="array" ref="CP31">AJ31*INDEX(prod_est,$G31+$H31-1,MATCH(CP$14,$BP$14:$DP$14,0))</f>
        <v>136.17663703693765</v>
      </c>
      <c r="CQ31" s="8" cm="1">
        <f t="array" ref="CQ31">AK31*INDEX(prod_est,$G31+$H31-1,MATCH(CQ$14,$BP$14:$DP$14,0))</f>
        <v>137.70782744257733</v>
      </c>
      <c r="CR31" s="8" cm="1">
        <f t="array" ref="CR31">AL31*INDEX(prod_est,$G31+$H31-1,MATCH(CR$14,$BP$14:$DP$14,0))</f>
        <v>139.20914662358257</v>
      </c>
      <c r="CS31" s="8" cm="1">
        <f t="array" ref="CS31">AM31*INDEX(prod_est,$G31+$H31-1,MATCH(CS$14,$BP$14:$DP$14,0))</f>
        <v>140.67492980444823</v>
      </c>
      <c r="CT31" s="8" cm="1">
        <f t="array" ref="CT31">AN31*INDEX(prod_est,$G31+$H31-1,MATCH(CT$14,$BP$14:$DP$14,0))</f>
        <v>142.10661163668399</v>
      </c>
      <c r="CU31" s="8" cm="1">
        <f t="array" ref="CU31">AO31*INDEX(prod_est,$G31+$H31-1,MATCH(CU$14,$BP$14:$DP$14,0))</f>
        <v>143.50223908991376</v>
      </c>
      <c r="CV31" s="8" cm="1">
        <f t="array" ref="CV31">AP31*INDEX(prod_est,$G31+$H31-1,MATCH(CV$14,$BP$14:$DP$14,0))</f>
        <v>144.86211228097756</v>
      </c>
      <c r="CW31" cm="1">
        <f t="array" ref="CW31">AQ31*INDEX(prod_est,$G31+$H31-1,MATCH(CW$14,$BP$14:$DP$14,0))</f>
        <v>144.34812998393051</v>
      </c>
      <c r="CX31" cm="1">
        <f t="array" ref="CX31">AR31*INDEX(prod_est,$G31+$H31-1,MATCH(CX$14,$BP$14:$DP$14,0))</f>
        <v>143.83597133695673</v>
      </c>
      <c r="CY31" cm="1">
        <f t="array" ref="CY31">AS31*INDEX(prod_est,$G31+$H31-1,MATCH(CY$14,$BP$14:$DP$14,0))</f>
        <v>143.32562986960076</v>
      </c>
      <c r="CZ31" cm="1">
        <f t="array" ref="CZ31">AT31*INDEX(prod_est,$G31+$H31-1,MATCH(CZ$14,$BP$14:$DP$14,0))</f>
        <v>142.8170991343647</v>
      </c>
      <c r="DA31" cm="1">
        <f t="array" ref="DA31">AU31*INDEX(prod_est,$G31+$H31-1,MATCH(DA$14,$BP$14:$DP$14,0))</f>
        <v>142.31037270662699</v>
      </c>
      <c r="DB31" cm="1">
        <f t="array" ref="DB31">AV31*INDEX(prod_est,$G31+$H31-1,MATCH(DB$14,$BP$14:$DP$14,0))</f>
        <v>141.80544418456111</v>
      </c>
      <c r="DC31" cm="1">
        <f t="array" ref="DC31">AW31*INDEX(prod_est,$G31+$H31-1,MATCH(DC$14,$BP$14:$DP$14,0))</f>
        <v>141.30230718905474</v>
      </c>
      <c r="DD31" cm="1">
        <f t="array" ref="DD31">AX31*INDEX(prod_est,$G31+$H31-1,MATCH(DD$14,$BP$14:$DP$14,0))</f>
        <v>140.8009553636291</v>
      </c>
      <c r="DE31" cm="1">
        <f t="array" ref="DE31">AY31*INDEX(prod_est,$G31+$H31-1,MATCH(DE$14,$BP$14:$DP$14,0))</f>
        <v>140.30138237435881</v>
      </c>
      <c r="DF31" cm="1">
        <f t="array" ref="DF31">AZ31*INDEX(prod_est,$G31+$H31-1,MATCH(DF$14,$BP$14:$DP$14,0))</f>
        <v>139.80358190979169</v>
      </c>
      <c r="DG31" cm="1">
        <f t="array" ref="DG31">BA31*INDEX(prod_est,$G31+$H31-1,MATCH(DG$14,$BP$14:$DP$14,0))</f>
        <v>139.30754768086905</v>
      </c>
      <c r="DH31" cm="1">
        <f t="array" ref="DH31">BB31*INDEX(prod_est,$G31+$H31-1,MATCH(DH$14,$BP$14:$DP$14,0))</f>
        <v>138.81327342084634</v>
      </c>
      <c r="DI31" cm="1">
        <f t="array" ref="DI31">BC31*INDEX(prod_est,$G31+$H31-1,MATCH(DI$14,$BP$14:$DP$14,0))</f>
        <v>138.32075288521395</v>
      </c>
      <c r="DJ31" cm="1">
        <f t="array" ref="DJ31">BD31*INDEX(prod_est,$G31+$H31-1,MATCH(DJ$14,$BP$14:$DP$14,0))</f>
        <v>137.82997985161822</v>
      </c>
      <c r="DK31" cm="1">
        <f t="array" ref="DK31">BE31*INDEX(prod_est,$G31+$H31-1,MATCH(DK$14,$BP$14:$DP$14,0))</f>
        <v>137.34094811978295</v>
      </c>
      <c r="DL31" cm="1">
        <f t="array" ref="DL31">BF31*INDEX(prod_est,$G31+$H31-1,MATCH(DL$14,$BP$14:$DP$14,0))</f>
        <v>136.85365151143094</v>
      </c>
      <c r="DM31" cm="1">
        <f t="array" ref="DM31">BG31*INDEX(prod_est,$G31+$H31-1,MATCH(DM$14,$BP$14:$DP$14,0))</f>
        <v>136.36808387020611</v>
      </c>
      <c r="DN31" cm="1">
        <f t="array" ref="DN31">BH31*INDEX(prod_est,$G31+$H31-1,MATCH(DN$14,$BP$14:$DP$14,0))</f>
        <v>135.88423906159551</v>
      </c>
      <c r="DO31" cm="1">
        <f t="array" ref="DO31">BI31*INDEX(prod_est,$G31+$H31-1,MATCH(DO$14,$BP$14:$DP$14,0))</f>
        <v>135.40211097285203</v>
      </c>
      <c r="DP31" cm="1">
        <f t="array" ref="DP31">BJ31*INDEX(prod_est,$G31+$H31-1,MATCH(DP$14,$BP$14:$DP$14,0))</f>
        <v>134.92169351291702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ref="K32:AP32" si="39">J32*(1-$F$4)</f>
        <v>1.1628677066560231E-3</v>
      </c>
      <c r="L32" s="42">
        <f t="shared" si="39"/>
        <v>1.1587417595355668E-3</v>
      </c>
      <c r="M32" s="42">
        <f t="shared" si="39"/>
        <v>1.1546304516036816E-3</v>
      </c>
      <c r="N32" s="42">
        <f t="shared" si="39"/>
        <v>1.1505337309193617E-3</v>
      </c>
      <c r="O32" s="42">
        <f t="shared" si="39"/>
        <v>1.1464515457258928E-3</v>
      </c>
      <c r="P32" s="42">
        <f t="shared" si="39"/>
        <v>1.1423838444501969E-3</v>
      </c>
      <c r="Q32" s="42">
        <f t="shared" si="39"/>
        <v>1.1383305757021818E-3</v>
      </c>
      <c r="R32" s="42">
        <f t="shared" si="39"/>
        <v>1.1342916882740911E-3</v>
      </c>
      <c r="S32" s="42">
        <f t="shared" si="39"/>
        <v>1.130267131139858E-3</v>
      </c>
      <c r="T32" s="42">
        <f t="shared" si="39"/>
        <v>1.1262568534544598E-3</v>
      </c>
      <c r="U32" s="42">
        <f t="shared" si="39"/>
        <v>1.1222608045532764E-3</v>
      </c>
      <c r="V32" s="42">
        <f t="shared" si="39"/>
        <v>1.1182789339514495E-3</v>
      </c>
      <c r="W32" s="42">
        <f t="shared" si="39"/>
        <v>1.1143111913432453E-3</v>
      </c>
      <c r="X32" s="42">
        <f t="shared" si="39"/>
        <v>1.1103575266014187E-3</v>
      </c>
      <c r="Y32" s="42">
        <f t="shared" si="39"/>
        <v>1.1064178897765798E-3</v>
      </c>
      <c r="Z32" s="42">
        <f t="shared" si="39"/>
        <v>1.1024922310965636E-3</v>
      </c>
      <c r="AA32" s="42">
        <f t="shared" si="39"/>
        <v>1.0985805009658001E-3</v>
      </c>
      <c r="AB32" s="42">
        <f t="shared" si="39"/>
        <v>1.0946826499646889E-3</v>
      </c>
      <c r="AC32" s="42">
        <f t="shared" si="39"/>
        <v>1.0907986288489738E-3</v>
      </c>
      <c r="AD32" s="42">
        <f t="shared" si="39"/>
        <v>1.0869283885491215E-3</v>
      </c>
      <c r="AE32" s="42">
        <f t="shared" si="39"/>
        <v>1.0830718801697011E-3</v>
      </c>
      <c r="AF32" s="42">
        <f t="shared" si="39"/>
        <v>1.0792290549887667E-3</v>
      </c>
      <c r="AG32" s="42">
        <f t="shared" si="39"/>
        <v>1.0753998644572416E-3</v>
      </c>
      <c r="AH32" s="42">
        <f t="shared" si="39"/>
        <v>1.0715842601983052E-3</v>
      </c>
      <c r="AI32" s="42">
        <f t="shared" si="39"/>
        <v>1.0677821940067815E-3</v>
      </c>
      <c r="AJ32" s="42">
        <f t="shared" si="39"/>
        <v>1.0639936178485309E-3</v>
      </c>
      <c r="AK32" s="42">
        <f t="shared" si="39"/>
        <v>1.0602184838598419E-3</v>
      </c>
      <c r="AL32" s="42">
        <f t="shared" si="39"/>
        <v>1.0564567443468278E-3</v>
      </c>
      <c r="AM32" s="42">
        <f t="shared" si="39"/>
        <v>1.0527083517848236E-3</v>
      </c>
      <c r="AN32" s="42">
        <f t="shared" si="39"/>
        <v>1.0489732588177853E-3</v>
      </c>
      <c r="AO32" s="42">
        <f t="shared" si="39"/>
        <v>1.0452514182576922E-3</v>
      </c>
      <c r="AP32" s="42">
        <f t="shared" si="39"/>
        <v>1.0415427830839505E-3</v>
      </c>
      <c r="AQ32" s="42">
        <f t="shared" ref="AQ32:BJ32" si="40">AP32*(1-$F$4)</f>
        <v>1.0378473064427986E-3</v>
      </c>
      <c r="AR32" s="42">
        <f t="shared" si="40"/>
        <v>1.0341649416467165E-3</v>
      </c>
      <c r="AS32" s="42">
        <f t="shared" si="40"/>
        <v>1.0304956421738349E-3</v>
      </c>
      <c r="AT32" s="42">
        <f t="shared" si="40"/>
        <v>1.0268393616673479E-3</v>
      </c>
      <c r="AU32" s="42">
        <f t="shared" si="40"/>
        <v>1.0231960539349269E-3</v>
      </c>
      <c r="AV32" s="42">
        <f t="shared" si="40"/>
        <v>1.019565672948138E-3</v>
      </c>
      <c r="AW32" s="42">
        <f t="shared" si="40"/>
        <v>1.0159481728418591E-3</v>
      </c>
      <c r="AX32" s="42">
        <f t="shared" si="40"/>
        <v>1.0123435079137019E-3</v>
      </c>
      <c r="AY32" s="42">
        <f t="shared" si="40"/>
        <v>1.0087516326234335E-3</v>
      </c>
      <c r="AZ32" s="42">
        <f t="shared" si="40"/>
        <v>1.005172501592401E-3</v>
      </c>
      <c r="BA32" s="42">
        <f t="shared" si="40"/>
        <v>1.0016060696029592E-3</v>
      </c>
      <c r="BB32" s="42">
        <f t="shared" si="40"/>
        <v>9.9805229159789831E-4</v>
      </c>
      <c r="BC32" s="42">
        <f t="shared" si="40"/>
        <v>9.9451112267987516E-4</v>
      </c>
      <c r="BD32" s="42">
        <f t="shared" si="40"/>
        <v>9.9098251811084617E-4</v>
      </c>
      <c r="BE32" s="42">
        <f t="shared" si="40"/>
        <v>9.8746643331150169E-4</v>
      </c>
      <c r="BF32" s="42">
        <f t="shared" si="40"/>
        <v>9.8396282386070287E-4</v>
      </c>
      <c r="BG32" s="42">
        <f t="shared" si="40"/>
        <v>9.8047164549492087E-4</v>
      </c>
      <c r="BH32" s="42">
        <f t="shared" si="40"/>
        <v>9.7699285410767726E-4</v>
      </c>
      <c r="BI32" s="42">
        <f t="shared" si="40"/>
        <v>9.7352640574898688E-4</v>
      </c>
      <c r="BJ32" s="42">
        <f t="shared" si="40"/>
        <v>9.7007225662480256E-4</v>
      </c>
      <c r="BK32" t="str">
        <f t="shared" si="3"/>
        <v>11_MEX</v>
      </c>
      <c r="BL32" t="str">
        <f t="shared" si="4"/>
        <v>d_ind_cem_8_1_natural_gas</v>
      </c>
      <c r="BO32" s="8">
        <f t="shared" si="5"/>
        <v>46.554285240000013</v>
      </c>
      <c r="BP32" s="8">
        <f t="shared" si="6"/>
        <v>48.323375712000001</v>
      </c>
      <c r="BQ32" s="8" cm="1">
        <f t="array" ref="BQ32">K32*INDEX(prod_est,$G32+$H32-1,MATCH(BQ$14,$BP$14:$DP$14,0))</f>
        <v>48.878281825852731</v>
      </c>
      <c r="BR32" s="8" cm="1">
        <f t="array" ref="BR32">L32*INDEX(prod_est,$G32+$H32-1,MATCH(BR$14,$BP$14:$DP$14,0))</f>
        <v>43.990954074274448</v>
      </c>
      <c r="BS32" s="8" cm="1">
        <f t="array" ref="BS32">M32*INDEX(prod_est,$G32+$H32-1,MATCH(BS$14,$BP$14:$DP$14,0))</f>
        <v>45.260662360165291</v>
      </c>
      <c r="BT32" s="8" cm="1">
        <f t="array" ref="BT32">N32*INDEX(prod_est,$G32+$H32-1,MATCH(BT$14,$BP$14:$DP$14,0))</f>
        <v>46.542661861332455</v>
      </c>
      <c r="BU32" s="8" cm="1">
        <f t="array" ref="BU32">O32*INDEX(prod_est,$G32+$H32-1,MATCH(BU$14,$BP$14:$DP$14,0))</f>
        <v>47.835918249104317</v>
      </c>
      <c r="BV32" s="8" cm="1">
        <f t="array" ref="BV32">P32*INDEX(prod_est,$G32+$H32-1,MATCH(BV$14,$BP$14:$DP$14,0))</f>
        <v>49.140485578546212</v>
      </c>
      <c r="BW32" s="8" cm="1">
        <f t="array" ref="BW32">Q32*INDEX(prod_est,$G32+$H32-1,MATCH(BW$14,$BP$14:$DP$14,0))</f>
        <v>50.455722910173876</v>
      </c>
      <c r="BX32" s="8" cm="1">
        <f t="array" ref="BX32">R32*INDEX(prod_est,$G32+$H32-1,MATCH(BX$14,$BP$14:$DP$14,0))</f>
        <v>51.7831294777598</v>
      </c>
      <c r="BY32" s="8" cm="1">
        <f t="array" ref="BY32">S32*INDEX(prod_est,$G32+$H32-1,MATCH(BY$14,$BP$14:$DP$14,0))</f>
        <v>53.123930054815361</v>
      </c>
      <c r="BZ32" s="8" cm="1">
        <f t="array" ref="BZ32">T32*INDEX(prod_est,$G32+$H32-1,MATCH(BZ$14,$BP$14:$DP$14,0))</f>
        <v>53.636279096356681</v>
      </c>
      <c r="CA32" s="8" cm="1">
        <f t="array" ref="CA32">U32*INDEX(prod_est,$G32+$H32-1,MATCH(CA$14,$BP$14:$DP$14,0))</f>
        <v>54.147359941885178</v>
      </c>
      <c r="CB32" s="8" cm="1">
        <f t="array" ref="CB32">V32*INDEX(prod_est,$G32+$H32-1,MATCH(CB$14,$BP$14:$DP$14,0))</f>
        <v>54.657895407846304</v>
      </c>
      <c r="CC32" s="8" cm="1">
        <f t="array" ref="CC32">W32*INDEX(prod_est,$G32+$H32-1,MATCH(CC$14,$BP$14:$DP$14,0))</f>
        <v>55.167957216927263</v>
      </c>
      <c r="CD32" s="8" cm="1">
        <f t="array" ref="CD32">X32*INDEX(prod_est,$G32+$H32-1,MATCH(CD$14,$BP$14:$DP$14,0))</f>
        <v>55.676954777287179</v>
      </c>
      <c r="CE32" s="8" cm="1">
        <f t="array" ref="CE32">Y32*INDEX(prod_est,$G32+$H32-1,MATCH(CE$14,$BP$14:$DP$14,0))</f>
        <v>56.183940236002059</v>
      </c>
      <c r="CF32" s="8" cm="1">
        <f t="array" ref="CF32">Z32*INDEX(prod_est,$G32+$H32-1,MATCH(CF$14,$BP$14:$DP$14,0))</f>
        <v>56.688900739149631</v>
      </c>
      <c r="CG32" s="8" cm="1">
        <f t="array" ref="CG32">AA32*INDEX(prod_est,$G32+$H32-1,MATCH(CG$14,$BP$14:$DP$14,0))</f>
        <v>57.190044755305998</v>
      </c>
      <c r="CH32" s="8" cm="1">
        <f t="array" ref="CH32">AB32*INDEX(prod_est,$G32+$H32-1,MATCH(CH$14,$BP$14:$DP$14,0))</f>
        <v>57.685993649556714</v>
      </c>
      <c r="CI32" s="8" cm="1">
        <f t="array" ref="CI32">AC32*INDEX(prod_est,$G32+$H32-1,MATCH(CI$14,$BP$14:$DP$14,0))</f>
        <v>58.174926912389083</v>
      </c>
      <c r="CJ32" s="8" cm="1">
        <f t="array" ref="CJ32">AD32*INDEX(prod_est,$G32+$H32-1,MATCH(CJ$14,$BP$14:$DP$14,0))</f>
        <v>58.656213053073245</v>
      </c>
      <c r="CK32" s="8" cm="1">
        <f t="array" ref="CK32">AE32*INDEX(prod_est,$G32+$H32-1,MATCH(CK$14,$BP$14:$DP$14,0))</f>
        <v>59.423686122462158</v>
      </c>
      <c r="CL32" s="8" cm="1">
        <f t="array" ref="CL32">AF32*INDEX(prod_est,$G32+$H32-1,MATCH(CL$14,$BP$14:$DP$14,0))</f>
        <v>60.184590584533012</v>
      </c>
      <c r="CM32" s="8" cm="1">
        <f t="array" ref="CM32">AG32*INDEX(prod_est,$G32+$H32-1,MATCH(CM$14,$BP$14:$DP$14,0))</f>
        <v>60.937794591627124</v>
      </c>
      <c r="CN32" s="8" cm="1">
        <f t="array" ref="CN32">AH32*INDEX(prod_est,$G32+$H32-1,MATCH(CN$14,$BP$14:$DP$14,0))</f>
        <v>61.682011758588516</v>
      </c>
      <c r="CO32" s="8" cm="1">
        <f t="array" ref="CO32">AI32*INDEX(prod_est,$G32+$H32-1,MATCH(CO$14,$BP$14:$DP$14,0))</f>
        <v>62.416052251728978</v>
      </c>
      <c r="CP32" s="8" cm="1">
        <f t="array" ref="CP32">AJ32*INDEX(prod_est,$G32+$H32-1,MATCH(CP$14,$BP$14:$DP$14,0))</f>
        <v>63.138202766364373</v>
      </c>
      <c r="CQ32" s="8" cm="1">
        <f t="array" ref="CQ32">AK32*INDEX(prod_est,$G32+$H32-1,MATCH(CQ$14,$BP$14:$DP$14,0))</f>
        <v>63.84813812979214</v>
      </c>
      <c r="CR32" s="8" cm="1">
        <f t="array" ref="CR32">AL32*INDEX(prod_est,$G32+$H32-1,MATCH(CR$14,$BP$14:$DP$14,0))</f>
        <v>64.544223720756094</v>
      </c>
      <c r="CS32" s="8" cm="1">
        <f t="array" ref="CS32">AM32*INDEX(prod_est,$G32+$H32-1,MATCH(CS$14,$BP$14:$DP$14,0))</f>
        <v>65.223833070044989</v>
      </c>
      <c r="CT32" s="8" cm="1">
        <f t="array" ref="CT32">AN32*INDEX(prod_est,$G32+$H32-1,MATCH(CT$14,$BP$14:$DP$14,0))</f>
        <v>65.887631352830468</v>
      </c>
      <c r="CU32" s="8" cm="1">
        <f t="array" ref="CU32">AO32*INDEX(prod_est,$G32+$H32-1,MATCH(CU$14,$BP$14:$DP$14,0))</f>
        <v>66.534713047941096</v>
      </c>
      <c r="CV32" s="8" cm="1">
        <f t="array" ref="CV32">AP32*INDEX(prod_est,$G32+$H32-1,MATCH(CV$14,$BP$14:$DP$14,0))</f>
        <v>67.165217304340374</v>
      </c>
      <c r="CW32" cm="1">
        <f t="array" ref="CW32">AQ32*INDEX(prod_est,$G32+$H32-1,MATCH(CW$14,$BP$14:$DP$14,0))</f>
        <v>66.926909770864739</v>
      </c>
      <c r="CX32" cm="1">
        <f t="array" ref="CX32">AR32*INDEX(prod_est,$G32+$H32-1,MATCH(CX$14,$BP$14:$DP$14,0))</f>
        <v>66.689447771473425</v>
      </c>
      <c r="CY32" cm="1">
        <f t="array" ref="CY32">AS32*INDEX(prod_est,$G32+$H32-1,MATCH(CY$14,$BP$14:$DP$14,0))</f>
        <v>66.452828306144241</v>
      </c>
      <c r="CZ32" cm="1">
        <f t="array" ref="CZ32">AT32*INDEX(prod_est,$G32+$H32-1,MATCH(CZ$14,$BP$14:$DP$14,0))</f>
        <v>66.217048385499325</v>
      </c>
      <c r="DA32" cm="1">
        <f t="array" ref="DA32">AU32*INDEX(prod_est,$G32+$H32-1,MATCH(DA$14,$BP$14:$DP$14,0))</f>
        <v>65.982105030767329</v>
      </c>
      <c r="DB32" cm="1">
        <f t="array" ref="DB32">AV32*INDEX(prod_est,$G32+$H32-1,MATCH(DB$14,$BP$14:$DP$14,0))</f>
        <v>65.747995273745886</v>
      </c>
      <c r="DC32" cm="1">
        <f t="array" ref="DC32">AW32*INDEX(prod_est,$G32+$H32-1,MATCH(DC$14,$BP$14:$DP$14,0))</f>
        <v>65.514716156763981</v>
      </c>
      <c r="DD32" cm="1">
        <f t="array" ref="DD32">AX32*INDEX(prod_est,$G32+$H32-1,MATCH(DD$14,$BP$14:$DP$14,0))</f>
        <v>65.28226473264472</v>
      </c>
      <c r="DE32" cm="1">
        <f t="array" ref="DE32">AY32*INDEX(prod_est,$G32+$H32-1,MATCH(DE$14,$BP$14:$DP$14,0))</f>
        <v>65.050638064667964</v>
      </c>
      <c r="DF32" cm="1">
        <f t="array" ref="DF32">AZ32*INDEX(prod_est,$G32+$H32-1,MATCH(DF$14,$BP$14:$DP$14,0))</f>
        <v>64.819833226533319</v>
      </c>
      <c r="DG32" cm="1">
        <f t="array" ref="DG32">BA32*INDEX(prod_est,$G32+$H32-1,MATCH(DG$14,$BP$14:$DP$14,0))</f>
        <v>64.589847302323122</v>
      </c>
      <c r="DH32" cm="1">
        <f t="array" ref="DH32">BB32*INDEX(prod_est,$G32+$H32-1,MATCH(DH$14,$BP$14:$DP$14,0))</f>
        <v>64.360677386465667</v>
      </c>
      <c r="DI32" cm="1">
        <f t="array" ref="DI32">BC32*INDEX(prod_est,$G32+$H32-1,MATCH(DI$14,$BP$14:$DP$14,0))</f>
        <v>64.132320583698373</v>
      </c>
      <c r="DJ32" cm="1">
        <f t="array" ref="DJ32">BD32*INDEX(prod_est,$G32+$H32-1,MATCH(DJ$14,$BP$14:$DP$14,0))</f>
        <v>63.904774009031335</v>
      </c>
      <c r="DK32" cm="1">
        <f t="array" ref="DK32">BE32*INDEX(prod_est,$G32+$H32-1,MATCH(DK$14,$BP$14:$DP$14,0))</f>
        <v>63.678034787710821</v>
      </c>
      <c r="DL32" cm="1">
        <f t="array" ref="DL32">BF32*INDEX(prod_est,$G32+$H32-1,MATCH(DL$14,$BP$14:$DP$14,0))</f>
        <v>63.45210005518291</v>
      </c>
      <c r="DM32" cm="1">
        <f t="array" ref="DM32">BG32*INDEX(prod_est,$G32+$H32-1,MATCH(DM$14,$BP$14:$DP$14,0))</f>
        <v>63.2269669570574</v>
      </c>
      <c r="DN32" cm="1">
        <f t="array" ref="DN32">BH32*INDEX(prod_est,$G32+$H32-1,MATCH(DN$14,$BP$14:$DP$14,0))</f>
        <v>63.00263264907165</v>
      </c>
      <c r="DO32" cm="1">
        <f t="array" ref="DO32">BI32*INDEX(prod_est,$G32+$H32-1,MATCH(DO$14,$BP$14:$DP$14,0))</f>
        <v>62.779094297054719</v>
      </c>
      <c r="DP32" cm="1">
        <f t="array" ref="DP32">BJ32*INDEX(prod_est,$G32+$H32-1,MATCH(DP$14,$BP$14:$DP$14,0))</f>
        <v>62.556349076891514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11_MEX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11_MEX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11_MEX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11_MEX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11_MEX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11_MEX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11_MEX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11_MEX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11_MEX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11_MEX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11_MEX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11_MEX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ref="K45:AP45" si="62">J45*(1-$F$4)</f>
        <v>1.0025666596827506E-3</v>
      </c>
      <c r="L45" s="42">
        <f t="shared" si="62"/>
        <v>9.9900947342767893E-4</v>
      </c>
      <c r="M45" s="42">
        <f t="shared" si="62"/>
        <v>9.9546490835238739E-4</v>
      </c>
      <c r="N45" s="42">
        <f t="shared" si="62"/>
        <v>9.9193291967592597E-4</v>
      </c>
      <c r="O45" s="42">
        <f t="shared" si="62"/>
        <v>9.8841346277623145E-4</v>
      </c>
      <c r="P45" s="42">
        <f t="shared" si="62"/>
        <v>9.8490649318956278E-4</v>
      </c>
      <c r="Q45" s="42">
        <f t="shared" si="62"/>
        <v>9.8141196660994027E-4</v>
      </c>
      <c r="R45" s="42">
        <f t="shared" si="62"/>
        <v>9.7792983888858511E-4</v>
      </c>
      <c r="S45" s="42">
        <f t="shared" si="62"/>
        <v>9.7446006603336206E-4</v>
      </c>
      <c r="T45" s="42">
        <f t="shared" si="62"/>
        <v>9.7100260420822327E-4</v>
      </c>
      <c r="U45" s="42">
        <f t="shared" si="62"/>
        <v>9.6755740973265478E-4</v>
      </c>
      <c r="V45" s="42">
        <f t="shared" si="62"/>
        <v>9.6412443908112445E-4</v>
      </c>
      <c r="W45" s="42">
        <f t="shared" si="62"/>
        <v>9.6070364888253238E-4</v>
      </c>
      <c r="X45" s="42">
        <f t="shared" si="62"/>
        <v>9.5729499591966263E-4</v>
      </c>
      <c r="Y45" s="42">
        <f t="shared" si="62"/>
        <v>9.5389843712863744E-4</v>
      </c>
      <c r="Z45" s="42">
        <f t="shared" si="62"/>
        <v>9.5051392959837305E-4</v>
      </c>
      <c r="AA45" s="42">
        <f t="shared" si="62"/>
        <v>9.4714143057003783E-4</v>
      </c>
      <c r="AB45" s="42">
        <f t="shared" si="62"/>
        <v>9.4378089743651157E-4</v>
      </c>
      <c r="AC45" s="42">
        <f t="shared" si="62"/>
        <v>9.4043228774184787E-4</v>
      </c>
      <c r="AD45" s="42">
        <f t="shared" si="62"/>
        <v>9.3709555918073707E-4</v>
      </c>
      <c r="AE45" s="42">
        <f t="shared" si="62"/>
        <v>9.3377066959797245E-4</v>
      </c>
      <c r="AF45" s="42">
        <f t="shared" si="62"/>
        <v>9.3045757698791696E-4</v>
      </c>
      <c r="AG45" s="42">
        <f t="shared" si="62"/>
        <v>9.2715623949397321E-4</v>
      </c>
      <c r="AH45" s="42">
        <f t="shared" si="62"/>
        <v>9.2386661540805413E-4</v>
      </c>
      <c r="AI45" s="42">
        <f t="shared" si="62"/>
        <v>9.2058866317005637E-4</v>
      </c>
      <c r="AJ45" s="42">
        <f t="shared" si="62"/>
        <v>9.1732234136733504E-4</v>
      </c>
      <c r="AK45" s="42">
        <f t="shared" si="62"/>
        <v>9.1406760873418075E-4</v>
      </c>
      <c r="AL45" s="42">
        <f t="shared" si="62"/>
        <v>9.1082442415129793E-4</v>
      </c>
      <c r="AM45" s="42">
        <f t="shared" si="62"/>
        <v>9.0759274664528578E-4</v>
      </c>
      <c r="AN45" s="42">
        <f t="shared" si="62"/>
        <v>9.043725353881202E-4</v>
      </c>
      <c r="AO45" s="42">
        <f t="shared" si="62"/>
        <v>9.0116374969663828E-4</v>
      </c>
      <c r="AP45" s="42">
        <f t="shared" si="62"/>
        <v>8.9796634903202414E-4</v>
      </c>
      <c r="AQ45" s="42">
        <f t="shared" si="58"/>
        <v>8.9478029299929678E-4</v>
      </c>
      <c r="AR45" s="42">
        <f t="shared" si="58"/>
        <v>8.9160554134679992E-4</v>
      </c>
      <c r="AS45" s="42">
        <f t="shared" si="58"/>
        <v>8.8844205396569338E-4</v>
      </c>
      <c r="AT45" s="42">
        <f t="shared" si="58"/>
        <v>8.8528979088944631E-4</v>
      </c>
      <c r="AU45" s="42">
        <f t="shared" si="58"/>
        <v>8.821487122933322E-4</v>
      </c>
      <c r="AV45" s="42">
        <f t="shared" si="58"/>
        <v>8.7901877849392586E-4</v>
      </c>
      <c r="AW45" s="42">
        <f t="shared" si="58"/>
        <v>8.7589994994860217E-4</v>
      </c>
      <c r="AX45" s="42">
        <f t="shared" si="58"/>
        <v>8.7279218725503629E-4</v>
      </c>
      <c r="AY45" s="42">
        <f t="shared" si="58"/>
        <v>8.6969545115070596E-4</v>
      </c>
      <c r="AZ45" s="42">
        <f t="shared" si="58"/>
        <v>8.6660970251239543E-4</v>
      </c>
      <c r="BA45" s="42">
        <f t="shared" si="58"/>
        <v>8.6353490235570134E-4</v>
      </c>
      <c r="BB45" s="42">
        <f t="shared" si="58"/>
        <v>8.604710118345401E-4</v>
      </c>
      <c r="BC45" s="42">
        <f t="shared" si="58"/>
        <v>8.5741799224065701E-4</v>
      </c>
      <c r="BD45" s="42">
        <f t="shared" si="58"/>
        <v>8.5437580500313738E-4</v>
      </c>
      <c r="BE45" s="42">
        <f t="shared" si="58"/>
        <v>8.5134441168791919E-4</v>
      </c>
      <c r="BF45" s="42">
        <f t="shared" si="58"/>
        <v>8.4832377399730755E-4</v>
      </c>
      <c r="BG45" s="42">
        <f t="shared" si="58"/>
        <v>8.4531385376949086E-4</v>
      </c>
      <c r="BH45" s="42">
        <f t="shared" si="58"/>
        <v>8.4231461297805865E-4</v>
      </c>
      <c r="BI45" s="42">
        <f t="shared" si="58"/>
        <v>8.3932601373152118E-4</v>
      </c>
      <c r="BJ45" s="42">
        <f t="shared" si="58"/>
        <v>8.3634801827283062E-4</v>
      </c>
      <c r="BK45" t="str">
        <f t="shared" si="3"/>
        <v>11_MEX</v>
      </c>
      <c r="BL45" t="str">
        <f t="shared" si="4"/>
        <v>d_ind_cem_17_electricity</v>
      </c>
      <c r="BO45" s="8">
        <f t="shared" si="5"/>
        <v>41.295580704000002</v>
      </c>
      <c r="BP45" s="8">
        <f t="shared" si="6"/>
        <v>41.662009440000013</v>
      </c>
      <c r="BQ45" s="8" cm="1">
        <f t="array" ref="BQ45">K45*INDEX(prod_est,$G45+$H45-1,MATCH(BQ$14,$BP$14:$DP$14,0))</f>
        <v>42.140421873175811</v>
      </c>
      <c r="BR45" s="8" cm="1">
        <f t="array" ref="BR45">L45*INDEX(prod_est,$G45+$H45-1,MATCH(BR$14,$BP$14:$DP$14,0))</f>
        <v>37.926811132565547</v>
      </c>
      <c r="BS45" s="8" cm="1">
        <f t="array" ref="BS45">M45*INDEX(prod_est,$G45+$H45-1,MATCH(BS$14,$BP$14:$DP$14,0))</f>
        <v>39.021490422110595</v>
      </c>
      <c r="BT45" s="8" cm="1">
        <f t="array" ref="BT45">N45*INDEX(prod_est,$G45+$H45-1,MATCH(BT$14,$BP$14:$DP$14,0))</f>
        <v>40.126766585721789</v>
      </c>
      <c r="BU45" s="8" cm="1">
        <f t="array" ref="BU45">O45*INDEX(prod_est,$G45+$H45-1,MATCH(BU$14,$BP$14:$DP$14,0))</f>
        <v>41.24174787669795</v>
      </c>
      <c r="BV45" s="8" cm="1">
        <f t="array" ref="BV45">P45*INDEX(prod_est,$G45+$H45-1,MATCH(BV$14,$BP$14:$DP$14,0))</f>
        <v>42.366480898626023</v>
      </c>
      <c r="BW45" s="8" cm="1">
        <f t="array" ref="BW45">Q45*INDEX(prod_est,$G45+$H45-1,MATCH(BW$14,$BP$14:$DP$14,0))</f>
        <v>43.500413065382844</v>
      </c>
      <c r="BX45" s="8" cm="1">
        <f t="array" ref="BX45">R45*INDEX(prod_est,$G45+$H45-1,MATCH(BX$14,$BP$14:$DP$14,0))</f>
        <v>44.644836941708803</v>
      </c>
      <c r="BY45" s="8" cm="1">
        <f t="array" ref="BY45">S45*INDEX(prod_est,$G45+$H45-1,MATCH(BY$14,$BP$14:$DP$14,0))</f>
        <v>45.8008084663673</v>
      </c>
      <c r="BZ45" s="8" cm="1">
        <f t="array" ref="BZ45">T45*INDEX(prod_est,$G45+$H45-1,MATCH(BZ$14,$BP$14:$DP$14,0))</f>
        <v>46.242530309900857</v>
      </c>
      <c r="CA45" s="8" cm="1">
        <f t="array" ref="CA45">U45*INDEX(prod_est,$G45+$H45-1,MATCH(CA$14,$BP$14:$DP$14,0))</f>
        <v>46.683158777951448</v>
      </c>
      <c r="CB45" s="8" cm="1">
        <f t="array" ref="CB45">V45*INDEX(prod_est,$G45+$H45-1,MATCH(CB$14,$BP$14:$DP$14,0))</f>
        <v>47.123317046883088</v>
      </c>
      <c r="CC45" s="8" cm="1">
        <f t="array" ref="CC45">W45*INDEX(prod_est,$G45+$H45-1,MATCH(CC$14,$BP$14:$DP$14,0))</f>
        <v>47.563066952426993</v>
      </c>
      <c r="CD45" s="8" cm="1">
        <f t="array" ref="CD45">X45*INDEX(prod_est,$G45+$H45-1,MATCH(CD$14,$BP$14:$DP$14,0))</f>
        <v>48.001899315692242</v>
      </c>
      <c r="CE45" s="8" cm="1">
        <f t="array" ref="CE45">Y45*INDEX(prod_est,$G45+$H45-1,MATCH(CE$14,$BP$14:$DP$14,0))</f>
        <v>48.438996945063302</v>
      </c>
      <c r="CF45" s="8" cm="1">
        <f t="array" ref="CF45">Z45*INDEX(prod_est,$G45+$H45-1,MATCH(CF$14,$BP$14:$DP$14,0))</f>
        <v>48.874348758528122</v>
      </c>
      <c r="CG45" s="8" cm="1">
        <f t="array" ref="CG45">AA45*INDEX(prod_est,$G45+$H45-1,MATCH(CG$14,$BP$14:$DP$14,0))</f>
        <v>49.306410186859196</v>
      </c>
      <c r="CH45" s="8" cm="1">
        <f t="array" ref="CH45">AB45*INDEX(prod_est,$G45+$H45-1,MATCH(CH$14,$BP$14:$DP$14,0))</f>
        <v>49.733992639649223</v>
      </c>
      <c r="CI45" s="8" cm="1">
        <f t="array" ref="CI45">AC45*INDEX(prod_est,$G45+$H45-1,MATCH(CI$14,$BP$14:$DP$14,0))</f>
        <v>50.155526564204784</v>
      </c>
      <c r="CJ45" s="8" cm="1">
        <f t="array" ref="CJ45">AD45*INDEX(prod_est,$G45+$H45-1,MATCH(CJ$14,$BP$14:$DP$14,0))</f>
        <v>50.570467520648464</v>
      </c>
      <c r="CK45" s="8" cm="1">
        <f t="array" ref="CK45">AE45*INDEX(prod_est,$G45+$H45-1,MATCH(CK$14,$BP$14:$DP$14,0))</f>
        <v>51.232144603234531</v>
      </c>
      <c r="CL45" s="8" cm="1">
        <f t="array" ref="CL45">AF45*INDEX(prod_est,$G45+$H45-1,MATCH(CL$14,$BP$14:$DP$14,0))</f>
        <v>51.888158559516604</v>
      </c>
      <c r="CM45" s="8" cm="1">
        <f t="array" ref="CM45">AG45*INDEX(prod_est,$G45+$H45-1,MATCH(CM$14,$BP$14:$DP$14,0))</f>
        <v>52.53753356677646</v>
      </c>
      <c r="CN45" s="8" cm="1">
        <f t="array" ref="CN45">AH45*INDEX(prod_est,$G45+$H45-1,MATCH(CN$14,$BP$14:$DP$14,0))</f>
        <v>53.179160567757187</v>
      </c>
      <c r="CO45" s="8" cm="1">
        <f t="array" ref="CO45">AI45*INDEX(prod_est,$G45+$H45-1,MATCH(CO$14,$BP$14:$DP$14,0))</f>
        <v>53.812013747071937</v>
      </c>
      <c r="CP45" s="8" cm="1">
        <f t="array" ref="CP45">AJ45*INDEX(prod_est,$G45+$H45-1,MATCH(CP$14,$BP$14:$DP$14,0))</f>
        <v>54.434615978694794</v>
      </c>
      <c r="CQ45" s="8" cm="1">
        <f t="array" ref="CQ45">AK45*INDEX(prod_est,$G45+$H45-1,MATCH(CQ$14,$BP$14:$DP$14,0))</f>
        <v>55.046686914905749</v>
      </c>
      <c r="CR45" s="8" cm="1">
        <f t="array" ref="CR45">AL45*INDEX(prod_est,$G45+$H45-1,MATCH(CR$14,$BP$14:$DP$14,0))</f>
        <v>55.646817266614327</v>
      </c>
      <c r="CS45" s="8" cm="1">
        <f t="array" ref="CS45">AM45*INDEX(prod_est,$G45+$H45-1,MATCH(CS$14,$BP$14:$DP$14,0))</f>
        <v>56.232742622788379</v>
      </c>
      <c r="CT45" s="8" cm="1">
        <f t="array" ref="CT45">AN45*INDEX(prod_est,$G45+$H45-1,MATCH(CT$14,$BP$14:$DP$14,0))</f>
        <v>56.805036464354529</v>
      </c>
      <c r="CU45" s="8" cm="1">
        <f t="array" ref="CU45">AO45*INDEX(prod_est,$G45+$H45-1,MATCH(CU$14,$BP$14:$DP$14,0))</f>
        <v>57.362918096027364</v>
      </c>
      <c r="CV45" s="8" cm="1">
        <f t="array" ref="CV45">AP45*INDEX(prod_est,$G45+$H45-1,MATCH(CV$14,$BP$14:$DP$14,0))</f>
        <v>57.906507485117658</v>
      </c>
      <c r="CW45" cm="1">
        <f t="array" ref="CW45">AQ45*INDEX(prod_est,$G45+$H45-1,MATCH(CW$14,$BP$14:$DP$14,0))</f>
        <v>57.701050590540248</v>
      </c>
      <c r="CX45" cm="1">
        <f t="array" ref="CX45">AR45*INDEX(prod_est,$G45+$H45-1,MATCH(CX$14,$BP$14:$DP$14,0))</f>
        <v>57.496322673367331</v>
      </c>
      <c r="CY45" cm="1">
        <f t="array" ref="CY45">AS45*INDEX(prod_est,$G45+$H45-1,MATCH(CY$14,$BP$14:$DP$14,0))</f>
        <v>57.29232114712908</v>
      </c>
      <c r="CZ45" cm="1">
        <f t="array" ref="CZ45">AT45*INDEX(prod_est,$G45+$H45-1,MATCH(CZ$14,$BP$14:$DP$14,0))</f>
        <v>57.089043434532691</v>
      </c>
      <c r="DA45" cm="1">
        <f t="array" ref="DA45">AU45*INDEX(prod_est,$G45+$H45-1,MATCH(DA$14,$BP$14:$DP$14,0))</f>
        <v>56.886486967429782</v>
      </c>
      <c r="DB45" cm="1">
        <f t="array" ref="DB45">AV45*INDEX(prod_est,$G45+$H45-1,MATCH(DB$14,$BP$14:$DP$14,0))</f>
        <v>56.684649186783972</v>
      </c>
      <c r="DC45" cm="1">
        <f t="array" ref="DC45">AW45*INDEX(prod_est,$G45+$H45-1,MATCH(DC$14,$BP$14:$DP$14,0))</f>
        <v>56.483527542638548</v>
      </c>
      <c r="DD45" cm="1">
        <f t="array" ref="DD45">AX45*INDEX(prod_est,$G45+$H45-1,MATCH(DD$14,$BP$14:$DP$14,0))</f>
        <v>56.283119494084239</v>
      </c>
      <c r="DE45" cm="1">
        <f t="array" ref="DE45">AY45*INDEX(prod_est,$G45+$H45-1,MATCH(DE$14,$BP$14:$DP$14,0))</f>
        <v>56.083422509227134</v>
      </c>
      <c r="DF45" cm="1">
        <f t="array" ref="DF45">AZ45*INDEX(prod_est,$G45+$H45-1,MATCH(DF$14,$BP$14:$DP$14,0))</f>
        <v>55.884434065156668</v>
      </c>
      <c r="DG45" cm="1">
        <f t="array" ref="DG45">BA45*INDEX(prod_est,$G45+$H45-1,MATCH(DG$14,$BP$14:$DP$14,0))</f>
        <v>55.686151647913775</v>
      </c>
      <c r="DH45" cm="1">
        <f t="array" ref="DH45">BB45*INDEX(prod_est,$G45+$H45-1,MATCH(DH$14,$BP$14:$DP$14,0))</f>
        <v>55.488572752459106</v>
      </c>
      <c r="DI45" cm="1">
        <f t="array" ref="DI45">BC45*INDEX(prod_est,$G45+$H45-1,MATCH(DI$14,$BP$14:$DP$14,0))</f>
        <v>55.291694882641409</v>
      </c>
      <c r="DJ45" cm="1">
        <f t="array" ref="DJ45">BD45*INDEX(prod_est,$G45+$H45-1,MATCH(DJ$14,$BP$14:$DP$14,0))</f>
        <v>55.095515551165953</v>
      </c>
      <c r="DK45" cm="1">
        <f t="array" ref="DK45">BE45*INDEX(prod_est,$G45+$H45-1,MATCH(DK$14,$BP$14:$DP$14,0))</f>
        <v>54.900032279563135</v>
      </c>
      <c r="DL45" cm="1">
        <f t="array" ref="DL45">BF45*INDEX(prod_est,$G45+$H45-1,MATCH(DL$14,$BP$14:$DP$14,0))</f>
        <v>54.705242598157163</v>
      </c>
      <c r="DM45" cm="1">
        <f t="array" ref="DM45">BG45*INDEX(prod_est,$G45+$H45-1,MATCH(DM$14,$BP$14:$DP$14,0))</f>
        <v>54.51114404603485</v>
      </c>
      <c r="DN45" cm="1">
        <f t="array" ref="DN45">BH45*INDEX(prod_est,$G45+$H45-1,MATCH(DN$14,$BP$14:$DP$14,0))</f>
        <v>54.317734171014528</v>
      </c>
      <c r="DO45" cm="1">
        <f t="array" ref="DO45">BI45*INDEX(prod_est,$G45+$H45-1,MATCH(DO$14,$BP$14:$DP$14,0))</f>
        <v>54.125010529615054</v>
      </c>
      <c r="DP45" cm="1">
        <f t="array" ref="DP45">BJ45*INDEX(prod_est,$G45+$H45-1,MATCH(DP$14,$BP$14:$DP$14,0))</f>
        <v>53.932970687024962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11_MEX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4">SUM(J15:J46)*1000</f>
        <v>4.8946051955899055</v>
      </c>
      <c r="K47" s="42">
        <f t="shared" si="64"/>
        <v>4.8772387470275085</v>
      </c>
      <c r="L47" s="42">
        <f t="shared" si="64"/>
        <v>4.8599339160059785</v>
      </c>
      <c r="M47" s="42">
        <f t="shared" si="64"/>
        <v>4.8426904839013813</v>
      </c>
      <c r="N47" s="42">
        <f t="shared" si="64"/>
        <v>4.8255082328654737</v>
      </c>
      <c r="O47" s="42">
        <f t="shared" si="64"/>
        <v>4.8083869458229591</v>
      </c>
      <c r="P47" s="42">
        <f t="shared" si="64"/>
        <v>4.7913264064687384</v>
      </c>
      <c r="Q47" s="42">
        <f t="shared" si="64"/>
        <v>4.7743263992651821</v>
      </c>
      <c r="R47" s="42">
        <f t="shared" si="64"/>
        <v>4.7573867094394044</v>
      </c>
      <c r="S47" s="42">
        <f t="shared" si="64"/>
        <v>4.7405071229805529</v>
      </c>
      <c r="T47" s="42">
        <f t="shared" si="64"/>
        <v>4.7236874266370981</v>
      </c>
      <c r="U47" s="42">
        <f t="shared" si="64"/>
        <v>4.7069274079141481</v>
      </c>
      <c r="V47" s="42">
        <f t="shared" si="64"/>
        <v>4.6902268550707582</v>
      </c>
      <c r="W47" s="42">
        <f t="shared" si="64"/>
        <v>4.6735855571172591</v>
      </c>
      <c r="X47" s="42">
        <f t="shared" si="64"/>
        <v>4.6570033038125871</v>
      </c>
      <c r="Y47" s="42">
        <f t="shared" si="64"/>
        <v>4.6404798856616312</v>
      </c>
      <c r="Z47" s="42">
        <f t="shared" si="64"/>
        <v>4.6240150939125861</v>
      </c>
      <c r="AA47" s="42">
        <f t="shared" si="64"/>
        <v>4.6076087205543166</v>
      </c>
      <c r="AB47" s="42">
        <f t="shared" si="64"/>
        <v>4.5912605583137225</v>
      </c>
      <c r="AC47" s="42">
        <f t="shared" si="64"/>
        <v>4.5749704006531298</v>
      </c>
      <c r="AD47" s="42">
        <f t="shared" si="64"/>
        <v>4.5587380417676737</v>
      </c>
      <c r="AE47" s="42">
        <f t="shared" si="64"/>
        <v>4.5425632765827038</v>
      </c>
      <c r="AF47" s="42">
        <f t="shared" si="64"/>
        <v>4.526445900751189</v>
      </c>
      <c r="AG47" s="42">
        <f t="shared" si="64"/>
        <v>4.51038571065114</v>
      </c>
      <c r="AH47" s="42">
        <f t="shared" si="64"/>
        <v>4.4943825033830294</v>
      </c>
      <c r="AI47" s="42">
        <f t="shared" si="64"/>
        <v>4.47843607676724</v>
      </c>
      <c r="AJ47" s="42">
        <f t="shared" si="64"/>
        <v>4.4625462293415001</v>
      </c>
      <c r="AK47" s="42">
        <f t="shared" si="64"/>
        <v>4.4467127603583414</v>
      </c>
      <c r="AL47" s="42">
        <f t="shared" si="64"/>
        <v>4.4309354697825665</v>
      </c>
      <c r="AM47" s="42">
        <f t="shared" si="64"/>
        <v>4.4152141582887188</v>
      </c>
      <c r="AN47" s="42">
        <f t="shared" si="64"/>
        <v>4.3995486272585609</v>
      </c>
      <c r="AO47" s="42">
        <f t="shared" ref="AO47:BJ47" si="65">SUM(AO15:AO46)*1000</f>
        <v>4.3839386787785699</v>
      </c>
      <c r="AP47">
        <f t="shared" si="65"/>
        <v>4.3683841156374399</v>
      </c>
      <c r="AQ47">
        <f t="shared" si="65"/>
        <v>4.3528847413235807</v>
      </c>
      <c r="AR47">
        <f t="shared" si="65"/>
        <v>4.3374403600226445</v>
      </c>
      <c r="AS47">
        <f t="shared" si="65"/>
        <v>4.322050776615046</v>
      </c>
      <c r="AT47">
        <f t="shared" si="65"/>
        <v>4.306715796673501</v>
      </c>
      <c r="AU47">
        <f t="shared" si="65"/>
        <v>4.2914352264605684</v>
      </c>
      <c r="AV47">
        <f t="shared" si="65"/>
        <v>4.2762088729262056</v>
      </c>
      <c r="AW47">
        <f t="shared" si="65"/>
        <v>4.2610365437053215</v>
      </c>
      <c r="AX47">
        <f t="shared" si="65"/>
        <v>4.2459180471153566</v>
      </c>
      <c r="AY47">
        <f t="shared" si="65"/>
        <v>4.2308531921538535</v>
      </c>
      <c r="AZ47">
        <f t="shared" si="65"/>
        <v>4.2158417884960482</v>
      </c>
      <c r="BA47">
        <f t="shared" si="65"/>
        <v>4.2008836464924633</v>
      </c>
      <c r="BB47">
        <f t="shared" si="65"/>
        <v>4.1859785771665123</v>
      </c>
      <c r="BC47">
        <f t="shared" si="65"/>
        <v>4.1711263922121153</v>
      </c>
      <c r="BD47">
        <f t="shared" si="65"/>
        <v>4.1563269039913138</v>
      </c>
      <c r="BE47">
        <f t="shared" si="65"/>
        <v>4.1415799255319055</v>
      </c>
      <c r="BF47">
        <f t="shared" si="65"/>
        <v>4.1268852705250811</v>
      </c>
      <c r="BG47">
        <f t="shared" si="65"/>
        <v>4.1122427533230681</v>
      </c>
      <c r="BH47">
        <f t="shared" si="65"/>
        <v>4.0976521889367881</v>
      </c>
      <c r="BI47">
        <f t="shared" si="65"/>
        <v>4.0831133930335186</v>
      </c>
      <c r="BJ47">
        <f t="shared" si="65"/>
        <v>4.0686261819345644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11_MEX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11_MEX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7.1562041640000009</v>
      </c>
      <c r="BP58" s="65">
        <f t="shared" si="73"/>
        <v>7.2219369240000004</v>
      </c>
      <c r="BQ58" s="65">
        <f t="shared" si="73"/>
        <v>7.304867739447797</v>
      </c>
      <c r="BR58" s="65">
        <f t="shared" si="73"/>
        <v>6.5744557550042488</v>
      </c>
      <c r="BS58" s="65">
        <f t="shared" si="73"/>
        <v>6.7642138796690938</v>
      </c>
      <c r="BT58" s="65">
        <f t="shared" si="73"/>
        <v>6.955808928599617</v>
      </c>
      <c r="BU58" s="65">
        <f t="shared" si="73"/>
        <v>7.1490863211955391</v>
      </c>
      <c r="BV58" s="65">
        <f t="shared" si="73"/>
        <v>7.3440541359957967</v>
      </c>
      <c r="BW58" s="65">
        <f t="shared" si="73"/>
        <v>7.5406165844827369</v>
      </c>
      <c r="BX58" s="65">
        <f t="shared" si="73"/>
        <v>7.7389977274050086</v>
      </c>
      <c r="BY58" s="65">
        <f t="shared" si="73"/>
        <v>7.9393806073773909</v>
      </c>
      <c r="BZ58" s="65">
        <f t="shared" si="73"/>
        <v>8.0159512609495991</v>
      </c>
      <c r="CA58" s="65">
        <f t="shared" si="73"/>
        <v>8.0923323824066173</v>
      </c>
      <c r="CB58" s="65">
        <f t="shared" si="73"/>
        <v>8.1686319967922199</v>
      </c>
      <c r="CC58" s="65">
        <f t="shared" si="73"/>
        <v>8.2448608230745144</v>
      </c>
      <c r="CD58" s="65">
        <f t="shared" si="73"/>
        <v>8.3209305971999239</v>
      </c>
      <c r="CE58" s="65">
        <f t="shared" si="73"/>
        <v>8.3966996623837318</v>
      </c>
      <c r="CF58" s="65">
        <f t="shared" si="73"/>
        <v>8.4721660976050064</v>
      </c>
      <c r="CG58" s="65">
        <f t="shared" si="73"/>
        <v>8.5470621581801485</v>
      </c>
      <c r="CH58" s="65">
        <f t="shared" si="73"/>
        <v>8.6211818068808661</v>
      </c>
      <c r="CI58" s="65">
        <f t="shared" si="73"/>
        <v>8.6942529682431307</v>
      </c>
      <c r="CJ58" s="65">
        <f t="shared" si="73"/>
        <v>8.7661812658672815</v>
      </c>
      <c r="CK58" s="65">
        <f t="shared" si="73"/>
        <v>8.8808802498751191</v>
      </c>
      <c r="CL58" s="65">
        <f t="shared" si="73"/>
        <v>8.9945975543742165</v>
      </c>
      <c r="CM58" s="65">
        <f t="shared" si="73"/>
        <v>9.107164024534681</v>
      </c>
      <c r="CN58" s="65">
        <f t="shared" si="73"/>
        <v>9.2183874098707026</v>
      </c>
      <c r="CO58" s="65">
        <f t="shared" si="73"/>
        <v>9.3280898895301654</v>
      </c>
      <c r="CP58" s="65">
        <f t="shared" si="73"/>
        <v>9.4360154098293592</v>
      </c>
      <c r="CQ58" s="65">
        <f t="shared" si="73"/>
        <v>9.5421153736511997</v>
      </c>
      <c r="CR58" s="65">
        <f t="shared" si="73"/>
        <v>9.6461454865639986</v>
      </c>
      <c r="CS58" s="65">
        <f t="shared" si="73"/>
        <v>9.7477132222862828</v>
      </c>
      <c r="CT58" s="65">
        <f t="shared" si="73"/>
        <v>9.8469179913634104</v>
      </c>
      <c r="CU58" s="65">
        <f t="shared" si="73"/>
        <v>9.9436244634984572</v>
      </c>
      <c r="CV58" s="65">
        <f t="shared" ref="CV58:DP58" si="74">CV$49*CV15</f>
        <v>10.037853434528277</v>
      </c>
      <c r="CW58" s="65">
        <f t="shared" si="74"/>
        <v>10.002238332108028</v>
      </c>
      <c r="CX58" s="65">
        <f t="shared" si="74"/>
        <v>9.9667495949040763</v>
      </c>
      <c r="CY58" s="65">
        <f t="shared" si="74"/>
        <v>9.9313867745625828</v>
      </c>
      <c r="CZ58" s="65">
        <f t="shared" si="74"/>
        <v>9.8961494243205017</v>
      </c>
      <c r="DA58" s="65">
        <f t="shared" si="74"/>
        <v>9.8610370989999421</v>
      </c>
      <c r="DB58" s="65">
        <f t="shared" si="74"/>
        <v>9.826049355002537</v>
      </c>
      <c r="DC58" s="65">
        <f t="shared" si="74"/>
        <v>9.7911857503038426</v>
      </c>
      <c r="DD58" s="65">
        <f t="shared" si="74"/>
        <v>9.756445844447752</v>
      </c>
      <c r="DE58" s="65">
        <f t="shared" si="74"/>
        <v>9.7218291985409326</v>
      </c>
      <c r="DF58" s="65">
        <f t="shared" si="74"/>
        <v>9.6873353752472813</v>
      </c>
      <c r="DG58" s="65">
        <f t="shared" si="74"/>
        <v>9.6529639387823956</v>
      </c>
      <c r="DH58" s="65">
        <f t="shared" si="74"/>
        <v>9.6187144549080728</v>
      </c>
      <c r="DI58" s="65">
        <f t="shared" si="74"/>
        <v>9.5845864909268208</v>
      </c>
      <c r="DJ58" s="65">
        <f t="shared" si="74"/>
        <v>9.5505796156763907</v>
      </c>
      <c r="DK58" s="65">
        <f t="shared" si="74"/>
        <v>9.516693399524339</v>
      </c>
      <c r="DL58" s="65">
        <f t="shared" si="74"/>
        <v>9.4829274143625835</v>
      </c>
      <c r="DM58" s="65">
        <f t="shared" si="74"/>
        <v>9.449281233602008</v>
      </c>
      <c r="DN58" s="65">
        <f t="shared" si="74"/>
        <v>9.4157544321670681</v>
      </c>
      <c r="DO58" s="65">
        <f t="shared" si="74"/>
        <v>9.382346586490419</v>
      </c>
      <c r="DP58" s="65">
        <f t="shared" si="74"/>
        <v>9.3490572745075706</v>
      </c>
    </row>
    <row r="59" spans="1:120" x14ac:dyDescent="0.25">
      <c r="A59" s="65" t="str">
        <f t="shared" si="69"/>
        <v>11_MEX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11_MEX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11_MEX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11_MEX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11_MEX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11_MEX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11_MEX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11_MEX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11_MEX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11_MEX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11_MEX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11_MEX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11_MEX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11_MEX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11_MEX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11_MEX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11_MEX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11_MEX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11_MEX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11_MEX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11_MEX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11_MEX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0.298183896</v>
      </c>
      <c r="BP69" s="65">
        <f t="shared" si="95"/>
        <v>0.298183896</v>
      </c>
      <c r="BQ69" s="65">
        <f t="shared" si="95"/>
        <v>0.30160799592068782</v>
      </c>
      <c r="BR69" s="65">
        <f t="shared" si="95"/>
        <v>0.27145028428481305</v>
      </c>
      <c r="BS69" s="65">
        <f t="shared" si="95"/>
        <v>0.27928513766357638</v>
      </c>
      <c r="BT69" s="65">
        <f t="shared" si="95"/>
        <v>0.28719583513236169</v>
      </c>
      <c r="BU69" s="65">
        <f t="shared" si="95"/>
        <v>0.29517599426964936</v>
      </c>
      <c r="BV69" s="65">
        <f t="shared" si="95"/>
        <v>0.30322594862726054</v>
      </c>
      <c r="BW69" s="65">
        <f t="shared" si="95"/>
        <v>0.31134174322833991</v>
      </c>
      <c r="BX69" s="65">
        <f t="shared" si="95"/>
        <v>0.31953262923468462</v>
      </c>
      <c r="BY69" s="65">
        <f t="shared" si="95"/>
        <v>0.32780616422545705</v>
      </c>
      <c r="BZ69" s="65">
        <f t="shared" si="95"/>
        <v>0.3309676617629877</v>
      </c>
      <c r="CA69" s="65">
        <f t="shared" si="95"/>
        <v>0.33412133377876163</v>
      </c>
      <c r="CB69" s="65">
        <f t="shared" si="95"/>
        <v>0.33727164047905822</v>
      </c>
      <c r="CC69" s="65">
        <f t="shared" si="95"/>
        <v>0.34041902443540711</v>
      </c>
      <c r="CD69" s="65">
        <f t="shared" si="95"/>
        <v>0.34355984134578127</v>
      </c>
      <c r="CE69" s="65">
        <f t="shared" si="95"/>
        <v>0.3466882423953257</v>
      </c>
      <c r="CF69" s="65">
        <f t="shared" si="95"/>
        <v>0.34980414826771428</v>
      </c>
      <c r="CG69" s="65">
        <f t="shared" si="95"/>
        <v>0.35289650415123514</v>
      </c>
      <c r="CH69" s="65">
        <f t="shared" si="95"/>
        <v>0.35595680305059052</v>
      </c>
      <c r="CI69" s="65">
        <f t="shared" si="95"/>
        <v>0.35897381134206924</v>
      </c>
      <c r="CJ69" s="65">
        <f t="shared" si="95"/>
        <v>0.36194363235323612</v>
      </c>
      <c r="CK69" s="65">
        <f t="shared" si="95"/>
        <v>0.36667939649499148</v>
      </c>
      <c r="CL69" s="65">
        <f t="shared" si="95"/>
        <v>0.37137462843276625</v>
      </c>
      <c r="CM69" s="65">
        <f t="shared" si="95"/>
        <v>0.37602234399503737</v>
      </c>
      <c r="CN69" s="65">
        <f t="shared" si="95"/>
        <v>0.3806146054222439</v>
      </c>
      <c r="CO69" s="65">
        <f t="shared" si="95"/>
        <v>0.38514407073466067</v>
      </c>
      <c r="CP69" s="65">
        <f t="shared" si="95"/>
        <v>0.38960016782596785</v>
      </c>
      <c r="CQ69" s="65">
        <f t="shared" si="95"/>
        <v>0.3939808901876819</v>
      </c>
      <c r="CR69" s="65">
        <f t="shared" si="95"/>
        <v>0.39827615123691262</v>
      </c>
      <c r="CS69" s="65">
        <f t="shared" si="95"/>
        <v>0.40246974410047287</v>
      </c>
      <c r="CT69" s="65">
        <f t="shared" si="95"/>
        <v>0.40656577330378729</v>
      </c>
      <c r="CU69" s="65">
        <f t="shared" si="95"/>
        <v>0.41055865124402724</v>
      </c>
      <c r="CV69" s="65">
        <f t="shared" si="95"/>
        <v>0.41444923655284771</v>
      </c>
      <c r="CW69" s="65">
        <f t="shared" ref="CW69:DP69" si="96">CW$49*CW26</f>
        <v>0.4129787376952882</v>
      </c>
      <c r="CX69" s="65">
        <f t="shared" si="96"/>
        <v>0.41151345628464231</v>
      </c>
      <c r="CY69" s="65">
        <f t="shared" si="96"/>
        <v>0.41005337380899332</v>
      </c>
      <c r="CZ69" s="65">
        <f t="shared" si="96"/>
        <v>0.40859847182210635</v>
      </c>
      <c r="DA69" s="65">
        <f t="shared" si="96"/>
        <v>0.40714873194319517</v>
      </c>
      <c r="DB69" s="65">
        <f t="shared" si="96"/>
        <v>0.40570413585669013</v>
      </c>
      <c r="DC69" s="65">
        <f t="shared" si="96"/>
        <v>0.40426466531200661</v>
      </c>
      <c r="DD69" s="65">
        <f t="shared" si="96"/>
        <v>0.40283030212331444</v>
      </c>
      <c r="DE69" s="65">
        <f t="shared" si="96"/>
        <v>0.40140102816930839</v>
      </c>
      <c r="DF69" s="65">
        <f t="shared" si="96"/>
        <v>0.39997682539297896</v>
      </c>
      <c r="DG69" s="65">
        <f t="shared" si="96"/>
        <v>0.39855767580138446</v>
      </c>
      <c r="DH69" s="65">
        <f t="shared" si="96"/>
        <v>0.3971435614654234</v>
      </c>
      <c r="DI69" s="65">
        <f t="shared" si="96"/>
        <v>0.39573446451960831</v>
      </c>
      <c r="DJ69" s="65">
        <f t="shared" si="96"/>
        <v>0.39433036716183989</v>
      </c>
      <c r="DK69" s="65">
        <f t="shared" si="96"/>
        <v>0.39293125165318205</v>
      </c>
      <c r="DL69" s="65">
        <f t="shared" si="96"/>
        <v>0.39153710031763783</v>
      </c>
      <c r="DM69" s="65">
        <f t="shared" si="96"/>
        <v>0.39014789554192625</v>
      </c>
      <c r="DN69" s="65">
        <f t="shared" si="96"/>
        <v>0.38876361977525953</v>
      </c>
      <c r="DO69" s="65">
        <f t="shared" si="96"/>
        <v>0.38738425552912148</v>
      </c>
      <c r="DP69" s="65">
        <f t="shared" si="96"/>
        <v>0.38600978537704661</v>
      </c>
    </row>
    <row r="70" spans="1:120" x14ac:dyDescent="0.25">
      <c r="A70" s="65" t="str">
        <f t="shared" si="69"/>
        <v>11_MEX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11_MEX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2.61298188</v>
      </c>
      <c r="BP70" s="65">
        <f t="shared" si="97"/>
        <v>0.80399120400000001</v>
      </c>
      <c r="BQ70" s="65">
        <f t="shared" si="97"/>
        <v>0.81322358125034666</v>
      </c>
      <c r="BR70" s="65">
        <f t="shared" si="97"/>
        <v>0.73190954916052575</v>
      </c>
      <c r="BS70" s="65">
        <f t="shared" si="97"/>
        <v>0.75303461086122681</v>
      </c>
      <c r="BT70" s="65">
        <f t="shared" si="97"/>
        <v>0.77436417046429973</v>
      </c>
      <c r="BU70" s="65">
        <f t="shared" si="97"/>
        <v>0.79588101909015418</v>
      </c>
      <c r="BV70" s="65">
        <f t="shared" si="97"/>
        <v>0.81758605609228951</v>
      </c>
      <c r="BW70" s="65">
        <f t="shared" si="97"/>
        <v>0.83946861769359915</v>
      </c>
      <c r="BX70" s="65">
        <f t="shared" si="97"/>
        <v>0.86155364773850751</v>
      </c>
      <c r="BY70" s="65">
        <f t="shared" si="97"/>
        <v>0.88386152367613779</v>
      </c>
      <c r="BZ70" s="65">
        <f t="shared" si="97"/>
        <v>0.89238584791275688</v>
      </c>
      <c r="CA70" s="65">
        <f t="shared" si="97"/>
        <v>0.90088907224846393</v>
      </c>
      <c r="CB70" s="65">
        <f t="shared" si="97"/>
        <v>0.90938322270701422</v>
      </c>
      <c r="CC70" s="65">
        <f t="shared" si="97"/>
        <v>0.91786949259100303</v>
      </c>
      <c r="CD70" s="65">
        <f t="shared" si="97"/>
        <v>0.92633805579374306</v>
      </c>
      <c r="CE70" s="65">
        <f t="shared" si="97"/>
        <v>0.934773142195653</v>
      </c>
      <c r="CF70" s="65">
        <f t="shared" si="97"/>
        <v>0.94317453793666362</v>
      </c>
      <c r="CG70" s="65">
        <f t="shared" si="97"/>
        <v>0.95151243600339352</v>
      </c>
      <c r="CH70" s="65">
        <f t="shared" si="97"/>
        <v>0.95976389904247272</v>
      </c>
      <c r="CI70" s="65">
        <f t="shared" si="97"/>
        <v>0.96789863791094599</v>
      </c>
      <c r="CJ70" s="65">
        <f t="shared" si="97"/>
        <v>0.9759061460375168</v>
      </c>
      <c r="CK70" s="65">
        <f t="shared" si="97"/>
        <v>0.98867515457642841</v>
      </c>
      <c r="CL70" s="65">
        <f t="shared" si="97"/>
        <v>1.0013348764103358</v>
      </c>
      <c r="CM70" s="65">
        <f t="shared" si="97"/>
        <v>1.0138664801652209</v>
      </c>
      <c r="CN70" s="65">
        <f t="shared" si="97"/>
        <v>1.0262485633141465</v>
      </c>
      <c r="CO70" s="65">
        <f t="shared" si="97"/>
        <v>1.0384613297272802</v>
      </c>
      <c r="CP70" s="65">
        <f t="shared" si="97"/>
        <v>1.0504762739064957</v>
      </c>
      <c r="CQ70" s="65">
        <f t="shared" si="97"/>
        <v>1.0622879857166605</v>
      </c>
      <c r="CR70" s="65">
        <f t="shared" si="97"/>
        <v>1.0738692687731586</v>
      </c>
      <c r="CS70" s="65">
        <f t="shared" si="97"/>
        <v>1.0851764245944093</v>
      </c>
      <c r="CT70" s="65">
        <f t="shared" si="97"/>
        <v>1.0962205201843065</v>
      </c>
      <c r="CU70" s="65">
        <f t="shared" si="97"/>
        <v>1.1069864897274724</v>
      </c>
      <c r="CV70" s="65">
        <f t="shared" si="97"/>
        <v>1.117476648346579</v>
      </c>
      <c r="CW70" s="65">
        <f t="shared" ref="CW70:DP70" si="98">CW$49*CW27</f>
        <v>1.1135117523115166</v>
      </c>
      <c r="CX70" s="65">
        <f t="shared" si="98"/>
        <v>1.1095609240429636</v>
      </c>
      <c r="CY70" s="65">
        <f t="shared" si="98"/>
        <v>1.1056241136273659</v>
      </c>
      <c r="CZ70" s="65">
        <f t="shared" si="98"/>
        <v>1.1017012713282659</v>
      </c>
      <c r="DA70" s="65">
        <f t="shared" si="98"/>
        <v>1.097792347585675</v>
      </c>
      <c r="DB70" s="65">
        <f t="shared" si="98"/>
        <v>1.093897293015448</v>
      </c>
      <c r="DC70" s="65">
        <f t="shared" si="98"/>
        <v>1.090016058408658</v>
      </c>
      <c r="DD70" s="65">
        <f t="shared" si="98"/>
        <v>1.0861485947309755</v>
      </c>
      <c r="DE70" s="65">
        <f t="shared" si="98"/>
        <v>1.0822948531220484</v>
      </c>
      <c r="DF70" s="65">
        <f t="shared" si="98"/>
        <v>1.0784547848948858</v>
      </c>
      <c r="DG70" s="65">
        <f t="shared" si="98"/>
        <v>1.0746283415352409</v>
      </c>
      <c r="DH70" s="65">
        <f t="shared" si="98"/>
        <v>1.0708154747010004</v>
      </c>
      <c r="DI70" s="65">
        <f t="shared" si="98"/>
        <v>1.0670161362215724</v>
      </c>
      <c r="DJ70" s="65">
        <f t="shared" si="98"/>
        <v>1.0632302780972775</v>
      </c>
      <c r="DK70" s="65">
        <f t="shared" si="98"/>
        <v>1.0594578524987439</v>
      </c>
      <c r="DL70" s="65">
        <f t="shared" si="98"/>
        <v>1.0556988117663015</v>
      </c>
      <c r="DM70" s="65">
        <f t="shared" si="98"/>
        <v>1.0519531084093807</v>
      </c>
      <c r="DN70" s="65">
        <f t="shared" si="98"/>
        <v>1.0482206951059125</v>
      </c>
      <c r="DO70" s="65">
        <f t="shared" si="98"/>
        <v>1.0445015247017297</v>
      </c>
      <c r="DP70" s="65">
        <f t="shared" si="98"/>
        <v>1.0407955502099726</v>
      </c>
    </row>
    <row r="71" spans="1:120" x14ac:dyDescent="0.25">
      <c r="A71" s="65" t="str">
        <f t="shared" si="69"/>
        <v>11_MEX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11_MEX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0.14189065200000001</v>
      </c>
      <c r="BP71" s="65">
        <f t="shared" si="99"/>
        <v>0.14189065200000001</v>
      </c>
      <c r="BQ71" s="65">
        <f t="shared" si="99"/>
        <v>0.14352000816838123</v>
      </c>
      <c r="BR71" s="65">
        <f t="shared" si="99"/>
        <v>0.12916947675389376</v>
      </c>
      <c r="BS71" s="65">
        <f t="shared" si="99"/>
        <v>0.13289768766383886</v>
      </c>
      <c r="BT71" s="65">
        <f t="shared" si="99"/>
        <v>0.13666198894461862</v>
      </c>
      <c r="BU71" s="65">
        <f t="shared" si="99"/>
        <v>0.1404593435242687</v>
      </c>
      <c r="BV71" s="65">
        <f t="shared" si="99"/>
        <v>0.14428991012324993</v>
      </c>
      <c r="BW71" s="65">
        <f t="shared" si="99"/>
        <v>0.14815180676788037</v>
      </c>
      <c r="BX71" s="65">
        <f t="shared" si="99"/>
        <v>0.15204943561869508</v>
      </c>
      <c r="BY71" s="65">
        <f t="shared" si="99"/>
        <v>0.15598639294581212</v>
      </c>
      <c r="BZ71" s="65">
        <f t="shared" si="99"/>
        <v>0.1574907899065944</v>
      </c>
      <c r="CA71" s="65">
        <f t="shared" si="99"/>
        <v>0.15899146309691423</v>
      </c>
      <c r="CB71" s="65">
        <f t="shared" si="99"/>
        <v>0.16049053490361251</v>
      </c>
      <c r="CC71" s="65">
        <f t="shared" si="99"/>
        <v>0.16198821592412169</v>
      </c>
      <c r="CD71" s="65">
        <f t="shared" si="99"/>
        <v>0.16348277201921549</v>
      </c>
      <c r="CE71" s="65">
        <f t="shared" si="99"/>
        <v>0.16497142003338372</v>
      </c>
      <c r="CF71" s="65">
        <f t="shared" si="99"/>
        <v>0.16645412222399378</v>
      </c>
      <c r="CG71" s="65">
        <f t="shared" si="99"/>
        <v>0.16792561816463575</v>
      </c>
      <c r="CH71" s="65">
        <f t="shared" si="99"/>
        <v>0.16938185980601675</v>
      </c>
      <c r="CI71" s="65">
        <f t="shared" si="99"/>
        <v>0.17081750163412984</v>
      </c>
      <c r="CJ71" s="65">
        <f t="shared" si="99"/>
        <v>0.17223068941942113</v>
      </c>
      <c r="CK71" s="65">
        <f t="shared" si="99"/>
        <v>0.17448420032596548</v>
      </c>
      <c r="CL71" s="65">
        <f t="shared" si="99"/>
        <v>0.17671842400430285</v>
      </c>
      <c r="CM71" s="65">
        <f t="shared" si="99"/>
        <v>0.17893003704004234</v>
      </c>
      <c r="CN71" s="65">
        <f t="shared" si="99"/>
        <v>0.18111526225442076</v>
      </c>
      <c r="CO71" s="65">
        <f t="shared" si="99"/>
        <v>0.18327060597020009</v>
      </c>
      <c r="CP71" s="65">
        <f t="shared" si="99"/>
        <v>0.18539103745608046</v>
      </c>
      <c r="CQ71" s="65">
        <f t="shared" si="99"/>
        <v>0.1874756019160424</v>
      </c>
      <c r="CR71" s="65">
        <f t="shared" si="99"/>
        <v>0.18951949965485776</v>
      </c>
      <c r="CS71" s="65">
        <f t="shared" si="99"/>
        <v>0.19151501864034018</v>
      </c>
      <c r="CT71" s="65">
        <f t="shared" si="99"/>
        <v>0.19346411200878055</v>
      </c>
      <c r="CU71" s="65">
        <f t="shared" si="99"/>
        <v>0.19536412090227581</v>
      </c>
      <c r="CV71" s="65">
        <f t="shared" si="99"/>
        <v>0.19721545390025286</v>
      </c>
      <c r="CW71" s="65">
        <f t="shared" ref="CW71:DP71" si="100">CW$49*CW28</f>
        <v>0.19651571778283231</v>
      </c>
      <c r="CX71" s="65">
        <f t="shared" si="100"/>
        <v>0.19581846438481501</v>
      </c>
      <c r="CY71" s="65">
        <f t="shared" si="100"/>
        <v>0.1951236848973151</v>
      </c>
      <c r="CZ71" s="65">
        <f t="shared" si="100"/>
        <v>0.19443137054270124</v>
      </c>
      <c r="DA71" s="65">
        <f t="shared" si="100"/>
        <v>0.19374151257448585</v>
      </c>
      <c r="DB71" s="65">
        <f t="shared" si="100"/>
        <v>0.19305410227721462</v>
      </c>
      <c r="DC71" s="65">
        <f t="shared" si="100"/>
        <v>0.19236913096635636</v>
      </c>
      <c r="DD71" s="65">
        <f t="shared" si="100"/>
        <v>0.19168658998819324</v>
      </c>
      <c r="DE71" s="65">
        <f t="shared" si="100"/>
        <v>0.19100647071971158</v>
      </c>
      <c r="DF71" s="65">
        <f t="shared" si="100"/>
        <v>0.19032876456849276</v>
      </c>
      <c r="DG71" s="65">
        <f t="shared" si="100"/>
        <v>0.18965346297260482</v>
      </c>
      <c r="DH71" s="65">
        <f t="shared" si="100"/>
        <v>0.18898055740049419</v>
      </c>
      <c r="DI71" s="65">
        <f t="shared" si="100"/>
        <v>0.18831003935087789</v>
      </c>
      <c r="DJ71" s="65">
        <f t="shared" si="100"/>
        <v>0.1876419003526362</v>
      </c>
      <c r="DK71" s="65">
        <f t="shared" si="100"/>
        <v>0.18697613196470564</v>
      </c>
      <c r="DL71" s="65">
        <f t="shared" si="100"/>
        <v>0.18631272577597224</v>
      </c>
      <c r="DM71" s="65">
        <f t="shared" si="100"/>
        <v>0.18565167340516536</v>
      </c>
      <c r="DN71" s="65">
        <f t="shared" si="100"/>
        <v>0.18499296650075178</v>
      </c>
      <c r="DO71" s="65">
        <f t="shared" si="100"/>
        <v>0.18433659674083014</v>
      </c>
      <c r="DP71" s="65">
        <f t="shared" si="100"/>
        <v>0.18368255583302592</v>
      </c>
    </row>
    <row r="72" spans="1:120" x14ac:dyDescent="0.25">
      <c r="A72" s="65" t="str">
        <f t="shared" si="69"/>
        <v>11_MEX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11_MEX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11_MEX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11_MEX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11_MEX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11_MEX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117.119994084</v>
      </c>
      <c r="BP74" s="65">
        <f t="shared" si="105"/>
        <v>104.223980196</v>
      </c>
      <c r="BQ74" s="65">
        <f t="shared" si="105"/>
        <v>105.42080312007535</v>
      </c>
      <c r="BR74" s="65">
        <f t="shared" si="105"/>
        <v>94.879802138942225</v>
      </c>
      <c r="BS74" s="65">
        <f t="shared" si="105"/>
        <v>97.618312213902129</v>
      </c>
      <c r="BT74" s="65">
        <f t="shared" si="105"/>
        <v>100.38333201337255</v>
      </c>
      <c r="BU74" s="65">
        <f t="shared" si="105"/>
        <v>103.17263069463199</v>
      </c>
      <c r="BV74" s="65">
        <f t="shared" si="105"/>
        <v>105.98632484378341</v>
      </c>
      <c r="BW74" s="65">
        <f t="shared" si="105"/>
        <v>108.82303208090966</v>
      </c>
      <c r="BX74" s="65">
        <f t="shared" si="105"/>
        <v>111.68598595724161</v>
      </c>
      <c r="BY74" s="65">
        <f t="shared" si="105"/>
        <v>114.57782806741774</v>
      </c>
      <c r="BZ74" s="65">
        <f t="shared" si="105"/>
        <v>115.68286378920368</v>
      </c>
      <c r="CA74" s="65">
        <f t="shared" si="105"/>
        <v>116.78516426258905</v>
      </c>
      <c r="CB74" s="65">
        <f t="shared" si="105"/>
        <v>117.88628845993014</v>
      </c>
      <c r="CC74" s="65">
        <f t="shared" si="105"/>
        <v>118.98639107290195</v>
      </c>
      <c r="CD74" s="65">
        <f t="shared" si="105"/>
        <v>120.08419831151316</v>
      </c>
      <c r="CE74" s="65">
        <f t="shared" si="105"/>
        <v>121.17766584415573</v>
      </c>
      <c r="CF74" s="65">
        <f t="shared" si="105"/>
        <v>122.26676594745719</v>
      </c>
      <c r="CG74" s="65">
        <f t="shared" si="105"/>
        <v>123.34763464186535</v>
      </c>
      <c r="CH74" s="65">
        <f t="shared" si="105"/>
        <v>124.41729848407452</v>
      </c>
      <c r="CI74" s="65">
        <f t="shared" si="105"/>
        <v>125.47183099451649</v>
      </c>
      <c r="CJ74" s="65">
        <f t="shared" si="105"/>
        <v>126.50987017237176</v>
      </c>
      <c r="CK74" s="65">
        <f t="shared" si="105"/>
        <v>128.16515804923029</v>
      </c>
      <c r="CL74" s="65">
        <f t="shared" si="105"/>
        <v>129.80627873704321</v>
      </c>
      <c r="CM74" s="65">
        <f t="shared" si="105"/>
        <v>131.43079106388859</v>
      </c>
      <c r="CN74" s="65">
        <f t="shared" si="105"/>
        <v>133.03592055097542</v>
      </c>
      <c r="CO74" s="65">
        <f t="shared" si="105"/>
        <v>134.61910096196513</v>
      </c>
      <c r="CP74" s="65">
        <f t="shared" si="105"/>
        <v>136.17663703693765</v>
      </c>
      <c r="CQ74" s="65">
        <f t="shared" si="105"/>
        <v>137.70782744257733</v>
      </c>
      <c r="CR74" s="65">
        <f t="shared" si="105"/>
        <v>139.20914662358257</v>
      </c>
      <c r="CS74" s="65">
        <f t="shared" si="105"/>
        <v>140.67492980444823</v>
      </c>
      <c r="CT74" s="65">
        <f t="shared" si="105"/>
        <v>142.10661163668399</v>
      </c>
      <c r="CU74" s="65">
        <f t="shared" si="105"/>
        <v>143.50223908991376</v>
      </c>
      <c r="CV74" s="65">
        <f t="shared" si="105"/>
        <v>144.86211228097756</v>
      </c>
      <c r="CW74" s="65">
        <f t="shared" ref="CW74:DP74" si="106">CW$49*CW31</f>
        <v>144.34812998393051</v>
      </c>
      <c r="CX74" s="65">
        <f t="shared" si="106"/>
        <v>143.83597133695673</v>
      </c>
      <c r="CY74" s="65">
        <f t="shared" si="106"/>
        <v>143.32562986960076</v>
      </c>
      <c r="CZ74" s="65">
        <f t="shared" si="106"/>
        <v>142.8170991343647</v>
      </c>
      <c r="DA74" s="65">
        <f t="shared" si="106"/>
        <v>142.31037270662699</v>
      </c>
      <c r="DB74" s="65">
        <f t="shared" si="106"/>
        <v>141.80544418456111</v>
      </c>
      <c r="DC74" s="65">
        <f t="shared" si="106"/>
        <v>141.30230718905474</v>
      </c>
      <c r="DD74" s="65">
        <f t="shared" si="106"/>
        <v>140.8009553636291</v>
      </c>
      <c r="DE74" s="65">
        <f t="shared" si="106"/>
        <v>140.30138237435881</v>
      </c>
      <c r="DF74" s="65">
        <f t="shared" si="106"/>
        <v>139.80358190979169</v>
      </c>
      <c r="DG74" s="65">
        <f t="shared" si="106"/>
        <v>139.30754768086905</v>
      </c>
      <c r="DH74" s="65">
        <f t="shared" si="106"/>
        <v>138.81327342084634</v>
      </c>
      <c r="DI74" s="65">
        <f t="shared" si="106"/>
        <v>138.32075288521395</v>
      </c>
      <c r="DJ74" s="65">
        <f t="shared" si="106"/>
        <v>137.82997985161822</v>
      </c>
      <c r="DK74" s="65">
        <f t="shared" si="106"/>
        <v>137.34094811978295</v>
      </c>
      <c r="DL74" s="65">
        <f t="shared" si="106"/>
        <v>136.85365151143094</v>
      </c>
      <c r="DM74" s="65">
        <f t="shared" si="106"/>
        <v>136.36808387020611</v>
      </c>
      <c r="DN74" s="65">
        <f t="shared" si="106"/>
        <v>135.88423906159551</v>
      </c>
      <c r="DO74" s="65">
        <f t="shared" si="106"/>
        <v>135.40211097285203</v>
      </c>
      <c r="DP74" s="65">
        <f t="shared" si="106"/>
        <v>134.92169351291702</v>
      </c>
    </row>
    <row r="75" spans="1:120" x14ac:dyDescent="0.25">
      <c r="A75" s="65" t="str">
        <f t="shared" si="69"/>
        <v>11_MEX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11_MEX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46.554285240000013</v>
      </c>
      <c r="BP75" s="65">
        <f t="shared" si="107"/>
        <v>48.323375712000001</v>
      </c>
      <c r="BQ75" s="65">
        <f t="shared" si="107"/>
        <v>48.878281825852731</v>
      </c>
      <c r="BR75" s="65">
        <f t="shared" si="107"/>
        <v>43.990954074274448</v>
      </c>
      <c r="BS75" s="65">
        <f t="shared" si="107"/>
        <v>45.260662360165291</v>
      </c>
      <c r="BT75" s="65">
        <f t="shared" si="107"/>
        <v>46.542661861332455</v>
      </c>
      <c r="BU75" s="65">
        <f t="shared" si="107"/>
        <v>47.835918249104317</v>
      </c>
      <c r="BV75" s="65">
        <f t="shared" si="107"/>
        <v>49.140485578546212</v>
      </c>
      <c r="BW75" s="65">
        <f t="shared" si="107"/>
        <v>50.455722910173876</v>
      </c>
      <c r="BX75" s="65">
        <f t="shared" si="107"/>
        <v>51.7831294777598</v>
      </c>
      <c r="BY75" s="65">
        <f t="shared" si="107"/>
        <v>53.123930054815361</v>
      </c>
      <c r="BZ75" s="65">
        <f t="shared" si="107"/>
        <v>53.636279096356681</v>
      </c>
      <c r="CA75" s="65">
        <f t="shared" si="107"/>
        <v>54.147359941885178</v>
      </c>
      <c r="CB75" s="65">
        <f t="shared" si="107"/>
        <v>54.657895407846304</v>
      </c>
      <c r="CC75" s="65">
        <f t="shared" si="107"/>
        <v>55.167957216927263</v>
      </c>
      <c r="CD75" s="65">
        <f t="shared" si="107"/>
        <v>55.676954777287179</v>
      </c>
      <c r="CE75" s="65">
        <f t="shared" si="107"/>
        <v>56.183940236002059</v>
      </c>
      <c r="CF75" s="65">
        <f t="shared" si="107"/>
        <v>56.688900739149631</v>
      </c>
      <c r="CG75" s="65">
        <f t="shared" si="107"/>
        <v>57.190044755305998</v>
      </c>
      <c r="CH75" s="65">
        <f t="shared" si="107"/>
        <v>57.685993649556714</v>
      </c>
      <c r="CI75" s="65">
        <f t="shared" si="107"/>
        <v>58.174926912389083</v>
      </c>
      <c r="CJ75" s="65">
        <f t="shared" si="107"/>
        <v>58.656213053073245</v>
      </c>
      <c r="CK75" s="65">
        <f t="shared" si="107"/>
        <v>59.423686122462158</v>
      </c>
      <c r="CL75" s="65">
        <f t="shared" si="107"/>
        <v>60.184590584533012</v>
      </c>
      <c r="CM75" s="65">
        <f t="shared" si="107"/>
        <v>60.937794591627124</v>
      </c>
      <c r="CN75" s="65">
        <f t="shared" si="107"/>
        <v>61.682011758588516</v>
      </c>
      <c r="CO75" s="65">
        <f t="shared" si="107"/>
        <v>62.416052251728978</v>
      </c>
      <c r="CP75" s="65">
        <f t="shared" si="107"/>
        <v>63.138202766364373</v>
      </c>
      <c r="CQ75" s="65">
        <f t="shared" si="107"/>
        <v>63.84813812979214</v>
      </c>
      <c r="CR75" s="65">
        <f t="shared" si="107"/>
        <v>64.544223720756094</v>
      </c>
      <c r="CS75" s="65">
        <f t="shared" si="107"/>
        <v>65.223833070044989</v>
      </c>
      <c r="CT75" s="65">
        <f t="shared" si="107"/>
        <v>65.887631352830468</v>
      </c>
      <c r="CU75" s="65">
        <f t="shared" si="107"/>
        <v>66.534713047941096</v>
      </c>
      <c r="CV75" s="65">
        <f t="shared" si="107"/>
        <v>67.165217304340374</v>
      </c>
      <c r="CW75" s="65">
        <f t="shared" ref="CW75:DP75" si="108">CW$49*CW32</f>
        <v>66.926909770864739</v>
      </c>
      <c r="CX75" s="65">
        <f t="shared" si="108"/>
        <v>66.689447771473425</v>
      </c>
      <c r="CY75" s="65">
        <f t="shared" si="108"/>
        <v>66.452828306144241</v>
      </c>
      <c r="CZ75" s="65">
        <f t="shared" si="108"/>
        <v>66.217048385499325</v>
      </c>
      <c r="DA75" s="65">
        <f t="shared" si="108"/>
        <v>65.982105030767329</v>
      </c>
      <c r="DB75" s="65">
        <f t="shared" si="108"/>
        <v>65.747995273745886</v>
      </c>
      <c r="DC75" s="65">
        <f t="shared" si="108"/>
        <v>65.514716156763981</v>
      </c>
      <c r="DD75" s="65">
        <f t="shared" si="108"/>
        <v>65.28226473264472</v>
      </c>
      <c r="DE75" s="65">
        <f t="shared" si="108"/>
        <v>65.050638064667964</v>
      </c>
      <c r="DF75" s="65">
        <f t="shared" si="108"/>
        <v>64.819833226533319</v>
      </c>
      <c r="DG75" s="65">
        <f t="shared" si="108"/>
        <v>64.589847302323122</v>
      </c>
      <c r="DH75" s="65">
        <f t="shared" si="108"/>
        <v>64.360677386465667</v>
      </c>
      <c r="DI75" s="65">
        <f t="shared" si="108"/>
        <v>64.132320583698373</v>
      </c>
      <c r="DJ75" s="65">
        <f t="shared" si="108"/>
        <v>63.904774009031335</v>
      </c>
      <c r="DK75" s="65">
        <f t="shared" si="108"/>
        <v>63.678034787710821</v>
      </c>
      <c r="DL75" s="65">
        <f t="shared" si="108"/>
        <v>63.45210005518291</v>
      </c>
      <c r="DM75" s="65">
        <f t="shared" si="108"/>
        <v>63.2269669570574</v>
      </c>
      <c r="DN75" s="65">
        <f t="shared" si="108"/>
        <v>63.00263264907165</v>
      </c>
      <c r="DO75" s="65">
        <f t="shared" si="108"/>
        <v>62.779094297054719</v>
      </c>
      <c r="DP75" s="65">
        <f t="shared" si="108"/>
        <v>62.556349076891514</v>
      </c>
    </row>
    <row r="76" spans="1:120" x14ac:dyDescent="0.25">
      <c r="A76" s="65" t="str">
        <f t="shared" si="69"/>
        <v>11_MEX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11_MEX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11_MEX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11_MEX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11_MEX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11_MEX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11_MEX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11_MEX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11_MEX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11_MEX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11_MEX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11_MEX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11_MEX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11_MEX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11_MEX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11_MEX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11_MEX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11_MEX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11_MEX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11_MEX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11_MEX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11_MEX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11_MEX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11_MEX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11_MEX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11_MEX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41.295580704000002</v>
      </c>
      <c r="BP88" s="65">
        <f t="shared" si="133"/>
        <v>41.662009440000013</v>
      </c>
      <c r="BQ88" s="65">
        <f t="shared" si="133"/>
        <v>42.140421873175811</v>
      </c>
      <c r="BR88" s="65">
        <f t="shared" si="133"/>
        <v>37.926811132565547</v>
      </c>
      <c r="BS88" s="65">
        <f t="shared" si="133"/>
        <v>39.021490422110595</v>
      </c>
      <c r="BT88" s="65">
        <f t="shared" si="133"/>
        <v>40.126766585721789</v>
      </c>
      <c r="BU88" s="65">
        <f t="shared" si="133"/>
        <v>41.24174787669795</v>
      </c>
      <c r="BV88" s="65">
        <f t="shared" si="133"/>
        <v>42.366480898626023</v>
      </c>
      <c r="BW88" s="65">
        <f t="shared" si="133"/>
        <v>43.500413065382844</v>
      </c>
      <c r="BX88" s="65">
        <f t="shared" si="133"/>
        <v>44.644836941708803</v>
      </c>
      <c r="BY88" s="65">
        <f t="shared" si="133"/>
        <v>45.8008084663673</v>
      </c>
      <c r="BZ88" s="65">
        <f t="shared" si="133"/>
        <v>46.242530309900857</v>
      </c>
      <c r="CA88" s="65">
        <f t="shared" si="133"/>
        <v>46.683158777951448</v>
      </c>
      <c r="CB88" s="65">
        <f t="shared" si="133"/>
        <v>47.123317046883088</v>
      </c>
      <c r="CC88" s="65">
        <f t="shared" si="133"/>
        <v>47.563066952426993</v>
      </c>
      <c r="CD88" s="65">
        <f t="shared" si="133"/>
        <v>48.001899315692242</v>
      </c>
      <c r="CE88" s="65">
        <f t="shared" si="133"/>
        <v>48.438996945063302</v>
      </c>
      <c r="CF88" s="65">
        <f t="shared" si="133"/>
        <v>48.874348758528122</v>
      </c>
      <c r="CG88" s="65">
        <f t="shared" si="133"/>
        <v>49.306410186859196</v>
      </c>
      <c r="CH88" s="65">
        <f t="shared" si="133"/>
        <v>49.733992639649223</v>
      </c>
      <c r="CI88" s="65">
        <f t="shared" si="133"/>
        <v>50.155526564204784</v>
      </c>
      <c r="CJ88" s="65">
        <f t="shared" si="133"/>
        <v>50.570467520648464</v>
      </c>
      <c r="CK88" s="65">
        <f t="shared" si="133"/>
        <v>51.232144603234531</v>
      </c>
      <c r="CL88" s="65">
        <f t="shared" si="133"/>
        <v>51.888158559516604</v>
      </c>
      <c r="CM88" s="65">
        <f t="shared" si="133"/>
        <v>52.53753356677646</v>
      </c>
      <c r="CN88" s="65">
        <f t="shared" si="133"/>
        <v>53.179160567757187</v>
      </c>
      <c r="CO88" s="65">
        <f t="shared" si="133"/>
        <v>53.812013747071937</v>
      </c>
      <c r="CP88" s="65">
        <f t="shared" si="133"/>
        <v>54.434615978694794</v>
      </c>
      <c r="CQ88" s="65">
        <f t="shared" si="133"/>
        <v>55.046686914905749</v>
      </c>
      <c r="CR88" s="65">
        <f t="shared" si="133"/>
        <v>55.646817266614327</v>
      </c>
      <c r="CS88" s="65">
        <f t="shared" si="133"/>
        <v>56.232742622788379</v>
      </c>
      <c r="CT88" s="65">
        <f t="shared" si="133"/>
        <v>56.805036464354529</v>
      </c>
      <c r="CU88" s="65">
        <f t="shared" si="133"/>
        <v>57.362918096027364</v>
      </c>
      <c r="CV88" s="65">
        <f t="shared" si="133"/>
        <v>57.906507485117658</v>
      </c>
      <c r="CW88" s="65">
        <f t="shared" ref="CW88:DP88" si="134">CW$49*CW45</f>
        <v>57.701050590540248</v>
      </c>
      <c r="CX88" s="65">
        <f t="shared" si="134"/>
        <v>57.496322673367331</v>
      </c>
      <c r="CY88" s="65">
        <f t="shared" si="134"/>
        <v>57.29232114712908</v>
      </c>
      <c r="CZ88" s="65">
        <f t="shared" si="134"/>
        <v>57.089043434532691</v>
      </c>
      <c r="DA88" s="65">
        <f t="shared" si="134"/>
        <v>56.886486967429782</v>
      </c>
      <c r="DB88" s="65">
        <f t="shared" si="134"/>
        <v>56.684649186783972</v>
      </c>
      <c r="DC88" s="65">
        <f t="shared" si="134"/>
        <v>56.483527542638548</v>
      </c>
      <c r="DD88" s="65">
        <f t="shared" si="134"/>
        <v>56.283119494084239</v>
      </c>
      <c r="DE88" s="65">
        <f t="shared" si="134"/>
        <v>56.083422509227134</v>
      </c>
      <c r="DF88" s="65">
        <f t="shared" si="134"/>
        <v>55.884434065156668</v>
      </c>
      <c r="DG88" s="65">
        <f t="shared" si="134"/>
        <v>55.686151647913775</v>
      </c>
      <c r="DH88" s="65">
        <f t="shared" si="134"/>
        <v>55.488572752459106</v>
      </c>
      <c r="DI88" s="65">
        <f t="shared" si="134"/>
        <v>55.291694882641409</v>
      </c>
      <c r="DJ88" s="65">
        <f t="shared" si="134"/>
        <v>55.095515551165953</v>
      </c>
      <c r="DK88" s="65">
        <f t="shared" si="134"/>
        <v>54.900032279563135</v>
      </c>
      <c r="DL88" s="65">
        <f t="shared" si="134"/>
        <v>54.705242598157163</v>
      </c>
      <c r="DM88" s="65">
        <f t="shared" si="134"/>
        <v>54.51114404603485</v>
      </c>
      <c r="DN88" s="65">
        <f t="shared" si="134"/>
        <v>54.317734171014528</v>
      </c>
      <c r="DO88" s="65">
        <f t="shared" si="134"/>
        <v>54.125010529615054</v>
      </c>
      <c r="DP88" s="65">
        <f t="shared" si="134"/>
        <v>53.932970687024962</v>
      </c>
    </row>
    <row r="89" spans="1:120" x14ac:dyDescent="0.25">
      <c r="A89" s="65" t="str">
        <f t="shared" si="69"/>
        <v>11_MEX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11_MEX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11_MEX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11_MEX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11_MEX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11_MEX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11_MEX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11_MEX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11_MEX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11_MEX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11_MEX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11_MEX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11_MEX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11_MEX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11_MEX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11_MEX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11_MEX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11_MEX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11_MEX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11_MEX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11_MEX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11_MEX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11_MEX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11_MEX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11_MEX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11_MEX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11_MEX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11_MEX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11_MEX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11_MEX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11_MEX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11_MEX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11_MEX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11_MEX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11_MEX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11_MEX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11_MEX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11_MEX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11_MEX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11_MEX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11_MEX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11_MEX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11_MEX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11_MEX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11_MEX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11_MEX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11_MEX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11_MEX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11_MEX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11_MEX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11_MEX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11_MEX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11_MEX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11_MEX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11_MEX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11_MEX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11_MEX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11_MEX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11_MEX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11_MEX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11_MEX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11_MEX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11_MEX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11_MEX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11_MEX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11_MEX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650</v>
      </c>
      <c r="J15" s="42">
        <f t="shared" ref="J15:J46" si="0">IFERROR(F15/I15,0)</f>
        <v>3.1218069046153847E-3</v>
      </c>
      <c r="K15" s="42">
        <f t="shared" ref="K15:AO15" si="1">J15*(1-$F$4)</f>
        <v>3.0949788765288464E-3</v>
      </c>
      <c r="L15" s="42">
        <f t="shared" si="1"/>
        <v>3.0683814018086768E-3</v>
      </c>
      <c r="M15" s="42">
        <f t="shared" si="1"/>
        <v>3.0420124991368835E-3</v>
      </c>
      <c r="N15" s="42">
        <f t="shared" si="1"/>
        <v>3.0158702042224262E-3</v>
      </c>
      <c r="O15" s="42">
        <f t="shared" si="1"/>
        <v>2.9899525696548898E-3</v>
      </c>
      <c r="P15" s="42">
        <f t="shared" si="1"/>
        <v>2.9642576647594182E-3</v>
      </c>
      <c r="Q15" s="42">
        <f t="shared" si="1"/>
        <v>2.9387835754528919E-3</v>
      </c>
      <c r="R15" s="42">
        <f t="shared" si="1"/>
        <v>2.9135284041013438E-3</v>
      </c>
      <c r="S15" s="42">
        <f t="shared" si="1"/>
        <v>2.8884902693785981E-3</v>
      </c>
      <c r="T15" s="42">
        <f t="shared" si="1"/>
        <v>2.863667306126126E-3</v>
      </c>
      <c r="U15" s="42">
        <f t="shared" si="1"/>
        <v>2.8390576652141046E-3</v>
      </c>
      <c r="V15" s="42">
        <f t="shared" si="1"/>
        <v>2.8146595134036709E-3</v>
      </c>
      <c r="W15" s="42">
        <f t="shared" si="1"/>
        <v>2.7904710332103582E-3</v>
      </c>
      <c r="X15" s="42">
        <f t="shared" si="1"/>
        <v>2.7664904227687067E-3</v>
      </c>
      <c r="Y15" s="42">
        <f t="shared" si="1"/>
        <v>2.742715895698038E-3</v>
      </c>
      <c r="Z15" s="42">
        <f t="shared" si="1"/>
        <v>2.7191456809693829E-3</v>
      </c>
      <c r="AA15" s="42">
        <f t="shared" si="1"/>
        <v>2.6957780227735524E-3</v>
      </c>
      <c r="AB15" s="42">
        <f t="shared" si="1"/>
        <v>2.6726111803903421E-3</v>
      </c>
      <c r="AC15" s="42">
        <f t="shared" si="1"/>
        <v>2.6496434280588628E-3</v>
      </c>
      <c r="AD15" s="42">
        <f t="shared" si="1"/>
        <v>2.6268730548489822E-3</v>
      </c>
      <c r="AE15" s="42">
        <f t="shared" si="1"/>
        <v>2.6042983645338737E-3</v>
      </c>
      <c r="AF15" s="42">
        <f t="shared" si="1"/>
        <v>2.5819176754636607E-3</v>
      </c>
      <c r="AG15" s="42">
        <f t="shared" si="1"/>
        <v>2.5597293204401451E-3</v>
      </c>
      <c r="AH15" s="42">
        <f t="shared" si="1"/>
        <v>2.5377316465926129E-3</v>
      </c>
      <c r="AI15" s="42">
        <f t="shared" si="1"/>
        <v>2.5159230152547079E-3</v>
      </c>
      <c r="AJ15" s="42">
        <f t="shared" si="1"/>
        <v>2.4943018018423629E-3</v>
      </c>
      <c r="AK15" s="42">
        <f t="shared" si="1"/>
        <v>2.4728663957327801E-3</v>
      </c>
      <c r="AL15" s="42">
        <f t="shared" si="1"/>
        <v>2.4516152001444517E-3</v>
      </c>
      <c r="AM15" s="42">
        <f t="shared" si="1"/>
        <v>2.4305466320182103E-3</v>
      </c>
      <c r="AN15" s="42">
        <f t="shared" si="1"/>
        <v>2.4096591218993038E-3</v>
      </c>
      <c r="AO15" s="42">
        <f t="shared" si="1"/>
        <v>2.388951113820482E-3</v>
      </c>
      <c r="AP15" s="42">
        <f t="shared" ref="AP15:BJ15" si="2">AO15*(1-$F$4)</f>
        <v>2.3684210651860873E-3</v>
      </c>
      <c r="AQ15" s="42">
        <f t="shared" si="2"/>
        <v>2.3480674466571446E-3</v>
      </c>
      <c r="AR15" s="42">
        <f t="shared" si="2"/>
        <v>2.3278887420374347E-3</v>
      </c>
      <c r="AS15" s="42">
        <f t="shared" si="2"/>
        <v>2.3078834481605505E-3</v>
      </c>
      <c r="AT15" s="42">
        <f t="shared" si="2"/>
        <v>2.2880500747779211E-3</v>
      </c>
      <c r="AU15" s="42">
        <f t="shared" si="2"/>
        <v>2.2683871444477985E-3</v>
      </c>
      <c r="AV15" s="42">
        <f t="shared" si="2"/>
        <v>2.2488931924252004E-3</v>
      </c>
      <c r="AW15" s="42">
        <f t="shared" si="2"/>
        <v>2.2295667665527966E-3</v>
      </c>
      <c r="AX15" s="42">
        <f t="shared" si="2"/>
        <v>2.2104064271527336E-3</v>
      </c>
      <c r="AY15" s="42">
        <f t="shared" si="2"/>
        <v>2.19141074691939E-3</v>
      </c>
      <c r="AZ15" s="42">
        <f t="shared" si="2"/>
        <v>2.1725783108130516E-3</v>
      </c>
      <c r="BA15" s="42">
        <f t="shared" si="2"/>
        <v>2.1539077159545019E-3</v>
      </c>
      <c r="BB15" s="42">
        <f t="shared" si="2"/>
        <v>2.1353975715205178E-3</v>
      </c>
      <c r="BC15" s="42">
        <f t="shared" si="2"/>
        <v>2.1170464986402632E-3</v>
      </c>
      <c r="BD15" s="42">
        <f t="shared" si="2"/>
        <v>2.0988531302925735E-3</v>
      </c>
      <c r="BE15" s="42">
        <f t="shared" si="2"/>
        <v>2.080816111204122E-3</v>
      </c>
      <c r="BF15" s="42">
        <f t="shared" si="2"/>
        <v>2.0629340977484614E-3</v>
      </c>
      <c r="BG15" s="42">
        <f t="shared" si="2"/>
        <v>2.0452057578459358E-3</v>
      </c>
      <c r="BH15" s="42">
        <f t="shared" si="2"/>
        <v>2.0276297708644473E-3</v>
      </c>
      <c r="BI15" s="42">
        <f t="shared" si="2"/>
        <v>2.010204827521081E-3</v>
      </c>
      <c r="BJ15" s="42">
        <f t="shared" si="2"/>
        <v>1.9929296297845718E-3</v>
      </c>
      <c r="BK15" t="str">
        <f t="shared" ref="BK15:BK46" si="3">A15</f>
        <v>12_NZ</v>
      </c>
      <c r="BL15" t="str">
        <f t="shared" ref="BL15:BL46" si="4">"d_ind_cem_"&amp;C15</f>
        <v>d_ind_cem_1_x_coal_thermal</v>
      </c>
      <c r="BO15" s="8">
        <f t="shared" ref="BO15:BO46" si="5">E15</f>
        <v>1.9664980919999999</v>
      </c>
      <c r="BP15" s="8">
        <f t="shared" ref="BP15:BP46" si="6">F15</f>
        <v>2.0291744880000002</v>
      </c>
      <c r="BQ15" s="8" cm="1">
        <f t="array" ref="BQ15">K15*INDEX(prod_est,$G15+$H15-1,MATCH(BQ$14,$BP$14:$DP$14,0))</f>
        <v>2.01173626974375</v>
      </c>
      <c r="BR15" s="8" cm="1">
        <f t="array" ref="BR15">L15*INDEX(prod_est,$G15+$H15-1,MATCH(BR$14,$BP$14:$DP$14,0))</f>
        <v>1.6388378486130235</v>
      </c>
      <c r="BS15" s="8" cm="1">
        <f t="array" ref="BS15">M15*INDEX(prod_est,$G15+$H15-1,MATCH(BS$14,$BP$14:$DP$14,0))</f>
        <v>1.8298574328736665</v>
      </c>
      <c r="BT15" s="8" cm="1">
        <f t="array" ref="BT15">N15*INDEX(prod_est,$G15+$H15-1,MATCH(BT$14,$BP$14:$DP$14,0))</f>
        <v>1.8384960184240215</v>
      </c>
      <c r="BU15" s="8" cm="1">
        <f t="array" ref="BU15">O15*INDEX(prod_est,$G15+$H15-1,MATCH(BU$14,$BP$14:$DP$14,0))</f>
        <v>1.8468509886676865</v>
      </c>
      <c r="BV15" s="8" cm="1">
        <f t="array" ref="BV15">P15*INDEX(prod_est,$G15+$H15-1,MATCH(BV$14,$BP$14:$DP$14,0))</f>
        <v>1.854926580261272</v>
      </c>
      <c r="BW15" s="8" cm="1">
        <f t="array" ref="BW15">Q15*INDEX(prod_est,$G15+$H15-1,MATCH(BW$14,$BP$14:$DP$14,0))</f>
        <v>1.8627269779895619</v>
      </c>
      <c r="BX15" s="8" cm="1">
        <f t="array" ref="BX15">R15*INDEX(prod_est,$G15+$H15-1,MATCH(BX$14,$BP$14:$DP$14,0))</f>
        <v>1.8702563153441674</v>
      </c>
      <c r="BY15" s="8" cm="1">
        <f t="array" ref="BY15">S15*INDEX(prod_est,$G15+$H15-1,MATCH(BY$14,$BP$14:$DP$14,0))</f>
        <v>1.8775186750960888</v>
      </c>
      <c r="BZ15" s="8" cm="1">
        <f t="array" ref="BZ15">T15*INDEX(prod_est,$G15+$H15-1,MATCH(BZ$14,$BP$14:$DP$14,0))</f>
        <v>1.861383748981982</v>
      </c>
      <c r="CA15" s="8" cm="1">
        <f t="array" ref="CA15">U15*INDEX(prod_est,$G15+$H15-1,MATCH(CA$14,$BP$14:$DP$14,0))</f>
        <v>1.8453874823891681</v>
      </c>
      <c r="CB15" s="8" cm="1">
        <f t="array" ref="CB15">V15*INDEX(prod_est,$G15+$H15-1,MATCH(CB$14,$BP$14:$DP$14,0))</f>
        <v>1.8295286837123861</v>
      </c>
      <c r="CC15" s="8" cm="1">
        <f t="array" ref="CC15">W15*INDEX(prod_est,$G15+$H15-1,MATCH(CC$14,$BP$14:$DP$14,0))</f>
        <v>1.8138061715867329</v>
      </c>
      <c r="CD15" s="8" cm="1">
        <f t="array" ref="CD15">X15*INDEX(prod_est,$G15+$H15-1,MATCH(CD$14,$BP$14:$DP$14,0))</f>
        <v>1.7982187747996594</v>
      </c>
      <c r="CE15" s="8" cm="1">
        <f t="array" ref="CE15">Y15*INDEX(prod_est,$G15+$H15-1,MATCH(CE$14,$BP$14:$DP$14,0))</f>
        <v>1.7827653322037247</v>
      </c>
      <c r="CF15" s="8" cm="1">
        <f t="array" ref="CF15">Z15*INDEX(prod_est,$G15+$H15-1,MATCH(CF$14,$BP$14:$DP$14,0))</f>
        <v>1.7674446926300988</v>
      </c>
      <c r="CG15" s="8" cm="1">
        <f t="array" ref="CG15">AA15*INDEX(prod_est,$G15+$H15-1,MATCH(CG$14,$BP$14:$DP$14,0))</f>
        <v>1.7522557148028091</v>
      </c>
      <c r="CH15" s="8" cm="1">
        <f t="array" ref="CH15">AB15*INDEX(prod_est,$G15+$H15-1,MATCH(CH$14,$BP$14:$DP$14,0))</f>
        <v>1.7371972672537224</v>
      </c>
      <c r="CI15" s="8" cm="1">
        <f t="array" ref="CI15">AC15*INDEX(prod_est,$G15+$H15-1,MATCH(CI$14,$BP$14:$DP$14,0))</f>
        <v>1.7222682282382609</v>
      </c>
      <c r="CJ15" s="8" cm="1">
        <f t="array" ref="CJ15">AD15*INDEX(prod_est,$G15+$H15-1,MATCH(CJ$14,$BP$14:$DP$14,0))</f>
        <v>1.7074674856518384</v>
      </c>
      <c r="CK15" s="8" cm="1">
        <f t="array" ref="CK15">AE15*INDEX(prod_est,$G15+$H15-1,MATCH(CK$14,$BP$14:$DP$14,0))</f>
        <v>1.692793936947018</v>
      </c>
      <c r="CL15" s="8" cm="1">
        <f t="array" ref="CL15">AF15*INDEX(prod_est,$G15+$H15-1,MATCH(CL$14,$BP$14:$DP$14,0))</f>
        <v>1.6782464890513795</v>
      </c>
      <c r="CM15" s="8" cm="1">
        <f t="array" ref="CM15">AG15*INDEX(prod_est,$G15+$H15-1,MATCH(CM$14,$BP$14:$DP$14,0))</f>
        <v>1.6638240582860944</v>
      </c>
      <c r="CN15" s="8" cm="1">
        <f t="array" ref="CN15">AH15*INDEX(prod_est,$G15+$H15-1,MATCH(CN$14,$BP$14:$DP$14,0))</f>
        <v>1.6495255702851983</v>
      </c>
      <c r="CO15" s="8" cm="1">
        <f t="array" ref="CO15">AI15*INDEX(prod_est,$G15+$H15-1,MATCH(CO$14,$BP$14:$DP$14,0))</f>
        <v>1.6353499599155601</v>
      </c>
      <c r="CP15" s="8" cm="1">
        <f t="array" ref="CP15">AJ15*INDEX(prod_est,$G15+$H15-1,MATCH(CP$14,$BP$14:$DP$14,0))</f>
        <v>1.6212961711975358</v>
      </c>
      <c r="CQ15" s="8" cm="1">
        <f t="array" ref="CQ15">AK15*INDEX(prod_est,$G15+$H15-1,MATCH(CQ$14,$BP$14:$DP$14,0))</f>
        <v>1.607363157226307</v>
      </c>
      <c r="CR15" s="8" cm="1">
        <f t="array" ref="CR15">AL15*INDEX(prod_est,$G15+$H15-1,MATCH(CR$14,$BP$14:$DP$14,0))</f>
        <v>1.5935498800938936</v>
      </c>
      <c r="CS15" s="8" cm="1">
        <f t="array" ref="CS15">AM15*INDEX(prod_est,$G15+$H15-1,MATCH(CS$14,$BP$14:$DP$14,0))</f>
        <v>1.5798553108118367</v>
      </c>
      <c r="CT15" s="8" cm="1">
        <f t="array" ref="CT15">AN15*INDEX(prod_est,$G15+$H15-1,MATCH(CT$14,$BP$14:$DP$14,0))</f>
        <v>1.5662784292345475</v>
      </c>
      <c r="CU15" s="8" cm="1">
        <f t="array" ref="CU15">AO15*INDEX(prod_est,$G15+$H15-1,MATCH(CU$14,$BP$14:$DP$14,0))</f>
        <v>1.5528182239833133</v>
      </c>
      <c r="CV15" s="8" cm="1">
        <f t="array" ref="CV15">AP15*INDEX(prod_est,$G15+$H15-1,MATCH(CV$14,$BP$14:$DP$14,0))</f>
        <v>1.5394736923709567</v>
      </c>
      <c r="CW15" cm="1">
        <f t="array" ref="CW15">AQ15*INDEX(prod_est,$G15+$H15-1,MATCH(CW$14,$BP$14:$DP$14,0))</f>
        <v>1.5262438403271439</v>
      </c>
      <c r="CX15" cm="1">
        <f t="array" ref="CX15">AR15*INDEX(prod_est,$G15+$H15-1,MATCH(CX$14,$BP$14:$DP$14,0))</f>
        <v>1.5131276823243325</v>
      </c>
      <c r="CY15" cm="1">
        <f t="array" ref="CY15">AS15*INDEX(prod_est,$G15+$H15-1,MATCH(CY$14,$BP$14:$DP$14,0))</f>
        <v>1.5001242413043578</v>
      </c>
      <c r="CZ15" cm="1">
        <f t="array" ref="CZ15">AT15*INDEX(prod_est,$G15+$H15-1,MATCH(CZ$14,$BP$14:$DP$14,0))</f>
        <v>1.4872325486056488</v>
      </c>
      <c r="DA15" cm="1">
        <f t="array" ref="DA15">AU15*INDEX(prod_est,$G15+$H15-1,MATCH(DA$14,$BP$14:$DP$14,0))</f>
        <v>1.4744516438910691</v>
      </c>
      <c r="DB15" cm="1">
        <f t="array" ref="DB15">AV15*INDEX(prod_est,$G15+$H15-1,MATCH(DB$14,$BP$14:$DP$14,0))</f>
        <v>1.4617805750763804</v>
      </c>
      <c r="DC15" cm="1">
        <f t="array" ref="DC15">AW15*INDEX(prod_est,$G15+$H15-1,MATCH(DC$14,$BP$14:$DP$14,0))</f>
        <v>1.4492183982593179</v>
      </c>
      <c r="DD15" cm="1">
        <f t="array" ref="DD15">AX15*INDEX(prod_est,$G15+$H15-1,MATCH(DD$14,$BP$14:$DP$14,0))</f>
        <v>1.4367641776492768</v>
      </c>
      <c r="DE15" cm="1">
        <f t="array" ref="DE15">AY15*INDEX(prod_est,$G15+$H15-1,MATCH(DE$14,$BP$14:$DP$14,0))</f>
        <v>1.4244169854976034</v>
      </c>
      <c r="DF15" cm="1">
        <f t="array" ref="DF15">AZ15*INDEX(prod_est,$G15+$H15-1,MATCH(DF$14,$BP$14:$DP$14,0))</f>
        <v>1.4121759020284836</v>
      </c>
      <c r="DG15" cm="1">
        <f t="array" ref="DG15">BA15*INDEX(prod_est,$G15+$H15-1,MATCH(DG$14,$BP$14:$DP$14,0))</f>
        <v>1.4000400153704262</v>
      </c>
      <c r="DH15" cm="1">
        <f t="array" ref="DH15">BB15*INDEX(prod_est,$G15+$H15-1,MATCH(DH$14,$BP$14:$DP$14,0))</f>
        <v>1.3880084214883366</v>
      </c>
      <c r="DI15" cm="1">
        <f t="array" ref="DI15">BC15*INDEX(prod_est,$G15+$H15-1,MATCH(DI$14,$BP$14:$DP$14,0))</f>
        <v>1.3760802241161711</v>
      </c>
      <c r="DJ15" cm="1">
        <f t="array" ref="DJ15">BD15*INDEX(prod_est,$G15+$H15-1,MATCH(DJ$14,$BP$14:$DP$14,0))</f>
        <v>1.3642545346901729</v>
      </c>
      <c r="DK15" cm="1">
        <f t="array" ref="DK15">BE15*INDEX(prod_est,$G15+$H15-1,MATCH(DK$14,$BP$14:$DP$14,0))</f>
        <v>1.3525304722826792</v>
      </c>
      <c r="DL15" cm="1">
        <f t="array" ref="DL15">BF15*INDEX(prod_est,$G15+$H15-1,MATCH(DL$14,$BP$14:$DP$14,0))</f>
        <v>1.3409071635365</v>
      </c>
      <c r="DM15" cm="1">
        <f t="array" ref="DM15">BG15*INDEX(prod_est,$G15+$H15-1,MATCH(DM$14,$BP$14:$DP$14,0))</f>
        <v>1.3293837425998583</v>
      </c>
      <c r="DN15" cm="1">
        <f t="array" ref="DN15">BH15*INDEX(prod_est,$G15+$H15-1,MATCH(DN$14,$BP$14:$DP$14,0))</f>
        <v>1.3179593510618908</v>
      </c>
      <c r="DO15" cm="1">
        <f t="array" ref="DO15">BI15*INDEX(prod_est,$G15+$H15-1,MATCH(DO$14,$BP$14:$DP$14,0))</f>
        <v>1.3066331378887026</v>
      </c>
      <c r="DP15" cm="1">
        <f t="array" ref="DP15">BJ15*INDEX(prod_est,$G15+$H15-1,MATCH(DP$14,$BP$14:$DP$14,0))</f>
        <v>1.2954042593599717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650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12_NZ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650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12_NZ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650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12_NZ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650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12_NZ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650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12_NZ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650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12_NZ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650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12_NZ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650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12_NZ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650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12_NZ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650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12_NZ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650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12_NZ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650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12_NZ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650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12_NZ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650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12_NZ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650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12_NZ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650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12_NZ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650</v>
      </c>
      <c r="J32" s="42">
        <f t="shared" si="0"/>
        <v>2.6674424861538462E-3</v>
      </c>
      <c r="K32" s="42">
        <f t="shared" ref="K32:AP32" si="39">J32*(1-$F$4)</f>
        <v>2.6445191522884619E-3</v>
      </c>
      <c r="L32" s="42">
        <f t="shared" si="39"/>
        <v>2.6217928158234829E-3</v>
      </c>
      <c r="M32" s="42">
        <f t="shared" si="39"/>
        <v>2.5992617838125E-3</v>
      </c>
      <c r="N32" s="42">
        <f t="shared" si="39"/>
        <v>2.5769243778578613E-3</v>
      </c>
      <c r="O32" s="42">
        <f t="shared" si="39"/>
        <v>2.5547789339856455E-3</v>
      </c>
      <c r="P32" s="42">
        <f t="shared" si="39"/>
        <v>2.5328238025217067E-3</v>
      </c>
      <c r="Q32" s="42">
        <f t="shared" si="39"/>
        <v>2.5110573479687859E-3</v>
      </c>
      <c r="R32" s="42">
        <f t="shared" si="39"/>
        <v>2.4894779488846791E-3</v>
      </c>
      <c r="S32" s="42">
        <f t="shared" si="39"/>
        <v>2.4680839977614514E-3</v>
      </c>
      <c r="T32" s="42">
        <f t="shared" si="39"/>
        <v>2.446873900905689E-3</v>
      </c>
      <c r="U32" s="42">
        <f t="shared" si="39"/>
        <v>2.4258460783197809E-3</v>
      </c>
      <c r="V32" s="42">
        <f t="shared" si="39"/>
        <v>2.4049989635842204E-3</v>
      </c>
      <c r="W32" s="42">
        <f t="shared" si="39"/>
        <v>2.3843310037409185E-3</v>
      </c>
      <c r="X32" s="42">
        <f t="shared" si="39"/>
        <v>2.3638406591775202E-3</v>
      </c>
      <c r="Y32" s="42">
        <f t="shared" si="39"/>
        <v>2.3435264035127135E-3</v>
      </c>
      <c r="Z32" s="42">
        <f t="shared" si="39"/>
        <v>2.3233867234825263E-3</v>
      </c>
      <c r="AA32" s="42">
        <f t="shared" si="39"/>
        <v>2.3034201188275984E-3</v>
      </c>
      <c r="AB32" s="42">
        <f t="shared" si="39"/>
        <v>2.283625102181424E-3</v>
      </c>
      <c r="AC32" s="42">
        <f t="shared" si="39"/>
        <v>2.2640001989595523E-3</v>
      </c>
      <c r="AD32" s="42">
        <f t="shared" si="39"/>
        <v>2.2445439472497438E-3</v>
      </c>
      <c r="AE32" s="42">
        <f t="shared" si="39"/>
        <v>2.2252548977030663E-3</v>
      </c>
      <c r="AF32" s="42">
        <f t="shared" si="39"/>
        <v>2.2061316134259308E-3</v>
      </c>
      <c r="AG32" s="42">
        <f t="shared" si="39"/>
        <v>2.1871726698730518E-3</v>
      </c>
      <c r="AH32" s="42">
        <f t="shared" si="39"/>
        <v>2.1683766547413302E-3</v>
      </c>
      <c r="AI32" s="42">
        <f t="shared" si="39"/>
        <v>2.1497421678646472E-3</v>
      </c>
      <c r="AJ32" s="42">
        <f t="shared" si="39"/>
        <v>2.1312678211095606E-3</v>
      </c>
      <c r="AK32" s="42">
        <f t="shared" si="39"/>
        <v>2.1129522382719004E-3</v>
      </c>
      <c r="AL32" s="42">
        <f t="shared" si="39"/>
        <v>2.0947940549742514E-3</v>
      </c>
      <c r="AM32" s="42">
        <f t="shared" si="39"/>
        <v>2.0767919185643163E-3</v>
      </c>
      <c r="AN32" s="42">
        <f t="shared" si="39"/>
        <v>2.0589444880141543E-3</v>
      </c>
      <c r="AO32" s="42">
        <f t="shared" si="39"/>
        <v>2.0412504338202827E-3</v>
      </c>
      <c r="AP32" s="42">
        <f t="shared" si="39"/>
        <v>2.0237084379046396E-3</v>
      </c>
      <c r="AQ32" s="42">
        <f t="shared" ref="AQ32:BJ32" si="40">AP32*(1-$F$4)</f>
        <v>2.0063171935163966E-3</v>
      </c>
      <c r="AR32" s="42">
        <f t="shared" si="40"/>
        <v>1.989075405134615E-3</v>
      </c>
      <c r="AS32" s="42">
        <f t="shared" si="40"/>
        <v>1.9719817883717392E-3</v>
      </c>
      <c r="AT32" s="42">
        <f t="shared" si="40"/>
        <v>1.9550350698779198E-3</v>
      </c>
      <c r="AU32" s="42">
        <f t="shared" si="40"/>
        <v>1.9382339872461565E-3</v>
      </c>
      <c r="AV32" s="42">
        <f t="shared" si="40"/>
        <v>1.92157728891826E-3</v>
      </c>
      <c r="AW32" s="42">
        <f t="shared" si="40"/>
        <v>1.9050637340916189E-3</v>
      </c>
      <c r="AX32" s="42">
        <f t="shared" si="40"/>
        <v>1.8886920926267691E-3</v>
      </c>
      <c r="AY32" s="42">
        <f t="shared" si="40"/>
        <v>1.8724611449557579E-3</v>
      </c>
      <c r="AZ32" s="42">
        <f t="shared" si="40"/>
        <v>1.8563696819912945E-3</v>
      </c>
      <c r="BA32" s="42">
        <f t="shared" si="40"/>
        <v>1.8404165050366818E-3</v>
      </c>
      <c r="BB32" s="42">
        <f t="shared" si="40"/>
        <v>1.824600425696523E-3</v>
      </c>
      <c r="BC32" s="42">
        <f t="shared" si="40"/>
        <v>1.8089202657881936E-3</v>
      </c>
      <c r="BD32" s="42">
        <f t="shared" si="40"/>
        <v>1.7933748572540765E-3</v>
      </c>
      <c r="BE32" s="42">
        <f t="shared" si="40"/>
        <v>1.7779630420745494E-3</v>
      </c>
      <c r="BF32" s="42">
        <f t="shared" si="40"/>
        <v>1.7626836721817212E-3</v>
      </c>
      <c r="BG32" s="42">
        <f t="shared" si="40"/>
        <v>1.7475356093739096E-3</v>
      </c>
      <c r="BH32" s="42">
        <f t="shared" si="40"/>
        <v>1.7325177252308526E-3</v>
      </c>
      <c r="BI32" s="42">
        <f t="shared" si="40"/>
        <v>1.7176289010296501E-3</v>
      </c>
      <c r="BJ32" s="42">
        <f t="shared" si="40"/>
        <v>1.7028680276614267E-3</v>
      </c>
      <c r="BK32" t="str">
        <f t="shared" si="3"/>
        <v>12_NZ</v>
      </c>
      <c r="BL32" t="str">
        <f t="shared" si="4"/>
        <v>d_ind_cem_8_1_natural_gas</v>
      </c>
      <c r="BO32" s="8">
        <f t="shared" si="5"/>
        <v>1.94979276</v>
      </c>
      <c r="BP32" s="8">
        <f t="shared" si="6"/>
        <v>1.733837616</v>
      </c>
      <c r="BQ32" s="8" cm="1">
        <f t="array" ref="BQ32">K32*INDEX(prod_est,$G32+$H32-1,MATCH(BQ$14,$BP$14:$DP$14,0))</f>
        <v>1.7189374489875002</v>
      </c>
      <c r="BR32" s="8" cm="1">
        <f t="array" ref="BR32">L32*INDEX(prod_est,$G32+$H32-1,MATCH(BR$14,$BP$14:$DP$14,0))</f>
        <v>1.4003126518954014</v>
      </c>
      <c r="BS32" s="8" cm="1">
        <f t="array" ref="BS32">M32*INDEX(prod_est,$G32+$H32-1,MATCH(BS$14,$BP$14:$DP$14,0))</f>
        <v>1.5635302275856122</v>
      </c>
      <c r="BT32" s="8" cm="1">
        <f t="array" ref="BT32">N32*INDEX(prod_est,$G32+$H32-1,MATCH(BT$14,$BP$14:$DP$14,0))</f>
        <v>1.5709115073448516</v>
      </c>
      <c r="BU32" s="8" cm="1">
        <f t="array" ref="BU32">O32*INDEX(prod_est,$G32+$H32-1,MATCH(BU$14,$BP$14:$DP$14,0))</f>
        <v>1.5780504506810182</v>
      </c>
      <c r="BV32" s="8" cm="1">
        <f t="array" ref="BV32">P32*INDEX(prod_est,$G32+$H32-1,MATCH(BV$14,$BP$14:$DP$14,0))</f>
        <v>1.5849506776251352</v>
      </c>
      <c r="BW32" s="8" cm="1">
        <f t="array" ref="BW32">Q32*INDEX(prod_est,$G32+$H32-1,MATCH(BW$14,$BP$14:$DP$14,0))</f>
        <v>1.5916157638861006</v>
      </c>
      <c r="BX32" s="8" cm="1">
        <f t="array" ref="BX32">R32*INDEX(prod_est,$G32+$H32-1,MATCH(BX$14,$BP$14:$DP$14,0))</f>
        <v>1.5980492413451217</v>
      </c>
      <c r="BY32" s="8" cm="1">
        <f t="array" ref="BY32">S32*INDEX(prod_est,$G32+$H32-1,MATCH(BY$14,$BP$14:$DP$14,0))</f>
        <v>1.6042545985449435</v>
      </c>
      <c r="BZ32" s="8" cm="1">
        <f t="array" ref="BZ32">T32*INDEX(prod_est,$G32+$H32-1,MATCH(BZ$14,$BP$14:$DP$14,0))</f>
        <v>1.590468035588698</v>
      </c>
      <c r="CA32" s="8" cm="1">
        <f t="array" ref="CA32">U32*INDEX(prod_est,$G32+$H32-1,MATCH(CA$14,$BP$14:$DP$14,0))</f>
        <v>1.5767999509078576</v>
      </c>
      <c r="CB32" s="8" cm="1">
        <f t="array" ref="CB32">V32*INDEX(prod_est,$G32+$H32-1,MATCH(CB$14,$BP$14:$DP$14,0))</f>
        <v>1.5632493263297433</v>
      </c>
      <c r="CC32" s="8" cm="1">
        <f t="array" ref="CC32">W32*INDEX(prod_est,$G32+$H32-1,MATCH(CC$14,$BP$14:$DP$14,0))</f>
        <v>1.5498151524315971</v>
      </c>
      <c r="CD32" s="8" cm="1">
        <f t="array" ref="CD32">X32*INDEX(prod_est,$G32+$H32-1,MATCH(CD$14,$BP$14:$DP$14,0))</f>
        <v>1.5364964284653881</v>
      </c>
      <c r="CE32" s="8" cm="1">
        <f t="array" ref="CE32">Y32*INDEX(prod_est,$G32+$H32-1,MATCH(CE$14,$BP$14:$DP$14,0))</f>
        <v>1.5232921622832638</v>
      </c>
      <c r="CF32" s="8" cm="1">
        <f t="array" ref="CF32">Z32*INDEX(prod_est,$G32+$H32-1,MATCH(CF$14,$BP$14:$DP$14,0))</f>
        <v>1.5102013702636421</v>
      </c>
      <c r="CG32" s="8" cm="1">
        <f t="array" ref="CG32">AA32*INDEX(prod_est,$G32+$H32-1,MATCH(CG$14,$BP$14:$DP$14,0))</f>
        <v>1.4972230772379389</v>
      </c>
      <c r="CH32" s="8" cm="1">
        <f t="array" ref="CH32">AB32*INDEX(prod_est,$G32+$H32-1,MATCH(CH$14,$BP$14:$DP$14,0))</f>
        <v>1.4843563164179256</v>
      </c>
      <c r="CI32" s="8" cm="1">
        <f t="array" ref="CI32">AC32*INDEX(prod_est,$G32+$H32-1,MATCH(CI$14,$BP$14:$DP$14,0))</f>
        <v>1.4716001293237091</v>
      </c>
      <c r="CJ32" s="8" cm="1">
        <f t="array" ref="CJ32">AD32*INDEX(prod_est,$G32+$H32-1,MATCH(CJ$14,$BP$14:$DP$14,0))</f>
        <v>1.4589535657123334</v>
      </c>
      <c r="CK32" s="8" cm="1">
        <f t="array" ref="CK32">AE32*INDEX(prod_est,$G32+$H32-1,MATCH(CK$14,$BP$14:$DP$14,0))</f>
        <v>1.446415683506993</v>
      </c>
      <c r="CL32" s="8" cm="1">
        <f t="array" ref="CL32">AF32*INDEX(prod_est,$G32+$H32-1,MATCH(CL$14,$BP$14:$DP$14,0))</f>
        <v>1.4339855487268549</v>
      </c>
      <c r="CM32" s="8" cm="1">
        <f t="array" ref="CM32">AG32*INDEX(prod_est,$G32+$H32-1,MATCH(CM$14,$BP$14:$DP$14,0))</f>
        <v>1.4216622354174837</v>
      </c>
      <c r="CN32" s="8" cm="1">
        <f t="array" ref="CN32">AH32*INDEX(prod_est,$G32+$H32-1,MATCH(CN$14,$BP$14:$DP$14,0))</f>
        <v>1.4094448255818646</v>
      </c>
      <c r="CO32" s="8" cm="1">
        <f t="array" ref="CO32">AI32*INDEX(prod_est,$G32+$H32-1,MATCH(CO$14,$BP$14:$DP$14,0))</f>
        <v>1.3973324091120207</v>
      </c>
      <c r="CP32" s="8" cm="1">
        <f t="array" ref="CP32">AJ32*INDEX(prod_est,$G32+$H32-1,MATCH(CP$14,$BP$14:$DP$14,0))</f>
        <v>1.3853240837212144</v>
      </c>
      <c r="CQ32" s="8" cm="1">
        <f t="array" ref="CQ32">AK32*INDEX(prod_est,$G32+$H32-1,MATCH(CQ$14,$BP$14:$DP$14,0))</f>
        <v>1.3734189548767353</v>
      </c>
      <c r="CR32" s="8" cm="1">
        <f t="array" ref="CR32">AL32*INDEX(prod_est,$G32+$H32-1,MATCH(CR$14,$BP$14:$DP$14,0))</f>
        <v>1.3616161357332635</v>
      </c>
      <c r="CS32" s="8" cm="1">
        <f t="array" ref="CS32">AM32*INDEX(prod_est,$G32+$H32-1,MATCH(CS$14,$BP$14:$DP$14,0))</f>
        <v>1.3499147470668056</v>
      </c>
      <c r="CT32" s="8" cm="1">
        <f t="array" ref="CT32">AN32*INDEX(prod_est,$G32+$H32-1,MATCH(CT$14,$BP$14:$DP$14,0))</f>
        <v>1.3383139172092002</v>
      </c>
      <c r="CU32" s="8" cm="1">
        <f t="array" ref="CU32">AO32*INDEX(prod_est,$G32+$H32-1,MATCH(CU$14,$BP$14:$DP$14,0))</f>
        <v>1.3268127819831839</v>
      </c>
      <c r="CV32" s="8" cm="1">
        <f t="array" ref="CV32">AP32*INDEX(prod_est,$G32+$H32-1,MATCH(CV$14,$BP$14:$DP$14,0))</f>
        <v>1.3154104846380157</v>
      </c>
      <c r="CW32" cm="1">
        <f t="array" ref="CW32">AQ32*INDEX(prod_est,$G32+$H32-1,MATCH(CW$14,$BP$14:$DP$14,0))</f>
        <v>1.3041061757856578</v>
      </c>
      <c r="CX32" cm="1">
        <f t="array" ref="CX32">AR32*INDEX(prod_est,$G32+$H32-1,MATCH(CX$14,$BP$14:$DP$14,0))</f>
        <v>1.2928990133374998</v>
      </c>
      <c r="CY32" cm="1">
        <f t="array" ref="CY32">AS32*INDEX(prod_est,$G32+$H32-1,MATCH(CY$14,$BP$14:$DP$14,0))</f>
        <v>1.2817881624416305</v>
      </c>
      <c r="CZ32" cm="1">
        <f t="array" ref="CZ32">AT32*INDEX(prod_est,$G32+$H32-1,MATCH(CZ$14,$BP$14:$DP$14,0))</f>
        <v>1.2707727954206478</v>
      </c>
      <c r="DA32" cm="1">
        <f t="array" ref="DA32">AU32*INDEX(prod_est,$G32+$H32-1,MATCH(DA$14,$BP$14:$DP$14,0))</f>
        <v>1.2598520917100018</v>
      </c>
      <c r="DB32" cm="1">
        <f t="array" ref="DB32">AV32*INDEX(prod_est,$G32+$H32-1,MATCH(DB$14,$BP$14:$DP$14,0))</f>
        <v>1.2490252377968689</v>
      </c>
      <c r="DC32" cm="1">
        <f t="array" ref="DC32">AW32*INDEX(prod_est,$G32+$H32-1,MATCH(DC$14,$BP$14:$DP$14,0))</f>
        <v>1.2382914271595522</v>
      </c>
      <c r="DD32" cm="1">
        <f t="array" ref="DD32">AX32*INDEX(prod_est,$G32+$H32-1,MATCH(DD$14,$BP$14:$DP$14,0))</f>
        <v>1.2276498602074</v>
      </c>
      <c r="DE32" cm="1">
        <f t="array" ref="DE32">AY32*INDEX(prod_est,$G32+$H32-1,MATCH(DE$14,$BP$14:$DP$14,0))</f>
        <v>1.2170997442212426</v>
      </c>
      <c r="DF32" cm="1">
        <f t="array" ref="DF32">AZ32*INDEX(prod_est,$G32+$H32-1,MATCH(DF$14,$BP$14:$DP$14,0))</f>
        <v>1.2066402932943414</v>
      </c>
      <c r="DG32" cm="1">
        <f t="array" ref="DG32">BA32*INDEX(prod_est,$G32+$H32-1,MATCH(DG$14,$BP$14:$DP$14,0))</f>
        <v>1.1962707282738432</v>
      </c>
      <c r="DH32" cm="1">
        <f t="array" ref="DH32">BB32*INDEX(prod_est,$G32+$H32-1,MATCH(DH$14,$BP$14:$DP$14,0))</f>
        <v>1.1859902767027399</v>
      </c>
      <c r="DI32" cm="1">
        <f t="array" ref="DI32">BC32*INDEX(prod_est,$G32+$H32-1,MATCH(DI$14,$BP$14:$DP$14,0))</f>
        <v>1.1757981727623259</v>
      </c>
      <c r="DJ32" cm="1">
        <f t="array" ref="DJ32">BD32*INDEX(prod_est,$G32+$H32-1,MATCH(DJ$14,$BP$14:$DP$14,0))</f>
        <v>1.1656936572151497</v>
      </c>
      <c r="DK32" cm="1">
        <f t="array" ref="DK32">BE32*INDEX(prod_est,$G32+$H32-1,MATCH(DK$14,$BP$14:$DP$14,0))</f>
        <v>1.1556759773484571</v>
      </c>
      <c r="DL32" cm="1">
        <f t="array" ref="DL32">BF32*INDEX(prod_est,$G32+$H32-1,MATCH(DL$14,$BP$14:$DP$14,0))</f>
        <v>1.1457443869181188</v>
      </c>
      <c r="DM32" cm="1">
        <f t="array" ref="DM32">BG32*INDEX(prod_est,$G32+$H32-1,MATCH(DM$14,$BP$14:$DP$14,0))</f>
        <v>1.1358981460930413</v>
      </c>
      <c r="DN32" cm="1">
        <f t="array" ref="DN32">BH32*INDEX(prod_est,$G32+$H32-1,MATCH(DN$14,$BP$14:$DP$14,0))</f>
        <v>1.1261365214000543</v>
      </c>
      <c r="DO32" cm="1">
        <f t="array" ref="DO32">BI32*INDEX(prod_est,$G32+$H32-1,MATCH(DO$14,$BP$14:$DP$14,0))</f>
        <v>1.1164587856692725</v>
      </c>
      <c r="DP32" cm="1">
        <f t="array" ref="DP32">BJ32*INDEX(prod_est,$G32+$H32-1,MATCH(DP$14,$BP$14:$DP$14,0))</f>
        <v>1.1068642179799273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650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12_NZ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650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12_NZ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650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12_NZ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650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12_NZ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650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12_NZ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650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12_NZ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650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12_NZ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650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12_NZ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650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12_NZ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650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12_NZ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650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12_NZ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650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12_NZ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650</v>
      </c>
      <c r="J45" s="42">
        <f t="shared" si="0"/>
        <v>1.4640273415384617E-3</v>
      </c>
      <c r="K45" s="42">
        <f t="shared" ref="K45:AP45" si="62">J45*(1-$F$4)</f>
        <v>1.4514458565721155E-3</v>
      </c>
      <c r="L45" s="42">
        <f t="shared" si="62"/>
        <v>1.438972493742199E-3</v>
      </c>
      <c r="M45" s="42">
        <f t="shared" si="62"/>
        <v>1.426606323874102E-3</v>
      </c>
      <c r="N45" s="42">
        <f t="shared" si="62"/>
        <v>1.414346425778309E-3</v>
      </c>
      <c r="O45" s="42">
        <f t="shared" si="62"/>
        <v>1.4021918861817767E-3</v>
      </c>
      <c r="P45" s="42">
        <f t="shared" si="62"/>
        <v>1.3901417996599022E-3</v>
      </c>
      <c r="Q45" s="42">
        <f t="shared" si="62"/>
        <v>1.378195268569075E-3</v>
      </c>
      <c r="R45" s="42">
        <f t="shared" si="62"/>
        <v>1.3663514029798095E-3</v>
      </c>
      <c r="S45" s="42">
        <f t="shared" si="62"/>
        <v>1.3546093206104517E-3</v>
      </c>
      <c r="T45" s="42">
        <f t="shared" si="62"/>
        <v>1.3429681467614558E-3</v>
      </c>
      <c r="U45" s="42">
        <f t="shared" si="62"/>
        <v>1.3314270142502245E-3</v>
      </c>
      <c r="V45" s="42">
        <f t="shared" si="62"/>
        <v>1.3199850633465117E-3</v>
      </c>
      <c r="W45" s="42">
        <f t="shared" si="62"/>
        <v>1.3086414417083777E-3</v>
      </c>
      <c r="X45" s="42">
        <f t="shared" si="62"/>
        <v>1.2973953043186963E-3</v>
      </c>
      <c r="Y45" s="42">
        <f t="shared" si="62"/>
        <v>1.2862458134222075E-3</v>
      </c>
      <c r="Z45" s="42">
        <f t="shared" si="62"/>
        <v>1.2751921384631104E-3</v>
      </c>
      <c r="AA45" s="42">
        <f t="shared" si="62"/>
        <v>1.2642334560231932E-3</v>
      </c>
      <c r="AB45" s="42">
        <f t="shared" si="62"/>
        <v>1.2533689497604939E-3</v>
      </c>
      <c r="AC45" s="42">
        <f t="shared" si="62"/>
        <v>1.2425978103484897E-3</v>
      </c>
      <c r="AD45" s="42">
        <f t="shared" si="62"/>
        <v>1.2319192354158074E-3</v>
      </c>
      <c r="AE45" s="42">
        <f t="shared" si="62"/>
        <v>1.2213324294864528E-3</v>
      </c>
      <c r="AF45" s="42">
        <f t="shared" si="62"/>
        <v>1.2108366039205536E-3</v>
      </c>
      <c r="AG45" s="42">
        <f t="shared" si="62"/>
        <v>1.2004309768556113E-3</v>
      </c>
      <c r="AH45" s="42">
        <f t="shared" si="62"/>
        <v>1.1901147731482585E-3</v>
      </c>
      <c r="AI45" s="42">
        <f t="shared" si="62"/>
        <v>1.1798872243165156E-3</v>
      </c>
      <c r="AJ45" s="42">
        <f t="shared" si="62"/>
        <v>1.1697475684825456E-3</v>
      </c>
      <c r="AK45" s="42">
        <f t="shared" si="62"/>
        <v>1.1596950503158989E-3</v>
      </c>
      <c r="AL45" s="42">
        <f t="shared" si="62"/>
        <v>1.1497289209772468E-3</v>
      </c>
      <c r="AM45" s="42">
        <f t="shared" si="62"/>
        <v>1.1398484380625985E-3</v>
      </c>
      <c r="AN45" s="42">
        <f t="shared" si="62"/>
        <v>1.1300528655479982E-3</v>
      </c>
      <c r="AO45" s="42">
        <f t="shared" si="62"/>
        <v>1.1203414737346951E-3</v>
      </c>
      <c r="AP45" s="42">
        <f t="shared" si="62"/>
        <v>1.1107135391947877E-3</v>
      </c>
      <c r="AQ45" s="42">
        <f t="shared" si="58"/>
        <v>1.1011683447173326E-3</v>
      </c>
      <c r="AR45" s="42">
        <f t="shared" si="58"/>
        <v>1.0917051792549181E-3</v>
      </c>
      <c r="AS45" s="42">
        <f t="shared" si="58"/>
        <v>1.0823233378706961E-3</v>
      </c>
      <c r="AT45" s="42">
        <f t="shared" si="58"/>
        <v>1.0730221216858698E-3</v>
      </c>
      <c r="AU45" s="42">
        <f t="shared" si="58"/>
        <v>1.0638008378276319E-3</v>
      </c>
      <c r="AV45" s="42">
        <f t="shared" si="58"/>
        <v>1.0546587993775507E-3</v>
      </c>
      <c r="AW45" s="42">
        <f t="shared" si="58"/>
        <v>1.0455953253203998E-3</v>
      </c>
      <c r="AX45" s="42">
        <f t="shared" si="58"/>
        <v>1.0366097404934276E-3</v>
      </c>
      <c r="AY45" s="42">
        <f t="shared" si="58"/>
        <v>1.0277013755360623E-3</v>
      </c>
      <c r="AZ45" s="42">
        <f t="shared" si="58"/>
        <v>1.0188695668400492E-3</v>
      </c>
      <c r="BA45" s="42">
        <f t="shared" si="58"/>
        <v>1.0101136565000175E-3</v>
      </c>
      <c r="BB45" s="42">
        <f t="shared" si="58"/>
        <v>1.0014329922644705E-3</v>
      </c>
      <c r="BC45" s="42">
        <f t="shared" si="58"/>
        <v>9.9282692748719776E-4</v>
      </c>
      <c r="BD45" s="42">
        <f t="shared" si="58"/>
        <v>9.842948210791048E-4</v>
      </c>
      <c r="BE45" s="42">
        <f t="shared" si="58"/>
        <v>9.7583603746045629E-4</v>
      </c>
      <c r="BF45" s="42">
        <f t="shared" si="58"/>
        <v>9.6744994651353053E-4</v>
      </c>
      <c r="BG45" s="42">
        <f t="shared" si="58"/>
        <v>9.5913592353567996E-4</v>
      </c>
      <c r="BH45" s="42">
        <f t="shared" si="58"/>
        <v>9.508933491927953E-4</v>
      </c>
      <c r="BI45" s="42">
        <f t="shared" si="58"/>
        <v>9.4272160947316973E-4</v>
      </c>
      <c r="BJ45" s="42">
        <f t="shared" si="58"/>
        <v>9.3462009564175975E-4</v>
      </c>
      <c r="BK45" t="str">
        <f t="shared" si="3"/>
        <v>12_NZ</v>
      </c>
      <c r="BL45" t="str">
        <f t="shared" si="4"/>
        <v>d_ind_cem_17_electricity</v>
      </c>
      <c r="BO45" s="8">
        <f t="shared" si="5"/>
        <v>0.99155984399999997</v>
      </c>
      <c r="BP45" s="8">
        <f t="shared" si="6"/>
        <v>0.95161777200000008</v>
      </c>
      <c r="BQ45" s="8" cm="1">
        <f t="array" ref="BQ45">K45*INDEX(prod_est,$G45+$H45-1,MATCH(BQ$14,$BP$14:$DP$14,0))</f>
        <v>0.94343980677187511</v>
      </c>
      <c r="BR45" s="8" cm="1">
        <f t="array" ref="BR45">L45*INDEX(prod_est,$G45+$H45-1,MATCH(BR$14,$BP$14:$DP$14,0))</f>
        <v>0.76856240377017726</v>
      </c>
      <c r="BS45" s="8" cm="1">
        <f t="array" ref="BS45">M45*INDEX(prod_est,$G45+$H45-1,MATCH(BS$14,$BP$14:$DP$14,0))</f>
        <v>0.8581444639909539</v>
      </c>
      <c r="BT45" s="8" cm="1">
        <f t="array" ref="BT45">N45*INDEX(prod_est,$G45+$H45-1,MATCH(BT$14,$BP$14:$DP$14,0))</f>
        <v>0.86219568362892718</v>
      </c>
      <c r="BU45" s="8" cm="1">
        <f t="array" ref="BU45">O45*INDEX(prod_est,$G45+$H45-1,MATCH(BU$14,$BP$14:$DP$14,0))</f>
        <v>0.86611389678182327</v>
      </c>
      <c r="BV45" s="8" cm="1">
        <f t="array" ref="BV45">P45*INDEX(prod_est,$G45+$H45-1,MATCH(BV$14,$BP$14:$DP$14,0))</f>
        <v>0.86990109030574947</v>
      </c>
      <c r="BW45" s="8" cm="1">
        <f t="array" ref="BW45">Q45*INDEX(prod_est,$G45+$H45-1,MATCH(BW$14,$BP$14:$DP$14,0))</f>
        <v>0.87355922673058972</v>
      </c>
      <c r="BX45" s="8" cm="1">
        <f t="array" ref="BX45">R45*INDEX(prod_est,$G45+$H45-1,MATCH(BX$14,$BP$14:$DP$14,0))</f>
        <v>0.87709024453137419</v>
      </c>
      <c r="BY45" s="8" cm="1">
        <f t="array" ref="BY45">S45*INDEX(prod_est,$G45+$H45-1,MATCH(BY$14,$BP$14:$DP$14,0))</f>
        <v>0.88049605839679357</v>
      </c>
      <c r="BZ45" s="8" cm="1">
        <f t="array" ref="BZ45">T45*INDEX(prod_est,$G45+$H45-1,MATCH(BZ$14,$BP$14:$DP$14,0))</f>
        <v>0.87292929539494624</v>
      </c>
      <c r="CA45" s="8" cm="1">
        <f t="array" ref="CA45">U45*INDEX(prod_est,$G45+$H45-1,MATCH(CA$14,$BP$14:$DP$14,0))</f>
        <v>0.86542755926264592</v>
      </c>
      <c r="CB45" s="8" cm="1">
        <f t="array" ref="CB45">V45*INDEX(prod_est,$G45+$H45-1,MATCH(CB$14,$BP$14:$DP$14,0))</f>
        <v>0.85799029117523262</v>
      </c>
      <c r="CC45" s="8" cm="1">
        <f t="array" ref="CC45">W45*INDEX(prod_est,$G45+$H45-1,MATCH(CC$14,$BP$14:$DP$14,0))</f>
        <v>0.8506169371104455</v>
      </c>
      <c r="CD45" s="8" cm="1">
        <f t="array" ref="CD45">X45*INDEX(prod_est,$G45+$H45-1,MATCH(CD$14,$BP$14:$DP$14,0))</f>
        <v>0.84330694780715265</v>
      </c>
      <c r="CE45" s="8" cm="1">
        <f t="array" ref="CE45">Y45*INDEX(prod_est,$G45+$H45-1,MATCH(CE$14,$BP$14:$DP$14,0))</f>
        <v>0.83605977872443493</v>
      </c>
      <c r="CF45" s="8" cm="1">
        <f t="array" ref="CF45">Z45*INDEX(prod_est,$G45+$H45-1,MATCH(CF$14,$BP$14:$DP$14,0))</f>
        <v>0.82887489000102177</v>
      </c>
      <c r="CG45" s="8" cm="1">
        <f t="array" ref="CG45">AA45*INDEX(prod_est,$G45+$H45-1,MATCH(CG$14,$BP$14:$DP$14,0))</f>
        <v>0.82175174641507553</v>
      </c>
      <c r="CH45" s="8" cm="1">
        <f t="array" ref="CH45">AB45*INDEX(prod_est,$G45+$H45-1,MATCH(CH$14,$BP$14:$DP$14,0))</f>
        <v>0.814689817344321</v>
      </c>
      <c r="CI45" s="8" cm="1">
        <f t="array" ref="CI45">AC45*INDEX(prod_est,$G45+$H45-1,MATCH(CI$14,$BP$14:$DP$14,0))</f>
        <v>0.80768857672651828</v>
      </c>
      <c r="CJ45" s="8" cm="1">
        <f t="array" ref="CJ45">AD45*INDEX(prod_est,$G45+$H45-1,MATCH(CJ$14,$BP$14:$DP$14,0))</f>
        <v>0.80074750302027486</v>
      </c>
      <c r="CK45" s="8" cm="1">
        <f t="array" ref="CK45">AE45*INDEX(prod_est,$G45+$H45-1,MATCH(CK$14,$BP$14:$DP$14,0))</f>
        <v>0.79386607916619434</v>
      </c>
      <c r="CL45" s="8" cm="1">
        <f t="array" ref="CL45">AF45*INDEX(prod_est,$G45+$H45-1,MATCH(CL$14,$BP$14:$DP$14,0))</f>
        <v>0.78704379254835988</v>
      </c>
      <c r="CM45" s="8" cm="1">
        <f t="array" ref="CM45">AG45*INDEX(prod_est,$G45+$H45-1,MATCH(CM$14,$BP$14:$DP$14,0))</f>
        <v>0.78028013495614734</v>
      </c>
      <c r="CN45" s="8" cm="1">
        <f t="array" ref="CN45">AH45*INDEX(prod_est,$G45+$H45-1,MATCH(CN$14,$BP$14:$DP$14,0))</f>
        <v>0.77357460254636801</v>
      </c>
      <c r="CO45" s="8" cm="1">
        <f t="array" ref="CO45">AI45*INDEX(prod_est,$G45+$H45-1,MATCH(CO$14,$BP$14:$DP$14,0))</f>
        <v>0.76692669580573514</v>
      </c>
      <c r="CP45" s="8" cm="1">
        <f t="array" ref="CP45">AJ45*INDEX(prod_est,$G45+$H45-1,MATCH(CP$14,$BP$14:$DP$14,0))</f>
        <v>0.76033591951365465</v>
      </c>
      <c r="CQ45" s="8" cm="1">
        <f t="array" ref="CQ45">AK45*INDEX(prod_est,$G45+$H45-1,MATCH(CQ$14,$BP$14:$DP$14,0))</f>
        <v>0.75380178270533427</v>
      </c>
      <c r="CR45" s="8" cm="1">
        <f t="array" ref="CR45">AL45*INDEX(prod_est,$G45+$H45-1,MATCH(CR$14,$BP$14:$DP$14,0))</f>
        <v>0.74732379863521037</v>
      </c>
      <c r="CS45" s="8" cm="1">
        <f t="array" ref="CS45">AM45*INDEX(prod_est,$G45+$H45-1,MATCH(CS$14,$BP$14:$DP$14,0))</f>
        <v>0.74090148474068906</v>
      </c>
      <c r="CT45" s="8" cm="1">
        <f t="array" ref="CT45">AN45*INDEX(prod_est,$G45+$H45-1,MATCH(CT$14,$BP$14:$DP$14,0))</f>
        <v>0.73453436260619887</v>
      </c>
      <c r="CU45" s="8" cm="1">
        <f t="array" ref="CU45">AO45*INDEX(prod_est,$G45+$H45-1,MATCH(CU$14,$BP$14:$DP$14,0))</f>
        <v>0.72822195792755184</v>
      </c>
      <c r="CV45" s="8" cm="1">
        <f t="array" ref="CV45">AP45*INDEX(prod_est,$G45+$H45-1,MATCH(CV$14,$BP$14:$DP$14,0))</f>
        <v>0.72196380047661202</v>
      </c>
      <c r="CW45" cm="1">
        <f t="array" ref="CW45">AQ45*INDEX(prod_est,$G45+$H45-1,MATCH(CW$14,$BP$14:$DP$14,0))</f>
        <v>0.71575942406626625</v>
      </c>
      <c r="CX45" cm="1">
        <f t="array" ref="CX45">AR45*INDEX(prod_est,$G45+$H45-1,MATCH(CX$14,$BP$14:$DP$14,0))</f>
        <v>0.70960836651569681</v>
      </c>
      <c r="CY45" cm="1">
        <f t="array" ref="CY45">AS45*INDEX(prod_est,$G45+$H45-1,MATCH(CY$14,$BP$14:$DP$14,0))</f>
        <v>0.70351016961595247</v>
      </c>
      <c r="CZ45" cm="1">
        <f t="array" ref="CZ45">AT45*INDEX(prod_est,$G45+$H45-1,MATCH(CZ$14,$BP$14:$DP$14,0))</f>
        <v>0.69746437909581538</v>
      </c>
      <c r="DA45" cm="1">
        <f t="array" ref="DA45">AU45*INDEX(prod_est,$G45+$H45-1,MATCH(DA$14,$BP$14:$DP$14,0))</f>
        <v>0.69147054458796076</v>
      </c>
      <c r="DB45" cm="1">
        <f t="array" ref="DB45">AV45*INDEX(prod_est,$G45+$H45-1,MATCH(DB$14,$BP$14:$DP$14,0))</f>
        <v>0.68552821959540799</v>
      </c>
      <c r="DC45" cm="1">
        <f t="array" ref="DC45">AW45*INDEX(prod_est,$G45+$H45-1,MATCH(DC$14,$BP$14:$DP$14,0))</f>
        <v>0.67963696145825991</v>
      </c>
      <c r="DD45" cm="1">
        <f t="array" ref="DD45">AX45*INDEX(prod_est,$G45+$H45-1,MATCH(DD$14,$BP$14:$DP$14,0))</f>
        <v>0.67379633132072791</v>
      </c>
      <c r="DE45" cm="1">
        <f t="array" ref="DE45">AY45*INDEX(prod_est,$G45+$H45-1,MATCH(DE$14,$BP$14:$DP$14,0))</f>
        <v>0.66800589409844047</v>
      </c>
      <c r="DF45" cm="1">
        <f t="array" ref="DF45">AZ45*INDEX(prod_est,$G45+$H45-1,MATCH(DF$14,$BP$14:$DP$14,0))</f>
        <v>0.66226521844603203</v>
      </c>
      <c r="DG45" cm="1">
        <f t="array" ref="DG45">BA45*INDEX(prod_est,$G45+$H45-1,MATCH(DG$14,$BP$14:$DP$14,0))</f>
        <v>0.65657387672501144</v>
      </c>
      <c r="DH45" cm="1">
        <f t="array" ref="DH45">BB45*INDEX(prod_est,$G45+$H45-1,MATCH(DH$14,$BP$14:$DP$14,0))</f>
        <v>0.6509314449719058</v>
      </c>
      <c r="DI45" cm="1">
        <f t="array" ref="DI45">BC45*INDEX(prod_est,$G45+$H45-1,MATCH(DI$14,$BP$14:$DP$14,0))</f>
        <v>0.64533750286667857</v>
      </c>
      <c r="DJ45" cm="1">
        <f t="array" ref="DJ45">BD45*INDEX(prod_est,$G45+$H45-1,MATCH(DJ$14,$BP$14:$DP$14,0))</f>
        <v>0.63979163370141812</v>
      </c>
      <c r="DK45" cm="1">
        <f t="array" ref="DK45">BE45*INDEX(prod_est,$G45+$H45-1,MATCH(DK$14,$BP$14:$DP$14,0))</f>
        <v>0.63429342434929659</v>
      </c>
      <c r="DL45" cm="1">
        <f t="array" ref="DL45">BF45*INDEX(prod_est,$G45+$H45-1,MATCH(DL$14,$BP$14:$DP$14,0))</f>
        <v>0.62884246523379483</v>
      </c>
      <c r="DM45" cm="1">
        <f t="array" ref="DM45">BG45*INDEX(prod_est,$G45+$H45-1,MATCH(DM$14,$BP$14:$DP$14,0))</f>
        <v>0.62343835029819195</v>
      </c>
      <c r="DN45" cm="1">
        <f t="array" ref="DN45">BH45*INDEX(prod_est,$G45+$H45-1,MATCH(DN$14,$BP$14:$DP$14,0))</f>
        <v>0.61808067697531699</v>
      </c>
      <c r="DO45" cm="1">
        <f t="array" ref="DO45">BI45*INDEX(prod_est,$G45+$H45-1,MATCH(DO$14,$BP$14:$DP$14,0))</f>
        <v>0.61276904615756034</v>
      </c>
      <c r="DP45" cm="1">
        <f t="array" ref="DP45">BJ45*INDEX(prod_est,$G45+$H45-1,MATCH(DP$14,$BP$14:$DP$14,0))</f>
        <v>0.60750306216714389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650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12_NZ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4">SUM(J15:J46)*1000</f>
        <v>7.2532767323076932</v>
      </c>
      <c r="K47" s="42">
        <f t="shared" si="64"/>
        <v>7.1909438853894239</v>
      </c>
      <c r="L47" s="42">
        <f t="shared" si="64"/>
        <v>7.129146711374359</v>
      </c>
      <c r="M47" s="42">
        <f t="shared" si="64"/>
        <v>7.0678806068234863</v>
      </c>
      <c r="N47" s="42">
        <f t="shared" si="64"/>
        <v>7.0071410078585963</v>
      </c>
      <c r="O47" s="42">
        <f t="shared" si="64"/>
        <v>6.9469233898223122</v>
      </c>
      <c r="P47" s="42">
        <f t="shared" si="64"/>
        <v>6.8872232669410263</v>
      </c>
      <c r="Q47" s="42">
        <f t="shared" si="64"/>
        <v>6.8280361919907522</v>
      </c>
      <c r="R47" s="42">
        <f t="shared" si="64"/>
        <v>6.7693577559658316</v>
      </c>
      <c r="S47" s="42">
        <f t="shared" si="64"/>
        <v>6.7111835877505008</v>
      </c>
      <c r="T47" s="42">
        <f t="shared" si="64"/>
        <v>6.6535093537932708</v>
      </c>
      <c r="U47" s="42">
        <f t="shared" si="64"/>
        <v>6.5963307577841102</v>
      </c>
      <c r="V47" s="42">
        <f t="shared" si="64"/>
        <v>6.5396435403344038</v>
      </c>
      <c r="W47" s="42">
        <f t="shared" si="64"/>
        <v>6.4834434786596535</v>
      </c>
      <c r="X47" s="42">
        <f t="shared" si="64"/>
        <v>6.427726386264923</v>
      </c>
      <c r="Y47" s="42">
        <f t="shared" si="64"/>
        <v>6.3724881126329587</v>
      </c>
      <c r="Z47" s="42">
        <f t="shared" si="64"/>
        <v>6.3177245429150197</v>
      </c>
      <c r="AA47" s="42">
        <f t="shared" si="64"/>
        <v>6.2634315976243435</v>
      </c>
      <c r="AB47" s="42">
        <f t="shared" si="64"/>
        <v>6.209605232332259</v>
      </c>
      <c r="AC47" s="42">
        <f t="shared" si="64"/>
        <v>6.156241437366905</v>
      </c>
      <c r="AD47" s="42">
        <f t="shared" si="64"/>
        <v>6.103336237514533</v>
      </c>
      <c r="AE47" s="42">
        <f t="shared" si="64"/>
        <v>6.0508856917233924</v>
      </c>
      <c r="AF47" s="42">
        <f t="shared" si="64"/>
        <v>5.9988858928101463</v>
      </c>
      <c r="AG47" s="42">
        <f t="shared" si="64"/>
        <v>5.9473329671688084</v>
      </c>
      <c r="AH47" s="42">
        <f t="shared" si="64"/>
        <v>5.8962230744822008</v>
      </c>
      <c r="AI47" s="42">
        <f t="shared" si="64"/>
        <v>5.8455524074358705</v>
      </c>
      <c r="AJ47" s="42">
        <f t="shared" si="64"/>
        <v>5.795317191434469</v>
      </c>
      <c r="AK47" s="42">
        <f t="shared" si="64"/>
        <v>5.7455136843205796</v>
      </c>
      <c r="AL47" s="42">
        <f t="shared" si="64"/>
        <v>5.6961381760959506</v>
      </c>
      <c r="AM47" s="42">
        <f t="shared" si="64"/>
        <v>5.6471869886451262</v>
      </c>
      <c r="AN47" s="42">
        <f t="shared" si="64"/>
        <v>5.5986564754614561</v>
      </c>
      <c r="AO47" s="42">
        <f t="shared" ref="AO47:BJ47" si="65">SUM(AO15:AO46)*1000</f>
        <v>5.550543021375459</v>
      </c>
      <c r="AP47">
        <f t="shared" si="65"/>
        <v>5.502843042285515</v>
      </c>
      <c r="AQ47">
        <f t="shared" si="65"/>
        <v>5.4555529848908737</v>
      </c>
      <c r="AR47">
        <f t="shared" si="65"/>
        <v>5.4086693264269687</v>
      </c>
      <c r="AS47">
        <f t="shared" si="65"/>
        <v>5.3621885744029854</v>
      </c>
      <c r="AT47">
        <f t="shared" si="65"/>
        <v>5.3161072663417102</v>
      </c>
      <c r="AU47">
        <f t="shared" si="65"/>
        <v>5.2704219695215873</v>
      </c>
      <c r="AV47">
        <f t="shared" si="65"/>
        <v>5.2251292807210108</v>
      </c>
      <c r="AW47">
        <f t="shared" si="65"/>
        <v>5.1802258259648148</v>
      </c>
      <c r="AX47">
        <f t="shared" si="65"/>
        <v>5.1357082602729314</v>
      </c>
      <c r="AY47">
        <f t="shared" si="65"/>
        <v>5.09157326741121</v>
      </c>
      <c r="AZ47">
        <f t="shared" si="65"/>
        <v>5.0478175596443959</v>
      </c>
      <c r="BA47">
        <f t="shared" si="65"/>
        <v>5.0044378774912017</v>
      </c>
      <c r="BB47">
        <f t="shared" si="65"/>
        <v>4.961430989481511</v>
      </c>
      <c r="BC47">
        <f t="shared" si="65"/>
        <v>4.9187936919156545</v>
      </c>
      <c r="BD47">
        <f t="shared" si="65"/>
        <v>4.8765228086257553</v>
      </c>
      <c r="BE47">
        <f t="shared" si="65"/>
        <v>4.8346151907391279</v>
      </c>
      <c r="BF47">
        <f t="shared" si="65"/>
        <v>4.793067716443713</v>
      </c>
      <c r="BG47">
        <f t="shared" si="65"/>
        <v>4.7518772907555258</v>
      </c>
      <c r="BH47">
        <f t="shared" si="65"/>
        <v>4.7110408452880952</v>
      </c>
      <c r="BI47">
        <f t="shared" si="65"/>
        <v>4.6705553380239007</v>
      </c>
      <c r="BJ47">
        <f t="shared" si="65"/>
        <v>4.6304177530877579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12_NZ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12_NZ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1.9664980919999999</v>
      </c>
      <c r="BP58" s="65">
        <f t="shared" si="73"/>
        <v>2.0291744880000002</v>
      </c>
      <c r="BQ58" s="65">
        <f t="shared" si="73"/>
        <v>2.01173626974375</v>
      </c>
      <c r="BR58" s="65">
        <f t="shared" si="73"/>
        <v>1.6388378486130235</v>
      </c>
      <c r="BS58" s="65">
        <f t="shared" si="73"/>
        <v>1.8298574328736665</v>
      </c>
      <c r="BT58" s="65">
        <f t="shared" si="73"/>
        <v>1.8384960184240215</v>
      </c>
      <c r="BU58" s="65">
        <f t="shared" si="73"/>
        <v>1.8468509886676865</v>
      </c>
      <c r="BV58" s="65">
        <f t="shared" si="73"/>
        <v>1.854926580261272</v>
      </c>
      <c r="BW58" s="65">
        <f t="shared" si="73"/>
        <v>1.8627269779895619</v>
      </c>
      <c r="BX58" s="65">
        <f t="shared" si="73"/>
        <v>1.8702563153441674</v>
      </c>
      <c r="BY58" s="65">
        <f t="shared" si="73"/>
        <v>1.8775186750960888</v>
      </c>
      <c r="BZ58" s="65">
        <f t="shared" si="73"/>
        <v>1.861383748981982</v>
      </c>
      <c r="CA58" s="65">
        <f t="shared" si="73"/>
        <v>1.8453874823891681</v>
      </c>
      <c r="CB58" s="65">
        <f t="shared" si="73"/>
        <v>1.8295286837123861</v>
      </c>
      <c r="CC58" s="65">
        <f t="shared" si="73"/>
        <v>1.8138061715867329</v>
      </c>
      <c r="CD58" s="65">
        <f t="shared" si="73"/>
        <v>1.7982187747996594</v>
      </c>
      <c r="CE58" s="65">
        <f t="shared" si="73"/>
        <v>1.7827653322037247</v>
      </c>
      <c r="CF58" s="65">
        <f t="shared" si="73"/>
        <v>1.7674446926300988</v>
      </c>
      <c r="CG58" s="65">
        <f t="shared" si="73"/>
        <v>1.7522557148028091</v>
      </c>
      <c r="CH58" s="65">
        <f t="shared" si="73"/>
        <v>1.7371972672537224</v>
      </c>
      <c r="CI58" s="65">
        <f t="shared" si="73"/>
        <v>1.7222682282382609</v>
      </c>
      <c r="CJ58" s="65">
        <f t="shared" si="73"/>
        <v>1.7074674856518384</v>
      </c>
      <c r="CK58" s="65">
        <f t="shared" si="73"/>
        <v>1.692793936947018</v>
      </c>
      <c r="CL58" s="65">
        <f t="shared" si="73"/>
        <v>1.6761486809400654</v>
      </c>
      <c r="CM58" s="65">
        <f t="shared" si="73"/>
        <v>1.6575847180675214</v>
      </c>
      <c r="CN58" s="65">
        <f t="shared" si="73"/>
        <v>1.6371541285080593</v>
      </c>
      <c r="CO58" s="65">
        <f t="shared" si="73"/>
        <v>1.6149080854166156</v>
      </c>
      <c r="CP58" s="65">
        <f t="shared" si="73"/>
        <v>1.5908968679875819</v>
      </c>
      <c r="CQ58" s="65">
        <f t="shared" si="73"/>
        <v>1.5651698743491165</v>
      </c>
      <c r="CR58" s="65">
        <f t="shared" si="73"/>
        <v>1.5377756342906073</v>
      </c>
      <c r="CS58" s="65">
        <f t="shared" si="73"/>
        <v>1.5087618218253041</v>
      </c>
      <c r="CT58" s="65">
        <f t="shared" si="73"/>
        <v>1.4781752675901041</v>
      </c>
      <c r="CU58" s="65">
        <f t="shared" si="73"/>
        <v>1.4460619710844604</v>
      </c>
      <c r="CV58" s="65">
        <f t="shared" ref="CV58:DP58" si="74">CV$49*CV15</f>
        <v>1.4143914548658163</v>
      </c>
      <c r="CW58" s="65">
        <f t="shared" si="74"/>
        <v>1.383158480296474</v>
      </c>
      <c r="CX58" s="65">
        <f t="shared" si="74"/>
        <v>1.3523578660773723</v>
      </c>
      <c r="CY58" s="65">
        <f t="shared" si="74"/>
        <v>1.3219844876494653</v>
      </c>
      <c r="CZ58" s="65">
        <f t="shared" si="74"/>
        <v>1.2920332766011575</v>
      </c>
      <c r="DA58" s="65">
        <f t="shared" si="74"/>
        <v>1.2624992200817278</v>
      </c>
      <c r="DB58" s="65">
        <f t="shared" si="74"/>
        <v>1.2333773602206959</v>
      </c>
      <c r="DC58" s="65">
        <f t="shared" si="74"/>
        <v>1.2046627935530578</v>
      </c>
      <c r="DD58" s="65">
        <f t="shared" si="74"/>
        <v>1.1763506704503452</v>
      </c>
      <c r="DE58" s="65">
        <f t="shared" si="74"/>
        <v>1.1484361945574426</v>
      </c>
      <c r="DF58" s="65">
        <f t="shared" si="74"/>
        <v>1.1209146222351087</v>
      </c>
      <c r="DG58" s="65">
        <f t="shared" si="74"/>
        <v>1.0937812620081453</v>
      </c>
      <c r="DH58" s="65">
        <f t="shared" si="74"/>
        <v>1.0670314740191587</v>
      </c>
      <c r="DI58" s="65">
        <f t="shared" si="74"/>
        <v>1.0406606694878542</v>
      </c>
      <c r="DJ58" s="65">
        <f t="shared" si="74"/>
        <v>1.0146643101758159</v>
      </c>
      <c r="DK58" s="65">
        <f t="shared" si="74"/>
        <v>0.98903790785670909</v>
      </c>
      <c r="DL58" s="65">
        <f t="shared" si="74"/>
        <v>0.96377702379185926</v>
      </c>
      <c r="DM58" s="65">
        <f t="shared" si="74"/>
        <v>0.9388772682111497</v>
      </c>
      <c r="DN58" s="65">
        <f t="shared" si="74"/>
        <v>0.91433429979918657</v>
      </c>
      <c r="DO58" s="65">
        <f t="shared" si="74"/>
        <v>0.89014382518667856</v>
      </c>
      <c r="DP58" s="65">
        <f t="shared" si="74"/>
        <v>0.86630159844698085</v>
      </c>
    </row>
    <row r="59" spans="1:120" x14ac:dyDescent="0.25">
      <c r="A59" s="65" t="str">
        <f t="shared" si="69"/>
        <v>12_NZ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12_NZ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12_NZ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12_NZ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12_NZ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12_NZ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12_NZ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12_NZ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12_NZ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12_NZ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12_NZ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12_NZ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12_NZ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12_NZ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12_NZ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12_NZ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12_NZ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12_NZ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12_NZ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12_NZ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12_NZ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12_NZ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12_NZ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12_NZ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12_NZ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12_NZ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12_NZ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12_NZ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12_NZ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12_NZ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12_NZ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12_NZ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12_NZ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12_NZ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1.94979276</v>
      </c>
      <c r="BP75" s="65">
        <f t="shared" si="107"/>
        <v>1.733837616</v>
      </c>
      <c r="BQ75" s="65">
        <f t="shared" si="107"/>
        <v>1.7189374489875002</v>
      </c>
      <c r="BR75" s="65">
        <f t="shared" si="107"/>
        <v>1.4003126518954014</v>
      </c>
      <c r="BS75" s="65">
        <f t="shared" si="107"/>
        <v>1.5635302275856122</v>
      </c>
      <c r="BT75" s="65">
        <f t="shared" si="107"/>
        <v>1.5709115073448516</v>
      </c>
      <c r="BU75" s="65">
        <f t="shared" si="107"/>
        <v>1.5780504506810182</v>
      </c>
      <c r="BV75" s="65">
        <f t="shared" si="107"/>
        <v>1.5849506776251352</v>
      </c>
      <c r="BW75" s="65">
        <f t="shared" si="107"/>
        <v>1.5916157638861006</v>
      </c>
      <c r="BX75" s="65">
        <f t="shared" si="107"/>
        <v>1.5980492413451217</v>
      </c>
      <c r="BY75" s="65">
        <f t="shared" si="107"/>
        <v>1.6042545985449435</v>
      </c>
      <c r="BZ75" s="65">
        <f t="shared" si="107"/>
        <v>1.590468035588698</v>
      </c>
      <c r="CA75" s="65">
        <f t="shared" si="107"/>
        <v>1.5767999509078576</v>
      </c>
      <c r="CB75" s="65">
        <f t="shared" si="107"/>
        <v>1.5632493263297433</v>
      </c>
      <c r="CC75" s="65">
        <f t="shared" si="107"/>
        <v>1.5498151524315971</v>
      </c>
      <c r="CD75" s="65">
        <f t="shared" si="107"/>
        <v>1.5364964284653881</v>
      </c>
      <c r="CE75" s="65">
        <f t="shared" si="107"/>
        <v>1.5232921622832638</v>
      </c>
      <c r="CF75" s="65">
        <f t="shared" si="107"/>
        <v>1.5102013702636421</v>
      </c>
      <c r="CG75" s="65">
        <f t="shared" si="107"/>
        <v>1.4972230772379389</v>
      </c>
      <c r="CH75" s="65">
        <f t="shared" si="107"/>
        <v>1.4843563164179256</v>
      </c>
      <c r="CI75" s="65">
        <f t="shared" si="107"/>
        <v>1.4716001293237091</v>
      </c>
      <c r="CJ75" s="65">
        <f t="shared" si="107"/>
        <v>1.4589535657123334</v>
      </c>
      <c r="CK75" s="65">
        <f t="shared" si="107"/>
        <v>1.446415683506993</v>
      </c>
      <c r="CL75" s="65">
        <f t="shared" si="107"/>
        <v>1.4321930667909464</v>
      </c>
      <c r="CM75" s="65">
        <f t="shared" si="107"/>
        <v>1.416331002034668</v>
      </c>
      <c r="CN75" s="65">
        <f t="shared" si="107"/>
        <v>1.3988739893900006</v>
      </c>
      <c r="CO75" s="65">
        <f t="shared" si="107"/>
        <v>1.3798657539981205</v>
      </c>
      <c r="CP75" s="65">
        <f t="shared" si="107"/>
        <v>1.3593492571514416</v>
      </c>
      <c r="CQ75" s="65">
        <f t="shared" si="107"/>
        <v>1.337366707311221</v>
      </c>
      <c r="CR75" s="65">
        <f t="shared" si="107"/>
        <v>1.3139595709825993</v>
      </c>
      <c r="CS75" s="65">
        <f t="shared" si="107"/>
        <v>1.2891685834487994</v>
      </c>
      <c r="CT75" s="65">
        <f t="shared" si="107"/>
        <v>1.2630337593661827</v>
      </c>
      <c r="CU75" s="65">
        <f t="shared" si="107"/>
        <v>1.23559440322184</v>
      </c>
      <c r="CV75" s="65">
        <f t="shared" si="107"/>
        <v>1.2085333827611768</v>
      </c>
      <c r="CW75" s="65">
        <f t="shared" ref="CW75:DP75" si="108">CW$49*CW32</f>
        <v>1.1818462218057524</v>
      </c>
      <c r="CX75" s="65">
        <f t="shared" si="108"/>
        <v>1.1555284931703904</v>
      </c>
      <c r="CY75" s="65">
        <f t="shared" si="108"/>
        <v>1.1295758181516868</v>
      </c>
      <c r="CZ75" s="65">
        <f t="shared" si="108"/>
        <v>1.1039838660216879</v>
      </c>
      <c r="DA75" s="65">
        <f t="shared" si="108"/>
        <v>1.0787483535266891</v>
      </c>
      <c r="DB75" s="65">
        <f t="shared" si="108"/>
        <v>1.0538650443911082</v>
      </c>
      <c r="DC75" s="65">
        <f t="shared" si="108"/>
        <v>1.0293297488263777</v>
      </c>
      <c r="DD75" s="65">
        <f t="shared" si="108"/>
        <v>1.0051383230448088</v>
      </c>
      <c r="DE75" s="65">
        <f t="shared" si="108"/>
        <v>0.98128666877837667</v>
      </c>
      <c r="DF75" s="65">
        <f t="shared" si="108"/>
        <v>0.95777073280238345</v>
      </c>
      <c r="DG75" s="65">
        <f t="shared" si="108"/>
        <v>0.93458650646393981</v>
      </c>
      <c r="DH75" s="65">
        <f t="shared" si="108"/>
        <v>0.91173002521523128</v>
      </c>
      <c r="DI75" s="65">
        <f t="shared" si="108"/>
        <v>0.88919736815150885</v>
      </c>
      <c r="DJ75" s="65">
        <f t="shared" si="108"/>
        <v>0.86698465755376752</v>
      </c>
      <c r="DK75" s="65">
        <f t="shared" si="108"/>
        <v>0.84508805843605916</v>
      </c>
      <c r="DL75" s="65">
        <f t="shared" si="108"/>
        <v>0.82350377809739772</v>
      </c>
      <c r="DM75" s="65">
        <f t="shared" si="108"/>
        <v>0.80222806567821026</v>
      </c>
      <c r="DN75" s="65">
        <f t="shared" si="108"/>
        <v>0.78125721172128748</v>
      </c>
      <c r="DO75" s="65">
        <f t="shared" si="108"/>
        <v>0.76058754773719173</v>
      </c>
      <c r="DP75" s="65">
        <f t="shared" si="108"/>
        <v>0.74021544577407616</v>
      </c>
    </row>
    <row r="76" spans="1:120" x14ac:dyDescent="0.25">
      <c r="A76" s="65" t="str">
        <f t="shared" si="69"/>
        <v>12_NZ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12_NZ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12_NZ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12_NZ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12_NZ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12_NZ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12_NZ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12_NZ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12_NZ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12_NZ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12_NZ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12_NZ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12_NZ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12_NZ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12_NZ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12_NZ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12_NZ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12_NZ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12_NZ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12_NZ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12_NZ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12_NZ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12_NZ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12_NZ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12_NZ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12_NZ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0.99155984399999997</v>
      </c>
      <c r="BP88" s="65">
        <f t="shared" si="133"/>
        <v>0.95161777200000008</v>
      </c>
      <c r="BQ88" s="65">
        <f t="shared" si="133"/>
        <v>0.94343980677187511</v>
      </c>
      <c r="BR88" s="65">
        <f t="shared" si="133"/>
        <v>0.76856240377017726</v>
      </c>
      <c r="BS88" s="65">
        <f t="shared" si="133"/>
        <v>0.8581444639909539</v>
      </c>
      <c r="BT88" s="65">
        <f t="shared" si="133"/>
        <v>0.86219568362892718</v>
      </c>
      <c r="BU88" s="65">
        <f t="shared" si="133"/>
        <v>0.86611389678182327</v>
      </c>
      <c r="BV88" s="65">
        <f t="shared" si="133"/>
        <v>0.86990109030574947</v>
      </c>
      <c r="BW88" s="65">
        <f t="shared" si="133"/>
        <v>0.87355922673058972</v>
      </c>
      <c r="BX88" s="65">
        <f t="shared" si="133"/>
        <v>0.87709024453137419</v>
      </c>
      <c r="BY88" s="65">
        <f t="shared" si="133"/>
        <v>0.88049605839679357</v>
      </c>
      <c r="BZ88" s="65">
        <f t="shared" si="133"/>
        <v>0.87292929539494624</v>
      </c>
      <c r="CA88" s="65">
        <f t="shared" si="133"/>
        <v>0.86542755926264592</v>
      </c>
      <c r="CB88" s="65">
        <f t="shared" si="133"/>
        <v>0.85799029117523262</v>
      </c>
      <c r="CC88" s="65">
        <f t="shared" si="133"/>
        <v>0.8506169371104455</v>
      </c>
      <c r="CD88" s="65">
        <f t="shared" si="133"/>
        <v>0.84330694780715265</v>
      </c>
      <c r="CE88" s="65">
        <f t="shared" si="133"/>
        <v>0.83605977872443493</v>
      </c>
      <c r="CF88" s="65">
        <f t="shared" si="133"/>
        <v>0.82887489000102177</v>
      </c>
      <c r="CG88" s="65">
        <f t="shared" si="133"/>
        <v>0.82175174641507553</v>
      </c>
      <c r="CH88" s="65">
        <f t="shared" si="133"/>
        <v>0.814689817344321</v>
      </c>
      <c r="CI88" s="65">
        <f t="shared" si="133"/>
        <v>0.80768857672651828</v>
      </c>
      <c r="CJ88" s="65">
        <f t="shared" si="133"/>
        <v>0.80074750302027486</v>
      </c>
      <c r="CK88" s="65">
        <f t="shared" si="133"/>
        <v>0.79386607916619434</v>
      </c>
      <c r="CL88" s="65">
        <f t="shared" si="133"/>
        <v>0.7860599878076745</v>
      </c>
      <c r="CM88" s="65">
        <f t="shared" si="133"/>
        <v>0.77735408445006171</v>
      </c>
      <c r="CN88" s="65">
        <f t="shared" si="133"/>
        <v>0.76777279302727031</v>
      </c>
      <c r="CO88" s="65">
        <f t="shared" si="133"/>
        <v>0.75734011210816343</v>
      </c>
      <c r="CP88" s="65">
        <f t="shared" si="133"/>
        <v>0.74607962102277359</v>
      </c>
      <c r="CQ88" s="65">
        <f t="shared" si="133"/>
        <v>0.73401448590931928</v>
      </c>
      <c r="CR88" s="65">
        <f t="shared" si="133"/>
        <v>0.72116746568297796</v>
      </c>
      <c r="CS88" s="65">
        <f t="shared" si="133"/>
        <v>0.70756091792735798</v>
      </c>
      <c r="CT88" s="65">
        <f t="shared" si="133"/>
        <v>0.69321680470960012</v>
      </c>
      <c r="CU88" s="65">
        <f t="shared" si="133"/>
        <v>0.67815669832003267</v>
      </c>
      <c r="CV88" s="65">
        <f t="shared" si="133"/>
        <v>0.66330424168788726</v>
      </c>
      <c r="CW88" s="65">
        <f t="shared" ref="CW88:DP88" si="134">CW$49*CW45</f>
        <v>0.64865697806005373</v>
      </c>
      <c r="CX88" s="65">
        <f t="shared" si="134"/>
        <v>0.63421247757340404</v>
      </c>
      <c r="CY88" s="65">
        <f t="shared" si="134"/>
        <v>0.61996833697405807</v>
      </c>
      <c r="CZ88" s="65">
        <f t="shared" si="134"/>
        <v>0.60592217933948966</v>
      </c>
      <c r="DA88" s="65">
        <f t="shared" si="134"/>
        <v>0.5920716538034414</v>
      </c>
      <c r="DB88" s="65">
        <f t="shared" si="134"/>
        <v>0.57841443528362546</v>
      </c>
      <c r="DC88" s="65">
        <f t="shared" si="134"/>
        <v>0.5649482242121785</v>
      </c>
      <c r="DD88" s="65">
        <f t="shared" si="134"/>
        <v>0.55167074626884594</v>
      </c>
      <c r="DE88" s="65">
        <f t="shared" si="134"/>
        <v>0.53857975211686759</v>
      </c>
      <c r="DF88" s="65">
        <f t="shared" si="134"/>
        <v>0.52567301714153791</v>
      </c>
      <c r="DG88" s="65">
        <f t="shared" si="134"/>
        <v>0.51294834119141508</v>
      </c>
      <c r="DH88" s="65">
        <f t="shared" si="134"/>
        <v>0.5004035483221525</v>
      </c>
      <c r="DI88" s="65">
        <f t="shared" si="134"/>
        <v>0.48803648654292558</v>
      </c>
      <c r="DJ88" s="65">
        <f t="shared" si="134"/>
        <v>0.47584502756542968</v>
      </c>
      <c r="DK88" s="65">
        <f t="shared" si="134"/>
        <v>0.46382706655542311</v>
      </c>
      <c r="DL88" s="65">
        <f t="shared" si="134"/>
        <v>0.45198052188678994</v>
      </c>
      <c r="DM88" s="65">
        <f t="shared" si="134"/>
        <v>0.44030333489809798</v>
      </c>
      <c r="DN88" s="65">
        <f t="shared" si="134"/>
        <v>0.42879346965162607</v>
      </c>
      <c r="DO88" s="65">
        <f t="shared" si="134"/>
        <v>0.41744891269483791</v>
      </c>
      <c r="DP88" s="65">
        <f t="shared" si="134"/>
        <v>0.40626767282427739</v>
      </c>
    </row>
    <row r="89" spans="1:120" x14ac:dyDescent="0.25">
      <c r="A89" s="65" t="str">
        <f t="shared" si="69"/>
        <v>12_NZ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12_NZ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12_NZ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12_NZ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2.0978081113142248E-3</v>
      </c>
      <c r="CM90" s="52">
        <f t="shared" si="141"/>
        <v>6.2393402185728555E-3</v>
      </c>
      <c r="CN90" s="52">
        <f t="shared" si="141"/>
        <v>1.2371441777138989E-2</v>
      </c>
      <c r="CO90" s="52">
        <f t="shared" si="141"/>
        <v>2.0441874498944506E-2</v>
      </c>
      <c r="CP90" s="52">
        <f t="shared" si="141"/>
        <v>3.03993032099538E-2</v>
      </c>
      <c r="CQ90" s="52">
        <f t="shared" si="141"/>
        <v>4.2193282877190562E-2</v>
      </c>
      <c r="CR90" s="52">
        <f t="shared" si="141"/>
        <v>5.5774245803286285E-2</v>
      </c>
      <c r="CS90" s="52">
        <f t="shared" si="141"/>
        <v>7.1093488986532657E-2</v>
      </c>
      <c r="CT90" s="52">
        <f t="shared" si="141"/>
        <v>8.8103161644443317E-2</v>
      </c>
      <c r="CU90" s="52">
        <f t="shared" si="141"/>
        <v>0.10675625289885279</v>
      </c>
      <c r="CV90" s="52">
        <f t="shared" ref="CV90:DP90" si="142">CV$50*CV15</f>
        <v>0.12508223750514022</v>
      </c>
      <c r="CW90" s="52">
        <f t="shared" si="142"/>
        <v>0.14308536003066974</v>
      </c>
      <c r="CX90" s="52">
        <f t="shared" si="142"/>
        <v>0.16076981624696032</v>
      </c>
      <c r="CY90" s="52">
        <f t="shared" si="142"/>
        <v>0.17813975365489249</v>
      </c>
      <c r="CZ90" s="52">
        <f t="shared" si="142"/>
        <v>0.19519927200449141</v>
      </c>
      <c r="DA90" s="52">
        <f t="shared" si="142"/>
        <v>0.21195242380934121</v>
      </c>
      <c r="DB90" s="52">
        <f t="shared" si="142"/>
        <v>0.22840321485568446</v>
      </c>
      <c r="DC90" s="52">
        <f t="shared" si="142"/>
        <v>0.24455560470625995</v>
      </c>
      <c r="DD90" s="52">
        <f t="shared" si="142"/>
        <v>0.26041350719893147</v>
      </c>
      <c r="DE90" s="52">
        <f t="shared" si="142"/>
        <v>0.27598079094016076</v>
      </c>
      <c r="DF90" s="52">
        <f t="shared" si="142"/>
        <v>0.29126127979337485</v>
      </c>
      <c r="DG90" s="52">
        <f t="shared" si="142"/>
        <v>0.30625875336228087</v>
      </c>
      <c r="DH90" s="52">
        <f t="shared" si="142"/>
        <v>0.32097694746917799</v>
      </c>
      <c r="DI90" s="52">
        <f t="shared" si="142"/>
        <v>0.33541955462831685</v>
      </c>
      <c r="DJ90" s="52">
        <f t="shared" si="142"/>
        <v>0.3495902245143569</v>
      </c>
      <c r="DK90" s="52">
        <f t="shared" si="142"/>
        <v>0.36349256442597017</v>
      </c>
      <c r="DL90" s="52">
        <f t="shared" si="142"/>
        <v>0.37713013974464077</v>
      </c>
      <c r="DM90" s="52">
        <f t="shared" si="142"/>
        <v>0.3905064743887085</v>
      </c>
      <c r="DN90" s="52">
        <f t="shared" si="142"/>
        <v>0.4036250512627042</v>
      </c>
      <c r="DO90" s="52">
        <f t="shared" si="142"/>
        <v>0.41648931270202416</v>
      </c>
      <c r="DP90" s="52">
        <f t="shared" si="142"/>
        <v>0.42910266091299082</v>
      </c>
    </row>
    <row r="91" spans="1:120" x14ac:dyDescent="0.25">
      <c r="A91" s="52" t="str">
        <f t="shared" si="138"/>
        <v>12_NZ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12_NZ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12_NZ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12_NZ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12_NZ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12_NZ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12_NZ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12_NZ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12_NZ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12_NZ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12_NZ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12_NZ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12_NZ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12_NZ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12_NZ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12_NZ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12_NZ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12_NZ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12_NZ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12_NZ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12_NZ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12_NZ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12_NZ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12_NZ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12_NZ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12_NZ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12_NZ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12_NZ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12_NZ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12_NZ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12_NZ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12_NZ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12_NZ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12_NZ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1.792481935908569E-3</v>
      </c>
      <c r="CM107" s="52">
        <f t="shared" si="175"/>
        <v>5.3312333828155652E-3</v>
      </c>
      <c r="CN107" s="52">
        <f t="shared" si="175"/>
        <v>1.0570836191863987E-2</v>
      </c>
      <c r="CO107" s="52">
        <f t="shared" si="175"/>
        <v>1.7466655113900262E-2</v>
      </c>
      <c r="CP107" s="52">
        <f t="shared" si="175"/>
        <v>2.5974826569772774E-2</v>
      </c>
      <c r="CQ107" s="52">
        <f t="shared" si="175"/>
        <v>3.6052247565514305E-2</v>
      </c>
      <c r="CR107" s="52">
        <f t="shared" si="175"/>
        <v>4.7656564750664224E-2</v>
      </c>
      <c r="CS107" s="52">
        <f t="shared" si="175"/>
        <v>6.0746163618006256E-2</v>
      </c>
      <c r="CT107" s="52">
        <f t="shared" si="175"/>
        <v>7.5280157843017531E-2</v>
      </c>
      <c r="CU107" s="52">
        <f t="shared" si="175"/>
        <v>9.1218378761343893E-2</v>
      </c>
      <c r="CV107" s="52">
        <f t="shared" si="175"/>
        <v>0.10687710187683878</v>
      </c>
      <c r="CW107" s="52">
        <f t="shared" ref="CW107:DP107" si="176">CW$50*CW32</f>
        <v>0.12225995397990541</v>
      </c>
      <c r="CX107" s="52">
        <f t="shared" si="176"/>
        <v>0.13737052016710935</v>
      </c>
      <c r="CY107" s="52">
        <f t="shared" si="176"/>
        <v>0.15221234428994362</v>
      </c>
      <c r="CZ107" s="52">
        <f t="shared" si="176"/>
        <v>0.16678892939896003</v>
      </c>
      <c r="DA107" s="52">
        <f t="shared" si="176"/>
        <v>0.18110373818331277</v>
      </c>
      <c r="DB107" s="52">
        <f t="shared" si="176"/>
        <v>0.1951601934057608</v>
      </c>
      <c r="DC107" s="52">
        <f t="shared" si="176"/>
        <v>0.20896167833317447</v>
      </c>
      <c r="DD107" s="52">
        <f t="shared" si="176"/>
        <v>0.22251153716259131</v>
      </c>
      <c r="DE107" s="52">
        <f t="shared" si="176"/>
        <v>0.23581307544286581</v>
      </c>
      <c r="DF107" s="52">
        <f t="shared" si="176"/>
        <v>0.24886956049195799</v>
      </c>
      <c r="DG107" s="52">
        <f t="shared" si="176"/>
        <v>0.26168422180990331</v>
      </c>
      <c r="DH107" s="52">
        <f t="shared" si="176"/>
        <v>0.27426025148750871</v>
      </c>
      <c r="DI107" s="52">
        <f t="shared" si="176"/>
        <v>0.28660080461081705</v>
      </c>
      <c r="DJ107" s="52">
        <f t="shared" si="176"/>
        <v>0.2987089996613822</v>
      </c>
      <c r="DK107" s="52">
        <f t="shared" si="176"/>
        <v>0.31058791891239795</v>
      </c>
      <c r="DL107" s="52">
        <f t="shared" si="176"/>
        <v>0.32224060882072103</v>
      </c>
      <c r="DM107" s="52">
        <f t="shared" si="176"/>
        <v>0.33367008041483104</v>
      </c>
      <c r="DN107" s="52">
        <f t="shared" si="176"/>
        <v>0.34487930967876679</v>
      </c>
      <c r="DO107" s="52">
        <f t="shared" si="176"/>
        <v>0.35587123793208075</v>
      </c>
      <c r="DP107" s="52">
        <f t="shared" si="176"/>
        <v>0.36664877220585107</v>
      </c>
    </row>
    <row r="108" spans="1:120" x14ac:dyDescent="0.25">
      <c r="A108" s="52" t="str">
        <f t="shared" si="138"/>
        <v>12_NZ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12_NZ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12_NZ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12_NZ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12_NZ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12_NZ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12_NZ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12_NZ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12_NZ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12_NZ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12_NZ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12_NZ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12_NZ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12_NZ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12_NZ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12_NZ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12_NZ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12_NZ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12_NZ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12_NZ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12_NZ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12_NZ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12_NZ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12_NZ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12_NZ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12_NZ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1.7150547406854502E-3</v>
      </c>
      <c r="CM120" s="54">
        <f t="shared" si="202"/>
        <v>5.1198005060855535E-3</v>
      </c>
      <c r="CN120" s="54">
        <f t="shared" si="202"/>
        <v>1.0189309519097762E-2</v>
      </c>
      <c r="CO120" s="54">
        <f t="shared" si="202"/>
        <v>1.689908369757169E-2</v>
      </c>
      <c r="CP120" s="54">
        <f t="shared" si="202"/>
        <v>2.522504849088103E-2</v>
      </c>
      <c r="CQ120" s="54">
        <f t="shared" si="202"/>
        <v>3.5143546796015029E-2</v>
      </c>
      <c r="CR120" s="54">
        <f t="shared" si="202"/>
        <v>4.6631332952232374E-2</v>
      </c>
      <c r="CS120" s="54">
        <f t="shared" si="202"/>
        <v>5.9665566813331017E-2</v>
      </c>
      <c r="CT120" s="54">
        <f t="shared" si="202"/>
        <v>7.4223807896598687E-2</v>
      </c>
      <c r="CU120" s="54">
        <f t="shared" si="202"/>
        <v>9.02840096075192E-2</v>
      </c>
      <c r="CV120" s="58">
        <f t="shared" ref="CV120:DP120" si="203">CV127</f>
        <v>0.10619080878872472</v>
      </c>
      <c r="CW120" s="58">
        <f t="shared" si="203"/>
        <v>0.12194619600621245</v>
      </c>
      <c r="CX120" s="58">
        <f t="shared" si="203"/>
        <v>0.13755213894229279</v>
      </c>
      <c r="CY120" s="58">
        <f t="shared" si="203"/>
        <v>0.15301058264189435</v>
      </c>
      <c r="CZ120" s="58">
        <f t="shared" si="203"/>
        <v>0.16832344975632577</v>
      </c>
      <c r="DA120" s="58">
        <f t="shared" si="203"/>
        <v>0.18349264078451938</v>
      </c>
      <c r="DB120" s="58">
        <f t="shared" si="203"/>
        <v>0.19852003431178253</v>
      </c>
      <c r="DC120" s="58">
        <f t="shared" si="203"/>
        <v>0.21340748724608141</v>
      </c>
      <c r="DD120" s="58">
        <f t="shared" si="203"/>
        <v>0.228156835051882</v>
      </c>
      <c r="DE120" s="58">
        <f t="shared" si="203"/>
        <v>0.24276989198157289</v>
      </c>
      <c r="DF120" s="58">
        <f t="shared" si="203"/>
        <v>0.2572484513044942</v>
      </c>
      <c r="DG120" s="58">
        <f t="shared" si="203"/>
        <v>0.27159428553359632</v>
      </c>
      <c r="DH120" s="58">
        <f t="shared" si="203"/>
        <v>0.28580914664975332</v>
      </c>
      <c r="DI120" s="58">
        <f t="shared" si="203"/>
        <v>0.299894766323753</v>
      </c>
      <c r="DJ120" s="58">
        <f t="shared" si="203"/>
        <v>0.31385285613598846</v>
      </c>
      <c r="DK120" s="58">
        <f t="shared" si="203"/>
        <v>0.32768510779387355</v>
      </c>
      <c r="DL120" s="58">
        <f t="shared" si="203"/>
        <v>0.34139319334700491</v>
      </c>
      <c r="DM120" s="58">
        <f t="shared" si="203"/>
        <v>0.35497876540009404</v>
      </c>
      <c r="DN120" s="58">
        <f t="shared" si="203"/>
        <v>0.36844345732369099</v>
      </c>
      <c r="DO120" s="58">
        <f t="shared" si="203"/>
        <v>0.38178888346272255</v>
      </c>
      <c r="DP120" s="58">
        <f t="shared" si="203"/>
        <v>0.39501663934286657</v>
      </c>
    </row>
    <row r="121" spans="1:120" x14ac:dyDescent="0.25">
      <c r="A121" s="52" t="str">
        <f t="shared" si="138"/>
        <v>12_NZ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12_NZ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9.8380474068545005E-4</v>
      </c>
      <c r="CM124" s="58">
        <f t="shared" si="207"/>
        <v>2.9260505060855532E-3</v>
      </c>
      <c r="CN124" s="58">
        <f t="shared" si="207"/>
        <v>5.8018095190977611E-3</v>
      </c>
      <c r="CO124" s="58">
        <f t="shared" si="207"/>
        <v>9.5865836975716906E-3</v>
      </c>
      <c r="CP124" s="58">
        <f t="shared" si="207"/>
        <v>1.4256298490881027E-2</v>
      </c>
      <c r="CQ124" s="58">
        <f t="shared" si="207"/>
        <v>1.9787296796015028E-2</v>
      </c>
      <c r="CR124" s="58">
        <f t="shared" si="207"/>
        <v>2.6156332952232367E-2</v>
      </c>
      <c r="CS124" s="58">
        <f t="shared" si="207"/>
        <v>3.3340566813331009E-2</v>
      </c>
      <c r="CT124" s="58">
        <f t="shared" si="207"/>
        <v>4.1317557896598689E-2</v>
      </c>
      <c r="CU124" s="58">
        <f t="shared" si="207"/>
        <v>5.0065259607519196E-2</v>
      </c>
      <c r="CV124" s="58">
        <f t="shared" ref="CV124:DP124" si="208">CV50*CV45</f>
        <v>5.8659558788724725E-2</v>
      </c>
      <c r="CW124" s="58">
        <f t="shared" si="208"/>
        <v>6.7102446006212457E-2</v>
      </c>
      <c r="CX124" s="58">
        <f t="shared" si="208"/>
        <v>7.539588894229278E-2</v>
      </c>
      <c r="CY124" s="58">
        <f t="shared" si="208"/>
        <v>8.3541832641894354E-2</v>
      </c>
      <c r="CZ124" s="58">
        <f t="shared" si="208"/>
        <v>9.1542199756325771E-2</v>
      </c>
      <c r="DA124" s="58">
        <f t="shared" si="208"/>
        <v>9.939889078451937E-2</v>
      </c>
      <c r="DB124" s="58">
        <f t="shared" si="208"/>
        <v>0.10711378431178252</v>
      </c>
      <c r="DC124" s="58">
        <f t="shared" si="208"/>
        <v>0.11468873724608139</v>
      </c>
      <c r="DD124" s="58">
        <f t="shared" si="208"/>
        <v>0.12212558505188197</v>
      </c>
      <c r="DE124" s="58">
        <f t="shared" si="208"/>
        <v>0.12942614198157287</v>
      </c>
      <c r="DF124" s="58">
        <f t="shared" si="208"/>
        <v>0.13659220130449415</v>
      </c>
      <c r="DG124" s="58">
        <f t="shared" si="208"/>
        <v>0.1436255355335963</v>
      </c>
      <c r="DH124" s="58">
        <f t="shared" si="208"/>
        <v>0.15052789664975327</v>
      </c>
      <c r="DI124" s="58">
        <f t="shared" si="208"/>
        <v>0.15730101632375296</v>
      </c>
      <c r="DJ124" s="58">
        <f t="shared" si="208"/>
        <v>0.16394660613598844</v>
      </c>
      <c r="DK124" s="58">
        <f t="shared" si="208"/>
        <v>0.17046635779387351</v>
      </c>
      <c r="DL124" s="58">
        <f t="shared" si="208"/>
        <v>0.17686194334700486</v>
      </c>
      <c r="DM124" s="58">
        <f t="shared" si="208"/>
        <v>0.18313501540009397</v>
      </c>
      <c r="DN124" s="58">
        <f t="shared" si="208"/>
        <v>0.18928720732369092</v>
      </c>
      <c r="DO124" s="58">
        <f t="shared" si="208"/>
        <v>0.19532013346272245</v>
      </c>
      <c r="DP124" s="58">
        <f t="shared" si="208"/>
        <v>0.2012353893428665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0.81250000000000011</v>
      </c>
      <c r="CM125" s="58" cm="1">
        <f t="array" ref="CM125">INDEX(prod_est,$G$15+$H$15-1,MATCH(CM57,$BP$57:$CV$57,0))*CM50</f>
        <v>2.4375000000000004</v>
      </c>
      <c r="CN125" s="58" cm="1">
        <f t="array" ref="CN125">INDEX(prod_est,$G$15+$H$15-1,MATCH(CN57,$BP$57:$CV$57,0))*CN50</f>
        <v>4.8750000000000009</v>
      </c>
      <c r="CO125" s="58" cm="1">
        <f t="array" ref="CO125">INDEX(prod_est,$G$15+$H$15-1,MATCH(CO57,$BP$57:$CV$57,0))*CO50</f>
        <v>8.1250000000000018</v>
      </c>
      <c r="CP125" s="58" cm="1">
        <f t="array" ref="CP125">INDEX(prod_est,$G$15+$H$15-1,MATCH(CP57,$BP$57:$CV$57,0))*CP50</f>
        <v>12.187500000000002</v>
      </c>
      <c r="CQ125" s="58" cm="1">
        <f t="array" ref="CQ125">INDEX(prod_est,$G$15+$H$15-1,MATCH(CQ57,$BP$57:$CV$57,0))*CQ50</f>
        <v>17.0625</v>
      </c>
      <c r="CR125" s="58" cm="1">
        <f t="array" ref="CR125">INDEX(prod_est,$G$15+$H$15-1,MATCH(CR57,$BP$57:$CV$57,0))*CR50</f>
        <v>22.750000000000004</v>
      </c>
      <c r="CS125" s="58" cm="1">
        <f t="array" ref="CS125">INDEX(prod_est,$G$15+$H$15-1,MATCH(CS57,$BP$57:$CV$57,0))*CS50</f>
        <v>29.250000000000004</v>
      </c>
      <c r="CT125" s="58" cm="1">
        <f t="array" ref="CT125">INDEX(prod_est,$G$15+$H$15-1,MATCH(CT57,$BP$57:$CV$57,0))*CT50</f>
        <v>36.562500000000007</v>
      </c>
      <c r="CU125" s="58" cm="1">
        <f t="array" ref="CU125">INDEX(prod_est,$G$15+$H$15-1,MATCH(CU57,$BP$57:$DP$57,0))*CU50</f>
        <v>44.687500000000007</v>
      </c>
      <c r="CV125" s="58" cm="1">
        <f t="array" ref="CV125">INDEX(prod_est,$G$15+$H$15-1,MATCH(CV57,$BP$57:$DP$57,0))*CV50</f>
        <v>52.8125</v>
      </c>
      <c r="CW125" s="58" cm="1">
        <f t="array" ref="CW125">INDEX(prod_est,$G$15+$H$15-1,MATCH(CW57,$BP$57:$DP$57,0))*CW50</f>
        <v>60.9375</v>
      </c>
      <c r="CX125" s="58" cm="1">
        <f t="array" ref="CX125">INDEX(prod_est,$G$15+$H$15-1,MATCH(CX57,$BP$57:$DP$57,0))*CX50</f>
        <v>69.0625</v>
      </c>
      <c r="CY125" s="58" cm="1">
        <f t="array" ref="CY125">INDEX(prod_est,$G$15+$H$15-1,MATCH(CY57,$BP$57:$DP$57,0))*CY50</f>
        <v>77.1875</v>
      </c>
      <c r="CZ125" s="58" cm="1">
        <f t="array" ref="CZ125">INDEX(prod_est,$G$15+$H$15-1,MATCH(CZ57,$BP$57:$DP$57,0))*CZ50</f>
        <v>85.3125</v>
      </c>
      <c r="DA125" s="58" cm="1">
        <f t="array" ref="DA125">INDEX(prod_est,$G$15+$H$15-1,MATCH(DA57,$BP$57:$DP$57,0))*DA50</f>
        <v>93.437500000000014</v>
      </c>
      <c r="DB125" s="58" cm="1">
        <f t="array" ref="DB125">INDEX(prod_est,$G$15+$H$15-1,MATCH(DB57,$BP$57:$DP$57,0))*DB50</f>
        <v>101.56250000000001</v>
      </c>
      <c r="DC125" s="58" cm="1">
        <f t="array" ref="DC125">INDEX(prod_est,$G$15+$H$15-1,MATCH(DC57,$BP$57:$DP$57,0))*DC50</f>
        <v>109.68750000000003</v>
      </c>
      <c r="DD125" s="58" cm="1">
        <f t="array" ref="DD125">INDEX(prod_est,$G$15+$H$15-1,MATCH(DD57,$BP$57:$DP$57,0))*DD50</f>
        <v>117.81250000000003</v>
      </c>
      <c r="DE125" s="58" cm="1">
        <f t="array" ref="DE125">INDEX(prod_est,$G$15+$H$15-1,MATCH(DE57,$BP$57:$DP$57,0))*DE50</f>
        <v>125.93750000000004</v>
      </c>
      <c r="DF125" s="58" cm="1">
        <f t="array" ref="DF125">INDEX(prod_est,$G$15+$H$15-1,MATCH(DF57,$BP$57:$DP$57,0))*DF50</f>
        <v>134.06250000000006</v>
      </c>
      <c r="DG125" s="58" cm="1">
        <f t="array" ref="DG125">INDEX(prod_est,$G$15+$H$15-1,MATCH(DG57,$BP$57:$DP$57,0))*DG50</f>
        <v>142.18750000000006</v>
      </c>
      <c r="DH125" s="58" cm="1">
        <f t="array" ref="DH125">INDEX(prod_est,$G$15+$H$15-1,MATCH(DH57,$BP$57:$DP$57,0))*DH50</f>
        <v>150.31250000000006</v>
      </c>
      <c r="DI125" s="58" cm="1">
        <f t="array" ref="DI125">INDEX(prod_est,$G$15+$H$15-1,MATCH(DI57,$BP$57:$DP$57,0))*DI50</f>
        <v>158.43750000000006</v>
      </c>
      <c r="DJ125" s="58" cm="1">
        <f t="array" ref="DJ125">INDEX(prod_est,$G$15+$H$15-1,MATCH(DJ57,$BP$57:$DP$57,0))*DJ50</f>
        <v>166.56250000000006</v>
      </c>
      <c r="DK125" s="58" cm="1">
        <f t="array" ref="DK125">INDEX(prod_est,$G$15+$H$15-1,MATCH(DK57,$BP$57:$DP$57,0))*DK50</f>
        <v>174.68750000000006</v>
      </c>
      <c r="DL125" s="58" cm="1">
        <f t="array" ref="DL125">INDEX(prod_est,$G$15+$H$15-1,MATCH(DL57,$BP$57:$DP$57,0))*DL50</f>
        <v>182.81250000000009</v>
      </c>
      <c r="DM125" s="58" cm="1">
        <f t="array" ref="DM125">INDEX(prod_est,$G$15+$H$15-1,MATCH(DM57,$BP$57:$DP$57,0))*DM50</f>
        <v>190.93750000000009</v>
      </c>
      <c r="DN125" s="58" cm="1">
        <f t="array" ref="DN125">INDEX(prod_est,$G$15+$H$15-1,MATCH(DN57,$BP$57:$DP$57,0))*DN50</f>
        <v>199.06250000000009</v>
      </c>
      <c r="DO125" s="58" cm="1">
        <f t="array" ref="DO125">INDEX(prod_est,$G$15+$H$15-1,MATCH(DO57,$BP$57:$DP$57,0))*DO50</f>
        <v>207.18750000000009</v>
      </c>
      <c r="DP125" s="58" cm="1">
        <f t="array" ref="DP125">INDEX(prod_est,$G$15+$H$15-1,MATCH(DP57,$BP$57:$DP$57,0))*DP50</f>
        <v>215.31250000000011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7.3125000000000013E-4</v>
      </c>
      <c r="CM126" s="58">
        <f t="shared" si="209"/>
        <v>2.1937500000000004E-3</v>
      </c>
      <c r="CN126" s="58">
        <f t="shared" si="209"/>
        <v>4.3875000000000008E-3</v>
      </c>
      <c r="CO126" s="58">
        <f t="shared" si="209"/>
        <v>7.3125000000000013E-3</v>
      </c>
      <c r="CP126" s="58">
        <f t="shared" si="209"/>
        <v>1.0968750000000001E-2</v>
      </c>
      <c r="CQ126" s="58">
        <f t="shared" si="209"/>
        <v>1.535625E-2</v>
      </c>
      <c r="CR126" s="58">
        <f t="shared" si="209"/>
        <v>2.0475000000000004E-2</v>
      </c>
      <c r="CS126" s="58">
        <f t="shared" si="209"/>
        <v>2.6325000000000005E-2</v>
      </c>
      <c r="CT126" s="58">
        <f t="shared" si="209"/>
        <v>3.2906250000000005E-2</v>
      </c>
      <c r="CU126" s="58">
        <f t="shared" si="209"/>
        <v>4.0218750000000004E-2</v>
      </c>
      <c r="CV126" s="58">
        <f t="shared" ref="CV126:DP126" si="210">CV125*1000*$I$9*$I$10</f>
        <v>4.7531249999999997E-2</v>
      </c>
      <c r="CW126" s="58">
        <f t="shared" si="210"/>
        <v>5.4843749999999997E-2</v>
      </c>
      <c r="CX126" s="58">
        <f t="shared" si="210"/>
        <v>6.2156249999999996E-2</v>
      </c>
      <c r="CY126" s="58">
        <f t="shared" si="210"/>
        <v>6.9468749999999996E-2</v>
      </c>
      <c r="CZ126" s="58">
        <f t="shared" si="210"/>
        <v>7.6781249999999995E-2</v>
      </c>
      <c r="DA126" s="58">
        <f t="shared" si="210"/>
        <v>8.4093750000000009E-2</v>
      </c>
      <c r="DB126" s="58">
        <f t="shared" si="210"/>
        <v>9.1406250000000008E-2</v>
      </c>
      <c r="DC126" s="58">
        <f t="shared" si="210"/>
        <v>9.8718750000000022E-2</v>
      </c>
      <c r="DD126" s="58">
        <f t="shared" si="210"/>
        <v>0.10603125000000002</v>
      </c>
      <c r="DE126" s="58">
        <f t="shared" si="210"/>
        <v>0.11334375000000003</v>
      </c>
      <c r="DF126" s="58">
        <f t="shared" si="210"/>
        <v>0.12065625000000005</v>
      </c>
      <c r="DG126" s="58">
        <f t="shared" si="210"/>
        <v>0.12796875000000005</v>
      </c>
      <c r="DH126" s="58">
        <f t="shared" si="210"/>
        <v>0.13528125000000005</v>
      </c>
      <c r="DI126" s="58">
        <f t="shared" si="210"/>
        <v>0.14259375000000005</v>
      </c>
      <c r="DJ126" s="58">
        <f t="shared" si="210"/>
        <v>0.14990625000000005</v>
      </c>
      <c r="DK126" s="58">
        <f t="shared" si="210"/>
        <v>0.15721875000000005</v>
      </c>
      <c r="DL126" s="58">
        <f t="shared" si="210"/>
        <v>0.16453125000000007</v>
      </c>
      <c r="DM126" s="58">
        <f t="shared" si="210"/>
        <v>0.17184375000000007</v>
      </c>
      <c r="DN126" s="58">
        <f t="shared" si="210"/>
        <v>0.17915625000000007</v>
      </c>
      <c r="DO126" s="58">
        <f t="shared" si="210"/>
        <v>0.18646875000000007</v>
      </c>
      <c r="DP126" s="58">
        <f t="shared" si="210"/>
        <v>0.1937812500000001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1.7150547406854502E-3</v>
      </c>
      <c r="CM127" s="59">
        <f t="shared" si="211"/>
        <v>5.1198005060855535E-3</v>
      </c>
      <c r="CN127" s="59">
        <f t="shared" si="211"/>
        <v>1.0189309519097762E-2</v>
      </c>
      <c r="CO127" s="59">
        <f t="shared" si="211"/>
        <v>1.689908369757169E-2</v>
      </c>
      <c r="CP127" s="59">
        <f t="shared" si="211"/>
        <v>2.522504849088103E-2</v>
      </c>
      <c r="CQ127" s="59">
        <f t="shared" si="211"/>
        <v>3.5143546796015029E-2</v>
      </c>
      <c r="CR127" s="59">
        <f t="shared" si="211"/>
        <v>4.6631332952232374E-2</v>
      </c>
      <c r="CS127" s="59">
        <f t="shared" si="211"/>
        <v>5.9665566813331017E-2</v>
      </c>
      <c r="CT127" s="59">
        <f t="shared" si="211"/>
        <v>7.4223807896598687E-2</v>
      </c>
      <c r="CU127" s="59">
        <f t="shared" si="211"/>
        <v>9.02840096075192E-2</v>
      </c>
      <c r="CV127" s="59">
        <f t="shared" ref="CV127:DP127" si="212">CV124+CV126</f>
        <v>0.10619080878872472</v>
      </c>
      <c r="CW127" s="59">
        <f t="shared" si="212"/>
        <v>0.12194619600621245</v>
      </c>
      <c r="CX127" s="59">
        <f t="shared" si="212"/>
        <v>0.13755213894229279</v>
      </c>
      <c r="CY127" s="59">
        <f t="shared" si="212"/>
        <v>0.15301058264189435</v>
      </c>
      <c r="CZ127" s="59">
        <f t="shared" si="212"/>
        <v>0.16832344975632577</v>
      </c>
      <c r="DA127" s="59">
        <f t="shared" si="212"/>
        <v>0.18349264078451938</v>
      </c>
      <c r="DB127" s="59">
        <f t="shared" si="212"/>
        <v>0.19852003431178253</v>
      </c>
      <c r="DC127" s="59">
        <f t="shared" si="212"/>
        <v>0.21340748724608141</v>
      </c>
      <c r="DD127" s="59">
        <f t="shared" si="212"/>
        <v>0.228156835051882</v>
      </c>
      <c r="DE127" s="59">
        <f t="shared" si="212"/>
        <v>0.24276989198157289</v>
      </c>
      <c r="DF127" s="59">
        <f t="shared" si="212"/>
        <v>0.2572484513044942</v>
      </c>
      <c r="DG127" s="59">
        <f t="shared" si="212"/>
        <v>0.27159428553359632</v>
      </c>
      <c r="DH127" s="59">
        <f t="shared" si="212"/>
        <v>0.28580914664975332</v>
      </c>
      <c r="DI127" s="59">
        <f t="shared" si="212"/>
        <v>0.299894766323753</v>
      </c>
      <c r="DJ127" s="59">
        <f t="shared" si="212"/>
        <v>0.31385285613598846</v>
      </c>
      <c r="DK127" s="59">
        <f t="shared" si="212"/>
        <v>0.32768510779387355</v>
      </c>
      <c r="DL127" s="59">
        <f t="shared" si="212"/>
        <v>0.34139319334700491</v>
      </c>
      <c r="DM127" s="59">
        <f t="shared" si="212"/>
        <v>0.35497876540009404</v>
      </c>
      <c r="DN127" s="59">
        <f t="shared" si="212"/>
        <v>0.36844345732369099</v>
      </c>
      <c r="DO127" s="59">
        <f t="shared" si="212"/>
        <v>0.38178888346272255</v>
      </c>
      <c r="DP127" s="59">
        <f t="shared" si="212"/>
        <v>0.39501663934286657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13_PNG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13_PNG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13_PNG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13_PNG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13_PNG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13_PNG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13_PNG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13_PNG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13_PNG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13_PNG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13_PNG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13_PNG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13_PNG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13_PNG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13_PNG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13_PNG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13_PNG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13_PNG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13_PNG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13_PNG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13_PNG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13_PNG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13_PNG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13_PNG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13_PNG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13_PNG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13_PNG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13_PNG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13_PNG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13_PNG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13_PNG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13_PNG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13_PNG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13_PNG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13_PNG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13_PNG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13_PNG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13_PNG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13_PNG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13_PNG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13_PNG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13_PNG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13_PNG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13_PNG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13_PNG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13_PNG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13_PNG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13_PNG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13_PNG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13_PNG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13_PNG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13_PNG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13_PNG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13_PNG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13_PNG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13_PNG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13_PNG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13_PNG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13_PNG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13_PNG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13_PNG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13_PNG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13_PNG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13_PNG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13_PNG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13_PNG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13_PNG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13_PNG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13_PNG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13_PNG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13_PNG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13_PNG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13_PNG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13_PNG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13_PNG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13_PNG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13_PNG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13_PNG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13_PNG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13_PNG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13_PNG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13_PNG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13_PNG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13_PNG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13_PNG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13_PNG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13_PNG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13_PNG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13_PNG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13_PNG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13_PNG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13_PNG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13_PNG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13_PNG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13_PNG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13_PNG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13_PNG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13_PNG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13_PNG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13_PNG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13_PNG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13_PNG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13_PNG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13_PNG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13_PNG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13_PNG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13_PNG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13_PNG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13_PNG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13_PNG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13_PNG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13_PNG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13_PNG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13_PNG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13_PNG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13_PNG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13_PNG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13_PNG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13_PNG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13_PNG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13_PNG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13_PNG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13_PNG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13_PNG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13_PNG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13_PNG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13_PNG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13_PNG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13_PNG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13_PNG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13_PNG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13_PNG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13_PNG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13_PNG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13_PNG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13_PNG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13_PNG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13_PNG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13_PNG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13_PNG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13_PNG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13_PNG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13_PNG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13_PNG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13_PNG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13_PNG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13_PNG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13_PNG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13_PNG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13_PNG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13_PNG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13_PNG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13_PNG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13_PNG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13_PNG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13_PNG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13_PNG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13_PNG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13_PNG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13_PNG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14_PE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14_PE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14_PE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14_PE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14_PE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14_PE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14_PE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14_PE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14_PE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14_PE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14_PE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14_PE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14_PE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14_PE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14_PE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14_PE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14_PE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14_PE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14_PE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14_PE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14_PE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14_PE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14_PE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14_PE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14_PE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14_PE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14_PE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14_PE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14_PE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14_PE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14_PE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14_PE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14_PE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14_PE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14_PE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14_PE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14_PE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14_PE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14_PE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14_PE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14_PE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14_PE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14_PE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14_PE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14_PE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14_PE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14_PE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14_PE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14_PE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14_PE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14_PE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14_PE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14_PE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14_PE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14_PE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14_PE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14_PE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14_PE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14_PE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14_PE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14_PE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14_PE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14_PE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14_PE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14_PE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14_PE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14_PE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14_PE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14_PE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14_PE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14_PE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14_PE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14_PE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14_PE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14_PE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14_PE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14_PE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14_PE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14_PE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14_PE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14_PE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14_PE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14_PE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14_PE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14_PE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14_PE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14_PE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14_PE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14_PE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14_PE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14_PE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14_PE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14_PE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14_PE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14_PE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14_PE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14_PE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14_PE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14_PE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14_PE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14_PE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14_PE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14_PE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14_PE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14_PE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14_PE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14_PE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14_PE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14_PE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14_PE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14_PE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14_PE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14_PE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14_PE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14_PE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14_PE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14_PE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14_PE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14_PE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14_PE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14_PE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14_PE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14_PE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14_PE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14_PE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14_PE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14_PE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14_PE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14_PE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14_PE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14_PE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14_PE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14_PE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14_PE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14_PE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14_PE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14_PE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14_PE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14_PE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14_PE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14_PE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14_PE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14_PE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14_PE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14_PE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14_PE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14_PE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14_PE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14_PE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14_PE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14_PE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14_PE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14_PE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14_PE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14_PE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14_PE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14_PE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14_PE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14_PE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14_PE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AO15" si="1">J15*(1-$F$4)</f>
        <v>2.3633541879500668E-3</v>
      </c>
      <c r="L15" s="42">
        <f t="shared" si="1"/>
        <v>2.3569789546903034E-3</v>
      </c>
      <c r="M15" s="42">
        <f t="shared" si="1"/>
        <v>2.3506209188524601E-3</v>
      </c>
      <c r="N15" s="42">
        <f t="shared" si="1"/>
        <v>2.3442800340458701E-3</v>
      </c>
      <c r="O15" s="42">
        <f t="shared" si="1"/>
        <v>2.3379562540050071E-3</v>
      </c>
      <c r="P15" s="42">
        <f t="shared" si="1"/>
        <v>2.3316495325891484E-3</v>
      </c>
      <c r="Q15" s="42">
        <f t="shared" si="1"/>
        <v>2.3253598237820369E-3</v>
      </c>
      <c r="R15" s="42">
        <f t="shared" si="1"/>
        <v>2.3190870816915459E-3</v>
      </c>
      <c r="S15" s="42">
        <f t="shared" si="1"/>
        <v>2.3128312605493451E-3</v>
      </c>
      <c r="T15" s="42">
        <f t="shared" si="1"/>
        <v>2.306592314710565E-3</v>
      </c>
      <c r="U15" s="42">
        <f t="shared" si="1"/>
        <v>2.3003701986534656E-3</v>
      </c>
      <c r="V15" s="42">
        <f t="shared" si="1"/>
        <v>2.2941648669791031E-3</v>
      </c>
      <c r="W15" s="42">
        <f t="shared" si="1"/>
        <v>2.2879762744109989E-3</v>
      </c>
      <c r="X15" s="42">
        <f t="shared" si="1"/>
        <v>2.2818043757948095E-3</v>
      </c>
      <c r="Y15" s="42">
        <f t="shared" si="1"/>
        <v>2.2756491260979969E-3</v>
      </c>
      <c r="Z15" s="42">
        <f t="shared" si="1"/>
        <v>2.2695104804094997E-3</v>
      </c>
      <c r="AA15" s="42">
        <f t="shared" si="1"/>
        <v>2.2633883939394061E-3</v>
      </c>
      <c r="AB15" s="42">
        <f t="shared" si="1"/>
        <v>2.2572828220186266E-3</v>
      </c>
      <c r="AC15" s="42">
        <f t="shared" si="1"/>
        <v>2.2511937200985679E-3</v>
      </c>
      <c r="AD15" s="42">
        <f t="shared" si="1"/>
        <v>2.2451210437508086E-3</v>
      </c>
      <c r="AE15" s="42">
        <f t="shared" si="1"/>
        <v>2.2390647486667742E-3</v>
      </c>
      <c r="AF15" s="42">
        <f t="shared" si="1"/>
        <v>2.2330247906574142E-3</v>
      </c>
      <c r="AG15" s="42">
        <f t="shared" si="1"/>
        <v>2.2270011256528797E-3</v>
      </c>
      <c r="AH15" s="42">
        <f t="shared" si="1"/>
        <v>2.2209937097022021E-3</v>
      </c>
      <c r="AI15" s="42">
        <f t="shared" si="1"/>
        <v>2.2150024989729717E-3</v>
      </c>
      <c r="AJ15" s="42">
        <f t="shared" si="1"/>
        <v>2.2090274497510182E-3</v>
      </c>
      <c r="AK15" s="42">
        <f t="shared" si="1"/>
        <v>2.2030685184400928E-3</v>
      </c>
      <c r="AL15" s="42">
        <f t="shared" si="1"/>
        <v>2.197125661561548E-3</v>
      </c>
      <c r="AM15" s="42">
        <f t="shared" si="1"/>
        <v>2.1911988357540225E-3</v>
      </c>
      <c r="AN15" s="42">
        <f t="shared" si="1"/>
        <v>2.185287997773123E-3</v>
      </c>
      <c r="AO15" s="42">
        <f t="shared" si="1"/>
        <v>2.1793931044911097E-3</v>
      </c>
      <c r="AP15" s="42">
        <f t="shared" ref="AP15:BJ15" si="2">AO15*(1-$F$4)</f>
        <v>2.1735141128965819E-3</v>
      </c>
      <c r="AQ15" s="42">
        <f t="shared" si="2"/>
        <v>2.1676509800941635E-3</v>
      </c>
      <c r="AR15" s="42">
        <f t="shared" si="2"/>
        <v>2.1618036633041901E-3</v>
      </c>
      <c r="AS15" s="42">
        <f t="shared" si="2"/>
        <v>2.1559721198623968E-3</v>
      </c>
      <c r="AT15" s="42">
        <f t="shared" si="2"/>
        <v>2.1501563072196077E-3</v>
      </c>
      <c r="AU15" s="42">
        <f t="shared" si="2"/>
        <v>2.1443561829414242E-3</v>
      </c>
      <c r="AV15" s="42">
        <f t="shared" si="2"/>
        <v>2.1385717047079163E-3</v>
      </c>
      <c r="AW15" s="42">
        <f t="shared" si="2"/>
        <v>2.1328028303133134E-3</v>
      </c>
      <c r="AX15" s="42">
        <f t="shared" si="2"/>
        <v>2.127049517665697E-3</v>
      </c>
      <c r="AY15" s="42">
        <f t="shared" si="2"/>
        <v>2.1213117247866923E-3</v>
      </c>
      <c r="AZ15" s="42">
        <f t="shared" si="2"/>
        <v>2.1155894098111635E-3</v>
      </c>
      <c r="BA15" s="42">
        <f t="shared" si="2"/>
        <v>2.1098825309869068E-3</v>
      </c>
      <c r="BB15" s="42">
        <f t="shared" si="2"/>
        <v>2.1041910466743467E-3</v>
      </c>
      <c r="BC15" s="42">
        <f t="shared" si="2"/>
        <v>2.0985149153462321E-3</v>
      </c>
      <c r="BD15" s="42">
        <f t="shared" si="2"/>
        <v>2.0928540955873331E-3</v>
      </c>
      <c r="BE15" s="42">
        <f t="shared" si="2"/>
        <v>2.0872085460941388E-3</v>
      </c>
      <c r="BF15" s="42">
        <f t="shared" si="2"/>
        <v>2.081578225674556E-3</v>
      </c>
      <c r="BG15" s="42">
        <f t="shared" si="2"/>
        <v>2.075963093247609E-3</v>
      </c>
      <c r="BH15" s="42">
        <f t="shared" si="2"/>
        <v>2.0703631078431389E-3</v>
      </c>
      <c r="BI15" s="42">
        <f t="shared" si="2"/>
        <v>2.064778228601506E-3</v>
      </c>
      <c r="BJ15" s="42">
        <f t="shared" si="2"/>
        <v>2.0592084147732907E-3</v>
      </c>
      <c r="BK15" t="str">
        <f t="shared" ref="BK15:BK46" si="3">A15</f>
        <v>15_RP</v>
      </c>
      <c r="BL15" t="str">
        <f t="shared" ref="BL15:BL46" si="4">"d_ind_cem_"&amp;C15</f>
        <v>d_ind_cem_1_x_coal_thermal</v>
      </c>
      <c r="BO15" s="8">
        <f t="shared" ref="BO15:BO46" si="5">E15</f>
        <v>97.872117335582999</v>
      </c>
      <c r="BP15" s="8">
        <f t="shared" ref="BP15:BP46" si="6">F15</f>
        <v>63.132673615989219</v>
      </c>
      <c r="BQ15" s="8" cm="1">
        <f t="array" ref="BQ15">K15*INDEX(prod_est,$G15+$H15-1,MATCH(BQ$14,$BP$14:$DP$14,0))</f>
        <v>64.221618368253459</v>
      </c>
      <c r="BR15" s="8" cm="1">
        <f t="array" ref="BR15">L15*INDEX(prod_est,$G15+$H15-1,MATCH(BR$14,$BP$14:$DP$14,0))</f>
        <v>53.424025680363066</v>
      </c>
      <c r="BS15" s="8" cm="1">
        <f t="array" ref="BS15">M15*INDEX(prod_est,$G15+$H15-1,MATCH(BS$14,$BP$14:$DP$14,0))</f>
        <v>58.199052539642182</v>
      </c>
      <c r="BT15" s="8" cm="1">
        <f t="array" ref="BT15">N15*INDEX(prod_est,$G15+$H15-1,MATCH(BT$14,$BP$14:$DP$14,0))</f>
        <v>62.429164481384049</v>
      </c>
      <c r="BU15" s="8" cm="1">
        <f t="array" ref="BU15">O15*INDEX(prod_est,$G15+$H15-1,MATCH(BU$14,$BP$14:$DP$14,0))</f>
        <v>66.790089348633089</v>
      </c>
      <c r="BV15" s="8" cm="1">
        <f t="array" ref="BV15">P15*INDEX(prod_est,$G15+$H15-1,MATCH(BV$14,$BP$14:$DP$14,0))</f>
        <v>71.375428223722082</v>
      </c>
      <c r="BW15" s="8" cm="1">
        <f t="array" ref="BW15">Q15*INDEX(prod_est,$G15+$H15-1,MATCH(BW$14,$BP$14:$DP$14,0))</f>
        <v>76.088706648948474</v>
      </c>
      <c r="BX15" s="8" cm="1">
        <f t="array" ref="BX15">R15*INDEX(prod_est,$G15+$H15-1,MATCH(BX$14,$BP$14:$DP$14,0))</f>
        <v>80.924909250270304</v>
      </c>
      <c r="BY15" s="8" cm="1">
        <f t="array" ref="BY15">S15*INDEX(prod_est,$G15+$H15-1,MATCH(BY$14,$BP$14:$DP$14,0))</f>
        <v>85.975257868218549</v>
      </c>
      <c r="BZ15" s="8" cm="1">
        <f t="array" ref="BZ15">T15*INDEX(prod_est,$G15+$H15-1,MATCH(BZ$14,$BP$14:$DP$14,0))</f>
        <v>89.183794532940496</v>
      </c>
      <c r="CA15" s="8" cm="1">
        <f t="array" ref="CA15">U15*INDEX(prod_est,$G15+$H15-1,MATCH(CA$14,$BP$14:$DP$14,0))</f>
        <v>92.350645604358419</v>
      </c>
      <c r="CB15" s="8" cm="1">
        <f t="array" ref="CB15">V15*INDEX(prod_est,$G15+$H15-1,MATCH(CB$14,$BP$14:$DP$14,0))</f>
        <v>95.376887017994093</v>
      </c>
      <c r="CC15" s="8" cm="1">
        <f t="array" ref="CC15">W15*INDEX(prod_est,$G15+$H15-1,MATCH(CC$14,$BP$14:$DP$14,0))</f>
        <v>98.445284411509121</v>
      </c>
      <c r="CD15" s="8" cm="1">
        <f t="array" ref="CD15">X15*INDEX(prod_est,$G15+$H15-1,MATCH(CD$14,$BP$14:$DP$14,0))</f>
        <v>102.27024529317033</v>
      </c>
      <c r="CE15" s="8" cm="1">
        <f t="array" ref="CE15">Y15*INDEX(prod_est,$G15+$H15-1,MATCH(CE$14,$BP$14:$DP$14,0))</f>
        <v>105.02701687085263</v>
      </c>
      <c r="CF15" s="8" cm="1">
        <f t="array" ref="CF15">Z15*INDEX(prod_est,$G15+$H15-1,MATCH(CF$14,$BP$14:$DP$14,0))</f>
        <v>108.51151136672172</v>
      </c>
      <c r="CG15" s="8" cm="1">
        <f t="array" ref="CG15">AA15*INDEX(prod_est,$G15+$H15-1,MATCH(CG$14,$BP$14:$DP$14,0))</f>
        <v>110.95829243604631</v>
      </c>
      <c r="CH15" s="8" cm="1">
        <f t="array" ref="CH15">AB15*INDEX(prod_est,$G15+$H15-1,MATCH(CH$14,$BP$14:$DP$14,0))</f>
        <v>114.10082484427066</v>
      </c>
      <c r="CI15" s="8" cm="1">
        <f t="array" ref="CI15">AC15*INDEX(prod_est,$G15+$H15-1,MATCH(CI$14,$BP$14:$DP$14,0))</f>
        <v>117.0603597092506</v>
      </c>
      <c r="CJ15" s="8" cm="1">
        <f t="array" ref="CJ15">AD15*INDEX(prod_est,$G15+$H15-1,MATCH(CJ$14,$BP$14:$DP$14,0))</f>
        <v>119.83203153416024</v>
      </c>
      <c r="CK15" s="8" cm="1">
        <f t="array" ref="CK15">AE15*INDEX(prod_est,$G15+$H15-1,MATCH(CK$14,$BP$14:$DP$14,0))</f>
        <v>123.20973138016085</v>
      </c>
      <c r="CL15" s="8" cm="1">
        <f t="array" ref="CL15">AF15*INDEX(prod_est,$G15+$H15-1,MATCH(CL$14,$BP$14:$DP$14,0))</f>
        <v>125.57174346319906</v>
      </c>
      <c r="CM15" s="8" cm="1">
        <f t="array" ref="CM15">AG15*INDEX(prod_est,$G15+$H15-1,MATCH(CM$14,$BP$14:$DP$14,0))</f>
        <v>128.49696371752225</v>
      </c>
      <c r="CN15" s="8" cm="1">
        <f t="array" ref="CN15">AH15*INDEX(prod_est,$G15+$H15-1,MATCH(CN$14,$BP$14:$DP$14,0))</f>
        <v>131.17908975380661</v>
      </c>
      <c r="CO15" s="8" cm="1">
        <f t="array" ref="CO15">AI15*INDEX(prod_est,$G15+$H15-1,MATCH(CO$14,$BP$14:$DP$14,0))</f>
        <v>133.61061579662538</v>
      </c>
      <c r="CP15" s="8" cm="1">
        <f t="array" ref="CP15">AJ15*INDEX(prod_est,$G15+$H15-1,MATCH(CP$14,$BP$14:$DP$14,0))</f>
        <v>135.78336127428946</v>
      </c>
      <c r="CQ15" s="8" cm="1">
        <f t="array" ref="CQ15">AK15*INDEX(prod_est,$G15+$H15-1,MATCH(CQ$14,$BP$14:$DP$14,0))</f>
        <v>137.68858181778756</v>
      </c>
      <c r="CR15" s="8" cm="1">
        <f t="array" ref="CR15">AL15*INDEX(prod_est,$G15+$H15-1,MATCH(CR$14,$BP$14:$DP$14,0))</f>
        <v>139.3166484809384</v>
      </c>
      <c r="CS15" s="8" cm="1">
        <f t="array" ref="CS15">AM15*INDEX(prod_est,$G15+$H15-1,MATCH(CS$14,$BP$14:$DP$14,0))</f>
        <v>141.33058015505478</v>
      </c>
      <c r="CT15" s="8" cm="1">
        <f t="array" ref="CT15">AN15*INDEX(prod_est,$G15+$H15-1,MATCH(CT$14,$BP$14:$DP$14,0))</f>
        <v>143.01329878802397</v>
      </c>
      <c r="CU15" s="8" cm="1">
        <f t="array" ref="CU15">AO15*INDEX(prod_est,$G15+$H15-1,MATCH(CU$14,$BP$14:$DP$14,0))</f>
        <v>143.71450692767385</v>
      </c>
      <c r="CV15" s="8" cm="1">
        <f t="array" ref="CV15">AP15*INDEX(prod_est,$G15+$H15-1,MATCH(CV$14,$BP$14:$DP$14,0))</f>
        <v>144.71654759382429</v>
      </c>
      <c r="CW15" cm="1">
        <f t="array" ref="CW15">AQ15*INDEX(prod_est,$G15+$H15-1,MATCH(CW$14,$BP$14:$DP$14,0))</f>
        <v>144.32616948115617</v>
      </c>
      <c r="CX15" cm="1">
        <f t="array" ref="CX15">AR15*INDEX(prod_est,$G15+$H15-1,MATCH(CX$14,$BP$14:$DP$14,0))</f>
        <v>143.93684442754304</v>
      </c>
      <c r="CY15" cm="1">
        <f t="array" ref="CY15">AS15*INDEX(prod_est,$G15+$H15-1,MATCH(CY$14,$BP$14:$DP$14,0))</f>
        <v>143.54856959232006</v>
      </c>
      <c r="CZ15" cm="1">
        <f t="array" ref="CZ15">AT15*INDEX(prod_est,$G15+$H15-1,MATCH(CZ$14,$BP$14:$DP$14,0))</f>
        <v>143.16134214248524</v>
      </c>
      <c r="DA15" cm="1">
        <f t="array" ref="DA15">AU15*INDEX(prod_est,$G15+$H15-1,MATCH(DA$14,$BP$14:$DP$14,0))</f>
        <v>142.77515925267863</v>
      </c>
      <c r="DB15" cm="1">
        <f t="array" ref="DB15">AV15*INDEX(prod_est,$G15+$H15-1,MATCH(DB$14,$BP$14:$DP$14,0))</f>
        <v>142.39001810516186</v>
      </c>
      <c r="DC15" cm="1">
        <f t="array" ref="DC15">AW15*INDEX(prod_est,$G15+$H15-1,MATCH(DC$14,$BP$14:$DP$14,0))</f>
        <v>142.00591588979745</v>
      </c>
      <c r="DD15" cm="1">
        <f t="array" ref="DD15">AX15*INDEX(prod_est,$G15+$H15-1,MATCH(DD$14,$BP$14:$DP$14,0))</f>
        <v>141.62284980402848</v>
      </c>
      <c r="DE15" cm="1">
        <f t="array" ref="DE15">AY15*INDEX(prod_est,$G15+$H15-1,MATCH(DE$14,$BP$14:$DP$14,0))</f>
        <v>141.24081705285789</v>
      </c>
      <c r="DF15" cm="1">
        <f t="array" ref="DF15">AZ15*INDEX(prod_est,$G15+$H15-1,MATCH(DF$14,$BP$14:$DP$14,0))</f>
        <v>140.85981484882834</v>
      </c>
      <c r="DG15" cm="1">
        <f t="array" ref="DG15">BA15*INDEX(prod_est,$G15+$H15-1,MATCH(DG$14,$BP$14:$DP$14,0))</f>
        <v>140.47984041200164</v>
      </c>
      <c r="DH15" cm="1">
        <f t="array" ref="DH15">BB15*INDEX(prod_est,$G15+$H15-1,MATCH(DH$14,$BP$14:$DP$14,0))</f>
        <v>140.10089096993869</v>
      </c>
      <c r="DI15" cm="1">
        <f t="array" ref="DI15">BC15*INDEX(prod_est,$G15+$H15-1,MATCH(DI$14,$BP$14:$DP$14,0))</f>
        <v>139.72296375767908</v>
      </c>
      <c r="DJ15" cm="1">
        <f t="array" ref="DJ15">BD15*INDEX(prod_est,$G15+$H15-1,MATCH(DJ$14,$BP$14:$DP$14,0))</f>
        <v>139.34605601772105</v>
      </c>
      <c r="DK15" cm="1">
        <f t="array" ref="DK15">BE15*INDEX(prod_est,$G15+$H15-1,MATCH(DK$14,$BP$14:$DP$14,0))</f>
        <v>138.9701650000012</v>
      </c>
      <c r="DL15" cm="1">
        <f t="array" ref="DL15">BF15*INDEX(prod_est,$G15+$H15-1,MATCH(DL$14,$BP$14:$DP$14,0))</f>
        <v>138.59528796187462</v>
      </c>
      <c r="DM15" cm="1">
        <f t="array" ref="DM15">BG15*INDEX(prod_est,$G15+$H15-1,MATCH(DM$14,$BP$14:$DP$14,0))</f>
        <v>138.2214221680947</v>
      </c>
      <c r="DN15" cm="1">
        <f t="array" ref="DN15">BH15*INDEX(prod_est,$G15+$H15-1,MATCH(DN$14,$BP$14:$DP$14,0))</f>
        <v>137.84856489079334</v>
      </c>
      <c r="DO15" cm="1">
        <f t="array" ref="DO15">BI15*INDEX(prod_est,$G15+$H15-1,MATCH(DO$14,$BP$14:$DP$14,0))</f>
        <v>137.4767134094609</v>
      </c>
      <c r="DP15" cm="1">
        <f t="array" ref="DP15">BJ15*INDEX(prod_est,$G15+$H15-1,MATCH(DP$14,$BP$14:$DP$14,0))</f>
        <v>137.10586501092649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15_RP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15_RP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15_RP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15_RP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15_RP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15_RP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15_RP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15_RP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15_RP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15_RP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ref="K26:AP26" si="27">J26*(1-$F$4)</f>
        <v>7.8133191260233676E-5</v>
      </c>
      <c r="L26" s="42">
        <f t="shared" si="27"/>
        <v>7.7922424155517245E-5</v>
      </c>
      <c r="M26" s="42">
        <f t="shared" si="27"/>
        <v>7.7712225602676328E-5</v>
      </c>
      <c r="N26" s="42">
        <f t="shared" si="27"/>
        <v>7.7502594068021708E-5</v>
      </c>
      <c r="O26" s="42">
        <f t="shared" si="27"/>
        <v>7.7293528022001347E-5</v>
      </c>
      <c r="P26" s="42">
        <f t="shared" si="27"/>
        <v>7.7085025939189244E-5</v>
      </c>
      <c r="Q26" s="42">
        <f t="shared" si="27"/>
        <v>7.6877086298274275E-5</v>
      </c>
      <c r="R26" s="42">
        <f t="shared" si="27"/>
        <v>7.6669707582049113E-5</v>
      </c>
      <c r="S26" s="42">
        <f t="shared" si="27"/>
        <v>7.646288827739916E-5</v>
      </c>
      <c r="T26" s="42">
        <f t="shared" si="27"/>
        <v>7.6256626875291486E-5</v>
      </c>
      <c r="U26" s="42">
        <f t="shared" si="27"/>
        <v>7.605092187076384E-5</v>
      </c>
      <c r="V26" s="42">
        <f t="shared" si="27"/>
        <v>7.5845771762913657E-5</v>
      </c>
      <c r="W26" s="42">
        <f t="shared" si="27"/>
        <v>7.5641175054887107E-5</v>
      </c>
      <c r="X26" s="42">
        <f t="shared" si="27"/>
        <v>7.5437130253868187E-5</v>
      </c>
      <c r="Y26" s="42">
        <f t="shared" si="27"/>
        <v>7.5233635871067825E-5</v>
      </c>
      <c r="Z26" s="42">
        <f t="shared" si="27"/>
        <v>7.5030690421712997E-5</v>
      </c>
      <c r="AA26" s="42">
        <f t="shared" si="27"/>
        <v>7.482829242503591E-5</v>
      </c>
      <c r="AB26" s="42">
        <f t="shared" si="27"/>
        <v>7.4626440404263202E-5</v>
      </c>
      <c r="AC26" s="42">
        <f t="shared" si="27"/>
        <v>7.4425132886605142E-5</v>
      </c>
      <c r="AD26" s="42">
        <f t="shared" si="27"/>
        <v>7.4224368403244935E-5</v>
      </c>
      <c r="AE26" s="42">
        <f t="shared" si="27"/>
        <v>7.402414548932795E-5</v>
      </c>
      <c r="AF26" s="42">
        <f t="shared" si="27"/>
        <v>7.3824462683951052E-5</v>
      </c>
      <c r="AG26" s="42">
        <f t="shared" si="27"/>
        <v>7.3625318530151949E-5</v>
      </c>
      <c r="AH26" s="42">
        <f t="shared" si="27"/>
        <v>7.3426711574898571E-5</v>
      </c>
      <c r="AI26" s="42">
        <f t="shared" si="27"/>
        <v>7.322864036907844E-5</v>
      </c>
      <c r="AJ26" s="42">
        <f t="shared" si="27"/>
        <v>7.3031103467488103E-5</v>
      </c>
      <c r="AK26" s="42">
        <f t="shared" si="27"/>
        <v>7.2834099428822625E-5</v>
      </c>
      <c r="AL26" s="42">
        <f t="shared" si="27"/>
        <v>7.2637626815665008E-5</v>
      </c>
      <c r="AM26" s="42">
        <f t="shared" si="27"/>
        <v>7.2441684194475767E-5</v>
      </c>
      <c r="AN26" s="42">
        <f t="shared" si="27"/>
        <v>7.2246270135582427E-5</v>
      </c>
      <c r="AO26" s="42">
        <f t="shared" si="27"/>
        <v>7.2051383213169115E-5</v>
      </c>
      <c r="AP26" s="42">
        <f t="shared" si="27"/>
        <v>7.185702200526614E-5</v>
      </c>
      <c r="AQ26" s="42">
        <f t="shared" ref="AQ26:BJ26" si="28">AP26*(1-$F$4)</f>
        <v>7.1663185093739619E-5</v>
      </c>
      <c r="AR26" s="42">
        <f t="shared" si="28"/>
        <v>7.1469871064281146E-5</v>
      </c>
      <c r="AS26" s="42">
        <f t="shared" si="28"/>
        <v>7.1277078506397471E-5</v>
      </c>
      <c r="AT26" s="42">
        <f t="shared" si="28"/>
        <v>7.1084806013400187E-5</v>
      </c>
      <c r="AU26" s="42">
        <f t="shared" si="28"/>
        <v>7.0893052182395476E-5</v>
      </c>
      <c r="AV26" s="42">
        <f t="shared" si="28"/>
        <v>7.07018156142739E-5</v>
      </c>
      <c r="AW26" s="42">
        <f t="shared" si="28"/>
        <v>7.0511094913700139E-5</v>
      </c>
      <c r="AX26" s="42">
        <f t="shared" si="28"/>
        <v>7.0320888689102861E-5</v>
      </c>
      <c r="AY26" s="42">
        <f t="shared" si="28"/>
        <v>7.0131195552664553E-5</v>
      </c>
      <c r="AZ26" s="42">
        <f t="shared" si="28"/>
        <v>6.9942014120311368E-5</v>
      </c>
      <c r="BA26" s="42">
        <f t="shared" si="28"/>
        <v>6.9753343011703061E-5</v>
      </c>
      <c r="BB26" s="42">
        <f t="shared" si="28"/>
        <v>6.9565180850222902E-5</v>
      </c>
      <c r="BC26" s="42">
        <f t="shared" si="28"/>
        <v>6.9377526262967635E-5</v>
      </c>
      <c r="BD26" s="42">
        <f t="shared" si="28"/>
        <v>6.9190377880737463E-5</v>
      </c>
      <c r="BE26" s="42">
        <f t="shared" si="28"/>
        <v>6.9003734338026046E-5</v>
      </c>
      <c r="BF26" s="42">
        <f t="shared" si="28"/>
        <v>6.8817594273010564E-5</v>
      </c>
      <c r="BG26" s="42">
        <f t="shared" si="28"/>
        <v>6.8631956327541748E-5</v>
      </c>
      <c r="BH26" s="42">
        <f t="shared" si="28"/>
        <v>6.8446819147133982E-5</v>
      </c>
      <c r="BI26" s="42">
        <f t="shared" si="28"/>
        <v>6.826218138095544E-5</v>
      </c>
      <c r="BJ26" s="42">
        <f t="shared" si="28"/>
        <v>6.8078041681818202E-5</v>
      </c>
      <c r="BK26" t="str">
        <f t="shared" si="3"/>
        <v>15_RP</v>
      </c>
      <c r="BL26" t="str">
        <f t="shared" si="4"/>
        <v>d_ind_cem_7_7_gas_diesel_oil</v>
      </c>
      <c r="BO26" s="8">
        <f t="shared" si="5"/>
        <v>2.3955815765460371</v>
      </c>
      <c r="BP26" s="8">
        <f t="shared" si="6"/>
        <v>2.0871849372211888</v>
      </c>
      <c r="BQ26" s="8" cm="1">
        <f t="array" ref="BQ26">K26*INDEX(prod_est,$G26+$H26-1,MATCH(BQ$14,$BP$14:$DP$14,0))</f>
        <v>2.1231857740971414</v>
      </c>
      <c r="BR26" s="8" cm="1">
        <f t="array" ref="BR26">L26*INDEX(prod_est,$G26+$H26-1,MATCH(BR$14,$BP$14:$DP$14,0))</f>
        <v>1.766214153451144</v>
      </c>
      <c r="BS26" s="8" cm="1">
        <f t="array" ref="BS26">M26*INDEX(prod_est,$G26+$H26-1,MATCH(BS$14,$BP$14:$DP$14,0))</f>
        <v>1.9240779593804695</v>
      </c>
      <c r="BT26" s="8" cm="1">
        <f t="array" ref="BT26">N26*INDEX(prod_est,$G26+$H26-1,MATCH(BT$14,$BP$14:$DP$14,0))</f>
        <v>2.0639267163215513</v>
      </c>
      <c r="BU26" s="8" cm="1">
        <f t="array" ref="BU26">O26*INDEX(prod_est,$G26+$H26-1,MATCH(BU$14,$BP$14:$DP$14,0))</f>
        <v>2.208100187425273</v>
      </c>
      <c r="BV26" s="8" cm="1">
        <f t="array" ref="BV26">P26*INDEX(prod_est,$G26+$H26-1,MATCH(BV$14,$BP$14:$DP$14,0))</f>
        <v>2.3596928522687373</v>
      </c>
      <c r="BW26" s="8" cm="1">
        <f t="array" ref="BW26">Q26*INDEX(prod_est,$G26+$H26-1,MATCH(BW$14,$BP$14:$DP$14,0))</f>
        <v>2.5155152366318583</v>
      </c>
      <c r="BX26" s="8" cm="1">
        <f t="array" ref="BX26">R26*INDEX(prod_est,$G26+$H26-1,MATCH(BX$14,$BP$14:$DP$14,0))</f>
        <v>2.675401530759475</v>
      </c>
      <c r="BY26" s="8" cm="1">
        <f t="array" ref="BY26">S26*INDEX(prod_est,$G26+$H26-1,MATCH(BY$14,$BP$14:$DP$14,0))</f>
        <v>2.8423675557881976</v>
      </c>
      <c r="BZ26" s="8" cm="1">
        <f t="array" ref="BZ26">T26*INDEX(prod_est,$G26+$H26-1,MATCH(BZ$14,$BP$14:$DP$14,0))</f>
        <v>2.9484427307105143</v>
      </c>
      <c r="CA26" s="8" cm="1">
        <f t="array" ref="CA26">U26*INDEX(prod_est,$G26+$H26-1,MATCH(CA$14,$BP$14:$DP$14,0))</f>
        <v>3.0531397675395118</v>
      </c>
      <c r="CB26" s="8" cm="1">
        <f t="array" ref="CB26">V26*INDEX(prod_est,$G26+$H26-1,MATCH(CB$14,$BP$14:$DP$14,0))</f>
        <v>3.1531882073276796</v>
      </c>
      <c r="CC26" s="8" cm="1">
        <f t="array" ref="CC26">W26*INDEX(prod_est,$G26+$H26-1,MATCH(CC$14,$BP$14:$DP$14,0))</f>
        <v>3.2546303363290296</v>
      </c>
      <c r="CD26" s="8" cm="1">
        <f t="array" ref="CD26">X26*INDEX(prod_est,$G26+$H26-1,MATCH(CD$14,$BP$14:$DP$14,0))</f>
        <v>3.3810846789127669</v>
      </c>
      <c r="CE26" s="8" cm="1">
        <f t="array" ref="CE26">Y26*INDEX(prod_est,$G26+$H26-1,MATCH(CE$14,$BP$14:$DP$14,0))</f>
        <v>3.4722243659042702</v>
      </c>
      <c r="CF26" s="8" cm="1">
        <f t="array" ref="CF26">Z26*INDEX(prod_est,$G26+$H26-1,MATCH(CF$14,$BP$14:$DP$14,0))</f>
        <v>3.5874227886709913</v>
      </c>
      <c r="CG26" s="8" cm="1">
        <f t="array" ref="CG26">AA26*INDEX(prod_est,$G26+$H26-1,MATCH(CG$14,$BP$14:$DP$14,0))</f>
        <v>3.6683140974033823</v>
      </c>
      <c r="CH26" s="8" cm="1">
        <f t="array" ref="CH26">AB26*INDEX(prod_est,$G26+$H26-1,MATCH(CH$14,$BP$14:$DP$14,0))</f>
        <v>3.7722071520056848</v>
      </c>
      <c r="CI26" s="8" cm="1">
        <f t="array" ref="CI26">AC26*INDEX(prod_est,$G26+$H26-1,MATCH(CI$14,$BP$14:$DP$14,0))</f>
        <v>3.8700502534865424</v>
      </c>
      <c r="CJ26" s="8" cm="1">
        <f t="array" ref="CJ26">AD26*INDEX(prod_est,$G26+$H26-1,MATCH(CJ$14,$BP$14:$DP$14,0))</f>
        <v>3.9616825470760637</v>
      </c>
      <c r="CK26" s="8" cm="1">
        <f t="array" ref="CK26">AE26*INDEX(prod_est,$G26+$H26-1,MATCH(CK$14,$BP$14:$DP$14,0))</f>
        <v>4.0733503070050734</v>
      </c>
      <c r="CL26" s="8" cm="1">
        <f t="array" ref="CL26">AF26*INDEX(prod_est,$G26+$H26-1,MATCH(CL$14,$BP$14:$DP$14,0))</f>
        <v>4.151439127878378</v>
      </c>
      <c r="CM26" s="8" cm="1">
        <f t="array" ref="CM26">AG26*INDEX(prod_est,$G26+$H26-1,MATCH(CM$14,$BP$14:$DP$14,0))</f>
        <v>4.2481477781410746</v>
      </c>
      <c r="CN26" s="8" cm="1">
        <f t="array" ref="CN26">AH26*INDEX(prod_est,$G26+$H26-1,MATCH(CN$14,$BP$14:$DP$14,0))</f>
        <v>4.3368196613676977</v>
      </c>
      <c r="CO26" s="8" cm="1">
        <f t="array" ref="CO26">AI26*INDEX(prod_est,$G26+$H26-1,MATCH(CO$14,$BP$14:$DP$14,0))</f>
        <v>4.4172066343937706</v>
      </c>
      <c r="CP26" s="8" cm="1">
        <f t="array" ref="CP26">AJ26*INDEX(prod_est,$G26+$H26-1,MATCH(CP$14,$BP$14:$DP$14,0))</f>
        <v>4.4890382450900006</v>
      </c>
      <c r="CQ26" s="8" cm="1">
        <f t="array" ref="CQ26">AK26*INDEX(prod_est,$G26+$H26-1,MATCH(CQ$14,$BP$14:$DP$14,0))</f>
        <v>4.5520254020202042</v>
      </c>
      <c r="CR26" s="8" cm="1">
        <f t="array" ref="CR26">AL26*INDEX(prod_est,$G26+$H26-1,MATCH(CR$14,$BP$14:$DP$14,0))</f>
        <v>4.6058497693642746</v>
      </c>
      <c r="CS26" s="8" cm="1">
        <f t="array" ref="CS26">AM26*INDEX(prod_est,$G26+$H26-1,MATCH(CS$14,$BP$14:$DP$14,0))</f>
        <v>4.6724309485548829</v>
      </c>
      <c r="CT26" s="8" cm="1">
        <f t="array" ref="CT26">AN26*INDEX(prod_est,$G26+$H26-1,MATCH(CT$14,$BP$14:$DP$14,0))</f>
        <v>4.7280621262502498</v>
      </c>
      <c r="CU26" s="8" cm="1">
        <f t="array" ref="CU26">AO26*INDEX(prod_est,$G26+$H26-1,MATCH(CU$14,$BP$14:$DP$14,0))</f>
        <v>4.7512442755733773</v>
      </c>
      <c r="CV26" s="8" cm="1">
        <f t="array" ref="CV26">AP26*INDEX(prod_est,$G26+$H26-1,MATCH(CV$14,$BP$14:$DP$14,0))</f>
        <v>4.784372037555924</v>
      </c>
      <c r="CW26" cm="1">
        <f t="array" ref="CW26">AQ26*INDEX(prod_est,$G26+$H26-1,MATCH(CW$14,$BP$14:$DP$14,0))</f>
        <v>4.7714660212269182</v>
      </c>
      <c r="CX26" cm="1">
        <f t="array" ref="CX26">AR26*INDEX(prod_est,$G26+$H26-1,MATCH(CX$14,$BP$14:$DP$14,0))</f>
        <v>4.7585948193429797</v>
      </c>
      <c r="CY26" cm="1">
        <f t="array" ref="CY26">AS26*INDEX(prod_est,$G26+$H26-1,MATCH(CY$14,$BP$14:$DP$14,0))</f>
        <v>4.7457583379908872</v>
      </c>
      <c r="CZ26" cm="1">
        <f t="array" ref="CZ26">AT26*INDEX(prod_est,$G26+$H26-1,MATCH(CZ$14,$BP$14:$DP$14,0))</f>
        <v>4.7329564835107503</v>
      </c>
      <c r="DA26" cm="1">
        <f t="array" ref="DA26">AU26*INDEX(prod_est,$G26+$H26-1,MATCH(DA$14,$BP$14:$DP$14,0))</f>
        <v>4.7201891624953332</v>
      </c>
      <c r="DB26" cm="1">
        <f t="array" ref="DB26">AV26*INDEX(prod_est,$G26+$H26-1,MATCH(DB$14,$BP$14:$DP$14,0))</f>
        <v>4.7074562817893666</v>
      </c>
      <c r="DC26" cm="1">
        <f t="array" ref="DC26">AW26*INDEX(prod_est,$G26+$H26-1,MATCH(DC$14,$BP$14:$DP$14,0))</f>
        <v>4.6947577484888736</v>
      </c>
      <c r="DD26" cm="1">
        <f t="array" ref="DD26">AX26*INDEX(prod_est,$G26+$H26-1,MATCH(DD$14,$BP$14:$DP$14,0))</f>
        <v>4.6820934699404857</v>
      </c>
      <c r="DE26" cm="1">
        <f t="array" ref="DE26">AY26*INDEX(prod_est,$G26+$H26-1,MATCH(DE$14,$BP$14:$DP$14,0))</f>
        <v>4.6694633537407748</v>
      </c>
      <c r="DF26" cm="1">
        <f t="array" ref="DF26">AZ26*INDEX(prod_est,$G26+$H26-1,MATCH(DF$14,$BP$14:$DP$14,0))</f>
        <v>4.6568673077355696</v>
      </c>
      <c r="DG26" cm="1">
        <f t="array" ref="DG26">BA26*INDEX(prod_est,$G26+$H26-1,MATCH(DG$14,$BP$14:$DP$14,0))</f>
        <v>4.6443052400192908</v>
      </c>
      <c r="DH26" cm="1">
        <f t="array" ref="DH26">BB26*INDEX(prod_est,$G26+$H26-1,MATCH(DH$14,$BP$14:$DP$14,0))</f>
        <v>4.6317770589342784</v>
      </c>
      <c r="DI26" cm="1">
        <f t="array" ref="DI26">BC26*INDEX(prod_est,$G26+$H26-1,MATCH(DI$14,$BP$14:$DP$14,0))</f>
        <v>4.6192826730701189</v>
      </c>
      <c r="DJ26" cm="1">
        <f t="array" ref="DJ26">BD26*INDEX(prod_est,$G26+$H26-1,MATCH(DJ$14,$BP$14:$DP$14,0))</f>
        <v>4.6068219912629846</v>
      </c>
      <c r="DK26" cm="1">
        <f t="array" ref="DK26">BE26*INDEX(prod_est,$G26+$H26-1,MATCH(DK$14,$BP$14:$DP$14,0))</f>
        <v>4.5943949225949643</v>
      </c>
      <c r="DL26" cm="1">
        <f t="array" ref="DL26">BF26*INDEX(prod_est,$G26+$H26-1,MATCH(DL$14,$BP$14:$DP$14,0))</f>
        <v>4.5820013763934027</v>
      </c>
      <c r="DM26" cm="1">
        <f t="array" ref="DM26">BG26*INDEX(prod_est,$G26+$H26-1,MATCH(DM$14,$BP$14:$DP$14,0))</f>
        <v>4.5696412622302347</v>
      </c>
      <c r="DN26" cm="1">
        <f t="array" ref="DN26">BH26*INDEX(prod_est,$G26+$H26-1,MATCH(DN$14,$BP$14:$DP$14,0))</f>
        <v>4.55731448992133</v>
      </c>
      <c r="DO26" cm="1">
        <f t="array" ref="DO26">BI26*INDEX(prod_est,$G26+$H26-1,MATCH(DO$14,$BP$14:$DP$14,0))</f>
        <v>4.545020969525833</v>
      </c>
      <c r="DP26" cm="1">
        <f t="array" ref="DP26">BJ26*INDEX(prod_est,$G26+$H26-1,MATCH(DP$14,$BP$14:$DP$14,0))</f>
        <v>4.5327606113455063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ref="K27:AP27" si="29">J27*(1-$F$4)</f>
        <v>2.3373599806576694E-4</v>
      </c>
      <c r="L27" s="42">
        <f t="shared" si="29"/>
        <v>2.3310548677106958E-4</v>
      </c>
      <c r="M27" s="42">
        <f t="shared" si="29"/>
        <v>2.3247667630335665E-4</v>
      </c>
      <c r="N27" s="42">
        <f t="shared" si="29"/>
        <v>2.3184956207458591E-4</v>
      </c>
      <c r="O27" s="42">
        <f t="shared" si="29"/>
        <v>2.312241395090916E-4</v>
      </c>
      <c r="P27" s="42">
        <f t="shared" si="29"/>
        <v>2.3060040404355094E-4</v>
      </c>
      <c r="Q27" s="42">
        <f t="shared" si="29"/>
        <v>2.2997835112695091E-4</v>
      </c>
      <c r="R27" s="42">
        <f t="shared" si="29"/>
        <v>2.2935797622055493E-4</v>
      </c>
      <c r="S27" s="42">
        <f t="shared" si="29"/>
        <v>2.2873927479786994E-4</v>
      </c>
      <c r="T27" s="42">
        <f t="shared" si="29"/>
        <v>2.2812224234461316E-4</v>
      </c>
      <c r="U27" s="42">
        <f t="shared" si="29"/>
        <v>2.2750687435867933E-4</v>
      </c>
      <c r="V27" s="42">
        <f t="shared" si="29"/>
        <v>2.2689316635010772E-4</v>
      </c>
      <c r="W27" s="42">
        <f t="shared" si="29"/>
        <v>2.2628111384104946E-4</v>
      </c>
      <c r="X27" s="42">
        <f t="shared" si="29"/>
        <v>2.2567071236573484E-4</v>
      </c>
      <c r="Y27" s="42">
        <f t="shared" si="29"/>
        <v>2.2506195747044072E-4</v>
      </c>
      <c r="Z27" s="42">
        <f t="shared" si="29"/>
        <v>2.2445484471345802E-4</v>
      </c>
      <c r="AA27" s="42">
        <f t="shared" si="29"/>
        <v>2.2384936966505936E-4</v>
      </c>
      <c r="AB27" s="42">
        <f t="shared" si="29"/>
        <v>2.2324552790746672E-4</v>
      </c>
      <c r="AC27" s="42">
        <f t="shared" si="29"/>
        <v>2.2264331503481916E-4</v>
      </c>
      <c r="AD27" s="42">
        <f t="shared" si="29"/>
        <v>2.2204272665314069E-4</v>
      </c>
      <c r="AE27" s="42">
        <f t="shared" si="29"/>
        <v>2.2144375838030833E-4</v>
      </c>
      <c r="AF27" s="42">
        <f t="shared" si="29"/>
        <v>2.2084640584601992E-4</v>
      </c>
      <c r="AG27" s="42">
        <f t="shared" si="29"/>
        <v>2.2025066469176239E-4</v>
      </c>
      <c r="AH27" s="42">
        <f t="shared" si="29"/>
        <v>2.1965653057077995E-4</v>
      </c>
      <c r="AI27" s="42">
        <f t="shared" si="29"/>
        <v>2.190639991480423E-4</v>
      </c>
      <c r="AJ27" s="42">
        <f t="shared" si="29"/>
        <v>2.1847306610021307E-4</v>
      </c>
      <c r="AK27" s="42">
        <f t="shared" si="29"/>
        <v>2.1788372711561819E-4</v>
      </c>
      <c r="AL27" s="42">
        <f t="shared" si="29"/>
        <v>2.1729597789421455E-4</v>
      </c>
      <c r="AM27" s="42">
        <f t="shared" si="29"/>
        <v>2.1670981414755855E-4</v>
      </c>
      <c r="AN27" s="42">
        <f t="shared" si="29"/>
        <v>2.1612523159877478E-4</v>
      </c>
      <c r="AO27" s="42">
        <f t="shared" si="29"/>
        <v>2.1554222598252492E-4</v>
      </c>
      <c r="AP27" s="42">
        <f t="shared" si="29"/>
        <v>2.1496079304497649E-4</v>
      </c>
      <c r="AQ27" s="42">
        <f t="shared" ref="AQ27:BJ27" si="30">AP27*(1-$F$4)</f>
        <v>2.1438092854377192E-4</v>
      </c>
      <c r="AR27" s="42">
        <f t="shared" si="30"/>
        <v>2.1380262824799751E-4</v>
      </c>
      <c r="AS27" s="42">
        <f t="shared" si="30"/>
        <v>2.1322588793815268E-4</v>
      </c>
      <c r="AT27" s="42">
        <f t="shared" si="30"/>
        <v>2.1265070340611901E-4</v>
      </c>
      <c r="AU27" s="42">
        <f t="shared" si="30"/>
        <v>2.1207707045512971E-4</v>
      </c>
      <c r="AV27" s="42">
        <f t="shared" si="30"/>
        <v>2.1150498489973886E-4</v>
      </c>
      <c r="AW27" s="42">
        <f t="shared" si="30"/>
        <v>2.1093444256579098E-4</v>
      </c>
      <c r="AX27" s="42">
        <f t="shared" si="30"/>
        <v>2.1036543929039048E-4</v>
      </c>
      <c r="AY27" s="42">
        <f t="shared" si="30"/>
        <v>2.0979797092187137E-4</v>
      </c>
      <c r="AZ27" s="42">
        <f t="shared" si="30"/>
        <v>2.0923203331976693E-4</v>
      </c>
      <c r="BA27" s="42">
        <f t="shared" si="30"/>
        <v>2.0866762235477947E-4</v>
      </c>
      <c r="BB27" s="42">
        <f t="shared" si="30"/>
        <v>2.0810473390875023E-4</v>
      </c>
      <c r="BC27" s="42">
        <f t="shared" si="30"/>
        <v>2.0754336387462935E-4</v>
      </c>
      <c r="BD27" s="42">
        <f t="shared" si="30"/>
        <v>2.069835081564459E-4</v>
      </c>
      <c r="BE27" s="42">
        <f t="shared" si="30"/>
        <v>2.0642516266927791E-4</v>
      </c>
      <c r="BF27" s="42">
        <f t="shared" si="30"/>
        <v>2.0586832333922275E-4</v>
      </c>
      <c r="BG27" s="42">
        <f t="shared" si="30"/>
        <v>2.0531298610336718E-4</v>
      </c>
      <c r="BH27" s="42">
        <f t="shared" si="30"/>
        <v>2.0475914690975785E-4</v>
      </c>
      <c r="BI27" s="42">
        <f t="shared" si="30"/>
        <v>2.0420680171737173E-4</v>
      </c>
      <c r="BJ27" s="42">
        <f t="shared" si="30"/>
        <v>2.0365594649608657E-4</v>
      </c>
      <c r="BK27" t="str">
        <f t="shared" si="3"/>
        <v>15_RP</v>
      </c>
      <c r="BL27" t="str">
        <f t="shared" si="4"/>
        <v>d_ind_cem_7_8_fuel_oil</v>
      </c>
      <c r="BO27" s="8">
        <f t="shared" si="5"/>
        <v>6.785088657716539</v>
      </c>
      <c r="BP27" s="8">
        <f t="shared" si="6"/>
        <v>6.2438286031908667</v>
      </c>
      <c r="BQ27" s="8" cm="1">
        <f t="array" ref="BQ27">K27*INDEX(prod_est,$G27+$H27-1,MATCH(BQ$14,$BP$14:$DP$14,0))</f>
        <v>6.3515253630784461</v>
      </c>
      <c r="BR27" s="8" cm="1">
        <f t="array" ref="BR27">L27*INDEX(prod_est,$G27+$H27-1,MATCH(BR$14,$BP$14:$DP$14,0))</f>
        <v>5.2836422178099083</v>
      </c>
      <c r="BS27" s="8" cm="1">
        <f t="array" ref="BS27">M27*INDEX(prod_est,$G27+$H27-1,MATCH(BS$14,$BP$14:$DP$14,0))</f>
        <v>5.7558929174447915</v>
      </c>
      <c r="BT27" s="8" cm="1">
        <f t="array" ref="BT27">N27*INDEX(prod_est,$G27+$H27-1,MATCH(BT$14,$BP$14:$DP$14,0))</f>
        <v>6.174251469740569</v>
      </c>
      <c r="BU27" s="8" cm="1">
        <f t="array" ref="BU27">O27*INDEX(prod_est,$G27+$H27-1,MATCH(BU$14,$BP$14:$DP$14,0))</f>
        <v>6.6055474352515224</v>
      </c>
      <c r="BV27" s="8" cm="1">
        <f t="array" ref="BV27">P27*INDEX(prod_est,$G27+$H27-1,MATCH(BV$14,$BP$14:$DP$14,0))</f>
        <v>7.0590379716693024</v>
      </c>
      <c r="BW27" s="8" cm="1">
        <f t="array" ref="BW27">Q27*INDEX(prod_est,$G27+$H27-1,MATCH(BW$14,$BP$14:$DP$14,0))</f>
        <v>7.5251817441512854</v>
      </c>
      <c r="BX27" s="8" cm="1">
        <f t="array" ref="BX27">R27*INDEX(prod_est,$G27+$H27-1,MATCH(BX$14,$BP$14:$DP$14,0))</f>
        <v>8.0034827316341239</v>
      </c>
      <c r="BY27" s="8" cm="1">
        <f t="array" ref="BY27">S27*INDEX(prod_est,$G27+$H27-1,MATCH(BY$14,$BP$14:$DP$14,0))</f>
        <v>8.5029627845245894</v>
      </c>
      <c r="BZ27" s="8" cm="1">
        <f t="array" ref="BZ27">T27*INDEX(prod_est,$G27+$H27-1,MATCH(BZ$14,$BP$14:$DP$14,0))</f>
        <v>8.8202874256990391</v>
      </c>
      <c r="CA27" s="8" cm="1">
        <f t="array" ref="CA27">U27*INDEX(prod_est,$G27+$H27-1,MATCH(CA$14,$BP$14:$DP$14,0))</f>
        <v>9.1334893569531772</v>
      </c>
      <c r="CB27" s="8" cm="1">
        <f t="array" ref="CB27">V27*INDEX(prod_est,$G27+$H27-1,MATCH(CB$14,$BP$14:$DP$14,0))</f>
        <v>9.4327849770555652</v>
      </c>
      <c r="CC27" s="8" cm="1">
        <f t="array" ref="CC27">W27*INDEX(prod_est,$G27+$H27-1,MATCH(CC$14,$BP$14:$DP$14,0))</f>
        <v>9.7362498283640839</v>
      </c>
      <c r="CD27" s="8" cm="1">
        <f t="array" ref="CD27">X27*INDEX(prod_est,$G27+$H27-1,MATCH(CD$14,$BP$14:$DP$14,0))</f>
        <v>10.114538894724074</v>
      </c>
      <c r="CE27" s="8" cm="1">
        <f t="array" ref="CE27">Y27*INDEX(prod_est,$G27+$H27-1,MATCH(CE$14,$BP$14:$DP$14,0))</f>
        <v>10.387183917393241</v>
      </c>
      <c r="CF27" s="8" cm="1">
        <f t="array" ref="CF27">Z27*INDEX(prod_est,$G27+$H27-1,MATCH(CF$14,$BP$14:$DP$14,0))</f>
        <v>10.731800819463716</v>
      </c>
      <c r="CG27" s="8" cm="1">
        <f t="array" ref="CG27">AA27*INDEX(prod_est,$G27+$H27-1,MATCH(CG$14,$BP$14:$DP$14,0))</f>
        <v>10.973787745588853</v>
      </c>
      <c r="CH27" s="8" cm="1">
        <f t="array" ref="CH27">AB27*INDEX(prod_est,$G27+$H27-1,MATCH(CH$14,$BP$14:$DP$14,0))</f>
        <v>11.284584558286424</v>
      </c>
      <c r="CI27" s="8" cm="1">
        <f t="array" ref="CI27">AC27*INDEX(prod_est,$G27+$H27-1,MATCH(CI$14,$BP$14:$DP$14,0))</f>
        <v>11.577282893137596</v>
      </c>
      <c r="CJ27" s="8" cm="1">
        <f t="array" ref="CJ27">AD27*INDEX(prod_est,$G27+$H27-1,MATCH(CJ$14,$BP$14:$DP$14,0))</f>
        <v>11.851401551952735</v>
      </c>
      <c r="CK27" s="8" cm="1">
        <f t="array" ref="CK27">AE27*INDEX(prod_est,$G27+$H27-1,MATCH(CK$14,$BP$14:$DP$14,0))</f>
        <v>12.185456451001247</v>
      </c>
      <c r="CL27" s="8" cm="1">
        <f t="array" ref="CL27">AF27*INDEX(prod_est,$G27+$H27-1,MATCH(CL$14,$BP$14:$DP$14,0))</f>
        <v>12.419059714738541</v>
      </c>
      <c r="CM27" s="8" cm="1">
        <f t="array" ref="CM27">AG27*INDEX(prod_est,$G27+$H27-1,MATCH(CM$14,$BP$14:$DP$14,0))</f>
        <v>12.708364330691802</v>
      </c>
      <c r="CN27" s="8" cm="1">
        <f t="array" ref="CN27">AH27*INDEX(prod_est,$G27+$H27-1,MATCH(CN$14,$BP$14:$DP$14,0))</f>
        <v>12.97362690082433</v>
      </c>
      <c r="CO27" s="8" cm="1">
        <f t="array" ref="CO27">AI27*INDEX(prod_est,$G27+$H27-1,MATCH(CO$14,$BP$14:$DP$14,0))</f>
        <v>13.214105103092486</v>
      </c>
      <c r="CP27" s="8" cm="1">
        <f t="array" ref="CP27">AJ27*INDEX(prod_est,$G27+$H27-1,MATCH(CP$14,$BP$14:$DP$14,0))</f>
        <v>13.42898987802552</v>
      </c>
      <c r="CQ27" s="8" cm="1">
        <f t="array" ref="CQ27">AK27*INDEX(prod_est,$G27+$H27-1,MATCH(CQ$14,$BP$14:$DP$14,0))</f>
        <v>13.617416406533376</v>
      </c>
      <c r="CR27" s="8" cm="1">
        <f t="array" ref="CR27">AL27*INDEX(prod_est,$G27+$H27-1,MATCH(CR$14,$BP$14:$DP$14,0))</f>
        <v>13.778432384743239</v>
      </c>
      <c r="CS27" s="8" cm="1">
        <f t="array" ref="CS27">AM27*INDEX(prod_est,$G27+$H27-1,MATCH(CS$14,$BP$14:$DP$14,0))</f>
        <v>13.977610456437247</v>
      </c>
      <c r="CT27" s="8" cm="1">
        <f t="array" ref="CT27">AN27*INDEX(prod_est,$G27+$H27-1,MATCH(CT$14,$BP$14:$DP$14,0))</f>
        <v>14.144031520679873</v>
      </c>
      <c r="CU27" s="8" cm="1">
        <f t="array" ref="CU27">AO27*INDEX(prod_est,$G27+$H27-1,MATCH(CU$14,$BP$14:$DP$14,0))</f>
        <v>14.213381085467311</v>
      </c>
      <c r="CV27" s="8" cm="1">
        <f t="array" ref="CV27">AP27*INDEX(prod_est,$G27+$H27-1,MATCH(CV$14,$BP$14:$DP$14,0))</f>
        <v>14.312483021351204</v>
      </c>
      <c r="CW27" cm="1">
        <f t="array" ref="CW27">AQ27*INDEX(prod_est,$G27+$H27-1,MATCH(CW$14,$BP$14:$DP$14,0))</f>
        <v>14.273874581595225</v>
      </c>
      <c r="CX27" cm="1">
        <f t="array" ref="CX27">AR27*INDEX(prod_est,$G27+$H27-1,MATCH(CX$14,$BP$14:$DP$14,0))</f>
        <v>14.235370289499587</v>
      </c>
      <c r="CY27" cm="1">
        <f t="array" ref="CY27">AS27*INDEX(prod_est,$G27+$H27-1,MATCH(CY$14,$BP$14:$DP$14,0))</f>
        <v>14.196969864122222</v>
      </c>
      <c r="CZ27" cm="1">
        <f t="array" ref="CZ27">AT27*INDEX(prod_est,$G27+$H27-1,MATCH(CZ$14,$BP$14:$DP$14,0))</f>
        <v>14.158673025278901</v>
      </c>
      <c r="DA27" cm="1">
        <f t="array" ref="DA27">AU27*INDEX(prod_est,$G27+$H27-1,MATCH(DA$14,$BP$14:$DP$14,0))</f>
        <v>14.120479493541213</v>
      </c>
      <c r="DB27" cm="1">
        <f t="array" ref="DB27">AV27*INDEX(prod_est,$G27+$H27-1,MATCH(DB$14,$BP$14:$DP$14,0))</f>
        <v>14.082388990234506</v>
      </c>
      <c r="DC27" cm="1">
        <f t="array" ref="DC27">AW27*INDEX(prod_est,$G27+$H27-1,MATCH(DC$14,$BP$14:$DP$14,0))</f>
        <v>14.044401237435871</v>
      </c>
      <c r="DD27" cm="1">
        <f t="array" ref="DD27">AX27*INDEX(prod_est,$G27+$H27-1,MATCH(DD$14,$BP$14:$DP$14,0))</f>
        <v>14.0065159579721</v>
      </c>
      <c r="DE27" cm="1">
        <f t="array" ref="DE27">AY27*INDEX(prod_est,$G27+$H27-1,MATCH(DE$14,$BP$14:$DP$14,0))</f>
        <v>13.968732875417672</v>
      </c>
      <c r="DF27" cm="1">
        <f t="array" ref="DF27">AZ27*INDEX(prod_est,$G27+$H27-1,MATCH(DF$14,$BP$14:$DP$14,0))</f>
        <v>13.931051714092735</v>
      </c>
      <c r="DG27" cm="1">
        <f t="array" ref="DG27">BA27*INDEX(prod_est,$G27+$H27-1,MATCH(DG$14,$BP$14:$DP$14,0))</f>
        <v>13.893472199061094</v>
      </c>
      <c r="DH27" cm="1">
        <f t="array" ref="DH27">BB27*INDEX(prod_est,$G27+$H27-1,MATCH(DH$14,$BP$14:$DP$14,0))</f>
        <v>13.855994056128198</v>
      </c>
      <c r="DI27" cm="1">
        <f t="array" ref="DI27">BC27*INDEX(prod_est,$G27+$H27-1,MATCH(DI$14,$BP$14:$DP$14,0))</f>
        <v>13.818617011839152</v>
      </c>
      <c r="DJ27" cm="1">
        <f t="array" ref="DJ27">BD27*INDEX(prod_est,$G27+$H27-1,MATCH(DJ$14,$BP$14:$DP$14,0))</f>
        <v>13.781340793476716</v>
      </c>
      <c r="DK27" cm="1">
        <f t="array" ref="DK27">BE27*INDEX(prod_est,$G27+$H27-1,MATCH(DK$14,$BP$14:$DP$14,0))</f>
        <v>13.744165129059308</v>
      </c>
      <c r="DL27" cm="1">
        <f t="array" ref="DL27">BF27*INDEX(prod_est,$G27+$H27-1,MATCH(DL$14,$BP$14:$DP$14,0))</f>
        <v>13.707089747339035</v>
      </c>
      <c r="DM27" cm="1">
        <f t="array" ref="DM27">BG27*INDEX(prod_est,$G27+$H27-1,MATCH(DM$14,$BP$14:$DP$14,0))</f>
        <v>13.670114377799697</v>
      </c>
      <c r="DN27" cm="1">
        <f t="array" ref="DN27">BH27*INDEX(prod_est,$G27+$H27-1,MATCH(DN$14,$BP$14:$DP$14,0))</f>
        <v>13.633238750654828</v>
      </c>
      <c r="DO27" cm="1">
        <f t="array" ref="DO27">BI27*INDEX(prod_est,$G27+$H27-1,MATCH(DO$14,$BP$14:$DP$14,0))</f>
        <v>13.596462596845713</v>
      </c>
      <c r="DP27" cm="1">
        <f t="array" ref="DP27">BJ27*INDEX(prod_est,$G27+$H27-1,MATCH(DP$14,$BP$14:$DP$14,0))</f>
        <v>13.559785648039439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ref="K28:AP28" si="31">J28*(1-$F$4)</f>
        <v>3.7505526259278221E-5</v>
      </c>
      <c r="L28" s="42">
        <f t="shared" si="31"/>
        <v>3.7404353747916108E-5</v>
      </c>
      <c r="M28" s="42">
        <f t="shared" si="31"/>
        <v>3.7303454153056611E-5</v>
      </c>
      <c r="N28" s="42">
        <f t="shared" si="31"/>
        <v>3.7202826738497601E-5</v>
      </c>
      <c r="O28" s="42">
        <f t="shared" si="31"/>
        <v>3.7102470770022898E-5</v>
      </c>
      <c r="P28" s="42">
        <f t="shared" si="31"/>
        <v>3.7002385515396884E-5</v>
      </c>
      <c r="Q28" s="42">
        <f t="shared" si="31"/>
        <v>3.6902570244359179E-5</v>
      </c>
      <c r="R28" s="42">
        <f t="shared" si="31"/>
        <v>3.6803024228619301E-5</v>
      </c>
      <c r="S28" s="42">
        <f t="shared" si="31"/>
        <v>3.6703746741851362E-5</v>
      </c>
      <c r="T28" s="42">
        <f t="shared" si="31"/>
        <v>3.6604737059688765E-5</v>
      </c>
      <c r="U28" s="42">
        <f t="shared" si="31"/>
        <v>3.6505994459718915E-5</v>
      </c>
      <c r="V28" s="42">
        <f t="shared" si="31"/>
        <v>3.6407518221477956E-5</v>
      </c>
      <c r="W28" s="42">
        <f t="shared" si="31"/>
        <v>3.6309307626445511E-5</v>
      </c>
      <c r="X28" s="42">
        <f t="shared" si="31"/>
        <v>3.6211361958039424E-5</v>
      </c>
      <c r="Y28" s="42">
        <f t="shared" si="31"/>
        <v>3.6113680501610558E-5</v>
      </c>
      <c r="Z28" s="42">
        <f t="shared" si="31"/>
        <v>3.6016262544437568E-5</v>
      </c>
      <c r="AA28" s="42">
        <f t="shared" si="31"/>
        <v>3.591910737572169E-5</v>
      </c>
      <c r="AB28" s="42">
        <f t="shared" si="31"/>
        <v>3.5822214286581579E-5</v>
      </c>
      <c r="AC28" s="42">
        <f t="shared" si="31"/>
        <v>3.5725582570048111E-5</v>
      </c>
      <c r="AD28" s="42">
        <f t="shared" si="31"/>
        <v>3.5629211521059241E-5</v>
      </c>
      <c r="AE28" s="42">
        <f t="shared" si="31"/>
        <v>3.5533100436454855E-5</v>
      </c>
      <c r="AF28" s="42">
        <f t="shared" si="31"/>
        <v>3.543724861497164E-5</v>
      </c>
      <c r="AG28" s="42">
        <f t="shared" si="31"/>
        <v>3.5341655357237966E-5</v>
      </c>
      <c r="AH28" s="42">
        <f t="shared" si="31"/>
        <v>3.5246319965768786E-5</v>
      </c>
      <c r="AI28" s="42">
        <f t="shared" si="31"/>
        <v>3.5151241744960532E-5</v>
      </c>
      <c r="AJ28" s="42">
        <f t="shared" si="31"/>
        <v>3.5056420001086066E-5</v>
      </c>
      <c r="AK28" s="42">
        <f t="shared" si="31"/>
        <v>3.4961854042289593E-5</v>
      </c>
      <c r="AL28" s="42">
        <f t="shared" si="31"/>
        <v>3.4867543178581632E-5</v>
      </c>
      <c r="AM28" s="42">
        <f t="shared" si="31"/>
        <v>3.4773486721833973E-5</v>
      </c>
      <c r="AN28" s="42">
        <f t="shared" si="31"/>
        <v>3.4679683985774653E-5</v>
      </c>
      <c r="AO28" s="42">
        <f t="shared" si="31"/>
        <v>3.4586134285982952E-5</v>
      </c>
      <c r="AP28" s="42">
        <f t="shared" si="31"/>
        <v>3.4492836939884402E-5</v>
      </c>
      <c r="AQ28" s="42">
        <f t="shared" ref="AQ28:BJ28" si="32">AP28*(1-$F$4)</f>
        <v>3.4399791266745804E-5</v>
      </c>
      <c r="AR28" s="42">
        <f t="shared" si="32"/>
        <v>3.4306996587670257E-5</v>
      </c>
      <c r="AS28" s="42">
        <f t="shared" si="32"/>
        <v>3.4214452225592221E-5</v>
      </c>
      <c r="AT28" s="42">
        <f t="shared" si="32"/>
        <v>3.4122157505272547E-5</v>
      </c>
      <c r="AU28" s="42">
        <f t="shared" si="32"/>
        <v>3.4030111753293588E-5</v>
      </c>
      <c r="AV28" s="42">
        <f t="shared" si="32"/>
        <v>3.3938314298054243E-5</v>
      </c>
      <c r="AW28" s="42">
        <f t="shared" si="32"/>
        <v>3.38467644697651E-5</v>
      </c>
      <c r="AX28" s="42">
        <f t="shared" si="32"/>
        <v>3.3755461600443515E-5</v>
      </c>
      <c r="AY28" s="42">
        <f t="shared" si="32"/>
        <v>3.3664405023908761E-5</v>
      </c>
      <c r="AZ28" s="42">
        <f t="shared" si="32"/>
        <v>3.357359407577715E-5</v>
      </c>
      <c r="BA28" s="42">
        <f t="shared" si="32"/>
        <v>3.3483028093457192E-5</v>
      </c>
      <c r="BB28" s="42">
        <f t="shared" si="32"/>
        <v>3.3392706416144766E-5</v>
      </c>
      <c r="BC28" s="42">
        <f t="shared" si="32"/>
        <v>3.3302628384818295E-5</v>
      </c>
      <c r="BD28" s="42">
        <f t="shared" si="32"/>
        <v>3.3212793342233934E-5</v>
      </c>
      <c r="BE28" s="42">
        <f t="shared" si="32"/>
        <v>3.3123200632920774E-5</v>
      </c>
      <c r="BF28" s="42">
        <f t="shared" si="32"/>
        <v>3.3033849603176068E-5</v>
      </c>
      <c r="BG28" s="42">
        <f t="shared" si="32"/>
        <v>3.2944739601060451E-5</v>
      </c>
      <c r="BH28" s="42">
        <f t="shared" si="32"/>
        <v>3.2855869976393188E-5</v>
      </c>
      <c r="BI28" s="42">
        <f t="shared" si="32"/>
        <v>3.2767240080747437E-5</v>
      </c>
      <c r="BJ28" s="42">
        <f t="shared" si="32"/>
        <v>3.2678849267445507E-5</v>
      </c>
      <c r="BK28" t="str">
        <f t="shared" si="3"/>
        <v>15_RP</v>
      </c>
      <c r="BL28" t="str">
        <f t="shared" si="4"/>
        <v>d_ind_cem_7_9_lpg</v>
      </c>
      <c r="BO28" s="8">
        <f t="shared" si="5"/>
        <v>0.33157833728154479</v>
      </c>
      <c r="BP28" s="8">
        <f t="shared" si="6"/>
        <v>1.0018913627909221</v>
      </c>
      <c r="BQ28" s="8" cm="1">
        <f t="array" ref="BQ28">K28*INDEX(prod_est,$G28+$H28-1,MATCH(BQ$14,$BP$14:$DP$14,0))</f>
        <v>1.0191724991560027</v>
      </c>
      <c r="BR28" s="8" cm="1">
        <f t="array" ref="BR28">L28*INDEX(prod_est,$G28+$H28-1,MATCH(BR$14,$BP$14:$DP$14,0))</f>
        <v>0.84781883657023205</v>
      </c>
      <c r="BS28" s="8" cm="1">
        <f t="array" ref="BS28">M28*INDEX(prod_est,$G28+$H28-1,MATCH(BS$14,$BP$14:$DP$14,0))</f>
        <v>0.92359668492346225</v>
      </c>
      <c r="BT28" s="8" cm="1">
        <f t="array" ref="BT28">N28*INDEX(prod_est,$G28+$H28-1,MATCH(BT$14,$BP$14:$DP$14,0))</f>
        <v>0.99072694213145973</v>
      </c>
      <c r="BU28" s="8" cm="1">
        <f t="array" ref="BU28">O28*INDEX(prod_est,$G28+$H28-1,MATCH(BU$14,$BP$14:$DP$14,0))</f>
        <v>1.0599331503914315</v>
      </c>
      <c r="BV28" s="8" cm="1">
        <f t="array" ref="BV28">P28*INDEX(prod_est,$G28+$H28-1,MATCH(BV$14,$BP$14:$DP$14,0))</f>
        <v>1.1327007230490482</v>
      </c>
      <c r="BW28" s="8" cm="1">
        <f t="array" ref="BW28">Q28*INDEX(prod_est,$G28+$H28-1,MATCH(BW$14,$BP$14:$DP$14,0))</f>
        <v>1.2074986473914628</v>
      </c>
      <c r="BX28" s="8" cm="1">
        <f t="array" ref="BX28">R28*INDEX(prod_est,$G28+$H28-1,MATCH(BX$14,$BP$14:$DP$14,0))</f>
        <v>1.2842473313525393</v>
      </c>
      <c r="BY28" s="8" cm="1">
        <f t="array" ref="BY28">S28*INDEX(prod_est,$G28+$H28-1,MATCH(BY$14,$BP$14:$DP$14,0))</f>
        <v>1.3643944306213389</v>
      </c>
      <c r="BZ28" s="8" cm="1">
        <f t="array" ref="BZ28">T28*INDEX(prod_est,$G28+$H28-1,MATCH(BZ$14,$BP$14:$DP$14,0))</f>
        <v>1.4153126792470201</v>
      </c>
      <c r="CA28" s="8" cm="1">
        <f t="array" ref="CA28">U28*INDEX(prod_est,$G28+$H28-1,MATCH(CA$14,$BP$14:$DP$14,0))</f>
        <v>1.4655693934644143</v>
      </c>
      <c r="CB28" s="8" cm="1">
        <f t="array" ref="CB28">V28*INDEX(prod_est,$G28+$H28-1,MATCH(CB$14,$BP$14:$DP$14,0))</f>
        <v>1.5135946862388656</v>
      </c>
      <c r="CC28" s="8" cm="1">
        <f t="array" ref="CC28">W28*INDEX(prod_est,$G28+$H28-1,MATCH(CC$14,$BP$14:$DP$14,0))</f>
        <v>1.5622889782764882</v>
      </c>
      <c r="CD28" s="8" cm="1">
        <f t="array" ref="CD28">X28*INDEX(prod_est,$G28+$H28-1,MATCH(CD$14,$BP$14:$DP$14,0))</f>
        <v>1.6229896432548041</v>
      </c>
      <c r="CE28" s="8" cm="1">
        <f t="array" ref="CE28">Y28*INDEX(prod_est,$G28+$H28-1,MATCH(CE$14,$BP$14:$DP$14,0))</f>
        <v>1.6667385528870406</v>
      </c>
      <c r="CF28" s="8" cm="1">
        <f t="array" ref="CF28">Z28*INDEX(prod_est,$G28+$H28-1,MATCH(CF$14,$BP$14:$DP$14,0))</f>
        <v>1.7220361466550256</v>
      </c>
      <c r="CG28" s="8" cm="1">
        <f t="array" ref="CG28">AA28*INDEX(prod_est,$G28+$H28-1,MATCH(CG$14,$BP$14:$DP$14,0))</f>
        <v>1.7608656255855013</v>
      </c>
      <c r="CH28" s="8" cm="1">
        <f t="array" ref="CH28">AB28*INDEX(prod_est,$G28+$H28-1,MATCH(CH$14,$BP$14:$DP$14,0))</f>
        <v>1.8107364119273164</v>
      </c>
      <c r="CI28" s="8" cm="1">
        <f t="array" ref="CI28">AC28*INDEX(prod_est,$G28+$H28-1,MATCH(CI$14,$BP$14:$DP$14,0))</f>
        <v>1.8577030973101931</v>
      </c>
      <c r="CJ28" s="8" cm="1">
        <f t="array" ref="CJ28">AD28*INDEX(prod_est,$G28+$H28-1,MATCH(CJ$14,$BP$14:$DP$14,0))</f>
        <v>1.9016884681620403</v>
      </c>
      <c r="CK28" s="8" cm="1">
        <f t="array" ref="CK28">AE28*INDEX(prod_est,$G28+$H28-1,MATCH(CK$14,$BP$14:$DP$14,0))</f>
        <v>1.9552912717181241</v>
      </c>
      <c r="CL28" s="8" cm="1">
        <f t="array" ref="CL28">AF28*INDEX(prod_est,$G28+$H28-1,MATCH(CL$14,$BP$14:$DP$14,0))</f>
        <v>1.9927754992862152</v>
      </c>
      <c r="CM28" s="8" cm="1">
        <f t="array" ref="CM28">AG28*INDEX(prod_est,$G28+$H28-1,MATCH(CM$14,$BP$14:$DP$14,0))</f>
        <v>2.0391976249337689</v>
      </c>
      <c r="CN28" s="8" cm="1">
        <f t="array" ref="CN28">AH28*INDEX(prod_est,$G28+$H28-1,MATCH(CN$14,$BP$14:$DP$14,0))</f>
        <v>2.0817619383986972</v>
      </c>
      <c r="CO28" s="8" cm="1">
        <f t="array" ref="CO28">AI28*INDEX(prod_est,$G28+$H28-1,MATCH(CO$14,$BP$14:$DP$14,0))</f>
        <v>2.120349325898224</v>
      </c>
      <c r="CP28" s="8" cm="1">
        <f t="array" ref="CP28">AJ28*INDEX(prod_est,$G28+$H28-1,MATCH(CP$14,$BP$14:$DP$14,0))</f>
        <v>2.1548299648912055</v>
      </c>
      <c r="CQ28" s="8" cm="1">
        <f t="array" ref="CQ28">AK28*INDEX(prod_est,$G28+$H28-1,MATCH(CQ$14,$BP$14:$DP$14,0))</f>
        <v>2.1850650855888207</v>
      </c>
      <c r="CR28" s="8" cm="1">
        <f t="array" ref="CR28">AL28*INDEX(prod_est,$G28+$H28-1,MATCH(CR$14,$BP$14:$DP$14,0))</f>
        <v>2.2109018803011788</v>
      </c>
      <c r="CS28" s="8" cm="1">
        <f t="array" ref="CS28">AM28*INDEX(prod_est,$G28+$H28-1,MATCH(CS$14,$BP$14:$DP$14,0))</f>
        <v>2.2428622050265563</v>
      </c>
      <c r="CT28" s="8" cm="1">
        <f t="array" ref="CT28">AN28*INDEX(prod_est,$G28+$H28-1,MATCH(CT$14,$BP$14:$DP$14,0))</f>
        <v>2.2695663055788922</v>
      </c>
      <c r="CU28" s="8" cm="1">
        <f t="array" ref="CU28">AO28*INDEX(prod_est,$G28+$H28-1,MATCH(CU$14,$BP$14:$DP$14,0))</f>
        <v>2.280694210329246</v>
      </c>
      <c r="CV28" s="8" cm="1">
        <f t="array" ref="CV28">AP28*INDEX(prod_est,$G28+$H28-1,MATCH(CV$14,$BP$14:$DP$14,0))</f>
        <v>2.2965962121150079</v>
      </c>
      <c r="CW28" cm="1">
        <f t="array" ref="CW28">AQ28*INDEX(prod_est,$G28+$H28-1,MATCH(CW$14,$BP$14:$DP$14,0))</f>
        <v>2.2904010609056069</v>
      </c>
      <c r="CX28" cm="1">
        <f t="array" ref="CX28">AR28*INDEX(prod_est,$G28+$H28-1,MATCH(CX$14,$BP$14:$DP$14,0))</f>
        <v>2.2842226213402923</v>
      </c>
      <c r="CY28" cm="1">
        <f t="array" ref="CY28">AS28*INDEX(prod_est,$G28+$H28-1,MATCH(CY$14,$BP$14:$DP$14,0))</f>
        <v>2.278060848338801</v>
      </c>
      <c r="CZ28" cm="1">
        <f t="array" ref="CZ28">AT28*INDEX(prod_est,$G28+$H28-1,MATCH(CZ$14,$BP$14:$DP$14,0))</f>
        <v>2.2719156969424747</v>
      </c>
      <c r="DA28" cm="1">
        <f t="array" ref="DA28">AU28*INDEX(prod_est,$G28+$H28-1,MATCH(DA$14,$BP$14:$DP$14,0))</f>
        <v>2.2657871223139345</v>
      </c>
      <c r="DB28" cm="1">
        <f t="array" ref="DB28">AV28*INDEX(prod_est,$G28+$H28-1,MATCH(DB$14,$BP$14:$DP$14,0))</f>
        <v>2.2596750797367497</v>
      </c>
      <c r="DC28" cm="1">
        <f t="array" ref="DC28">AW28*INDEX(prod_est,$G28+$H28-1,MATCH(DC$14,$BP$14:$DP$14,0))</f>
        <v>2.2535795246151147</v>
      </c>
      <c r="DD28" cm="1">
        <f t="array" ref="DD28">AX28*INDEX(prod_est,$G28+$H28-1,MATCH(DD$14,$BP$14:$DP$14,0))</f>
        <v>2.2475004124735234</v>
      </c>
      <c r="DE28" cm="1">
        <f t="array" ref="DE28">AY28*INDEX(prod_est,$G28+$H28-1,MATCH(DE$14,$BP$14:$DP$14,0))</f>
        <v>2.2414376989564433</v>
      </c>
      <c r="DF28" cm="1">
        <f t="array" ref="DF28">AZ28*INDEX(prod_est,$G28+$H28-1,MATCH(DF$14,$BP$14:$DP$14,0))</f>
        <v>2.2353913398279928</v>
      </c>
      <c r="DG28" cm="1">
        <f t="array" ref="DG28">BA28*INDEX(prod_est,$G28+$H28-1,MATCH(DG$14,$BP$14:$DP$14,0))</f>
        <v>2.2293612909716174</v>
      </c>
      <c r="DH28" cm="1">
        <f t="array" ref="DH28">BB28*INDEX(prod_est,$G28+$H28-1,MATCH(DH$14,$BP$14:$DP$14,0))</f>
        <v>2.2233475083897694</v>
      </c>
      <c r="DI28" cm="1">
        <f t="array" ref="DI28">BC28*INDEX(prod_est,$G28+$H28-1,MATCH(DI$14,$BP$14:$DP$14,0))</f>
        <v>2.2173499482035868</v>
      </c>
      <c r="DJ28" cm="1">
        <f t="array" ref="DJ28">BD28*INDEX(prod_est,$G28+$H28-1,MATCH(DJ$14,$BP$14:$DP$14,0))</f>
        <v>2.2113685666525704</v>
      </c>
      <c r="DK28" cm="1">
        <f t="array" ref="DK28">BE28*INDEX(prod_est,$G28+$H28-1,MATCH(DK$14,$BP$14:$DP$14,0))</f>
        <v>2.2054033200942684</v>
      </c>
      <c r="DL28" cm="1">
        <f t="array" ref="DL28">BF28*INDEX(prod_est,$G28+$H28-1,MATCH(DL$14,$BP$14:$DP$14,0))</f>
        <v>2.1994541650039547</v>
      </c>
      <c r="DM28" cm="1">
        <f t="array" ref="DM28">BG28*INDEX(prod_est,$G28+$H28-1,MATCH(DM$14,$BP$14:$DP$14,0))</f>
        <v>2.1935210579743138</v>
      </c>
      <c r="DN28" cm="1">
        <f t="array" ref="DN28">BH28*INDEX(prod_est,$G28+$H28-1,MATCH(DN$14,$BP$14:$DP$14,0))</f>
        <v>2.1876039557151223</v>
      </c>
      <c r="DO28" cm="1">
        <f t="array" ref="DO28">BI28*INDEX(prod_est,$G28+$H28-1,MATCH(DO$14,$BP$14:$DP$14,0))</f>
        <v>2.1817028150529341</v>
      </c>
      <c r="DP28" cm="1">
        <f t="array" ref="DP28">BJ28*INDEX(prod_est,$G28+$H28-1,MATCH(DP$14,$BP$14:$DP$14,0))</f>
        <v>2.1758175929307648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15_RP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15_RP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15_RP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15_RP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15_RP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15_RP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15_RP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15_RP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15_RP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15_RP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15_RP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15_RP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15_RP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15_RP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ref="K43:AP43" si="60">J43*(1-$F$4)</f>
        <v>1.5134784025898818E-6</v>
      </c>
      <c r="L43" s="42">
        <f t="shared" si="60"/>
        <v>1.5093957399490807E-6</v>
      </c>
      <c r="M43" s="42">
        <f t="shared" si="60"/>
        <v>1.5053240904381731E-6</v>
      </c>
      <c r="N43" s="42">
        <f t="shared" si="60"/>
        <v>1.5012634243488433E-6</v>
      </c>
      <c r="O43" s="42">
        <f t="shared" si="60"/>
        <v>1.4972137120529152E-6</v>
      </c>
      <c r="P43" s="42">
        <f t="shared" si="60"/>
        <v>1.4931749240021354E-6</v>
      </c>
      <c r="Q43" s="42">
        <f t="shared" si="60"/>
        <v>1.4891470307279581E-6</v>
      </c>
      <c r="R43" s="42">
        <f t="shared" si="60"/>
        <v>1.4851300028413301E-6</v>
      </c>
      <c r="S43" s="42">
        <f t="shared" si="60"/>
        <v>1.4811238110324761E-6</v>
      </c>
      <c r="T43" s="42">
        <f t="shared" si="60"/>
        <v>1.4771284260706851E-6</v>
      </c>
      <c r="U43" s="42">
        <f t="shared" si="60"/>
        <v>1.4731438188040969E-6</v>
      </c>
      <c r="V43" s="42">
        <f t="shared" si="60"/>
        <v>1.4691699601594895E-6</v>
      </c>
      <c r="W43" s="42">
        <f t="shared" si="60"/>
        <v>1.4652068211420669E-6</v>
      </c>
      <c r="X43" s="42">
        <f t="shared" si="60"/>
        <v>1.4612543728352479E-6</v>
      </c>
      <c r="Y43" s="42">
        <f t="shared" si="60"/>
        <v>1.4573125864004544E-6</v>
      </c>
      <c r="Z43" s="42">
        <f t="shared" si="60"/>
        <v>1.4533814330769019E-6</v>
      </c>
      <c r="AA43" s="42">
        <f t="shared" si="60"/>
        <v>1.4494608841813888E-6</v>
      </c>
      <c r="AB43" s="42">
        <f t="shared" si="60"/>
        <v>1.4455509111080872E-6</v>
      </c>
      <c r="AC43" s="42">
        <f t="shared" si="60"/>
        <v>1.4416514853283352E-6</v>
      </c>
      <c r="AD43" s="42">
        <f t="shared" si="60"/>
        <v>1.4377625783904274E-6</v>
      </c>
      <c r="AE43" s="42">
        <f t="shared" si="60"/>
        <v>1.4338841619194083E-6</v>
      </c>
      <c r="AF43" s="42">
        <f t="shared" si="60"/>
        <v>1.4300162076168646E-6</v>
      </c>
      <c r="AG43" s="42">
        <f t="shared" si="60"/>
        <v>1.4261586872607188E-6</v>
      </c>
      <c r="AH43" s="42">
        <f t="shared" si="60"/>
        <v>1.422311572705024E-6</v>
      </c>
      <c r="AI43" s="42">
        <f t="shared" si="60"/>
        <v>1.4184748358797578E-6</v>
      </c>
      <c r="AJ43" s="42">
        <f t="shared" si="60"/>
        <v>1.4146484487906175E-6</v>
      </c>
      <c r="AK43" s="42">
        <f t="shared" si="60"/>
        <v>1.4108323835188163E-6</v>
      </c>
      <c r="AL43" s="42">
        <f t="shared" si="60"/>
        <v>1.4070266122208791E-6</v>
      </c>
      <c r="AM43" s="42">
        <f t="shared" si="60"/>
        <v>1.4032311071284397E-6</v>
      </c>
      <c r="AN43" s="42">
        <f t="shared" si="60"/>
        <v>1.3994458405480381E-6</v>
      </c>
      <c r="AO43" s="42">
        <f t="shared" si="60"/>
        <v>1.3956707848609183E-6</v>
      </c>
      <c r="AP43" s="42">
        <f t="shared" si="60"/>
        <v>1.3919059125228271E-6</v>
      </c>
      <c r="AQ43" s="42">
        <f t="shared" si="58"/>
        <v>1.3881511960638128E-6</v>
      </c>
      <c r="AR43" s="42">
        <f t="shared" si="58"/>
        <v>1.3844066080880248E-6</v>
      </c>
      <c r="AS43" s="42">
        <f t="shared" si="58"/>
        <v>1.3806721212735139E-6</v>
      </c>
      <c r="AT43" s="42">
        <f t="shared" si="58"/>
        <v>1.3769477083720327E-6</v>
      </c>
      <c r="AU43" s="42">
        <f t="shared" si="58"/>
        <v>1.3732333422088371E-6</v>
      </c>
      <c r="AV43" s="42">
        <f t="shared" si="58"/>
        <v>1.3695289956824879E-6</v>
      </c>
      <c r="AW43" s="42">
        <f t="shared" si="58"/>
        <v>1.365834641764653E-6</v>
      </c>
      <c r="AX43" s="42">
        <f t="shared" si="58"/>
        <v>1.3621502534999099E-6</v>
      </c>
      <c r="AY43" s="42">
        <f t="shared" si="58"/>
        <v>1.3584758040055494E-6</v>
      </c>
      <c r="AZ43" s="42">
        <f t="shared" si="58"/>
        <v>1.3548112664713799E-6</v>
      </c>
      <c r="BA43" s="42">
        <f t="shared" si="58"/>
        <v>1.3511566141595306E-6</v>
      </c>
      <c r="BB43" s="42">
        <f t="shared" si="58"/>
        <v>1.3475118204042576E-6</v>
      </c>
      <c r="BC43" s="42">
        <f t="shared" si="58"/>
        <v>1.3438768586117482E-6</v>
      </c>
      <c r="BD43" s="42">
        <f t="shared" si="58"/>
        <v>1.3402517022599282E-6</v>
      </c>
      <c r="BE43" s="42">
        <f t="shared" si="58"/>
        <v>1.3366363248982671E-6</v>
      </c>
      <c r="BF43" s="42">
        <f t="shared" si="58"/>
        <v>1.3330307001475857E-6</v>
      </c>
      <c r="BG43" s="42">
        <f t="shared" si="58"/>
        <v>1.329434801699864E-6</v>
      </c>
      <c r="BH43" s="42">
        <f t="shared" si="58"/>
        <v>1.3258486033180485E-6</v>
      </c>
      <c r="BI43" s="42">
        <f t="shared" si="58"/>
        <v>1.322272078835861E-6</v>
      </c>
      <c r="BJ43" s="42">
        <f t="shared" si="58"/>
        <v>1.318705202157608E-6</v>
      </c>
      <c r="BK43" t="str">
        <f t="shared" si="3"/>
        <v>15_RP</v>
      </c>
      <c r="BL43" t="str">
        <f t="shared" si="4"/>
        <v>d_ind_cem_16_6_biodiesel</v>
      </c>
      <c r="BO43" s="8">
        <f t="shared" si="5"/>
        <v>4.7271847512989178E-2</v>
      </c>
      <c r="BP43" s="8">
        <f t="shared" si="6"/>
        <v>4.0429800367093573E-2</v>
      </c>
      <c r="BQ43" s="8" cm="1">
        <f t="array" ref="BQ43">K43*INDEX(prod_est,$G43+$H43-1,MATCH(BQ$14,$BP$14:$DP$14,0))</f>
        <v>4.1127154311148419E-2</v>
      </c>
      <c r="BR43" s="8" cm="1">
        <f t="array" ref="BR43">L43*INDEX(prod_est,$G43+$H43-1,MATCH(BR$14,$BP$14:$DP$14,0))</f>
        <v>3.4212438177440484E-2</v>
      </c>
      <c r="BS43" s="8" cm="1">
        <f t="array" ref="BS43">M43*INDEX(prod_est,$G43+$H43-1,MATCH(BS$14,$BP$14:$DP$14,0))</f>
        <v>3.7270337860929745E-2</v>
      </c>
      <c r="BT43" s="8" cm="1">
        <f t="array" ref="BT43">N43*INDEX(prod_est,$G43+$H43-1,MATCH(BT$14,$BP$14:$DP$14,0))</f>
        <v>3.9979277171425992E-2</v>
      </c>
      <c r="BU43" s="8" cm="1">
        <f t="array" ref="BU43">O43*INDEX(prod_est,$G43+$H43-1,MATCH(BU$14,$BP$14:$DP$14,0))</f>
        <v>4.2771988325577395E-2</v>
      </c>
      <c r="BV43" s="8" cm="1">
        <f t="array" ref="BV43">P43*INDEX(prod_est,$G43+$H43-1,MATCH(BV$14,$BP$14:$DP$14,0))</f>
        <v>4.5708412917112036E-2</v>
      </c>
      <c r="BW43" s="8" cm="1">
        <f t="array" ref="BW43">Q43*INDEX(prod_est,$G43+$H43-1,MATCH(BW$14,$BP$14:$DP$14,0))</f>
        <v>4.8726769259273522E-2</v>
      </c>
      <c r="BX43" s="8" cm="1">
        <f t="array" ref="BX43">R43*INDEX(prod_est,$G43+$H43-1,MATCH(BX$14,$BP$14:$DP$14,0))</f>
        <v>5.1823845535427626E-2</v>
      </c>
      <c r="BY43" s="8" cm="1">
        <f t="array" ref="BY43">S43*INDEX(prod_est,$G43+$H43-1,MATCH(BY$14,$BP$14:$DP$14,0))</f>
        <v>5.50580596865635E-2</v>
      </c>
      <c r="BZ43" s="8" cm="1">
        <f t="array" ref="BZ43">T43*INDEX(prod_est,$G43+$H43-1,MATCH(BZ$14,$BP$14:$DP$14,0))</f>
        <v>5.7112788076719233E-2</v>
      </c>
      <c r="CA43" s="8" cm="1">
        <f t="array" ref="CA43">U43*INDEX(prod_est,$G43+$H43-1,MATCH(CA$14,$BP$14:$DP$14,0))</f>
        <v>5.914082125314591E-2</v>
      </c>
      <c r="CB43" s="8" cm="1">
        <f t="array" ref="CB43">V43*INDEX(prod_est,$G43+$H43-1,MATCH(CB$14,$BP$14:$DP$14,0))</f>
        <v>6.1078808815024394E-2</v>
      </c>
      <c r="CC43" s="8" cm="1">
        <f t="array" ref="CC43">W43*INDEX(prod_est,$G43+$H43-1,MATCH(CC$14,$BP$14:$DP$14,0))</f>
        <v>6.3043792823484074E-2</v>
      </c>
      <c r="CD43" s="8" cm="1">
        <f t="array" ref="CD43">X43*INDEX(prod_est,$G43+$H43-1,MATCH(CD$14,$BP$14:$DP$14,0))</f>
        <v>6.5493275729881048E-2</v>
      </c>
      <c r="CE43" s="8" cm="1">
        <f t="array" ref="CE43">Y43*INDEX(prod_est,$G43+$H43-1,MATCH(CE$14,$BP$14:$DP$14,0))</f>
        <v>6.7258696361697054E-2</v>
      </c>
      <c r="CF43" s="8" cm="1">
        <f t="array" ref="CF43">Z43*INDEX(prod_est,$G43+$H43-1,MATCH(CF$14,$BP$14:$DP$14,0))</f>
        <v>6.9490146556648799E-2</v>
      </c>
      <c r="CG43" s="8" cm="1">
        <f t="array" ref="CG43">AA43*INDEX(prod_est,$G43+$H43-1,MATCH(CG$14,$BP$14:$DP$14,0))</f>
        <v>7.1057051053304288E-2</v>
      </c>
      <c r="CH43" s="8" cm="1">
        <f t="array" ref="CH43">AB43*INDEX(prod_est,$G43+$H43-1,MATCH(CH$14,$BP$14:$DP$14,0))</f>
        <v>7.3069510697963705E-2</v>
      </c>
      <c r="CI43" s="8" cm="1">
        <f t="array" ref="CI43">AC43*INDEX(prod_est,$G43+$H43-1,MATCH(CI$14,$BP$14:$DP$14,0))</f>
        <v>7.4964779770494927E-2</v>
      </c>
      <c r="CJ43" s="8" cm="1">
        <f t="array" ref="CJ43">AD43*INDEX(prod_est,$G43+$H43-1,MATCH(CJ$14,$BP$14:$DP$14,0))</f>
        <v>7.6739742434769193E-2</v>
      </c>
      <c r="CK43" s="8" cm="1">
        <f t="array" ref="CK43">AE43*INDEX(prod_est,$G43+$H43-1,MATCH(CK$14,$BP$14:$DP$14,0))</f>
        <v>7.8902801951373946E-2</v>
      </c>
      <c r="CL43" s="8" cm="1">
        <f t="array" ref="CL43">AF43*INDEX(prod_est,$G43+$H43-1,MATCH(CL$14,$BP$14:$DP$14,0))</f>
        <v>8.041542087771246E-2</v>
      </c>
      <c r="CM43" s="8" cm="1">
        <f t="array" ref="CM43">AG43*INDEX(prod_est,$G43+$H43-1,MATCH(CM$14,$BP$14:$DP$14,0))</f>
        <v>8.2288715071324944E-2</v>
      </c>
      <c r="CN43" s="8" cm="1">
        <f t="array" ref="CN43">AH43*INDEX(prod_est,$G43+$H43-1,MATCH(CN$14,$BP$14:$DP$14,0))</f>
        <v>8.4006333128591848E-2</v>
      </c>
      <c r="CO43" s="8" cm="1">
        <f t="array" ref="CO43">AI43*INDEX(prod_est,$G43+$H43-1,MATCH(CO$14,$BP$14:$DP$14,0))</f>
        <v>8.5563468394183606E-2</v>
      </c>
      <c r="CP43" s="8" cm="1">
        <f t="array" ref="CP43">AJ43*INDEX(prod_est,$G43+$H43-1,MATCH(CP$14,$BP$14:$DP$14,0))</f>
        <v>8.6954882077132978E-2</v>
      </c>
      <c r="CQ43" s="8" cm="1">
        <f t="array" ref="CQ43">AK43*INDEX(prod_est,$G43+$H43-1,MATCH(CQ$14,$BP$14:$DP$14,0))</f>
        <v>8.8174974333916578E-2</v>
      </c>
      <c r="CR43" s="8" cm="1">
        <f t="array" ref="CR43">AL43*INDEX(prod_est,$G43+$H43-1,MATCH(CR$14,$BP$14:$DP$14,0))</f>
        <v>8.9217578842888889E-2</v>
      </c>
      <c r="CS43" s="8" cm="1">
        <f t="array" ref="CS43">AM43*INDEX(prod_est,$G43+$H43-1,MATCH(CS$14,$BP$14:$DP$14,0))</f>
        <v>9.0507289081247472E-2</v>
      </c>
      <c r="CT43" s="8" cm="1">
        <f t="array" ref="CT43">AN43*INDEX(prod_est,$G43+$H43-1,MATCH(CT$14,$BP$14:$DP$14,0))</f>
        <v>9.15848923967469E-2</v>
      </c>
      <c r="CU43" s="8" cm="1">
        <f t="array" ref="CU43">AO43*INDEX(prod_est,$G43+$H43-1,MATCH(CU$14,$BP$14:$DP$14,0))</f>
        <v>9.203394204850511E-2</v>
      </c>
      <c r="CV43" s="8" cm="1">
        <f t="array" ref="CV43">AP43*INDEX(prod_est,$G43+$H43-1,MATCH(CV$14,$BP$14:$DP$14,0))</f>
        <v>9.2675643116617509E-2</v>
      </c>
      <c r="CW43" cm="1">
        <f t="array" ref="CW43">AQ43*INDEX(prod_est,$G43+$H43-1,MATCH(CW$14,$BP$14:$DP$14,0))</f>
        <v>9.2425647222908719E-2</v>
      </c>
      <c r="CX43" cm="1">
        <f t="array" ref="CX43">AR43*INDEX(prod_est,$G43+$H43-1,MATCH(CX$14,$BP$14:$DP$14,0))</f>
        <v>9.2176325702150244E-2</v>
      </c>
      <c r="CY43" cm="1">
        <f t="array" ref="CY43">AS43*INDEX(prod_est,$G43+$H43-1,MATCH(CY$14,$BP$14:$DP$14,0))</f>
        <v>9.1927676735196695E-2</v>
      </c>
      <c r="CZ43" cm="1">
        <f t="array" ref="CZ43">AT43*INDEX(prod_est,$G43+$H43-1,MATCH(CZ$14,$BP$14:$DP$14,0))</f>
        <v>9.1679698507809923E-2</v>
      </c>
      <c r="DA43" cm="1">
        <f t="array" ref="DA43">AU43*INDEX(prod_est,$G43+$H43-1,MATCH(DA$14,$BP$14:$DP$14,0))</f>
        <v>9.1432389210645684E-2</v>
      </c>
      <c r="DB43" cm="1">
        <f t="array" ref="DB43">AV43*INDEX(prod_est,$G43+$H43-1,MATCH(DB$14,$BP$14:$DP$14,0))</f>
        <v>9.1185747039240594E-2</v>
      </c>
      <c r="DC43" cm="1">
        <f t="array" ref="DC43">AW43*INDEX(prod_est,$G43+$H43-1,MATCH(DC$14,$BP$14:$DP$14,0))</f>
        <v>9.0939770193998806E-2</v>
      </c>
      <c r="DD43" cm="1">
        <f t="array" ref="DD43">AX43*INDEX(prod_est,$G43+$H43-1,MATCH(DD$14,$BP$14:$DP$14,0))</f>
        <v>9.0694456880178978E-2</v>
      </c>
      <c r="DE43" cm="1">
        <f t="array" ref="DE43">AY43*INDEX(prod_est,$G43+$H43-1,MATCH(DE$14,$BP$14:$DP$14,0))</f>
        <v>9.0449805307881131E-2</v>
      </c>
      <c r="DF43" cm="1">
        <f t="array" ref="DF43">AZ43*INDEX(prod_est,$G43+$H43-1,MATCH(DF$14,$BP$14:$DP$14,0))</f>
        <v>9.0205813692033621E-2</v>
      </c>
      <c r="DG43" cm="1">
        <f t="array" ref="DG43">BA43*INDEX(prod_est,$G43+$H43-1,MATCH(DG$14,$BP$14:$DP$14,0))</f>
        <v>8.99624802523801E-2</v>
      </c>
      <c r="DH43" cm="1">
        <f t="array" ref="DH43">BB43*INDEX(prod_est,$G43+$H43-1,MATCH(DH$14,$BP$14:$DP$14,0))</f>
        <v>8.9719803213466509E-2</v>
      </c>
      <c r="DI43" cm="1">
        <f t="array" ref="DI43">BC43*INDEX(prod_est,$G43+$H43-1,MATCH(DI$14,$BP$14:$DP$14,0))</f>
        <v>8.9477780804628135E-2</v>
      </c>
      <c r="DJ43" cm="1">
        <f t="array" ref="DJ43">BD43*INDEX(prod_est,$G43+$H43-1,MATCH(DJ$14,$BP$14:$DP$14,0))</f>
        <v>8.923641125997675E-2</v>
      </c>
      <c r="DK43" cm="1">
        <f t="array" ref="DK43">BE43*INDEX(prod_est,$G43+$H43-1,MATCH(DK$14,$BP$14:$DP$14,0))</f>
        <v>8.8995692818387609E-2</v>
      </c>
      <c r="DL43" cm="1">
        <f t="array" ref="DL43">BF43*INDEX(prod_est,$G43+$H43-1,MATCH(DL$14,$BP$14:$DP$14,0))</f>
        <v>8.8755623723486693E-2</v>
      </c>
      <c r="DM43" cm="1">
        <f t="array" ref="DM43">BG43*INDEX(prod_est,$G43+$H43-1,MATCH(DM$14,$BP$14:$DP$14,0))</f>
        <v>8.8516202223637874E-2</v>
      </c>
      <c r="DN43" cm="1">
        <f t="array" ref="DN43">BH43*INDEX(prod_est,$G43+$H43-1,MATCH(DN$14,$BP$14:$DP$14,0))</f>
        <v>8.8277426571930107E-2</v>
      </c>
      <c r="DO43" cm="1">
        <f t="array" ref="DO43">BI43*INDEX(prod_est,$G43+$H43-1,MATCH(DO$14,$BP$14:$DP$14,0))</f>
        <v>8.8039295026164713E-2</v>
      </c>
      <c r="DP43" cm="1">
        <f t="array" ref="DP43">BJ43*INDEX(prod_est,$G43+$H43-1,MATCH(DP$14,$BP$14:$DP$14,0))</f>
        <v>8.7801805848842659E-2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15_RP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ref="K45:AP45" si="62">J45*(1-$F$4)</f>
        <v>2.8317055349183582E-4</v>
      </c>
      <c r="L45" s="42">
        <f t="shared" si="62"/>
        <v>2.8240669069885658E-4</v>
      </c>
      <c r="M45" s="42">
        <f t="shared" si="62"/>
        <v>2.8164488845334356E-4</v>
      </c>
      <c r="N45" s="42">
        <f t="shared" si="62"/>
        <v>2.8088514119689552E-4</v>
      </c>
      <c r="O45" s="42">
        <f t="shared" si="62"/>
        <v>2.8012744338610525E-4</v>
      </c>
      <c r="P45" s="42">
        <f t="shared" si="62"/>
        <v>2.7937178949251915E-4</v>
      </c>
      <c r="Q45" s="42">
        <f t="shared" si="62"/>
        <v>2.7861817400259668E-4</v>
      </c>
      <c r="R45" s="42">
        <f t="shared" si="62"/>
        <v>2.7786659141767041E-4</v>
      </c>
      <c r="S45" s="42">
        <f t="shared" si="62"/>
        <v>2.771170362539057E-4</v>
      </c>
      <c r="T45" s="42">
        <f t="shared" si="62"/>
        <v>2.7636950304226073E-4</v>
      </c>
      <c r="U45" s="42">
        <f t="shared" si="62"/>
        <v>2.7562398632844667E-4</v>
      </c>
      <c r="V45" s="42">
        <f t="shared" si="62"/>
        <v>2.748804806728878E-4</v>
      </c>
      <c r="W45" s="42">
        <f t="shared" si="62"/>
        <v>2.7413898065068186E-4</v>
      </c>
      <c r="X45" s="42">
        <f t="shared" si="62"/>
        <v>2.7339948085156046E-4</v>
      </c>
      <c r="Y45" s="42">
        <f t="shared" si="62"/>
        <v>2.7266197587984958E-4</v>
      </c>
      <c r="Z45" s="42">
        <f t="shared" si="62"/>
        <v>2.7192646035443027E-4</v>
      </c>
      <c r="AA45" s="42">
        <f t="shared" si="62"/>
        <v>2.7119292890869932E-4</v>
      </c>
      <c r="AB45" s="42">
        <f t="shared" si="62"/>
        <v>2.7046137619053017E-4</v>
      </c>
      <c r="AC45" s="42">
        <f t="shared" si="62"/>
        <v>2.6973179686223375E-4</v>
      </c>
      <c r="AD45" s="42">
        <f t="shared" si="62"/>
        <v>2.6900418560051959E-4</v>
      </c>
      <c r="AE45" s="42">
        <f t="shared" si="62"/>
        <v>2.6827853709645704E-4</v>
      </c>
      <c r="AF45" s="42">
        <f t="shared" si="62"/>
        <v>2.6755484605543646E-4</v>
      </c>
      <c r="AG45" s="42">
        <f t="shared" si="62"/>
        <v>2.6683310719713063E-4</v>
      </c>
      <c r="AH45" s="42">
        <f t="shared" si="62"/>
        <v>2.6611331525545613E-4</v>
      </c>
      <c r="AI45" s="42">
        <f t="shared" si="62"/>
        <v>2.6539546497853509E-4</v>
      </c>
      <c r="AJ45" s="42">
        <f t="shared" si="62"/>
        <v>2.6467955112865674E-4</v>
      </c>
      <c r="AK45" s="42">
        <f t="shared" si="62"/>
        <v>2.6396556848223916E-4</v>
      </c>
      <c r="AL45" s="42">
        <f t="shared" si="62"/>
        <v>2.6325351182979135E-4</v>
      </c>
      <c r="AM45" s="42">
        <f t="shared" si="62"/>
        <v>2.6254337597587496E-4</v>
      </c>
      <c r="AN45" s="42">
        <f t="shared" si="62"/>
        <v>2.6183515573906664E-4</v>
      </c>
      <c r="AO45" s="42">
        <f t="shared" si="62"/>
        <v>2.6112884595192007E-4</v>
      </c>
      <c r="AP45" s="42">
        <f t="shared" si="62"/>
        <v>2.6042444146092829E-4</v>
      </c>
      <c r="AQ45" s="42">
        <f t="shared" si="58"/>
        <v>2.5972193712648614E-4</v>
      </c>
      <c r="AR45" s="42">
        <f t="shared" si="58"/>
        <v>2.590213278228527E-4</v>
      </c>
      <c r="AS45" s="42">
        <f t="shared" si="58"/>
        <v>2.5832260843811392E-4</v>
      </c>
      <c r="AT45" s="42">
        <f t="shared" si="58"/>
        <v>2.5762577387414536E-4</v>
      </c>
      <c r="AU45" s="42">
        <f t="shared" si="58"/>
        <v>2.5693081904657491E-4</v>
      </c>
      <c r="AV45" s="42">
        <f t="shared" si="58"/>
        <v>2.5623773888474579E-4</v>
      </c>
      <c r="AW45" s="42">
        <f t="shared" si="58"/>
        <v>2.5554652833167945E-4</v>
      </c>
      <c r="AX45" s="42">
        <f t="shared" si="58"/>
        <v>2.5485718234403878E-4</v>
      </c>
      <c r="AY45" s="42">
        <f t="shared" si="58"/>
        <v>2.5416969589209118E-4</v>
      </c>
      <c r="AZ45" s="42">
        <f t="shared" si="58"/>
        <v>2.5348406395967198E-4</v>
      </c>
      <c r="BA45" s="42">
        <f t="shared" si="58"/>
        <v>2.5280028154414782E-4</v>
      </c>
      <c r="BB45" s="42">
        <f t="shared" si="58"/>
        <v>2.5211834365638006E-4</v>
      </c>
      <c r="BC45" s="42">
        <f t="shared" si="58"/>
        <v>2.514382453206885E-4</v>
      </c>
      <c r="BD45" s="42">
        <f t="shared" si="58"/>
        <v>2.5075998157481495E-4</v>
      </c>
      <c r="BE45" s="42">
        <f t="shared" si="58"/>
        <v>2.5008354746988714E-4</v>
      </c>
      <c r="BF45" s="42">
        <f t="shared" si="58"/>
        <v>2.4940893807038256E-4</v>
      </c>
      <c r="BG45" s="42">
        <f t="shared" si="58"/>
        <v>2.4873614845409244E-4</v>
      </c>
      <c r="BH45" s="42">
        <f t="shared" si="58"/>
        <v>2.480651737120859E-4</v>
      </c>
      <c r="BI45" s="42">
        <f t="shared" si="58"/>
        <v>2.4739600894867393E-4</v>
      </c>
      <c r="BJ45" s="42">
        <f t="shared" si="58"/>
        <v>2.4672864928137399E-4</v>
      </c>
      <c r="BK45" t="str">
        <f t="shared" si="3"/>
        <v>15_RP</v>
      </c>
      <c r="BL45" t="str">
        <f t="shared" si="4"/>
        <v>d_ind_cem_17_electricity</v>
      </c>
      <c r="BO45" s="8">
        <f t="shared" si="5"/>
        <v>7.0121259873941613</v>
      </c>
      <c r="BP45" s="8">
        <f t="shared" si="6"/>
        <v>7.5643821067571606</v>
      </c>
      <c r="BQ45" s="8" cm="1">
        <f t="array" ref="BQ45">K45*INDEX(prod_est,$G45+$H45-1,MATCH(BQ$14,$BP$14:$DP$14,0))</f>
        <v>7.6948564511414705</v>
      </c>
      <c r="BR45" s="8" cm="1">
        <f t="array" ref="BR45">L45*INDEX(prod_est,$G45+$H45-1,MATCH(BR$14,$BP$14:$DP$14,0))</f>
        <v>6.401118799206448</v>
      </c>
      <c r="BS45" s="8" cm="1">
        <f t="array" ref="BS45">M45*INDEX(prod_est,$G45+$H45-1,MATCH(BS$14,$BP$14:$DP$14,0))</f>
        <v>6.9732492930505723</v>
      </c>
      <c r="BT45" s="8" cm="1">
        <f t="array" ref="BT45">N45*INDEX(prod_est,$G45+$H45-1,MATCH(BT$14,$BP$14:$DP$14,0))</f>
        <v>7.4800895906169975</v>
      </c>
      <c r="BU45" s="8" cm="1">
        <f t="array" ref="BU45">O45*INDEX(prod_est,$G45+$H45-1,MATCH(BU$14,$BP$14:$DP$14,0))</f>
        <v>8.0026035306313563</v>
      </c>
      <c r="BV45" s="8" cm="1">
        <f t="array" ref="BV45">P45*INDEX(prod_est,$G45+$H45-1,MATCH(BV$14,$BP$14:$DP$14,0))</f>
        <v>8.5520061355506023</v>
      </c>
      <c r="BW45" s="8" cm="1">
        <f t="array" ref="BW45">Q45*INDEX(prod_est,$G45+$H45-1,MATCH(BW$14,$BP$14:$DP$14,0))</f>
        <v>9.1167381030387897</v>
      </c>
      <c r="BX45" s="8" cm="1">
        <f t="array" ref="BX45">R45*INDEX(prod_est,$G45+$H45-1,MATCH(BX$14,$BP$14:$DP$14,0))</f>
        <v>9.6961985048682813</v>
      </c>
      <c r="BY45" s="8" cm="1">
        <f t="array" ref="BY45">S45*INDEX(prod_est,$G45+$H45-1,MATCH(BY$14,$BP$14:$DP$14,0))</f>
        <v>10.301317289332657</v>
      </c>
      <c r="BZ45" s="8" cm="1">
        <f t="array" ref="BZ45">T45*INDEX(prod_est,$G45+$H45-1,MATCH(BZ$14,$BP$14:$DP$14,0))</f>
        <v>10.685755266458818</v>
      </c>
      <c r="CA45" s="8" cm="1">
        <f t="array" ref="CA45">U45*INDEX(prod_est,$G45+$H45-1,MATCH(CA$14,$BP$14:$DP$14,0))</f>
        <v>11.065198591243522</v>
      </c>
      <c r="CB45" s="8" cm="1">
        <f t="array" ref="CB45">V45*INDEX(prod_est,$G45+$H45-1,MATCH(CB$14,$BP$14:$DP$14,0))</f>
        <v>11.42779445625114</v>
      </c>
      <c r="CC45" s="8" cm="1">
        <f t="array" ref="CC45">W45*INDEX(prod_est,$G45+$H45-1,MATCH(CC$14,$BP$14:$DP$14,0))</f>
        <v>11.795441334016935</v>
      </c>
      <c r="CD45" s="8" cm="1">
        <f t="array" ref="CD45">X45*INDEX(prod_est,$G45+$H45-1,MATCH(CD$14,$BP$14:$DP$14,0))</f>
        <v>12.253737553630174</v>
      </c>
      <c r="CE45" s="8" cm="1">
        <f t="array" ref="CE45">Y45*INDEX(prod_est,$G45+$H45-1,MATCH(CE$14,$BP$14:$DP$14,0))</f>
        <v>12.584046289190445</v>
      </c>
      <c r="CF45" s="8" cm="1">
        <f t="array" ref="CF45">Z45*INDEX(prod_est,$G45+$H45-1,MATCH(CF$14,$BP$14:$DP$14,0))</f>
        <v>13.001548769379569</v>
      </c>
      <c r="CG45" s="8" cm="1">
        <f t="array" ref="CG45">AA45*INDEX(prod_est,$G45+$H45-1,MATCH(CG$14,$BP$14:$DP$14,0))</f>
        <v>13.29471530074699</v>
      </c>
      <c r="CH45" s="8" cm="1">
        <f t="array" ref="CH45">AB45*INDEX(prod_est,$G45+$H45-1,MATCH(CH$14,$BP$14:$DP$14,0))</f>
        <v>13.671244830658367</v>
      </c>
      <c r="CI45" s="8" cm="1">
        <f t="array" ref="CI45">AC45*INDEX(prod_est,$G45+$H45-1,MATCH(CI$14,$BP$14:$DP$14,0))</f>
        <v>14.025848101749812</v>
      </c>
      <c r="CJ45" s="8" cm="1">
        <f t="array" ref="CJ45">AD45*INDEX(prod_est,$G45+$H45-1,MATCH(CJ$14,$BP$14:$DP$14,0))</f>
        <v>14.357942143666634</v>
      </c>
      <c r="CK45" s="8" cm="1">
        <f t="array" ref="CK45">AE45*INDEX(prod_est,$G45+$H45-1,MATCH(CK$14,$BP$14:$DP$14,0))</f>
        <v>14.762648784676252</v>
      </c>
      <c r="CL45" s="8" cm="1">
        <f t="array" ref="CL45">AF45*INDEX(prod_est,$G45+$H45-1,MATCH(CL$14,$BP$14:$DP$14,0))</f>
        <v>15.045658530874507</v>
      </c>
      <c r="CM45" s="8" cm="1">
        <f t="array" ref="CM45">AG45*INDEX(prod_est,$G45+$H45-1,MATCH(CM$14,$BP$14:$DP$14,0))</f>
        <v>15.396150320351357</v>
      </c>
      <c r="CN45" s="8" cm="1">
        <f t="array" ref="CN45">AH45*INDEX(prod_est,$G45+$H45-1,MATCH(CN$14,$BP$14:$DP$14,0))</f>
        <v>15.71751523387212</v>
      </c>
      <c r="CO45" s="8" cm="1">
        <f t="array" ref="CO45">AI45*INDEX(prod_est,$G45+$H45-1,MATCH(CO$14,$BP$14:$DP$14,0))</f>
        <v>16.008853950212405</v>
      </c>
      <c r="CP45" s="8" cm="1">
        <f t="array" ref="CP45">AJ45*INDEX(prod_est,$G45+$H45-1,MATCH(CP$14,$BP$14:$DP$14,0))</f>
        <v>16.269186295928506</v>
      </c>
      <c r="CQ45" s="8" cm="1">
        <f t="array" ref="CQ45">AK45*INDEX(prod_est,$G45+$H45-1,MATCH(CQ$14,$BP$14:$DP$14,0))</f>
        <v>16.497464544943028</v>
      </c>
      <c r="CR45" s="8" cm="1">
        <f t="array" ref="CR45">AL45*INDEX(prod_est,$G45+$H45-1,MATCH(CR$14,$BP$14:$DP$14,0))</f>
        <v>16.692534983591884</v>
      </c>
      <c r="CS45" s="8" cm="1">
        <f t="array" ref="CS45">AM45*INDEX(prod_est,$G45+$H45-1,MATCH(CS$14,$BP$14:$DP$14,0))</f>
        <v>16.933838699201655</v>
      </c>
      <c r="CT45" s="8" cm="1">
        <f t="array" ref="CT45">AN45*INDEX(prod_est,$G45+$H45-1,MATCH(CT$14,$BP$14:$DP$14,0))</f>
        <v>17.13545738551554</v>
      </c>
      <c r="CU45" s="8" cm="1">
        <f t="array" ref="CU45">AO45*INDEX(prod_est,$G45+$H45-1,MATCH(CU$14,$BP$14:$DP$14,0))</f>
        <v>17.219474202812769</v>
      </c>
      <c r="CV45" s="8" cm="1">
        <f t="array" ref="CV45">AP45*INDEX(prod_est,$G45+$H45-1,MATCH(CV$14,$BP$14:$DP$14,0))</f>
        <v>17.339535940279749</v>
      </c>
      <c r="CW45" cm="1">
        <f t="array" ref="CW45">AQ45*INDEX(prod_est,$G45+$H45-1,MATCH(CW$14,$BP$14:$DP$14,0))</f>
        <v>17.292761915971859</v>
      </c>
      <c r="CX45" cm="1">
        <f t="array" ref="CX45">AR45*INDEX(prod_est,$G45+$H45-1,MATCH(CX$14,$BP$14:$DP$14,0))</f>
        <v>17.246114066283493</v>
      </c>
      <c r="CY45" cm="1">
        <f t="array" ref="CY45">AS45*INDEX(prod_est,$G45+$H45-1,MATCH(CY$14,$BP$14:$DP$14,0))</f>
        <v>17.199592050854054</v>
      </c>
      <c r="CZ45" cm="1">
        <f t="array" ref="CZ45">AT45*INDEX(prod_est,$G45+$H45-1,MATCH(CZ$14,$BP$14:$DP$14,0))</f>
        <v>17.153195530241089</v>
      </c>
      <c r="DA45" cm="1">
        <f t="array" ref="DA45">AU45*INDEX(prod_est,$G45+$H45-1,MATCH(DA$14,$BP$14:$DP$14,0))</f>
        <v>17.106924165917793</v>
      </c>
      <c r="DB45" cm="1">
        <f t="array" ref="DB45">AV45*INDEX(prod_est,$G45+$H45-1,MATCH(DB$14,$BP$14:$DP$14,0))</f>
        <v>17.060777620270564</v>
      </c>
      <c r="DC45" cm="1">
        <f t="array" ref="DC45">AW45*INDEX(prod_est,$G45+$H45-1,MATCH(DC$14,$BP$14:$DP$14,0))</f>
        <v>17.014755556596512</v>
      </c>
      <c r="DD45" cm="1">
        <f t="array" ref="DD45">AX45*INDEX(prod_est,$G45+$H45-1,MATCH(DD$14,$BP$14:$DP$14,0))</f>
        <v>16.968857639101021</v>
      </c>
      <c r="DE45" cm="1">
        <f t="array" ref="DE45">AY45*INDEX(prod_est,$G45+$H45-1,MATCH(DE$14,$BP$14:$DP$14,0))</f>
        <v>16.923083532895291</v>
      </c>
      <c r="DF45" cm="1">
        <f t="array" ref="DF45">AZ45*INDEX(prod_est,$G45+$H45-1,MATCH(DF$14,$BP$14:$DP$14,0))</f>
        <v>16.877432903993892</v>
      </c>
      <c r="DG45" cm="1">
        <f t="array" ref="DG45">BA45*INDEX(prod_est,$G45+$H45-1,MATCH(DG$14,$BP$14:$DP$14,0))</f>
        <v>16.831905419312349</v>
      </c>
      <c r="DH45" cm="1">
        <f t="array" ref="DH45">BB45*INDEX(prod_est,$G45+$H45-1,MATCH(DH$14,$BP$14:$DP$14,0))</f>
        <v>16.786500746664672</v>
      </c>
      <c r="DI45" cm="1">
        <f t="array" ref="DI45">BC45*INDEX(prod_est,$G45+$H45-1,MATCH(DI$14,$BP$14:$DP$14,0))</f>
        <v>16.74121855476097</v>
      </c>
      <c r="DJ45" cm="1">
        <f t="array" ref="DJ45">BD45*INDEX(prod_est,$G45+$H45-1,MATCH(DJ$14,$BP$14:$DP$14,0))</f>
        <v>16.69605851320501</v>
      </c>
      <c r="DK45" cm="1">
        <f t="array" ref="DK45">BE45*INDEX(prod_est,$G45+$H45-1,MATCH(DK$14,$BP$14:$DP$14,0))</f>
        <v>16.651020292491818</v>
      </c>
      <c r="DL45" cm="1">
        <f t="array" ref="DL45">BF45*INDEX(prod_est,$G45+$H45-1,MATCH(DL$14,$BP$14:$DP$14,0))</f>
        <v>16.606103564005274</v>
      </c>
      <c r="DM45" cm="1">
        <f t="array" ref="DM45">BG45*INDEX(prod_est,$G45+$H45-1,MATCH(DM$14,$BP$14:$DP$14,0))</f>
        <v>16.56130800001571</v>
      </c>
      <c r="DN45" cm="1">
        <f t="array" ref="DN45">BH45*INDEX(prod_est,$G45+$H45-1,MATCH(DN$14,$BP$14:$DP$14,0))</f>
        <v>16.516633273677524</v>
      </c>
      <c r="DO45" cm="1">
        <f t="array" ref="DO45">BI45*INDEX(prod_est,$G45+$H45-1,MATCH(DO$14,$BP$14:$DP$14,0))</f>
        <v>16.472079059026779</v>
      </c>
      <c r="DP45" cm="1">
        <f t="array" ref="DP45">BJ45*INDEX(prod_est,$G45+$H45-1,MATCH(DP$14,$BP$14:$DP$14,0))</f>
        <v>16.427645030978852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15_RP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4">SUM(J15:J46)*1000</f>
        <v>3.0055204353296623</v>
      </c>
      <c r="K47" s="42">
        <f t="shared" si="64"/>
        <v>2.9974129354297712</v>
      </c>
      <c r="L47" s="42">
        <f t="shared" si="64"/>
        <v>2.9893273058036121</v>
      </c>
      <c r="M47" s="42">
        <f t="shared" si="64"/>
        <v>2.9812634874553319</v>
      </c>
      <c r="N47" s="42">
        <f t="shared" si="64"/>
        <v>2.97322142154822</v>
      </c>
      <c r="O47" s="42">
        <f t="shared" si="64"/>
        <v>2.9652010494042815</v>
      </c>
      <c r="P47" s="42">
        <f t="shared" si="64"/>
        <v>2.9572023125038069</v>
      </c>
      <c r="Q47" s="42">
        <f t="shared" si="64"/>
        <v>2.9492251524849458</v>
      </c>
      <c r="R47" s="42">
        <f t="shared" si="64"/>
        <v>2.9412695111432807</v>
      </c>
      <c r="S47" s="42">
        <f t="shared" si="64"/>
        <v>2.9333353304314036</v>
      </c>
      <c r="T47" s="42">
        <f t="shared" si="64"/>
        <v>2.9254225524584898</v>
      </c>
      <c r="U47" s="42">
        <f t="shared" si="64"/>
        <v>2.9175311194898792</v>
      </c>
      <c r="V47" s="42">
        <f t="shared" si="64"/>
        <v>2.9096609739466501</v>
      </c>
      <c r="W47" s="42">
        <f t="shared" si="64"/>
        <v>2.9018120584052052</v>
      </c>
      <c r="X47" s="42">
        <f t="shared" si="64"/>
        <v>2.8939843155968479</v>
      </c>
      <c r="Y47" s="42">
        <f t="shared" si="64"/>
        <v>2.8861776884073662</v>
      </c>
      <c r="Z47" s="42">
        <f t="shared" si="64"/>
        <v>2.8783921198766151</v>
      </c>
      <c r="AA47" s="42">
        <f t="shared" si="64"/>
        <v>2.8706275531981036</v>
      </c>
      <c r="AB47" s="42">
        <f t="shared" si="64"/>
        <v>2.8628839317185766</v>
      </c>
      <c r="AC47" s="42">
        <f t="shared" si="64"/>
        <v>2.8551611989376027</v>
      </c>
      <c r="AD47" s="42">
        <f t="shared" si="64"/>
        <v>2.8474592985071636</v>
      </c>
      <c r="AE47" s="42">
        <f t="shared" si="64"/>
        <v>2.8397781742312413</v>
      </c>
      <c r="AF47" s="42">
        <f t="shared" si="64"/>
        <v>2.8321177700654103</v>
      </c>
      <c r="AG47" s="42">
        <f t="shared" si="64"/>
        <v>2.8244780301164236</v>
      </c>
      <c r="AH47" s="42">
        <f t="shared" si="64"/>
        <v>2.8168588986418106</v>
      </c>
      <c r="AI47" s="42">
        <f t="shared" si="64"/>
        <v>2.8092603200494679</v>
      </c>
      <c r="AJ47" s="42">
        <f t="shared" si="64"/>
        <v>2.8016822388972531</v>
      </c>
      <c r="AK47" s="42">
        <f t="shared" si="64"/>
        <v>2.794124599892581</v>
      </c>
      <c r="AL47" s="42">
        <f t="shared" si="64"/>
        <v>2.7865873478920213</v>
      </c>
      <c r="AM47" s="42">
        <f t="shared" si="64"/>
        <v>2.7790704279008942</v>
      </c>
      <c r="AN47" s="42">
        <f t="shared" si="64"/>
        <v>2.7715737850728699</v>
      </c>
      <c r="AO47" s="42">
        <f t="shared" ref="AO47:BJ47" si="65">SUM(AO15:AO46)*1000</f>
        <v>2.7640973647095675</v>
      </c>
      <c r="AP47">
        <f t="shared" si="65"/>
        <v>2.7566411122601595</v>
      </c>
      <c r="AQ47">
        <f t="shared" si="65"/>
        <v>2.7492049733209711</v>
      </c>
      <c r="AR47">
        <f t="shared" si="65"/>
        <v>2.7417888936350798</v>
      </c>
      <c r="AS47">
        <f t="shared" si="65"/>
        <v>2.7343928190919264</v>
      </c>
      <c r="AT47">
        <f t="shared" si="65"/>
        <v>2.7270166957269164</v>
      </c>
      <c r="AU47">
        <f t="shared" si="65"/>
        <v>2.7196604697210263</v>
      </c>
      <c r="AV47">
        <f t="shared" si="65"/>
        <v>2.712324087400412</v>
      </c>
      <c r="AW47">
        <f t="shared" si="65"/>
        <v>2.7050074952360137</v>
      </c>
      <c r="AX47">
        <f t="shared" si="65"/>
        <v>2.6977106398431721</v>
      </c>
      <c r="AY47">
        <f t="shared" si="65"/>
        <v>2.6904334679812334</v>
      </c>
      <c r="AZ47">
        <f t="shared" si="65"/>
        <v>2.6831759265531616</v>
      </c>
      <c r="BA47">
        <f t="shared" si="65"/>
        <v>2.6759379626051536</v>
      </c>
      <c r="BB47">
        <f t="shared" si="65"/>
        <v>2.6687195233262493</v>
      </c>
      <c r="BC47">
        <f t="shared" si="65"/>
        <v>2.6615205560479476</v>
      </c>
      <c r="BD47">
        <f t="shared" si="65"/>
        <v>2.6543410082438252</v>
      </c>
      <c r="BE47">
        <f t="shared" si="65"/>
        <v>2.6471808275291488</v>
      </c>
      <c r="BF47">
        <f t="shared" si="65"/>
        <v>2.6400399616604959</v>
      </c>
      <c r="BG47">
        <f t="shared" si="65"/>
        <v>2.6329183585353708</v>
      </c>
      <c r="BH47">
        <f t="shared" si="65"/>
        <v>2.6258159661918281</v>
      </c>
      <c r="BI47">
        <f t="shared" si="65"/>
        <v>2.6187327328080903</v>
      </c>
      <c r="BJ47">
        <f t="shared" si="65"/>
        <v>2.6116686067021719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15_RP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15_RP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97.872117335582999</v>
      </c>
      <c r="BP58" s="65">
        <f t="shared" si="73"/>
        <v>63.132673615989219</v>
      </c>
      <c r="BQ58" s="65">
        <f t="shared" si="73"/>
        <v>64.221618368253459</v>
      </c>
      <c r="BR58" s="65">
        <f t="shared" si="73"/>
        <v>53.424025680363066</v>
      </c>
      <c r="BS58" s="65">
        <f t="shared" si="73"/>
        <v>58.199052539642182</v>
      </c>
      <c r="BT58" s="65">
        <f t="shared" si="73"/>
        <v>62.429164481384049</v>
      </c>
      <c r="BU58" s="65">
        <f t="shared" si="73"/>
        <v>66.790089348633089</v>
      </c>
      <c r="BV58" s="65">
        <f t="shared" si="73"/>
        <v>71.375428223722082</v>
      </c>
      <c r="BW58" s="65">
        <f t="shared" si="73"/>
        <v>76.088706648948474</v>
      </c>
      <c r="BX58" s="65">
        <f t="shared" si="73"/>
        <v>80.924909250270304</v>
      </c>
      <c r="BY58" s="65">
        <f t="shared" si="73"/>
        <v>85.975257868218549</v>
      </c>
      <c r="BZ58" s="65">
        <f t="shared" si="73"/>
        <v>89.183794532940496</v>
      </c>
      <c r="CA58" s="65">
        <f t="shared" si="73"/>
        <v>92.350645604358419</v>
      </c>
      <c r="CB58" s="65">
        <f t="shared" si="73"/>
        <v>95.376887017994093</v>
      </c>
      <c r="CC58" s="65">
        <f t="shared" si="73"/>
        <v>98.445284411509121</v>
      </c>
      <c r="CD58" s="65">
        <f t="shared" si="73"/>
        <v>102.27024529317033</v>
      </c>
      <c r="CE58" s="65">
        <f t="shared" si="73"/>
        <v>105.02701687085263</v>
      </c>
      <c r="CF58" s="65">
        <f t="shared" si="73"/>
        <v>108.51151136672172</v>
      </c>
      <c r="CG58" s="65">
        <f t="shared" si="73"/>
        <v>110.95829243604631</v>
      </c>
      <c r="CH58" s="65">
        <f t="shared" si="73"/>
        <v>114.10082484427066</v>
      </c>
      <c r="CI58" s="65">
        <f t="shared" si="73"/>
        <v>117.0603597092506</v>
      </c>
      <c r="CJ58" s="65">
        <f t="shared" si="73"/>
        <v>119.83203153416024</v>
      </c>
      <c r="CK58" s="65">
        <f t="shared" si="73"/>
        <v>123.20973138016085</v>
      </c>
      <c r="CL58" s="65">
        <f t="shared" si="73"/>
        <v>125.57174346319906</v>
      </c>
      <c r="CM58" s="65">
        <f t="shared" si="73"/>
        <v>128.49696371752225</v>
      </c>
      <c r="CN58" s="65">
        <f t="shared" si="73"/>
        <v>131.17908975380661</v>
      </c>
      <c r="CO58" s="65">
        <f t="shared" si="73"/>
        <v>133.61061579662538</v>
      </c>
      <c r="CP58" s="65">
        <f t="shared" si="73"/>
        <v>135.78336127428946</v>
      </c>
      <c r="CQ58" s="65">
        <f t="shared" si="73"/>
        <v>137.68858181778756</v>
      </c>
      <c r="CR58" s="65">
        <f t="shared" si="73"/>
        <v>139.3166484809384</v>
      </c>
      <c r="CS58" s="65">
        <f t="shared" si="73"/>
        <v>141.33058015505478</v>
      </c>
      <c r="CT58" s="65">
        <f t="shared" si="73"/>
        <v>143.01329878802397</v>
      </c>
      <c r="CU58" s="65">
        <f t="shared" si="73"/>
        <v>143.71450692767385</v>
      </c>
      <c r="CV58" s="65">
        <f t="shared" ref="CV58:DP58" si="74">CV$49*CV15</f>
        <v>144.71654759382429</v>
      </c>
      <c r="CW58" s="65">
        <f t="shared" si="74"/>
        <v>144.32616948115617</v>
      </c>
      <c r="CX58" s="65">
        <f t="shared" si="74"/>
        <v>143.93684442754304</v>
      </c>
      <c r="CY58" s="65">
        <f t="shared" si="74"/>
        <v>143.54856959232006</v>
      </c>
      <c r="CZ58" s="65">
        <f t="shared" si="74"/>
        <v>143.16134214248524</v>
      </c>
      <c r="DA58" s="65">
        <f t="shared" si="74"/>
        <v>142.77515925267863</v>
      </c>
      <c r="DB58" s="65">
        <f t="shared" si="74"/>
        <v>142.39001810516186</v>
      </c>
      <c r="DC58" s="65">
        <f t="shared" si="74"/>
        <v>142.00591588979745</v>
      </c>
      <c r="DD58" s="65">
        <f t="shared" si="74"/>
        <v>141.62284980402848</v>
      </c>
      <c r="DE58" s="65">
        <f t="shared" si="74"/>
        <v>141.24081705285789</v>
      </c>
      <c r="DF58" s="65">
        <f t="shared" si="74"/>
        <v>140.85981484882834</v>
      </c>
      <c r="DG58" s="65">
        <f t="shared" si="74"/>
        <v>140.47984041200164</v>
      </c>
      <c r="DH58" s="65">
        <f t="shared" si="74"/>
        <v>140.10089096993869</v>
      </c>
      <c r="DI58" s="65">
        <f t="shared" si="74"/>
        <v>139.72296375767908</v>
      </c>
      <c r="DJ58" s="65">
        <f t="shared" si="74"/>
        <v>139.34605601772105</v>
      </c>
      <c r="DK58" s="65">
        <f t="shared" si="74"/>
        <v>138.9701650000012</v>
      </c>
      <c r="DL58" s="65">
        <f t="shared" si="74"/>
        <v>138.59528796187462</v>
      </c>
      <c r="DM58" s="65">
        <f t="shared" si="74"/>
        <v>138.2214221680947</v>
      </c>
      <c r="DN58" s="65">
        <f t="shared" si="74"/>
        <v>137.84856489079334</v>
      </c>
      <c r="DO58" s="65">
        <f t="shared" si="74"/>
        <v>137.4767134094609</v>
      </c>
      <c r="DP58" s="65">
        <f t="shared" si="74"/>
        <v>137.10586501092649</v>
      </c>
    </row>
    <row r="59" spans="1:120" x14ac:dyDescent="0.25">
      <c r="A59" s="65" t="str">
        <f t="shared" si="69"/>
        <v>15_RP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15_RP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15_RP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15_RP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15_RP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15_RP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15_RP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15_RP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15_RP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15_RP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15_RP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15_RP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15_RP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15_RP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15_RP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15_RP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15_RP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15_RP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15_RP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15_RP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15_RP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15_RP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2.3955815765460371</v>
      </c>
      <c r="BP69" s="65">
        <f t="shared" si="95"/>
        <v>2.0871849372211888</v>
      </c>
      <c r="BQ69" s="65">
        <f t="shared" si="95"/>
        <v>2.1231857740971414</v>
      </c>
      <c r="BR69" s="65">
        <f t="shared" si="95"/>
        <v>1.766214153451144</v>
      </c>
      <c r="BS69" s="65">
        <f t="shared" si="95"/>
        <v>1.9240779593804695</v>
      </c>
      <c r="BT69" s="65">
        <f t="shared" si="95"/>
        <v>2.0639267163215513</v>
      </c>
      <c r="BU69" s="65">
        <f t="shared" si="95"/>
        <v>2.208100187425273</v>
      </c>
      <c r="BV69" s="65">
        <f t="shared" si="95"/>
        <v>2.3596928522687373</v>
      </c>
      <c r="BW69" s="65">
        <f t="shared" si="95"/>
        <v>2.5155152366318583</v>
      </c>
      <c r="BX69" s="65">
        <f t="shared" si="95"/>
        <v>2.675401530759475</v>
      </c>
      <c r="BY69" s="65">
        <f t="shared" si="95"/>
        <v>2.8423675557881976</v>
      </c>
      <c r="BZ69" s="65">
        <f t="shared" si="95"/>
        <v>2.9484427307105143</v>
      </c>
      <c r="CA69" s="65">
        <f t="shared" si="95"/>
        <v>3.0531397675395118</v>
      </c>
      <c r="CB69" s="65">
        <f t="shared" si="95"/>
        <v>3.1531882073276796</v>
      </c>
      <c r="CC69" s="65">
        <f t="shared" si="95"/>
        <v>3.2546303363290296</v>
      </c>
      <c r="CD69" s="65">
        <f t="shared" si="95"/>
        <v>3.3810846789127669</v>
      </c>
      <c r="CE69" s="65">
        <f t="shared" si="95"/>
        <v>3.4722243659042702</v>
      </c>
      <c r="CF69" s="65">
        <f t="shared" si="95"/>
        <v>3.5874227886709913</v>
      </c>
      <c r="CG69" s="65">
        <f t="shared" si="95"/>
        <v>3.6683140974033823</v>
      </c>
      <c r="CH69" s="65">
        <f t="shared" si="95"/>
        <v>3.7722071520056848</v>
      </c>
      <c r="CI69" s="65">
        <f t="shared" si="95"/>
        <v>3.8700502534865424</v>
      </c>
      <c r="CJ69" s="65">
        <f t="shared" si="95"/>
        <v>3.9616825470760637</v>
      </c>
      <c r="CK69" s="65">
        <f t="shared" si="95"/>
        <v>4.0733503070050734</v>
      </c>
      <c r="CL69" s="65">
        <f t="shared" si="95"/>
        <v>4.151439127878378</v>
      </c>
      <c r="CM69" s="65">
        <f t="shared" si="95"/>
        <v>4.2481477781410746</v>
      </c>
      <c r="CN69" s="65">
        <f t="shared" si="95"/>
        <v>4.3368196613676977</v>
      </c>
      <c r="CO69" s="65">
        <f t="shared" si="95"/>
        <v>4.4172066343937706</v>
      </c>
      <c r="CP69" s="65">
        <f t="shared" si="95"/>
        <v>4.4890382450900006</v>
      </c>
      <c r="CQ69" s="65">
        <f t="shared" si="95"/>
        <v>4.5520254020202042</v>
      </c>
      <c r="CR69" s="65">
        <f t="shared" si="95"/>
        <v>4.6058497693642746</v>
      </c>
      <c r="CS69" s="65">
        <f t="shared" si="95"/>
        <v>4.6724309485548829</v>
      </c>
      <c r="CT69" s="65">
        <f t="shared" si="95"/>
        <v>4.7280621262502498</v>
      </c>
      <c r="CU69" s="65">
        <f t="shared" si="95"/>
        <v>4.7512442755733773</v>
      </c>
      <c r="CV69" s="65">
        <f t="shared" si="95"/>
        <v>4.784372037555924</v>
      </c>
      <c r="CW69" s="65">
        <f t="shared" ref="CW69:DP69" si="96">CW$49*CW26</f>
        <v>4.7714660212269182</v>
      </c>
      <c r="CX69" s="65">
        <f t="shared" si="96"/>
        <v>4.7585948193429797</v>
      </c>
      <c r="CY69" s="65">
        <f t="shared" si="96"/>
        <v>4.7457583379908872</v>
      </c>
      <c r="CZ69" s="65">
        <f t="shared" si="96"/>
        <v>4.7329564835107503</v>
      </c>
      <c r="DA69" s="65">
        <f t="shared" si="96"/>
        <v>4.7201891624953332</v>
      </c>
      <c r="DB69" s="65">
        <f t="shared" si="96"/>
        <v>4.7074562817893666</v>
      </c>
      <c r="DC69" s="65">
        <f t="shared" si="96"/>
        <v>4.6947577484888736</v>
      </c>
      <c r="DD69" s="65">
        <f t="shared" si="96"/>
        <v>4.6820934699404857</v>
      </c>
      <c r="DE69" s="65">
        <f t="shared" si="96"/>
        <v>4.6694633537407748</v>
      </c>
      <c r="DF69" s="65">
        <f t="shared" si="96"/>
        <v>4.6568673077355696</v>
      </c>
      <c r="DG69" s="65">
        <f t="shared" si="96"/>
        <v>4.6443052400192908</v>
      </c>
      <c r="DH69" s="65">
        <f t="shared" si="96"/>
        <v>4.6317770589342784</v>
      </c>
      <c r="DI69" s="65">
        <f t="shared" si="96"/>
        <v>4.6192826730701189</v>
      </c>
      <c r="DJ69" s="65">
        <f t="shared" si="96"/>
        <v>4.6068219912629846</v>
      </c>
      <c r="DK69" s="65">
        <f t="shared" si="96"/>
        <v>4.5943949225949643</v>
      </c>
      <c r="DL69" s="65">
        <f t="shared" si="96"/>
        <v>4.5820013763934027</v>
      </c>
      <c r="DM69" s="65">
        <f t="shared" si="96"/>
        <v>4.5696412622302347</v>
      </c>
      <c r="DN69" s="65">
        <f t="shared" si="96"/>
        <v>4.55731448992133</v>
      </c>
      <c r="DO69" s="65">
        <f t="shared" si="96"/>
        <v>4.545020969525833</v>
      </c>
      <c r="DP69" s="65">
        <f t="shared" si="96"/>
        <v>4.5327606113455063</v>
      </c>
    </row>
    <row r="70" spans="1:120" x14ac:dyDescent="0.25">
      <c r="A70" s="65" t="str">
        <f t="shared" si="69"/>
        <v>15_RP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15_RP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6.785088657716539</v>
      </c>
      <c r="BP70" s="65">
        <f t="shared" si="97"/>
        <v>6.2438286031908667</v>
      </c>
      <c r="BQ70" s="65">
        <f t="shared" si="97"/>
        <v>6.3515253630784461</v>
      </c>
      <c r="BR70" s="65">
        <f t="shared" si="97"/>
        <v>5.2836422178099083</v>
      </c>
      <c r="BS70" s="65">
        <f t="shared" si="97"/>
        <v>5.7558929174447915</v>
      </c>
      <c r="BT70" s="65">
        <f t="shared" si="97"/>
        <v>6.174251469740569</v>
      </c>
      <c r="BU70" s="65">
        <f t="shared" si="97"/>
        <v>6.6055474352515224</v>
      </c>
      <c r="BV70" s="65">
        <f t="shared" si="97"/>
        <v>7.0590379716693024</v>
      </c>
      <c r="BW70" s="65">
        <f t="shared" si="97"/>
        <v>7.5251817441512854</v>
      </c>
      <c r="BX70" s="65">
        <f t="shared" si="97"/>
        <v>8.0034827316341239</v>
      </c>
      <c r="BY70" s="65">
        <f t="shared" si="97"/>
        <v>8.5029627845245894</v>
      </c>
      <c r="BZ70" s="65">
        <f t="shared" si="97"/>
        <v>8.8202874256990391</v>
      </c>
      <c r="CA70" s="65">
        <f t="shared" si="97"/>
        <v>9.1334893569531772</v>
      </c>
      <c r="CB70" s="65">
        <f t="shared" si="97"/>
        <v>9.4327849770555652</v>
      </c>
      <c r="CC70" s="65">
        <f t="shared" si="97"/>
        <v>9.7362498283640839</v>
      </c>
      <c r="CD70" s="65">
        <f t="shared" si="97"/>
        <v>10.114538894724074</v>
      </c>
      <c r="CE70" s="65">
        <f t="shared" si="97"/>
        <v>10.387183917393241</v>
      </c>
      <c r="CF70" s="65">
        <f t="shared" si="97"/>
        <v>10.731800819463716</v>
      </c>
      <c r="CG70" s="65">
        <f t="shared" si="97"/>
        <v>10.973787745588853</v>
      </c>
      <c r="CH70" s="65">
        <f t="shared" si="97"/>
        <v>11.284584558286424</v>
      </c>
      <c r="CI70" s="65">
        <f t="shared" si="97"/>
        <v>11.577282893137596</v>
      </c>
      <c r="CJ70" s="65">
        <f t="shared" si="97"/>
        <v>11.851401551952735</v>
      </c>
      <c r="CK70" s="65">
        <f t="shared" si="97"/>
        <v>12.185456451001247</v>
      </c>
      <c r="CL70" s="65">
        <f t="shared" si="97"/>
        <v>12.419059714738541</v>
      </c>
      <c r="CM70" s="65">
        <f t="shared" si="97"/>
        <v>12.708364330691802</v>
      </c>
      <c r="CN70" s="65">
        <f t="shared" si="97"/>
        <v>12.97362690082433</v>
      </c>
      <c r="CO70" s="65">
        <f t="shared" si="97"/>
        <v>13.214105103092486</v>
      </c>
      <c r="CP70" s="65">
        <f t="shared" si="97"/>
        <v>13.42898987802552</v>
      </c>
      <c r="CQ70" s="65">
        <f t="shared" si="97"/>
        <v>13.617416406533376</v>
      </c>
      <c r="CR70" s="65">
        <f t="shared" si="97"/>
        <v>13.778432384743239</v>
      </c>
      <c r="CS70" s="65">
        <f t="shared" si="97"/>
        <v>13.977610456437247</v>
      </c>
      <c r="CT70" s="65">
        <f t="shared" si="97"/>
        <v>14.144031520679873</v>
      </c>
      <c r="CU70" s="65">
        <f t="shared" si="97"/>
        <v>14.213381085467311</v>
      </c>
      <c r="CV70" s="65">
        <f t="shared" si="97"/>
        <v>14.312483021351204</v>
      </c>
      <c r="CW70" s="65">
        <f t="shared" ref="CW70:DP70" si="98">CW$49*CW27</f>
        <v>14.273874581595225</v>
      </c>
      <c r="CX70" s="65">
        <f t="shared" si="98"/>
        <v>14.235370289499587</v>
      </c>
      <c r="CY70" s="65">
        <f t="shared" si="98"/>
        <v>14.196969864122222</v>
      </c>
      <c r="CZ70" s="65">
        <f t="shared" si="98"/>
        <v>14.158673025278901</v>
      </c>
      <c r="DA70" s="65">
        <f t="shared" si="98"/>
        <v>14.120479493541213</v>
      </c>
      <c r="DB70" s="65">
        <f t="shared" si="98"/>
        <v>14.082388990234506</v>
      </c>
      <c r="DC70" s="65">
        <f t="shared" si="98"/>
        <v>14.044401237435871</v>
      </c>
      <c r="DD70" s="65">
        <f t="shared" si="98"/>
        <v>14.0065159579721</v>
      </c>
      <c r="DE70" s="65">
        <f t="shared" si="98"/>
        <v>13.968732875417672</v>
      </c>
      <c r="DF70" s="65">
        <f t="shared" si="98"/>
        <v>13.931051714092735</v>
      </c>
      <c r="DG70" s="65">
        <f t="shared" si="98"/>
        <v>13.893472199061094</v>
      </c>
      <c r="DH70" s="65">
        <f t="shared" si="98"/>
        <v>13.855994056128198</v>
      </c>
      <c r="DI70" s="65">
        <f t="shared" si="98"/>
        <v>13.818617011839152</v>
      </c>
      <c r="DJ70" s="65">
        <f t="shared" si="98"/>
        <v>13.781340793476716</v>
      </c>
      <c r="DK70" s="65">
        <f t="shared" si="98"/>
        <v>13.744165129059308</v>
      </c>
      <c r="DL70" s="65">
        <f t="shared" si="98"/>
        <v>13.707089747339035</v>
      </c>
      <c r="DM70" s="65">
        <f t="shared" si="98"/>
        <v>13.670114377799697</v>
      </c>
      <c r="DN70" s="65">
        <f t="shared" si="98"/>
        <v>13.633238750654828</v>
      </c>
      <c r="DO70" s="65">
        <f t="shared" si="98"/>
        <v>13.596462596845713</v>
      </c>
      <c r="DP70" s="65">
        <f t="shared" si="98"/>
        <v>13.559785648039439</v>
      </c>
    </row>
    <row r="71" spans="1:120" x14ac:dyDescent="0.25">
      <c r="A71" s="65" t="str">
        <f t="shared" si="69"/>
        <v>15_RP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15_RP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0.33157833728154479</v>
      </c>
      <c r="BP71" s="65">
        <f t="shared" si="99"/>
        <v>1.0018913627909221</v>
      </c>
      <c r="BQ71" s="65">
        <f t="shared" si="99"/>
        <v>1.0191724991560027</v>
      </c>
      <c r="BR71" s="65">
        <f t="shared" si="99"/>
        <v>0.84781883657023205</v>
      </c>
      <c r="BS71" s="65">
        <f t="shared" si="99"/>
        <v>0.92359668492346225</v>
      </c>
      <c r="BT71" s="65">
        <f t="shared" si="99"/>
        <v>0.99072694213145973</v>
      </c>
      <c r="BU71" s="65">
        <f t="shared" si="99"/>
        <v>1.0599331503914315</v>
      </c>
      <c r="BV71" s="65">
        <f t="shared" si="99"/>
        <v>1.1327007230490482</v>
      </c>
      <c r="BW71" s="65">
        <f t="shared" si="99"/>
        <v>1.2074986473914628</v>
      </c>
      <c r="BX71" s="65">
        <f t="shared" si="99"/>
        <v>1.2842473313525393</v>
      </c>
      <c r="BY71" s="65">
        <f t="shared" si="99"/>
        <v>1.3643944306213389</v>
      </c>
      <c r="BZ71" s="65">
        <f t="shared" si="99"/>
        <v>1.4153126792470201</v>
      </c>
      <c r="CA71" s="65">
        <f t="shared" si="99"/>
        <v>1.4655693934644143</v>
      </c>
      <c r="CB71" s="65">
        <f t="shared" si="99"/>
        <v>1.5135946862388656</v>
      </c>
      <c r="CC71" s="65">
        <f t="shared" si="99"/>
        <v>1.5622889782764882</v>
      </c>
      <c r="CD71" s="65">
        <f t="shared" si="99"/>
        <v>1.6229896432548041</v>
      </c>
      <c r="CE71" s="65">
        <f t="shared" si="99"/>
        <v>1.6667385528870406</v>
      </c>
      <c r="CF71" s="65">
        <f t="shared" si="99"/>
        <v>1.7220361466550256</v>
      </c>
      <c r="CG71" s="65">
        <f t="shared" si="99"/>
        <v>1.7608656255855013</v>
      </c>
      <c r="CH71" s="65">
        <f t="shared" si="99"/>
        <v>1.8107364119273164</v>
      </c>
      <c r="CI71" s="65">
        <f t="shared" si="99"/>
        <v>1.8577030973101931</v>
      </c>
      <c r="CJ71" s="65">
        <f t="shared" si="99"/>
        <v>1.9016884681620403</v>
      </c>
      <c r="CK71" s="65">
        <f t="shared" si="99"/>
        <v>1.9552912717181241</v>
      </c>
      <c r="CL71" s="65">
        <f t="shared" si="99"/>
        <v>1.9927754992862152</v>
      </c>
      <c r="CM71" s="65">
        <f t="shared" si="99"/>
        <v>2.0391976249337689</v>
      </c>
      <c r="CN71" s="65">
        <f t="shared" si="99"/>
        <v>2.0817619383986972</v>
      </c>
      <c r="CO71" s="65">
        <f t="shared" si="99"/>
        <v>2.120349325898224</v>
      </c>
      <c r="CP71" s="65">
        <f t="shared" si="99"/>
        <v>2.1548299648912055</v>
      </c>
      <c r="CQ71" s="65">
        <f t="shared" si="99"/>
        <v>2.1850650855888207</v>
      </c>
      <c r="CR71" s="65">
        <f t="shared" si="99"/>
        <v>2.2109018803011788</v>
      </c>
      <c r="CS71" s="65">
        <f t="shared" si="99"/>
        <v>2.2428622050265563</v>
      </c>
      <c r="CT71" s="65">
        <f t="shared" si="99"/>
        <v>2.2695663055788922</v>
      </c>
      <c r="CU71" s="65">
        <f t="shared" si="99"/>
        <v>2.280694210329246</v>
      </c>
      <c r="CV71" s="65">
        <f t="shared" si="99"/>
        <v>2.2965962121150079</v>
      </c>
      <c r="CW71" s="65">
        <f t="shared" ref="CW71:DP71" si="100">CW$49*CW28</f>
        <v>2.2904010609056069</v>
      </c>
      <c r="CX71" s="65">
        <f t="shared" si="100"/>
        <v>2.2842226213402923</v>
      </c>
      <c r="CY71" s="65">
        <f t="shared" si="100"/>
        <v>2.278060848338801</v>
      </c>
      <c r="CZ71" s="65">
        <f t="shared" si="100"/>
        <v>2.2719156969424747</v>
      </c>
      <c r="DA71" s="65">
        <f t="shared" si="100"/>
        <v>2.2657871223139345</v>
      </c>
      <c r="DB71" s="65">
        <f t="shared" si="100"/>
        <v>2.2596750797367497</v>
      </c>
      <c r="DC71" s="65">
        <f t="shared" si="100"/>
        <v>2.2535795246151147</v>
      </c>
      <c r="DD71" s="65">
        <f t="shared" si="100"/>
        <v>2.2475004124735234</v>
      </c>
      <c r="DE71" s="65">
        <f t="shared" si="100"/>
        <v>2.2414376989564433</v>
      </c>
      <c r="DF71" s="65">
        <f t="shared" si="100"/>
        <v>2.2353913398279928</v>
      </c>
      <c r="DG71" s="65">
        <f t="shared" si="100"/>
        <v>2.2293612909716174</v>
      </c>
      <c r="DH71" s="65">
        <f t="shared" si="100"/>
        <v>2.2233475083897694</v>
      </c>
      <c r="DI71" s="65">
        <f t="shared" si="100"/>
        <v>2.2173499482035868</v>
      </c>
      <c r="DJ71" s="65">
        <f t="shared" si="100"/>
        <v>2.2113685666525704</v>
      </c>
      <c r="DK71" s="65">
        <f t="shared" si="100"/>
        <v>2.2054033200942684</v>
      </c>
      <c r="DL71" s="65">
        <f t="shared" si="100"/>
        <v>2.1994541650039547</v>
      </c>
      <c r="DM71" s="65">
        <f t="shared" si="100"/>
        <v>2.1935210579743138</v>
      </c>
      <c r="DN71" s="65">
        <f t="shared" si="100"/>
        <v>2.1876039557151223</v>
      </c>
      <c r="DO71" s="65">
        <f t="shared" si="100"/>
        <v>2.1817028150529341</v>
      </c>
      <c r="DP71" s="65">
        <f t="shared" si="100"/>
        <v>2.1758175929307648</v>
      </c>
    </row>
    <row r="72" spans="1:120" x14ac:dyDescent="0.25">
      <c r="A72" s="65" t="str">
        <f t="shared" si="69"/>
        <v>15_RP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15_RP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15_RP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15_RP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15_RP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15_RP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15_RP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15_RP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15_RP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15_RP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15_RP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15_RP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15_RP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15_RP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15_RP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15_RP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15_RP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15_RP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15_RP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15_RP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15_RP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15_RP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15_RP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15_RP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15_RP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15_RP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15_RP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15_RP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15_RP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15_RP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4.7271847512989178E-2</v>
      </c>
      <c r="BP86" s="65">
        <f t="shared" si="129"/>
        <v>4.0429800367093573E-2</v>
      </c>
      <c r="BQ86" s="65">
        <f t="shared" si="129"/>
        <v>4.1127154311148419E-2</v>
      </c>
      <c r="BR86" s="65">
        <f t="shared" si="129"/>
        <v>3.4212438177440484E-2</v>
      </c>
      <c r="BS86" s="65">
        <f t="shared" si="129"/>
        <v>3.7270337860929745E-2</v>
      </c>
      <c r="BT86" s="65">
        <f t="shared" si="129"/>
        <v>3.9979277171425992E-2</v>
      </c>
      <c r="BU86" s="65">
        <f t="shared" si="129"/>
        <v>4.2771988325577395E-2</v>
      </c>
      <c r="BV86" s="65">
        <f t="shared" si="129"/>
        <v>4.5708412917112036E-2</v>
      </c>
      <c r="BW86" s="65">
        <f t="shared" si="129"/>
        <v>4.8726769259273522E-2</v>
      </c>
      <c r="BX86" s="65">
        <f t="shared" si="129"/>
        <v>5.1823845535427626E-2</v>
      </c>
      <c r="BY86" s="65">
        <f t="shared" si="129"/>
        <v>5.50580596865635E-2</v>
      </c>
      <c r="BZ86" s="65">
        <f t="shared" si="129"/>
        <v>5.7112788076719233E-2</v>
      </c>
      <c r="CA86" s="65">
        <f t="shared" si="129"/>
        <v>5.914082125314591E-2</v>
      </c>
      <c r="CB86" s="65">
        <f t="shared" si="129"/>
        <v>6.1078808815024394E-2</v>
      </c>
      <c r="CC86" s="65">
        <f t="shared" si="129"/>
        <v>6.3043792823484074E-2</v>
      </c>
      <c r="CD86" s="65">
        <f t="shared" si="129"/>
        <v>6.5493275729881048E-2</v>
      </c>
      <c r="CE86" s="65">
        <f t="shared" si="129"/>
        <v>6.7258696361697054E-2</v>
      </c>
      <c r="CF86" s="65">
        <f t="shared" si="129"/>
        <v>6.9490146556648799E-2</v>
      </c>
      <c r="CG86" s="65">
        <f t="shared" si="129"/>
        <v>7.1057051053304288E-2</v>
      </c>
      <c r="CH86" s="65">
        <f t="shared" si="129"/>
        <v>7.3069510697963705E-2</v>
      </c>
      <c r="CI86" s="65">
        <f t="shared" si="129"/>
        <v>7.4964779770494927E-2</v>
      </c>
      <c r="CJ86" s="65">
        <f t="shared" si="129"/>
        <v>7.6739742434769193E-2</v>
      </c>
      <c r="CK86" s="65">
        <f t="shared" si="129"/>
        <v>7.8902801951373946E-2</v>
      </c>
      <c r="CL86" s="65">
        <f t="shared" si="129"/>
        <v>8.041542087771246E-2</v>
      </c>
      <c r="CM86" s="65">
        <f t="shared" si="129"/>
        <v>8.2288715071324944E-2</v>
      </c>
      <c r="CN86" s="65">
        <f t="shared" si="129"/>
        <v>8.4006333128591848E-2</v>
      </c>
      <c r="CO86" s="65">
        <f t="shared" si="129"/>
        <v>8.5563468394183606E-2</v>
      </c>
      <c r="CP86" s="65">
        <f t="shared" si="129"/>
        <v>8.6954882077132978E-2</v>
      </c>
      <c r="CQ86" s="65">
        <f t="shared" si="129"/>
        <v>8.8174974333916578E-2</v>
      </c>
      <c r="CR86" s="65">
        <f t="shared" si="129"/>
        <v>8.9217578842888889E-2</v>
      </c>
      <c r="CS86" s="65">
        <f t="shared" si="129"/>
        <v>9.0507289081247472E-2</v>
      </c>
      <c r="CT86" s="65">
        <f t="shared" si="129"/>
        <v>9.15848923967469E-2</v>
      </c>
      <c r="CU86" s="65">
        <f t="shared" si="129"/>
        <v>9.203394204850511E-2</v>
      </c>
      <c r="CV86" s="65">
        <f t="shared" si="129"/>
        <v>9.2675643116617509E-2</v>
      </c>
      <c r="CW86" s="65">
        <f t="shared" ref="CW86:DP86" si="130">CW$49*CW43</f>
        <v>9.2425647222908719E-2</v>
      </c>
      <c r="CX86" s="65">
        <f t="shared" si="130"/>
        <v>9.2176325702150244E-2</v>
      </c>
      <c r="CY86" s="65">
        <f t="shared" si="130"/>
        <v>9.1927676735196695E-2</v>
      </c>
      <c r="CZ86" s="65">
        <f t="shared" si="130"/>
        <v>9.1679698507809923E-2</v>
      </c>
      <c r="DA86" s="65">
        <f t="shared" si="130"/>
        <v>9.1432389210645684E-2</v>
      </c>
      <c r="DB86" s="65">
        <f t="shared" si="130"/>
        <v>9.1185747039240594E-2</v>
      </c>
      <c r="DC86" s="65">
        <f t="shared" si="130"/>
        <v>9.0939770193998806E-2</v>
      </c>
      <c r="DD86" s="65">
        <f t="shared" si="130"/>
        <v>9.0694456880178978E-2</v>
      </c>
      <c r="DE86" s="65">
        <f t="shared" si="130"/>
        <v>9.0449805307881131E-2</v>
      </c>
      <c r="DF86" s="65">
        <f t="shared" si="130"/>
        <v>9.0205813692033621E-2</v>
      </c>
      <c r="DG86" s="65">
        <f t="shared" si="130"/>
        <v>8.99624802523801E-2</v>
      </c>
      <c r="DH86" s="65">
        <f t="shared" si="130"/>
        <v>8.9719803213466509E-2</v>
      </c>
      <c r="DI86" s="65">
        <f t="shared" si="130"/>
        <v>8.9477780804628135E-2</v>
      </c>
      <c r="DJ86" s="65">
        <f t="shared" si="130"/>
        <v>8.923641125997675E-2</v>
      </c>
      <c r="DK86" s="65">
        <f t="shared" si="130"/>
        <v>8.8995692818387609E-2</v>
      </c>
      <c r="DL86" s="65">
        <f t="shared" si="130"/>
        <v>8.8755623723486693E-2</v>
      </c>
      <c r="DM86" s="65">
        <f t="shared" si="130"/>
        <v>8.8516202223637874E-2</v>
      </c>
      <c r="DN86" s="65">
        <f t="shared" si="130"/>
        <v>8.8277426571930107E-2</v>
      </c>
      <c r="DO86" s="65">
        <f t="shared" si="130"/>
        <v>8.8039295026164713E-2</v>
      </c>
      <c r="DP86" s="65">
        <f t="shared" si="130"/>
        <v>8.7801805848842659E-2</v>
      </c>
    </row>
    <row r="87" spans="1:120" x14ac:dyDescent="0.25">
      <c r="A87" s="65" t="str">
        <f t="shared" si="69"/>
        <v>15_RP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15_RP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15_RP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15_RP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7.0121259873941613</v>
      </c>
      <c r="BP88" s="65">
        <f t="shared" si="133"/>
        <v>7.5643821067571606</v>
      </c>
      <c r="BQ88" s="65">
        <f t="shared" si="133"/>
        <v>7.6948564511414705</v>
      </c>
      <c r="BR88" s="65">
        <f t="shared" si="133"/>
        <v>6.401118799206448</v>
      </c>
      <c r="BS88" s="65">
        <f t="shared" si="133"/>
        <v>6.9732492930505723</v>
      </c>
      <c r="BT88" s="65">
        <f t="shared" si="133"/>
        <v>7.4800895906169975</v>
      </c>
      <c r="BU88" s="65">
        <f t="shared" si="133"/>
        <v>8.0026035306313563</v>
      </c>
      <c r="BV88" s="65">
        <f t="shared" si="133"/>
        <v>8.5520061355506023</v>
      </c>
      <c r="BW88" s="65">
        <f t="shared" si="133"/>
        <v>9.1167381030387897</v>
      </c>
      <c r="BX88" s="65">
        <f t="shared" si="133"/>
        <v>9.6961985048682813</v>
      </c>
      <c r="BY88" s="65">
        <f t="shared" si="133"/>
        <v>10.301317289332657</v>
      </c>
      <c r="BZ88" s="65">
        <f t="shared" si="133"/>
        <v>10.685755266458818</v>
      </c>
      <c r="CA88" s="65">
        <f t="shared" si="133"/>
        <v>11.065198591243522</v>
      </c>
      <c r="CB88" s="65">
        <f t="shared" si="133"/>
        <v>11.42779445625114</v>
      </c>
      <c r="CC88" s="65">
        <f t="shared" si="133"/>
        <v>11.795441334016935</v>
      </c>
      <c r="CD88" s="65">
        <f t="shared" si="133"/>
        <v>12.253737553630174</v>
      </c>
      <c r="CE88" s="65">
        <f t="shared" si="133"/>
        <v>12.584046289190445</v>
      </c>
      <c r="CF88" s="65">
        <f t="shared" si="133"/>
        <v>13.001548769379569</v>
      </c>
      <c r="CG88" s="65">
        <f t="shared" si="133"/>
        <v>13.29471530074699</v>
      </c>
      <c r="CH88" s="65">
        <f t="shared" si="133"/>
        <v>13.671244830658367</v>
      </c>
      <c r="CI88" s="65">
        <f t="shared" si="133"/>
        <v>14.025848101749812</v>
      </c>
      <c r="CJ88" s="65">
        <f t="shared" si="133"/>
        <v>14.357942143666634</v>
      </c>
      <c r="CK88" s="65">
        <f t="shared" si="133"/>
        <v>14.762648784676252</v>
      </c>
      <c r="CL88" s="65">
        <f t="shared" si="133"/>
        <v>15.045658530874507</v>
      </c>
      <c r="CM88" s="65">
        <f t="shared" si="133"/>
        <v>15.396150320351357</v>
      </c>
      <c r="CN88" s="65">
        <f t="shared" si="133"/>
        <v>15.71751523387212</v>
      </c>
      <c r="CO88" s="65">
        <f t="shared" si="133"/>
        <v>16.008853950212405</v>
      </c>
      <c r="CP88" s="65">
        <f t="shared" si="133"/>
        <v>16.269186295928506</v>
      </c>
      <c r="CQ88" s="65">
        <f t="shared" si="133"/>
        <v>16.497464544943028</v>
      </c>
      <c r="CR88" s="65">
        <f t="shared" si="133"/>
        <v>16.692534983591884</v>
      </c>
      <c r="CS88" s="65">
        <f t="shared" si="133"/>
        <v>16.933838699201655</v>
      </c>
      <c r="CT88" s="65">
        <f t="shared" si="133"/>
        <v>17.13545738551554</v>
      </c>
      <c r="CU88" s="65">
        <f t="shared" si="133"/>
        <v>17.219474202812769</v>
      </c>
      <c r="CV88" s="65">
        <f t="shared" si="133"/>
        <v>17.339535940279749</v>
      </c>
      <c r="CW88" s="65">
        <f t="shared" ref="CW88:DP88" si="134">CW$49*CW45</f>
        <v>17.292761915971859</v>
      </c>
      <c r="CX88" s="65">
        <f t="shared" si="134"/>
        <v>17.246114066283493</v>
      </c>
      <c r="CY88" s="65">
        <f t="shared" si="134"/>
        <v>17.199592050854054</v>
      </c>
      <c r="CZ88" s="65">
        <f t="shared" si="134"/>
        <v>17.153195530241089</v>
      </c>
      <c r="DA88" s="65">
        <f t="shared" si="134"/>
        <v>17.106924165917793</v>
      </c>
      <c r="DB88" s="65">
        <f t="shared" si="134"/>
        <v>17.060777620270564</v>
      </c>
      <c r="DC88" s="65">
        <f t="shared" si="134"/>
        <v>17.014755556596512</v>
      </c>
      <c r="DD88" s="65">
        <f t="shared" si="134"/>
        <v>16.968857639101021</v>
      </c>
      <c r="DE88" s="65">
        <f t="shared" si="134"/>
        <v>16.923083532895291</v>
      </c>
      <c r="DF88" s="65">
        <f t="shared" si="134"/>
        <v>16.877432903993892</v>
      </c>
      <c r="DG88" s="65">
        <f t="shared" si="134"/>
        <v>16.831905419312349</v>
      </c>
      <c r="DH88" s="65">
        <f t="shared" si="134"/>
        <v>16.786500746664672</v>
      </c>
      <c r="DI88" s="65">
        <f t="shared" si="134"/>
        <v>16.74121855476097</v>
      </c>
      <c r="DJ88" s="65">
        <f t="shared" si="134"/>
        <v>16.69605851320501</v>
      </c>
      <c r="DK88" s="65">
        <f t="shared" si="134"/>
        <v>16.651020292491818</v>
      </c>
      <c r="DL88" s="65">
        <f t="shared" si="134"/>
        <v>16.606103564005274</v>
      </c>
      <c r="DM88" s="65">
        <f t="shared" si="134"/>
        <v>16.56130800001571</v>
      </c>
      <c r="DN88" s="65">
        <f t="shared" si="134"/>
        <v>16.516633273677524</v>
      </c>
      <c r="DO88" s="65">
        <f t="shared" si="134"/>
        <v>16.472079059026779</v>
      </c>
      <c r="DP88" s="65">
        <f t="shared" si="134"/>
        <v>16.427645030978852</v>
      </c>
    </row>
    <row r="89" spans="1:120" x14ac:dyDescent="0.25">
      <c r="A89" s="65" t="str">
        <f t="shared" si="69"/>
        <v>15_RP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15_RP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15_RP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15_RP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15_RP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15_RP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15_RP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15_RP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15_RP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15_RP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15_RP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15_RP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15_RP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15_RP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15_RP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15_RP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15_RP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15_RP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15_RP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15_RP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15_RP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15_RP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15_RP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15_RP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15_RP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15_RP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15_RP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15_RP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15_RP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15_RP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15_RP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15_RP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15_RP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15_RP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15_RP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15_RP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15_RP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15_RP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15_RP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15_RP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15_RP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15_RP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15_RP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15_RP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15_RP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15_RP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15_RP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15_RP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15_RP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15_RP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15_RP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15_RP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15_RP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15_RP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15_RP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15_RP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15_RP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15_RP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15_RP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15_RP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15_RP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15_RP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15_RP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15_RP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15_RP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15_RP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AO15" si="1">J15*(1-$F$4)</f>
        <v>5.2399154409414172E-4</v>
      </c>
      <c r="L15" s="42">
        <f t="shared" si="1"/>
        <v>5.1759051102708258E-4</v>
      </c>
      <c r="M15" s="42">
        <f t="shared" si="1"/>
        <v>5.112676723980586E-4</v>
      </c>
      <c r="N15" s="42">
        <f t="shared" si="1"/>
        <v>5.0502207299092325E-4</v>
      </c>
      <c r="O15" s="42">
        <f t="shared" si="1"/>
        <v>4.9885276925836365E-4</v>
      </c>
      <c r="P15" s="42">
        <f t="shared" si="1"/>
        <v>4.9275882917935521E-4</v>
      </c>
      <c r="Q15" s="42">
        <f t="shared" si="1"/>
        <v>4.8673933211835742E-4</v>
      </c>
      <c r="R15" s="42">
        <f t="shared" si="1"/>
        <v>4.8079336868622974E-4</v>
      </c>
      <c r="S15" s="42">
        <f t="shared" si="1"/>
        <v>4.7492004060284681E-4</v>
      </c>
      <c r="T15" s="42">
        <f t="shared" si="1"/>
        <v>4.6911846056139157E-4</v>
      </c>
      <c r="U15" s="42">
        <f t="shared" si="1"/>
        <v>4.6338775209430638E-4</v>
      </c>
      <c r="V15" s="42">
        <f t="shared" si="1"/>
        <v>4.5772704944088162E-4</v>
      </c>
      <c r="W15" s="42">
        <f t="shared" si="1"/>
        <v>4.5213549741646175E-4</v>
      </c>
      <c r="X15" s="42">
        <f t="shared" si="1"/>
        <v>4.4661225128324929E-4</v>
      </c>
      <c r="Y15" s="42">
        <f t="shared" si="1"/>
        <v>4.4115647662268685E-4</v>
      </c>
      <c r="Z15" s="42">
        <f t="shared" si="1"/>
        <v>4.3576734920939837E-4</v>
      </c>
      <c r="AA15" s="42">
        <f t="shared" si="1"/>
        <v>4.304440548866699E-4</v>
      </c>
      <c r="AB15" s="42">
        <f t="shared" si="1"/>
        <v>4.2518578944345209E-4</v>
      </c>
      <c r="AC15" s="42">
        <f t="shared" si="1"/>
        <v>4.1999175849286448E-4</v>
      </c>
      <c r="AD15" s="42">
        <f t="shared" si="1"/>
        <v>4.1486117735218463E-4</v>
      </c>
      <c r="AE15" s="42">
        <f t="shared" si="1"/>
        <v>4.0979327092430283E-4</v>
      </c>
      <c r="AF15" s="42">
        <f t="shared" si="1"/>
        <v>4.0478727358062526E-4</v>
      </c>
      <c r="AG15" s="42">
        <f t="shared" si="1"/>
        <v>3.9984242904540741E-4</v>
      </c>
      <c r="AH15" s="42">
        <f t="shared" si="1"/>
        <v>3.9495799028150044E-4</v>
      </c>
      <c r="AI15" s="42">
        <f t="shared" si="1"/>
        <v>3.9013321937749347E-4</v>
      </c>
      <c r="AJ15" s="42">
        <f t="shared" si="1"/>
        <v>3.8536738743623431E-4</v>
      </c>
      <c r="AK15" s="42">
        <f t="shared" si="1"/>
        <v>3.8065977446471213E-4</v>
      </c>
      <c r="AL15" s="42">
        <f t="shared" si="1"/>
        <v>3.7600966926528524E-4</v>
      </c>
      <c r="AM15" s="42">
        <f t="shared" si="1"/>
        <v>3.7141636932823771E-4</v>
      </c>
      <c r="AN15" s="42">
        <f t="shared" si="1"/>
        <v>3.6687918072564844E-4</v>
      </c>
      <c r="AO15" s="42">
        <f t="shared" si="1"/>
        <v>3.623974180065567E-4</v>
      </c>
      <c r="AP15" s="42">
        <f t="shared" ref="AP15:BJ15" si="2">AO15*(1-$F$4)</f>
        <v>3.5797040409340841E-4</v>
      </c>
      <c r="AQ15" s="42">
        <f t="shared" si="2"/>
        <v>3.5359747017976734E-4</v>
      </c>
      <c r="AR15" s="42">
        <f t="shared" si="2"/>
        <v>3.4927795562927585E-4</v>
      </c>
      <c r="AS15" s="42">
        <f t="shared" si="2"/>
        <v>3.4501120787585005E-4</v>
      </c>
      <c r="AT15" s="42">
        <f t="shared" si="2"/>
        <v>3.4079658232509394E-4</v>
      </c>
      <c r="AU15" s="42">
        <f t="shared" si="2"/>
        <v>3.3663344225691807E-4</v>
      </c>
      <c r="AV15" s="42">
        <f t="shared" si="2"/>
        <v>3.3252115872934776E-4</v>
      </c>
      <c r="AW15" s="42">
        <f t="shared" si="2"/>
        <v>3.2845911048350632E-4</v>
      </c>
      <c r="AX15" s="42">
        <f t="shared" si="2"/>
        <v>3.2444668384975893E-4</v>
      </c>
      <c r="AY15" s="42">
        <f t="shared" si="2"/>
        <v>3.2048327265500333E-4</v>
      </c>
      <c r="AZ15" s="42">
        <f t="shared" si="2"/>
        <v>3.1656827813109279E-4</v>
      </c>
      <c r="BA15" s="42">
        <f t="shared" si="2"/>
        <v>3.1270110882437776E-4</v>
      </c>
      <c r="BB15" s="42">
        <f t="shared" si="2"/>
        <v>3.088811805063527E-4</v>
      </c>
      <c r="BC15" s="42">
        <f t="shared" si="2"/>
        <v>3.0510791608539444E-4</v>
      </c>
      <c r="BD15" s="42">
        <f t="shared" si="2"/>
        <v>3.0138074551957854E-4</v>
      </c>
      <c r="BE15" s="42">
        <f t="shared" si="2"/>
        <v>2.9769910573056098E-4</v>
      </c>
      <c r="BF15" s="42">
        <f t="shared" si="2"/>
        <v>2.9406244051851152E-4</v>
      </c>
      <c r="BG15" s="42">
        <f t="shared" si="2"/>
        <v>2.9047020047808653E-4</v>
      </c>
      <c r="BH15" s="42">
        <f t="shared" si="2"/>
        <v>2.8692184291542809E-4</v>
      </c>
      <c r="BI15" s="42">
        <f t="shared" si="2"/>
        <v>2.8341683176617713E-4</v>
      </c>
      <c r="BJ15" s="42">
        <f t="shared" si="2"/>
        <v>2.7995463751448804E-4</v>
      </c>
      <c r="BK15" t="str">
        <f t="shared" ref="BK15:BK46" si="3">A15</f>
        <v>16_RUS</v>
      </c>
      <c r="BL15" t="str">
        <f t="shared" ref="BL15:BL46" si="4">"d_ind_cem_"&amp;C15</f>
        <v>d_ind_cem_1_x_coal_thermal</v>
      </c>
      <c r="BO15" s="8">
        <f t="shared" ref="BO15:BO46" si="5">E15</f>
        <v>32.47219278</v>
      </c>
      <c r="BP15" s="8">
        <f t="shared" ref="BP15:BP46" si="6">F15</f>
        <v>30.604293827999999</v>
      </c>
      <c r="BQ15" s="8" cm="1">
        <f t="array" ref="BQ15">K15*INDEX(prod_est,$G15+$H15-1,MATCH(BQ$14,$BP$14:$DP$14,0))</f>
        <v>30.683891075157714</v>
      </c>
      <c r="BR15" s="8" cm="1">
        <f t="array" ref="BR15">L15*INDEX(prod_est,$G15+$H15-1,MATCH(BR$14,$BP$14:$DP$14,0))</f>
        <v>28.456418192271901</v>
      </c>
      <c r="BS15" s="8" cm="1">
        <f t="array" ref="BS15">M15*INDEX(prod_est,$G15+$H15-1,MATCH(BS$14,$BP$14:$DP$14,0))</f>
        <v>28.860897423307552</v>
      </c>
      <c r="BT15" s="8" cm="1">
        <f t="array" ref="BT15">N15*INDEX(prod_est,$G15+$H15-1,MATCH(BT$14,$BP$14:$DP$14,0))</f>
        <v>29.267288144276424</v>
      </c>
      <c r="BU15" s="8" cm="1">
        <f t="array" ref="BU15">O15*INDEX(prod_est,$G15+$H15-1,MATCH(BU$14,$BP$14:$DP$14,0))</f>
        <v>29.67559756211206</v>
      </c>
      <c r="BV15" s="8" cm="1">
        <f t="array" ref="BV15">P15*INDEX(prod_est,$G15+$H15-1,MATCH(BV$14,$BP$14:$DP$14,0))</f>
        <v>30.085832908305971</v>
      </c>
      <c r="BW15" s="8" cm="1">
        <f t="array" ref="BW15">Q15*INDEX(prod_est,$G15+$H15-1,MATCH(BW$14,$BP$14:$DP$14,0))</f>
        <v>30.498001438986996</v>
      </c>
      <c r="BX15" s="8" cm="1">
        <f t="array" ref="BX15">R15*INDEX(prod_est,$G15+$H15-1,MATCH(BX$14,$BP$14:$DP$14,0))</f>
        <v>30.912110435000244</v>
      </c>
      <c r="BY15" s="8" cm="1">
        <f t="array" ref="BY15">S15*INDEX(prod_est,$G15+$H15-1,MATCH(BY$14,$BP$14:$DP$14,0))</f>
        <v>31.328167201986908</v>
      </c>
      <c r="BZ15" s="8" cm="1">
        <f t="array" ref="BZ15">T15*INDEX(prod_est,$G15+$H15-1,MATCH(BZ$14,$BP$14:$DP$14,0))</f>
        <v>31.409647136854598</v>
      </c>
      <c r="CA15" s="8" cm="1">
        <f t="array" ref="CA15">U15*INDEX(prod_est,$G15+$H15-1,MATCH(CA$14,$BP$14:$DP$14,0))</f>
        <v>31.491338988996009</v>
      </c>
      <c r="CB15" s="8" cm="1">
        <f t="array" ref="CB15">V15*INDEX(prod_est,$G15+$H15-1,MATCH(CB$14,$BP$14:$DP$14,0))</f>
        <v>31.573243309576764</v>
      </c>
      <c r="CC15" s="8" cm="1">
        <f t="array" ref="CC15">W15*INDEX(prod_est,$G15+$H15-1,MATCH(CC$14,$BP$14:$DP$14,0))</f>
        <v>31.561798008877069</v>
      </c>
      <c r="CD15" s="8" cm="1">
        <f t="array" ref="CD15">X15*INDEX(prod_est,$G15+$H15-1,MATCH(CD$14,$BP$14:$DP$14,0))</f>
        <v>31.643885582959804</v>
      </c>
      <c r="CE15" s="8" cm="1">
        <f t="array" ref="CE15">Y15*INDEX(prod_est,$G15+$H15-1,MATCH(CE$14,$BP$14:$DP$14,0))</f>
        <v>31.726186654696146</v>
      </c>
      <c r="CF15" s="8" cm="1">
        <f t="array" ref="CF15">Z15*INDEX(prod_est,$G15+$H15-1,MATCH(CF$14,$BP$14:$DP$14,0))</f>
        <v>31.808701779362003</v>
      </c>
      <c r="CG15" s="8" cm="1">
        <f t="array" ref="CG15">AA15*INDEX(prod_est,$G15+$H15-1,MATCH(CG$14,$BP$14:$DP$14,0))</f>
        <v>31.891431513677347</v>
      </c>
      <c r="CH15" s="8" cm="1">
        <f t="array" ref="CH15">AB15*INDEX(prod_est,$G15+$H15-1,MATCH(CH$14,$BP$14:$DP$14,0))</f>
        <v>31.974376415810227</v>
      </c>
      <c r="CI15" s="8" cm="1">
        <f t="array" ref="CI15">AC15*INDEX(prod_est,$G15+$H15-1,MATCH(CI$14,$BP$14:$DP$14,0))</f>
        <v>32.057537045380322</v>
      </c>
      <c r="CJ15" s="8" cm="1">
        <f t="array" ref="CJ15">AD15*INDEX(prod_est,$G15+$H15-1,MATCH(CJ$14,$BP$14:$DP$14,0))</f>
        <v>32.140913963462808</v>
      </c>
      <c r="CK15" s="8" cm="1">
        <f t="array" ref="CK15">AE15*INDEX(prod_est,$G15+$H15-1,MATCH(CK$14,$BP$14:$DP$14,0))</f>
        <v>32.224507732592222</v>
      </c>
      <c r="CL15" s="8" cm="1">
        <f t="array" ref="CL15">AF15*INDEX(prod_est,$G15+$H15-1,MATCH(CL$14,$BP$14:$DP$14,0))</f>
        <v>32.30831891676609</v>
      </c>
      <c r="CM15" s="8" cm="1">
        <f t="array" ref="CM15">AG15*INDEX(prod_est,$G15+$H15-1,MATCH(CM$14,$BP$14:$DP$14,0))</f>
        <v>32.392348081448731</v>
      </c>
      <c r="CN15" s="8" cm="1">
        <f t="array" ref="CN15">AH15*INDEX(prod_est,$G15+$H15-1,MATCH(CN$14,$BP$14:$DP$14,0))</f>
        <v>32.47659579357537</v>
      </c>
      <c r="CO15" s="8" cm="1">
        <f t="array" ref="CO15">AI15*INDEX(prod_est,$G15+$H15-1,MATCH(CO$14,$BP$14:$DP$14,0))</f>
        <v>32.5610626215555</v>
      </c>
      <c r="CP15" s="8" cm="1">
        <f t="array" ref="CP15">AJ15*INDEX(prod_est,$G15+$H15-1,MATCH(CP$14,$BP$14:$DP$14,0))</f>
        <v>32.645749135277192</v>
      </c>
      <c r="CQ15" s="8" cm="1">
        <f t="array" ref="CQ15">AK15*INDEX(prod_est,$G15+$H15-1,MATCH(CQ$14,$BP$14:$DP$14,0))</f>
        <v>32.73065590611057</v>
      </c>
      <c r="CR15" s="8" cm="1">
        <f t="array" ref="CR15">AL15*INDEX(prod_est,$G15+$H15-1,MATCH(CR$14,$BP$14:$DP$14,0))</f>
        <v>32.815783506911828</v>
      </c>
      <c r="CS15" s="8" cm="1">
        <f t="array" ref="CS15">AM15*INDEX(prod_est,$G15+$H15-1,MATCH(CS$14,$BP$14:$DP$14,0))</f>
        <v>32.901132512027083</v>
      </c>
      <c r="CT15" s="8" cm="1">
        <f t="array" ref="CT15">AN15*INDEX(prod_est,$G15+$H15-1,MATCH(CT$14,$BP$14:$DP$14,0))</f>
        <v>32.986703497296304</v>
      </c>
      <c r="CU15" s="8" cm="1">
        <f t="array" ref="CU15">AO15*INDEX(prod_est,$G15+$H15-1,MATCH(CU$14,$BP$14:$DP$14,0))</f>
        <v>33.072497040056987</v>
      </c>
      <c r="CV15" s="8" cm="1">
        <f t="array" ref="CV15">AP15*INDEX(prod_est,$G15+$H15-1,MATCH(CV$14,$BP$14:$DP$14,0))</f>
        <v>33.158513719148416</v>
      </c>
      <c r="CW15" cm="1">
        <f t="array" ref="CW15">AQ15*INDEX(prod_est,$G15+$H15-1,MATCH(CW$14,$BP$14:$DP$14,0))</f>
        <v>32.75345232996564</v>
      </c>
      <c r="CX15" cm="1">
        <f t="array" ref="CX15">AR15*INDEX(prod_est,$G15+$H15-1,MATCH(CX$14,$BP$14:$DP$14,0))</f>
        <v>32.353339133889357</v>
      </c>
      <c r="CY15" cm="1">
        <f t="array" ref="CY15">AS15*INDEX(prod_est,$G15+$H15-1,MATCH(CY$14,$BP$14:$DP$14,0))</f>
        <v>31.958113684242409</v>
      </c>
      <c r="CZ15" cm="1">
        <f t="array" ref="CZ15">AT15*INDEX(prod_est,$G15+$H15-1,MATCH(CZ$14,$BP$14:$DP$14,0))</f>
        <v>31.567716272758769</v>
      </c>
      <c r="DA15" cm="1">
        <f t="array" ref="DA15">AU15*INDEX(prod_est,$G15+$H15-1,MATCH(DA$14,$BP$14:$DP$14,0))</f>
        <v>31.182087920563138</v>
      </c>
      <c r="DB15" cm="1">
        <f t="array" ref="DB15">AV15*INDEX(prod_est,$G15+$H15-1,MATCH(DB$14,$BP$14:$DP$14,0))</f>
        <v>30.801170369260802</v>
      </c>
      <c r="DC15" cm="1">
        <f t="array" ref="DC15">AW15*INDEX(prod_est,$G15+$H15-1,MATCH(DC$14,$BP$14:$DP$14,0))</f>
        <v>30.424906072136309</v>
      </c>
      <c r="DD15" cm="1">
        <f t="array" ref="DD15">AX15*INDEX(prod_est,$G15+$H15-1,MATCH(DD$14,$BP$14:$DP$14,0))</f>
        <v>30.053238185459644</v>
      </c>
      <c r="DE15" cm="1">
        <f t="array" ref="DE15">AY15*INDEX(prod_est,$G15+$H15-1,MATCH(DE$14,$BP$14:$DP$14,0))</f>
        <v>29.68611055989863</v>
      </c>
      <c r="DF15" cm="1">
        <f t="array" ref="DF15">AZ15*INDEX(prod_est,$G15+$H15-1,MATCH(DF$14,$BP$14:$DP$14,0))</f>
        <v>29.323467732036235</v>
      </c>
      <c r="DG15" cm="1">
        <f t="array" ref="DG15">BA15*INDEX(prod_est,$G15+$H15-1,MATCH(DG$14,$BP$14:$DP$14,0))</f>
        <v>28.965254915991476</v>
      </c>
      <c r="DH15" cm="1">
        <f t="array" ref="DH15">BB15*INDEX(prod_est,$G15+$H15-1,MATCH(DH$14,$BP$14:$DP$14,0))</f>
        <v>28.611417995142716</v>
      </c>
      <c r="DI15" cm="1">
        <f t="array" ref="DI15">BC15*INDEX(prod_est,$G15+$H15-1,MATCH(DI$14,$BP$14:$DP$14,0))</f>
        <v>28.261903513952053</v>
      </c>
      <c r="DJ15" cm="1">
        <f t="array" ref="DJ15">BD15*INDEX(prod_est,$G15+$H15-1,MATCH(DJ$14,$BP$14:$DP$14,0))</f>
        <v>27.916658669889571</v>
      </c>
      <c r="DK15" cm="1">
        <f t="array" ref="DK15">BE15*INDEX(prod_est,$G15+$H15-1,MATCH(DK$14,$BP$14:$DP$14,0))</f>
        <v>27.575631305456263</v>
      </c>
      <c r="DL15" cm="1">
        <f t="array" ref="DL15">BF15*INDEX(prod_est,$G15+$H15-1,MATCH(DL$14,$BP$14:$DP$14,0))</f>
        <v>27.238769900304383</v>
      </c>
      <c r="DM15" cm="1">
        <f t="array" ref="DM15">BG15*INDEX(prod_est,$G15+$H15-1,MATCH(DM$14,$BP$14:$DP$14,0))</f>
        <v>26.906023563454074</v>
      </c>
      <c r="DN15" cm="1">
        <f t="array" ref="DN15">BH15*INDEX(prod_est,$G15+$H15-1,MATCH(DN$14,$BP$14:$DP$14,0))</f>
        <v>26.577342025605063</v>
      </c>
      <c r="DO15" cm="1">
        <f t="array" ref="DO15">BI15*INDEX(prod_est,$G15+$H15-1,MATCH(DO$14,$BP$14:$DP$14,0))</f>
        <v>26.252675631542274</v>
      </c>
      <c r="DP15" cm="1">
        <f t="array" ref="DP15">BJ15*INDEX(prod_est,$G15+$H15-1,MATCH(DP$14,$BP$14:$DP$14,0))</f>
        <v>25.931975332634231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16_RUS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ref="K17:AP17" si="9">J17*(1-$F$4)</f>
        <v>7.3813337732103974E-6</v>
      </c>
      <c r="L17" s="42">
        <f t="shared" si="9"/>
        <v>7.2911640708672026E-6</v>
      </c>
      <c r="M17" s="42">
        <f t="shared" si="9"/>
        <v>7.2020958734105863E-6</v>
      </c>
      <c r="N17" s="42">
        <f t="shared" si="9"/>
        <v>7.1141157249569914E-6</v>
      </c>
      <c r="O17" s="42">
        <f t="shared" si="9"/>
        <v>7.0272103339987098E-6</v>
      </c>
      <c r="P17" s="42">
        <f t="shared" si="9"/>
        <v>6.9413665713958847E-6</v>
      </c>
      <c r="Q17" s="42">
        <f t="shared" si="9"/>
        <v>6.8565714683930377E-6</v>
      </c>
      <c r="R17" s="42">
        <f t="shared" si="9"/>
        <v>6.772812214659827E-6</v>
      </c>
      <c r="S17" s="42">
        <f t="shared" si="9"/>
        <v>6.6900761563557437E-6</v>
      </c>
      <c r="T17" s="42">
        <f t="shared" si="9"/>
        <v>6.6083507942184432E-6</v>
      </c>
      <c r="U17" s="42">
        <f t="shared" si="9"/>
        <v>6.527623781675434E-6</v>
      </c>
      <c r="V17" s="42">
        <f t="shared" si="9"/>
        <v>6.4478829229788307E-6</v>
      </c>
      <c r="W17" s="42">
        <f t="shared" si="9"/>
        <v>6.3691161713628961E-6</v>
      </c>
      <c r="X17" s="42">
        <f t="shared" si="9"/>
        <v>6.2913116272240878E-6</v>
      </c>
      <c r="Y17" s="42">
        <f t="shared" si="9"/>
        <v>6.2144575363233392E-6</v>
      </c>
      <c r="Z17" s="42">
        <f t="shared" si="9"/>
        <v>6.1385422880102989E-6</v>
      </c>
      <c r="AA17" s="42">
        <f t="shared" si="9"/>
        <v>6.0635544134692643E-6</v>
      </c>
      <c r="AB17" s="42">
        <f t="shared" si="9"/>
        <v>5.9894825839865435E-6</v>
      </c>
      <c r="AC17" s="42">
        <f t="shared" si="9"/>
        <v>5.9163156092389808E-6</v>
      </c>
      <c r="AD17" s="42">
        <f t="shared" si="9"/>
        <v>5.8440424356033909E-6</v>
      </c>
      <c r="AE17" s="42">
        <f t="shared" si="9"/>
        <v>5.7726521444866448E-6</v>
      </c>
      <c r="AF17" s="42">
        <f t="shared" si="9"/>
        <v>5.7021339506761548E-6</v>
      </c>
      <c r="AG17" s="42">
        <f t="shared" si="9"/>
        <v>5.6324772007105083E-6</v>
      </c>
      <c r="AH17" s="42">
        <f t="shared" si="9"/>
        <v>5.5636713712700106E-6</v>
      </c>
      <c r="AI17" s="42">
        <f t="shared" si="9"/>
        <v>5.4957060675868827E-6</v>
      </c>
      <c r="AJ17" s="42">
        <f t="shared" si="9"/>
        <v>5.428571021874884E-6</v>
      </c>
      <c r="AK17" s="42">
        <f t="shared" si="9"/>
        <v>5.362256091778117E-6</v>
      </c>
      <c r="AL17" s="42">
        <f t="shared" si="9"/>
        <v>5.2967512588387818E-6</v>
      </c>
      <c r="AM17" s="42">
        <f t="shared" si="9"/>
        <v>5.2320466269836488E-6</v>
      </c>
      <c r="AN17" s="42">
        <f t="shared" si="9"/>
        <v>5.1681324210290188E-6</v>
      </c>
      <c r="AO17" s="42">
        <f t="shared" si="9"/>
        <v>5.1049989852039489E-6</v>
      </c>
      <c r="AP17" s="42">
        <f t="shared" si="9"/>
        <v>5.0426367816915144E-6</v>
      </c>
      <c r="AQ17" s="42">
        <f t="shared" ref="AQ17:BJ17" si="10">AP17*(1-$F$4)</f>
        <v>4.9810363891878965E-6</v>
      </c>
      <c r="AR17" s="42">
        <f t="shared" si="10"/>
        <v>4.920188501479067E-6</v>
      </c>
      <c r="AS17" s="42">
        <f t="shared" si="10"/>
        <v>4.8600839260348628E-6</v>
      </c>
      <c r="AT17" s="42">
        <f t="shared" si="10"/>
        <v>4.8007135826202322E-6</v>
      </c>
      <c r="AU17" s="42">
        <f t="shared" si="10"/>
        <v>4.7420685019234513E-6</v>
      </c>
      <c r="AV17" s="42">
        <f t="shared" si="10"/>
        <v>4.6841398242010909E-6</v>
      </c>
      <c r="AW17" s="42">
        <f t="shared" si="10"/>
        <v>4.6269187979395434E-6</v>
      </c>
      <c r="AX17" s="42">
        <f t="shared" si="10"/>
        <v>4.5703967785328958E-6</v>
      </c>
      <c r="AY17" s="42">
        <f t="shared" si="10"/>
        <v>4.514565226976954E-6</v>
      </c>
      <c r="AZ17" s="42">
        <f t="shared" si="10"/>
        <v>4.4594157085792238E-6</v>
      </c>
      <c r="BA17" s="42">
        <f t="shared" si="10"/>
        <v>4.4049398916846482E-6</v>
      </c>
      <c r="BB17" s="42">
        <f t="shared" si="10"/>
        <v>4.3511295464169096E-6</v>
      </c>
      <c r="BC17" s="42">
        <f t="shared" si="10"/>
        <v>4.2979765434351118E-6</v>
      </c>
      <c r="BD17" s="42">
        <f t="shared" si="10"/>
        <v>4.2454728527056492E-6</v>
      </c>
      <c r="BE17" s="42">
        <f t="shared" si="10"/>
        <v>4.1936105422890749E-6</v>
      </c>
      <c r="BF17" s="42">
        <f t="shared" si="10"/>
        <v>4.142381777141794E-6</v>
      </c>
      <c r="BG17" s="42">
        <f t="shared" si="10"/>
        <v>4.0917788179323911E-6</v>
      </c>
      <c r="BH17" s="42">
        <f t="shared" si="10"/>
        <v>4.0417940198724215E-6</v>
      </c>
      <c r="BI17" s="42">
        <f t="shared" si="10"/>
        <v>3.9924198315614801E-6</v>
      </c>
      <c r="BJ17" s="42">
        <f t="shared" si="10"/>
        <v>3.9436487938463825E-6</v>
      </c>
      <c r="BK17" t="str">
        <f t="shared" si="3"/>
        <v>16_RUS</v>
      </c>
      <c r="BL17" t="str">
        <f t="shared" si="4"/>
        <v>d_ind_cem_1_5_lignite</v>
      </c>
      <c r="BO17" s="8">
        <f t="shared" si="5"/>
        <v>0.53063503200000006</v>
      </c>
      <c r="BP17" s="8">
        <f t="shared" si="6"/>
        <v>0.43111479600000002</v>
      </c>
      <c r="BQ17" s="8" cm="1">
        <f t="array" ref="BQ17">K17*INDEX(prod_est,$G17+$H17-1,MATCH(BQ$14,$BP$14:$DP$14,0))</f>
        <v>0.43223606189698222</v>
      </c>
      <c r="BR17" s="8" cm="1">
        <f t="array" ref="BR17">L17*INDEX(prod_est,$G17+$H17-1,MATCH(BR$14,$BP$14:$DP$14,0))</f>
        <v>0.40085822573785251</v>
      </c>
      <c r="BS17" s="8" cm="1">
        <f t="array" ref="BS17">M17*INDEX(prod_est,$G17+$H17-1,MATCH(BS$14,$BP$14:$DP$14,0))</f>
        <v>0.40655602037262473</v>
      </c>
      <c r="BT17" s="8" cm="1">
        <f t="array" ref="BT17">N17*INDEX(prod_est,$G17+$H17-1,MATCH(BT$14,$BP$14:$DP$14,0))</f>
        <v>0.41228074167321871</v>
      </c>
      <c r="BU17" s="8" cm="1">
        <f t="array" ref="BU17">O17*INDEX(prod_est,$G17+$H17-1,MATCH(BU$14,$BP$14:$DP$14,0))</f>
        <v>0.41803249116184898</v>
      </c>
      <c r="BV17" s="8" cm="1">
        <f t="array" ref="BV17">P17*INDEX(prod_est,$G17+$H17-1,MATCH(BV$14,$BP$14:$DP$14,0))</f>
        <v>0.4238113707066718</v>
      </c>
      <c r="BW17" s="8" cm="1">
        <f t="array" ref="BW17">Q17*INDEX(prod_est,$G17+$H17-1,MATCH(BW$14,$BP$14:$DP$14,0))</f>
        <v>0.42961748252290333</v>
      </c>
      <c r="BX17" s="8" cm="1">
        <f t="array" ref="BX17">R17*INDEX(prod_est,$G17+$H17-1,MATCH(BX$14,$BP$14:$DP$14,0))</f>
        <v>0.43545092917393108</v>
      </c>
      <c r="BY17" s="8" cm="1">
        <f t="array" ref="BY17">S17*INDEX(prod_est,$G17+$H17-1,MATCH(BY$14,$BP$14:$DP$14,0))</f>
        <v>0.44131181357243887</v>
      </c>
      <c r="BZ17" s="8" cm="1">
        <f t="array" ref="BZ17">T17*INDEX(prod_est,$G17+$H17-1,MATCH(BZ$14,$BP$14:$DP$14,0))</f>
        <v>0.44245960040575044</v>
      </c>
      <c r="CA17" s="8" cm="1">
        <f t="array" ref="CA17">U17*INDEX(prod_est,$G17+$H17-1,MATCH(CA$14,$BP$14:$DP$14,0))</f>
        <v>0.44361037246305529</v>
      </c>
      <c r="CB17" s="8" cm="1">
        <f t="array" ref="CB17">V17*INDEX(prod_est,$G17+$H17-1,MATCH(CB$14,$BP$14:$DP$14,0))</f>
        <v>0.44476413750848115</v>
      </c>
      <c r="CC17" s="8" cm="1">
        <f t="array" ref="CC17">W17*INDEX(prod_est,$G17+$H17-1,MATCH(CC$14,$BP$14:$DP$14,0))</f>
        <v>0.44460291050863476</v>
      </c>
      <c r="CD17" s="8" cm="1">
        <f t="array" ref="CD17">X17*INDEX(prod_est,$G17+$H17-1,MATCH(CD$14,$BP$14:$DP$14,0))</f>
        <v>0.44575925699889213</v>
      </c>
      <c r="CE17" s="8" cm="1">
        <f t="array" ref="CE17">Y17*INDEX(prod_est,$G17+$H17-1,MATCH(CE$14,$BP$14:$DP$14,0))</f>
        <v>0.44691861097554664</v>
      </c>
      <c r="CF17" s="8" cm="1">
        <f t="array" ref="CF17">Z17*INDEX(prod_est,$G17+$H17-1,MATCH(CF$14,$BP$14:$DP$14,0))</f>
        <v>0.44808098026062682</v>
      </c>
      <c r="CG17" s="8" cm="1">
        <f t="array" ref="CG17">AA17*INDEX(prod_est,$G17+$H17-1,MATCH(CG$14,$BP$14:$DP$14,0))</f>
        <v>0.44924637269650336</v>
      </c>
      <c r="CH17" s="8" cm="1">
        <f t="array" ref="CH17">AB17*INDEX(prod_est,$G17+$H17-1,MATCH(CH$14,$BP$14:$DP$14,0))</f>
        <v>0.4504147961459456</v>
      </c>
      <c r="CI17" s="8" cm="1">
        <f t="array" ref="CI17">AC17*INDEX(prod_est,$G17+$H17-1,MATCH(CI$14,$BP$14:$DP$14,0))</f>
        <v>0.45158625849217177</v>
      </c>
      <c r="CJ17" s="8" cm="1">
        <f t="array" ref="CJ17">AD17*INDEX(prod_est,$G17+$H17-1,MATCH(CJ$14,$BP$14:$DP$14,0))</f>
        <v>0.45276076763890311</v>
      </c>
      <c r="CK17" s="8" cm="1">
        <f t="array" ref="CK17">AE17*INDEX(prod_est,$G17+$H17-1,MATCH(CK$14,$BP$14:$DP$14,0))</f>
        <v>0.45393833151041857</v>
      </c>
      <c r="CL17" s="8" cm="1">
        <f t="array" ref="CL17">AF17*INDEX(prod_est,$G17+$H17-1,MATCH(CL$14,$BP$14:$DP$14,0))</f>
        <v>0.45511895805160602</v>
      </c>
      <c r="CM17" s="8" cm="1">
        <f t="array" ref="CM17">AG17*INDEX(prod_est,$G17+$H17-1,MATCH(CM$14,$BP$14:$DP$14,0))</f>
        <v>0.45630265522801544</v>
      </c>
      <c r="CN17" s="8" cm="1">
        <f t="array" ref="CN17">AH17*INDEX(prod_est,$G17+$H17-1,MATCH(CN$14,$BP$14:$DP$14,0))</f>
        <v>0.45748943102591716</v>
      </c>
      <c r="CO17" s="8" cm="1">
        <f t="array" ref="CO17">AI17*INDEX(prod_est,$G17+$H17-1,MATCH(CO$14,$BP$14:$DP$14,0))</f>
        <v>0.45867929345234909</v>
      </c>
      <c r="CP17" s="8" cm="1">
        <f t="array" ref="CP17">AJ17*INDEX(prod_est,$G17+$H17-1,MATCH(CP$14,$BP$14:$DP$14,0))</f>
        <v>0.45987225053517761</v>
      </c>
      <c r="CQ17" s="8" cm="1">
        <f t="array" ref="CQ17">AK17*INDEX(prod_est,$G17+$H17-1,MATCH(CQ$14,$BP$14:$DP$14,0))</f>
        <v>0.46106831032314638</v>
      </c>
      <c r="CR17" s="8" cm="1">
        <f t="array" ref="CR17">AL17*INDEX(prod_est,$G17+$H17-1,MATCH(CR$14,$BP$14:$DP$14,0))</f>
        <v>0.46226748088593278</v>
      </c>
      <c r="CS17" s="8" cm="1">
        <f t="array" ref="CS17">AM17*INDEX(prod_est,$G17+$H17-1,MATCH(CS$14,$BP$14:$DP$14,0))</f>
        <v>0.46346977031420256</v>
      </c>
      <c r="CT17" s="8" cm="1">
        <f t="array" ref="CT17">AN17*INDEX(prod_est,$G17+$H17-1,MATCH(CT$14,$BP$14:$DP$14,0))</f>
        <v>0.46467518671966485</v>
      </c>
      <c r="CU17" s="8" cm="1">
        <f t="array" ref="CU17">AO17*INDEX(prod_est,$G17+$H17-1,MATCH(CU$14,$BP$14:$DP$14,0))</f>
        <v>0.46588373823512419</v>
      </c>
      <c r="CV17" s="8" cm="1">
        <f t="array" ref="CV17">AP17*INDEX(prod_est,$G17+$H17-1,MATCH(CV$14,$BP$14:$DP$14,0))</f>
        <v>0.46709543301454015</v>
      </c>
      <c r="CW17" cm="1">
        <f t="array" ref="CW17">AQ17*INDEX(prod_est,$G17+$H17-1,MATCH(CW$14,$BP$14:$DP$14,0))</f>
        <v>0.46138943766805568</v>
      </c>
      <c r="CX17" cm="1">
        <f t="array" ref="CX17">AR17*INDEX(prod_est,$G17+$H17-1,MATCH(CX$14,$BP$14:$DP$14,0))</f>
        <v>0.45575314624199709</v>
      </c>
      <c r="CY17" cm="1">
        <f t="array" ref="CY17">AS17*INDEX(prod_est,$G17+$H17-1,MATCH(CY$14,$BP$14:$DP$14,0))</f>
        <v>0.45018570723960905</v>
      </c>
      <c r="CZ17" cm="1">
        <f t="array" ref="CZ17">AT17*INDEX(prod_est,$G17+$H17-1,MATCH(CZ$14,$BP$14:$DP$14,0))</f>
        <v>0.44468627956594337</v>
      </c>
      <c r="DA17" cm="1">
        <f t="array" ref="DA17">AU17*INDEX(prod_est,$G17+$H17-1,MATCH(DA$14,$BP$14:$DP$14,0))</f>
        <v>0.43925403240079125</v>
      </c>
      <c r="DB17" cm="1">
        <f t="array" ref="DB17">AV17*INDEX(prod_est,$G17+$H17-1,MATCH(DB$14,$BP$14:$DP$14,0))</f>
        <v>0.43388814507316792</v>
      </c>
      <c r="DC17" cm="1">
        <f t="array" ref="DC17">AW17*INDEX(prod_est,$G17+$H17-1,MATCH(DC$14,$BP$14:$DP$14,0))</f>
        <v>0.42858780693733095</v>
      </c>
      <c r="DD17" cm="1">
        <f t="array" ref="DD17">AX17*INDEX(prod_est,$G17+$H17-1,MATCH(DD$14,$BP$14:$DP$14,0))</f>
        <v>0.42335221725031241</v>
      </c>
      <c r="DE17" cm="1">
        <f t="array" ref="DE17">AY17*INDEX(prod_est,$G17+$H17-1,MATCH(DE$14,$BP$14:$DP$14,0))</f>
        <v>0.4181805850509478</v>
      </c>
      <c r="DF17" cm="1">
        <f t="array" ref="DF17">AZ17*INDEX(prod_est,$G17+$H17-1,MATCH(DF$14,$BP$14:$DP$14,0))</f>
        <v>0.41307212904038221</v>
      </c>
      <c r="DG17" cm="1">
        <f t="array" ref="DG17">BA17*INDEX(prod_est,$G17+$H17-1,MATCH(DG$14,$BP$14:$DP$14,0))</f>
        <v>0.40802607746403663</v>
      </c>
      <c r="DH17" cm="1">
        <f t="array" ref="DH17">BB17*INDEX(prod_est,$G17+$H17-1,MATCH(DH$14,$BP$14:$DP$14,0))</f>
        <v>0.40304166799501573</v>
      </c>
      <c r="DI17" cm="1">
        <f t="array" ref="DI17">BC17*INDEX(prod_est,$G17+$H17-1,MATCH(DI$14,$BP$14:$DP$14,0))</f>
        <v>0.39811814761894021</v>
      </c>
      <c r="DJ17" cm="1">
        <f t="array" ref="DJ17">BD17*INDEX(prod_est,$G17+$H17-1,MATCH(DJ$14,$BP$14:$DP$14,0))</f>
        <v>0.39325477252018615</v>
      </c>
      <c r="DK17" cm="1">
        <f t="array" ref="DK17">BE17*INDEX(prod_est,$G17+$H17-1,MATCH(DK$14,$BP$14:$DP$14,0))</f>
        <v>0.38845080796951348</v>
      </c>
      <c r="DL17" cm="1">
        <f t="array" ref="DL17">BF17*INDEX(prod_est,$G17+$H17-1,MATCH(DL$14,$BP$14:$DP$14,0))</f>
        <v>0.38370552821306775</v>
      </c>
      <c r="DM17" cm="1">
        <f t="array" ref="DM17">BG17*INDEX(prod_est,$G17+$H17-1,MATCH(DM$14,$BP$14:$DP$14,0))</f>
        <v>0.37901821636273764</v>
      </c>
      <c r="DN17" cm="1">
        <f t="array" ref="DN17">BH17*INDEX(prod_est,$G17+$H17-1,MATCH(DN$14,$BP$14:$DP$14,0))</f>
        <v>0.37438816428785193</v>
      </c>
      <c r="DO17" cm="1">
        <f t="array" ref="DO17">BI17*INDEX(prod_est,$G17+$H17-1,MATCH(DO$14,$BP$14:$DP$14,0))</f>
        <v>0.36981467250819916</v>
      </c>
      <c r="DP17" cm="1">
        <f t="array" ref="DP17">BJ17*INDEX(prod_est,$G17+$H17-1,MATCH(DP$14,$BP$14:$DP$14,0))</f>
        <v>0.36529705008835472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ref="K18:AP18" si="11">J18*(1-$F$4)</f>
        <v>6.0067870595917771E-5</v>
      </c>
      <c r="L18" s="42">
        <f t="shared" si="11"/>
        <v>5.9334086949433552E-5</v>
      </c>
      <c r="M18" s="42">
        <f t="shared" si="11"/>
        <v>5.8609267137267176E-5</v>
      </c>
      <c r="N18" s="42">
        <f t="shared" si="11"/>
        <v>5.7893301658033516E-5</v>
      </c>
      <c r="O18" s="42">
        <f t="shared" si="11"/>
        <v>5.7186082348006402E-5</v>
      </c>
      <c r="P18" s="42">
        <f t="shared" si="11"/>
        <v>5.6487502364777913E-5</v>
      </c>
      <c r="Q18" s="42">
        <f t="shared" si="11"/>
        <v>5.5797456171117273E-5</v>
      </c>
      <c r="R18" s="42">
        <f t="shared" si="11"/>
        <v>5.5115839519026918E-5</v>
      </c>
      <c r="S18" s="42">
        <f t="shared" si="11"/>
        <v>5.444254943399335E-5</v>
      </c>
      <c r="T18" s="42">
        <f t="shared" si="11"/>
        <v>5.3777484199430364E-5</v>
      </c>
      <c r="U18" s="42">
        <f t="shared" si="11"/>
        <v>5.3120543341312324E-5</v>
      </c>
      <c r="V18" s="42">
        <f t="shared" si="11"/>
        <v>5.2471627612995157E-5</v>
      </c>
      <c r="W18" s="42">
        <f t="shared" si="11"/>
        <v>5.1830638980222775E-5</v>
      </c>
      <c r="X18" s="42">
        <f t="shared" si="11"/>
        <v>5.1197480606316644E-5</v>
      </c>
      <c r="Y18" s="42">
        <f t="shared" si="11"/>
        <v>5.0572056837546296E-5</v>
      </c>
      <c r="Z18" s="42">
        <f t="shared" si="11"/>
        <v>4.9954273188678544E-5</v>
      </c>
      <c r="AA18" s="42">
        <f t="shared" si="11"/>
        <v>4.9344036328703209E-5</v>
      </c>
      <c r="AB18" s="42">
        <f t="shared" si="11"/>
        <v>4.8741254066733255E-5</v>
      </c>
      <c r="AC18" s="42">
        <f t="shared" si="11"/>
        <v>4.8145835338077139E-5</v>
      </c>
      <c r="AD18" s="42">
        <f t="shared" si="11"/>
        <v>4.7557690190481311E-5</v>
      </c>
      <c r="AE18" s="42">
        <f t="shared" si="11"/>
        <v>4.6976729770540769E-5</v>
      </c>
      <c r="AF18" s="42">
        <f t="shared" si="11"/>
        <v>4.6402866310275639E-5</v>
      </c>
      <c r="AG18" s="42">
        <f t="shared" si="11"/>
        <v>4.5836013113871703E-5</v>
      </c>
      <c r="AH18" s="42">
        <f t="shared" si="11"/>
        <v>4.5276084544582928E-5</v>
      </c>
      <c r="AI18" s="42">
        <f t="shared" si="11"/>
        <v>4.4722996011793986E-5</v>
      </c>
      <c r="AJ18" s="42">
        <f t="shared" si="11"/>
        <v>4.4176663958240823E-5</v>
      </c>
      <c r="AK18" s="42">
        <f t="shared" si="11"/>
        <v>4.3637005847387315E-5</v>
      </c>
      <c r="AL18" s="42">
        <f t="shared" si="11"/>
        <v>4.3103940150956161E-5</v>
      </c>
      <c r="AM18" s="42">
        <f t="shared" si="11"/>
        <v>4.2577386336612091E-5</v>
      </c>
      <c r="AN18" s="42">
        <f t="shared" si="11"/>
        <v>4.2057264855795526E-5</v>
      </c>
      <c r="AO18" s="42">
        <f t="shared" si="11"/>
        <v>4.1543497131704839E-5</v>
      </c>
      <c r="AP18" s="42">
        <f t="shared" si="11"/>
        <v>4.1036005547425493E-5</v>
      </c>
      <c r="AQ18" s="42">
        <f t="shared" ref="AQ18:BJ18" si="12">AP18*(1-$F$4)</f>
        <v>4.0534713434204104E-5</v>
      </c>
      <c r="AR18" s="42">
        <f t="shared" si="12"/>
        <v>4.0039545059865814E-5</v>
      </c>
      <c r="AS18" s="42">
        <f t="shared" si="12"/>
        <v>3.9550425617373132E-5</v>
      </c>
      <c r="AT18" s="42">
        <f t="shared" si="12"/>
        <v>3.9067281213524537E-5</v>
      </c>
      <c r="AU18" s="42">
        <f t="shared" si="12"/>
        <v>3.8590038857791139E-5</v>
      </c>
      <c r="AV18" s="42">
        <f t="shared" si="12"/>
        <v>3.8118626451289711E-5</v>
      </c>
      <c r="AW18" s="42">
        <f t="shared" si="12"/>
        <v>3.765297277589043E-5</v>
      </c>
      <c r="AX18" s="42">
        <f t="shared" si="12"/>
        <v>3.7193007483457675E-5</v>
      </c>
      <c r="AY18" s="42">
        <f t="shared" si="12"/>
        <v>3.6738661085222256E-5</v>
      </c>
      <c r="AZ18" s="42">
        <f t="shared" si="12"/>
        <v>3.6289864941283463E-5</v>
      </c>
      <c r="BA18" s="42">
        <f t="shared" si="12"/>
        <v>3.5846551250239373E-5</v>
      </c>
      <c r="BB18" s="42">
        <f t="shared" si="12"/>
        <v>3.5408653038943834E-5</v>
      </c>
      <c r="BC18" s="42">
        <f t="shared" si="12"/>
        <v>3.4976104152388555E-5</v>
      </c>
      <c r="BD18" s="42">
        <f t="shared" si="12"/>
        <v>3.4548839243708811E-5</v>
      </c>
      <c r="BE18" s="42">
        <f t="shared" si="12"/>
        <v>3.4126793764311229E-5</v>
      </c>
      <c r="BF18" s="42">
        <f t="shared" si="12"/>
        <v>3.37099039541222E-5</v>
      </c>
      <c r="BG18" s="42">
        <f t="shared" si="12"/>
        <v>3.329810683195537E-5</v>
      </c>
      <c r="BH18" s="42">
        <f t="shared" si="12"/>
        <v>3.2891340185996825E-5</v>
      </c>
      <c r="BI18" s="42">
        <f t="shared" si="12"/>
        <v>3.2489542564406523E-5</v>
      </c>
      <c r="BJ18" s="42">
        <f t="shared" si="12"/>
        <v>3.2092653266034512E-5</v>
      </c>
      <c r="BK18" t="str">
        <f t="shared" si="3"/>
        <v>16_RUS</v>
      </c>
      <c r="BL18" t="str">
        <f t="shared" si="4"/>
        <v>d_ind_cem_2_coal_products</v>
      </c>
      <c r="BO18" s="8">
        <f t="shared" si="5"/>
        <v>2.9973719880000012</v>
      </c>
      <c r="BP18" s="8">
        <f t="shared" si="6"/>
        <v>3.5083290599999999</v>
      </c>
      <c r="BQ18" s="8" cm="1">
        <f t="array" ref="BQ18">K18*INDEX(prod_est,$G18+$H18-1,MATCH(BQ$14,$BP$14:$DP$14,0))</f>
        <v>3.5174537056091704</v>
      </c>
      <c r="BR18" s="8" cm="1">
        <f t="array" ref="BR18">L18*INDEX(prod_est,$G18+$H18-1,MATCH(BR$14,$BP$14:$DP$14,0))</f>
        <v>3.2621069268430953</v>
      </c>
      <c r="BS18" s="8" cm="1">
        <f t="array" ref="BS18">M18*INDEX(prod_est,$G18+$H18-1,MATCH(BS$14,$BP$14:$DP$14,0))</f>
        <v>3.308474480637476</v>
      </c>
      <c r="BT18" s="8" cm="1">
        <f t="array" ref="BT18">N18*INDEX(prod_est,$G18+$H18-1,MATCH(BT$14,$BP$14:$DP$14,0))</f>
        <v>3.3550611584449221</v>
      </c>
      <c r="BU18" s="8" cm="1">
        <f t="array" ref="BU18">O18*INDEX(prod_est,$G18+$H18-1,MATCH(BU$14,$BP$14:$DP$14,0))</f>
        <v>3.4018677864336349</v>
      </c>
      <c r="BV18" s="8" cm="1">
        <f t="array" ref="BV18">P18*INDEX(prod_est,$G18+$H18-1,MATCH(BV$14,$BP$14:$DP$14,0))</f>
        <v>3.4488951935870222</v>
      </c>
      <c r="BW18" s="8" cm="1">
        <f t="array" ref="BW18">Q18*INDEX(prod_est,$G18+$H18-1,MATCH(BW$14,$BP$14:$DP$14,0))</f>
        <v>3.4961442117127981</v>
      </c>
      <c r="BX18" s="8" cm="1">
        <f t="array" ref="BX18">R18*INDEX(prod_est,$G18+$H18-1,MATCH(BX$14,$BP$14:$DP$14,0))</f>
        <v>3.5436156754520298</v>
      </c>
      <c r="BY18" s="8" cm="1">
        <f t="array" ref="BY18">S18*INDEX(prod_est,$G18+$H18-1,MATCH(BY$14,$BP$14:$DP$14,0))</f>
        <v>3.5913104222882892</v>
      </c>
      <c r="BZ18" s="8" cm="1">
        <f t="array" ref="BZ18">T18*INDEX(prod_est,$G18+$H18-1,MATCH(BZ$14,$BP$14:$DP$14,0))</f>
        <v>3.6006508901621697</v>
      </c>
      <c r="CA18" s="8" cm="1">
        <f t="array" ref="CA18">U18*INDEX(prod_est,$G18+$H18-1,MATCH(CA$14,$BP$14:$DP$14,0))</f>
        <v>3.6100156512131414</v>
      </c>
      <c r="CB18" s="8" cm="1">
        <f t="array" ref="CB18">V18*INDEX(prod_est,$G18+$H18-1,MATCH(CB$14,$BP$14:$DP$14,0))</f>
        <v>3.6194047686241797</v>
      </c>
      <c r="CC18" s="8" cm="1">
        <f t="array" ref="CC18">W18*INDEX(prod_est,$G18+$H18-1,MATCH(CC$14,$BP$14:$DP$14,0))</f>
        <v>3.6180927343955571</v>
      </c>
      <c r="CD18" s="8" cm="1">
        <f t="array" ref="CD18">X18*INDEX(prod_est,$G18+$H18-1,MATCH(CD$14,$BP$14:$DP$14,0))</f>
        <v>3.6275028591067464</v>
      </c>
      <c r="CE18" s="8" cm="1">
        <f t="array" ref="CE18">Y18*INDEX(prod_est,$G18+$H18-1,MATCH(CE$14,$BP$14:$DP$14,0))</f>
        <v>3.6369374581621763</v>
      </c>
      <c r="CF18" s="8" cm="1">
        <f t="array" ref="CF18">Z18*INDEX(prod_est,$G18+$H18-1,MATCH(CF$14,$BP$14:$DP$14,0))</f>
        <v>3.6463965952160065</v>
      </c>
      <c r="CG18" s="8" cm="1">
        <f t="array" ref="CG18">AA18*INDEX(prod_est,$G18+$H18-1,MATCH(CG$14,$BP$14:$DP$14,0))</f>
        <v>3.6558803340879376</v>
      </c>
      <c r="CH18" s="8" cm="1">
        <f t="array" ref="CH18">AB18*INDEX(prod_est,$G18+$H18-1,MATCH(CH$14,$BP$14:$DP$14,0))</f>
        <v>3.6653887387636694</v>
      </c>
      <c r="CI18" s="8" cm="1">
        <f t="array" ref="CI18">AC18*INDEX(prod_est,$G18+$H18-1,MATCH(CI$14,$BP$14:$DP$14,0))</f>
        <v>3.674921873395312</v>
      </c>
      <c r="CJ18" s="8" cm="1">
        <f t="array" ref="CJ18">AD18*INDEX(prod_est,$G18+$H18-1,MATCH(CJ$14,$BP$14:$DP$14,0))</f>
        <v>3.6844798023018237</v>
      </c>
      <c r="CK18" s="8" cm="1">
        <f t="array" ref="CK18">AE18*INDEX(prod_est,$G18+$H18-1,MATCH(CK$14,$BP$14:$DP$14,0))</f>
        <v>3.6940625899694588</v>
      </c>
      <c r="CL18" s="8" cm="1">
        <f t="array" ref="CL18">AF18*INDEX(prod_est,$G18+$H18-1,MATCH(CL$14,$BP$14:$DP$14,0))</f>
        <v>3.7036703010521816</v>
      </c>
      <c r="CM18" s="8" cm="1">
        <f t="array" ref="CM18">AG18*INDEX(prod_est,$G18+$H18-1,MATCH(CM$14,$BP$14:$DP$14,0))</f>
        <v>3.713303000372103</v>
      </c>
      <c r="CN18" s="8" cm="1">
        <f t="array" ref="CN18">AH18*INDEX(prod_est,$G18+$H18-1,MATCH(CN$14,$BP$14:$DP$14,0))</f>
        <v>3.7229607529199491</v>
      </c>
      <c r="CO18" s="8" cm="1">
        <f t="array" ref="CO18">AI18*INDEX(prod_est,$G18+$H18-1,MATCH(CO$14,$BP$14:$DP$14,0))</f>
        <v>3.7326436238554512</v>
      </c>
      <c r="CP18" s="8" cm="1">
        <f t="array" ref="CP18">AJ18*INDEX(prod_est,$G18+$H18-1,MATCH(CP$14,$BP$14:$DP$14,0))</f>
        <v>3.7423516785078368</v>
      </c>
      <c r="CQ18" s="8" cm="1">
        <f t="array" ref="CQ18">AK18*INDEX(prod_est,$G18+$H18-1,MATCH(CQ$14,$BP$14:$DP$14,0))</f>
        <v>3.7520849823762297</v>
      </c>
      <c r="CR18" s="8" cm="1">
        <f t="array" ref="CR18">AL18*INDEX(prod_est,$G18+$H18-1,MATCH(CR$14,$BP$14:$DP$14,0))</f>
        <v>3.7618436011301082</v>
      </c>
      <c r="CS18" s="8" cm="1">
        <f t="array" ref="CS18">AM18*INDEX(prod_est,$G18+$H18-1,MATCH(CS$14,$BP$14:$DP$14,0))</f>
        <v>3.7716276006097496</v>
      </c>
      <c r="CT18" s="8" cm="1">
        <f t="array" ref="CT18">AN18*INDEX(prod_est,$G18+$H18-1,MATCH(CT$14,$BP$14:$DP$14,0))</f>
        <v>3.781437046826678</v>
      </c>
      <c r="CU18" s="8" cm="1">
        <f t="array" ref="CU18">AO18*INDEX(prod_est,$G18+$H18-1,MATCH(CU$14,$BP$14:$DP$14,0))</f>
        <v>3.7912720059640881</v>
      </c>
      <c r="CV18" s="8" cm="1">
        <f t="array" ref="CV18">AP18*INDEX(prod_est,$G18+$H18-1,MATCH(CV$14,$BP$14:$DP$14,0))</f>
        <v>3.8011325443773312</v>
      </c>
      <c r="CW18" cm="1">
        <f t="array" ref="CW18">AQ18*INDEX(prod_est,$G18+$H18-1,MATCH(CW$14,$BP$14:$DP$14,0))</f>
        <v>3.7546982547727219</v>
      </c>
      <c r="CX18" cm="1">
        <f t="array" ref="CX18">AR18*INDEX(prod_est,$G18+$H18-1,MATCH(CX$14,$BP$14:$DP$14,0))</f>
        <v>3.7088312022286232</v>
      </c>
      <c r="CY18" cm="1">
        <f t="array" ref="CY18">AS18*INDEX(prod_est,$G18+$H18-1,MATCH(CY$14,$BP$14:$DP$14,0))</f>
        <v>3.6635244574286707</v>
      </c>
      <c r="CZ18" cm="1">
        <f t="array" ref="CZ18">AT18*INDEX(prod_est,$G18+$H18-1,MATCH(CZ$14,$BP$14:$DP$14,0))</f>
        <v>3.6187711757043997</v>
      </c>
      <c r="DA18" cm="1">
        <f t="array" ref="DA18">AU18*INDEX(prod_est,$G18+$H18-1,MATCH(DA$14,$BP$14:$DP$14,0))</f>
        <v>3.5745645960011925</v>
      </c>
      <c r="DB18" cm="1">
        <f t="array" ref="DB18">AV18*INDEX(prod_est,$G18+$H18-1,MATCH(DB$14,$BP$14:$DP$14,0))</f>
        <v>3.5308980398568597</v>
      </c>
      <c r="DC18" cm="1">
        <f t="array" ref="DC18">AW18*INDEX(prod_est,$G18+$H18-1,MATCH(DC$14,$BP$14:$DP$14,0))</f>
        <v>3.4877649103926989</v>
      </c>
      <c r="DD18" cm="1">
        <f t="array" ref="DD18">AX18*INDEX(prod_est,$G18+$H18-1,MATCH(DD$14,$BP$14:$DP$14,0))</f>
        <v>3.4451586913168786</v>
      </c>
      <c r="DE18" cm="1">
        <f t="array" ref="DE18">AY18*INDEX(prod_est,$G18+$H18-1,MATCH(DE$14,$BP$14:$DP$14,0))</f>
        <v>3.4030729459399964</v>
      </c>
      <c r="DF18" cm="1">
        <f t="array" ref="DF18">AZ18*INDEX(prod_est,$G18+$H18-1,MATCH(DF$14,$BP$14:$DP$14,0))</f>
        <v>3.3615013162026615</v>
      </c>
      <c r="DG18" cm="1">
        <f t="array" ref="DG18">BA18*INDEX(prod_est,$G18+$H18-1,MATCH(DG$14,$BP$14:$DP$14,0))</f>
        <v>3.3204375217149584</v>
      </c>
      <c r="DH18" cm="1">
        <f t="array" ref="DH18">BB18*INDEX(prod_est,$G18+$H18-1,MATCH(DH$14,$BP$14:$DP$14,0))</f>
        <v>3.2798753588076446</v>
      </c>
      <c r="DI18" cm="1">
        <f t="array" ref="DI18">BC18*INDEX(prod_est,$G18+$H18-1,MATCH(DI$14,$BP$14:$DP$14,0))</f>
        <v>3.239808699594938</v>
      </c>
      <c r="DJ18" cm="1">
        <f t="array" ref="DJ18">BD18*INDEX(prod_est,$G18+$H18-1,MATCH(DJ$14,$BP$14:$DP$14,0))</f>
        <v>3.2002314910487497</v>
      </c>
      <c r="DK18" cm="1">
        <f t="array" ref="DK18">BE18*INDEX(prod_est,$G18+$H18-1,MATCH(DK$14,$BP$14:$DP$14,0))</f>
        <v>3.1611377540842338</v>
      </c>
      <c r="DL18" cm="1">
        <f t="array" ref="DL18">BF18*INDEX(prod_est,$G18+$H18-1,MATCH(DL$14,$BP$14:$DP$14,0))</f>
        <v>3.1225215826565003</v>
      </c>
      <c r="DM18" cm="1">
        <f t="array" ref="DM18">BG18*INDEX(prod_est,$G18+$H18-1,MATCH(DM$14,$BP$14:$DP$14,0))</f>
        <v>3.0843771428683668</v>
      </c>
      <c r="DN18" cm="1">
        <f t="array" ref="DN18">BH18*INDEX(prod_est,$G18+$H18-1,MATCH(DN$14,$BP$14:$DP$14,0))</f>
        <v>3.046698672089009</v>
      </c>
      <c r="DO18" cm="1">
        <f t="array" ref="DO18">BI18*INDEX(prod_est,$G18+$H18-1,MATCH(DO$14,$BP$14:$DP$14,0))</f>
        <v>3.0094804780833764</v>
      </c>
      <c r="DP18" cm="1">
        <f t="array" ref="DP18">BJ18*INDEX(prod_est,$G18+$H18-1,MATCH(DP$14,$BP$14:$DP$14,0))</f>
        <v>2.9727169381522445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ref="K19:AP19" si="13">J19*(1-$F$4)</f>
        <v>2.1576978398915506E-7</v>
      </c>
      <c r="L19" s="42">
        <f t="shared" si="13"/>
        <v>2.1313395992337845E-7</v>
      </c>
      <c r="M19" s="42">
        <f t="shared" si="13"/>
        <v>2.10530334844769E-7</v>
      </c>
      <c r="N19" s="42">
        <f t="shared" si="13"/>
        <v>2.0795851541342665E-7</v>
      </c>
      <c r="O19" s="42">
        <f t="shared" si="13"/>
        <v>2.054181130944558E-7</v>
      </c>
      <c r="P19" s="42">
        <f t="shared" si="13"/>
        <v>2.0290874409926785E-7</v>
      </c>
      <c r="Q19" s="42">
        <f t="shared" si="13"/>
        <v>2.0043002932760066E-7</v>
      </c>
      <c r="R19" s="42">
        <f t="shared" si="13"/>
        <v>1.9798159431024645E-7</v>
      </c>
      <c r="S19" s="42">
        <f t="shared" si="13"/>
        <v>1.9556306915247925E-7</v>
      </c>
      <c r="T19" s="42">
        <f t="shared" si="13"/>
        <v>1.931740884781734E-7</v>
      </c>
      <c r="U19" s="42">
        <f t="shared" si="13"/>
        <v>1.9081429137460479E-7</v>
      </c>
      <c r="V19" s="42">
        <f t="shared" si="13"/>
        <v>1.884833213379264E-7</v>
      </c>
      <c r="W19" s="42">
        <f t="shared" si="13"/>
        <v>1.8618082621930969E-7</v>
      </c>
      <c r="X19" s="42">
        <f t="shared" si="13"/>
        <v>1.8390645817174427E-7</v>
      </c>
      <c r="Y19" s="42">
        <f t="shared" si="13"/>
        <v>1.8165987359748716E-7</v>
      </c>
      <c r="Z19" s="42">
        <f t="shared" si="13"/>
        <v>1.7944073309615421E-7</v>
      </c>
      <c r="AA19" s="42">
        <f t="shared" si="13"/>
        <v>1.7724870141344552E-7</v>
      </c>
      <c r="AB19" s="42">
        <f t="shared" si="13"/>
        <v>1.7508344739049718E-7</v>
      </c>
      <c r="AC19" s="42">
        <f t="shared" si="13"/>
        <v>1.729446439138519E-7</v>
      </c>
      <c r="AD19" s="42">
        <f t="shared" si="13"/>
        <v>1.7083196786604065E-7</v>
      </c>
      <c r="AE19" s="42">
        <f t="shared" si="13"/>
        <v>1.6874510007676798E-7</v>
      </c>
      <c r="AF19" s="42">
        <f t="shared" si="13"/>
        <v>1.6668372527469384E-7</v>
      </c>
      <c r="AG19" s="42">
        <f t="shared" si="13"/>
        <v>1.6464753203980412E-7</v>
      </c>
      <c r="AH19" s="42">
        <f t="shared" si="13"/>
        <v>1.6263621275636334E-7</v>
      </c>
      <c r="AI19" s="42">
        <f t="shared" si="13"/>
        <v>1.6064946356644186E-7</v>
      </c>
      <c r="AJ19" s="42">
        <f t="shared" si="13"/>
        <v>1.586869843240109E-7</v>
      </c>
      <c r="AK19" s="42">
        <f t="shared" si="13"/>
        <v>1.5674847854959826E-7</v>
      </c>
      <c r="AL19" s="42">
        <f t="shared" si="13"/>
        <v>1.5483365338549807E-7</v>
      </c>
      <c r="AM19" s="42">
        <f t="shared" si="13"/>
        <v>1.529422195515275E-7</v>
      </c>
      <c r="AN19" s="42">
        <f t="shared" si="13"/>
        <v>1.5107389130132418E-7</v>
      </c>
      <c r="AO19" s="42">
        <f t="shared" si="13"/>
        <v>1.4922838637917733E-7</v>
      </c>
      <c r="AP19" s="42">
        <f t="shared" si="13"/>
        <v>1.4740542597738626E-7</v>
      </c>
      <c r="AQ19" s="42">
        <f t="shared" ref="AQ19:BJ19" si="14">AP19*(1-$F$4)</f>
        <v>1.4560473469413977E-7</v>
      </c>
      <c r="AR19" s="42">
        <f t="shared" si="14"/>
        <v>1.4382604049191022E-7</v>
      </c>
      <c r="AS19" s="42">
        <f t="shared" si="14"/>
        <v>1.4206907465635564E-7</v>
      </c>
      <c r="AT19" s="42">
        <f t="shared" si="14"/>
        <v>1.4033357175572404E-7</v>
      </c>
      <c r="AU19" s="42">
        <f t="shared" si="14"/>
        <v>1.3861926960075354E-7</v>
      </c>
      <c r="AV19" s="42">
        <f t="shared" si="14"/>
        <v>1.3692590920506253E-7</v>
      </c>
      <c r="AW19" s="42">
        <f t="shared" si="14"/>
        <v>1.3525323474602342E-7</v>
      </c>
      <c r="AX19" s="42">
        <f t="shared" si="14"/>
        <v>1.3360099352611462E-7</v>
      </c>
      <c r="AY19" s="42">
        <f t="shared" si="14"/>
        <v>1.3196893593474446E-7</v>
      </c>
      <c r="AZ19" s="42">
        <f t="shared" si="14"/>
        <v>1.3035681541054162E-7</v>
      </c>
      <c r="BA19" s="42">
        <f t="shared" si="14"/>
        <v>1.2876438840410603E-7</v>
      </c>
      <c r="BB19" s="42">
        <f t="shared" si="14"/>
        <v>1.2719141434121495E-7</v>
      </c>
      <c r="BC19" s="42">
        <f t="shared" si="14"/>
        <v>1.2563765558647851E-7</v>
      </c>
      <c r="BD19" s="42">
        <f t="shared" si="14"/>
        <v>1.2410287740743914E-7</v>
      </c>
      <c r="BE19" s="42">
        <f t="shared" si="14"/>
        <v>1.2258684793910962E-7</v>
      </c>
      <c r="BF19" s="42">
        <f t="shared" si="14"/>
        <v>1.2108933814894435E-7</v>
      </c>
      <c r="BG19" s="42">
        <f t="shared" si="14"/>
        <v>1.196101218022385E-7</v>
      </c>
      <c r="BH19" s="42">
        <f t="shared" si="14"/>
        <v>1.1814897542794979E-7</v>
      </c>
      <c r="BI19" s="42">
        <f t="shared" si="14"/>
        <v>1.167056782849379E-7</v>
      </c>
      <c r="BJ19" s="42">
        <f t="shared" si="14"/>
        <v>1.1528001232861621E-7</v>
      </c>
      <c r="BK19" t="str">
        <f t="shared" si="3"/>
        <v>16_RUS</v>
      </c>
      <c r="BL19" t="str">
        <f t="shared" si="4"/>
        <v>d_ind_cem_6_1_crude_oil</v>
      </c>
      <c r="BO19" s="8">
        <f t="shared" si="5"/>
        <v>4.2286680000000014E-3</v>
      </c>
      <c r="BP19" s="8">
        <f t="shared" si="6"/>
        <v>1.2602268E-2</v>
      </c>
      <c r="BQ19" s="8" cm="1">
        <f t="array" ref="BQ19">K19*INDEX(prod_est,$G19+$H19-1,MATCH(BQ$14,$BP$14:$DP$14,0))</f>
        <v>1.2635044637369296E-2</v>
      </c>
      <c r="BR19" s="8" cm="1">
        <f t="array" ref="BR19">L19*INDEX(prod_est,$G19+$H19-1,MATCH(BR$14,$BP$14:$DP$14,0))</f>
        <v>1.1717813532785627E-2</v>
      </c>
      <c r="BS19" s="8" cm="1">
        <f t="array" ref="BS19">M19*INDEX(prod_est,$G19+$H19-1,MATCH(BS$14,$BP$14:$DP$14,0))</f>
        <v>1.1884370411980193E-2</v>
      </c>
      <c r="BT19" s="8" cm="1">
        <f t="array" ref="BT19">N19*INDEX(prod_est,$G19+$H19-1,MATCH(BT$14,$BP$14:$DP$14,0))</f>
        <v>1.2051714406491096E-2</v>
      </c>
      <c r="BU19" s="8" cm="1">
        <f t="array" ref="BU19">O19*INDEX(prod_est,$G19+$H19-1,MATCH(BU$14,$BP$14:$DP$14,0))</f>
        <v>1.2219848483996943E-2</v>
      </c>
      <c r="BV19" s="8" cm="1">
        <f t="array" ref="BV19">P19*INDEX(prod_est,$G19+$H19-1,MATCH(BV$14,$BP$14:$DP$14,0))</f>
        <v>1.2388775622288841E-2</v>
      </c>
      <c r="BW19" s="8" cm="1">
        <f t="array" ref="BW19">Q19*INDEX(prod_est,$G19+$H19-1,MATCH(BW$14,$BP$14:$DP$14,0))</f>
        <v>1.2558498809303086E-2</v>
      </c>
      <c r="BX19" s="8" cm="1">
        <f t="array" ref="BX19">R19*INDEX(prod_est,$G19+$H19-1,MATCH(BX$14,$BP$14:$DP$14,0))</f>
        <v>1.272902104315366E-2</v>
      </c>
      <c r="BY19" s="8" cm="1">
        <f t="array" ref="BY19">S19*INDEX(prod_est,$G19+$H19-1,MATCH(BY$14,$BP$14:$DP$14,0))</f>
        <v>1.2900345332165107E-2</v>
      </c>
      <c r="BZ19" s="8" cm="1">
        <f t="array" ref="BZ19">T19*INDEX(prod_est,$G19+$H19-1,MATCH(BZ$14,$BP$14:$DP$14,0))</f>
        <v>1.2933897224641245E-2</v>
      </c>
      <c r="CA19" s="8" cm="1">
        <f t="array" ref="CA19">U19*INDEX(prod_est,$G19+$H19-1,MATCH(CA$14,$BP$14:$DP$14,0))</f>
        <v>1.2967536380633159E-2</v>
      </c>
      <c r="CB19" s="8" cm="1">
        <f t="array" ref="CB19">V19*INDEX(prod_est,$G19+$H19-1,MATCH(CB$14,$BP$14:$DP$14,0))</f>
        <v>1.3001263027100401E-2</v>
      </c>
      <c r="CC19" s="8" cm="1">
        <f t="array" ref="CC19">W19*INDEX(prod_est,$G19+$H19-1,MATCH(CC$14,$BP$14:$DP$14,0))</f>
        <v>1.299655006925309E-2</v>
      </c>
      <c r="CD19" s="8" cm="1">
        <f t="array" ref="CD19">X19*INDEX(prod_est,$G19+$H19-1,MATCH(CD$14,$BP$14:$DP$14,0))</f>
        <v>1.3030352176038316E-2</v>
      </c>
      <c r="CE19" s="8" cm="1">
        <f t="array" ref="CE19">Y19*INDEX(prod_est,$G19+$H19-1,MATCH(CE$14,$BP$14:$DP$14,0))</f>
        <v>1.3064242197109794E-2</v>
      </c>
      <c r="CF19" s="8" cm="1">
        <f t="array" ref="CF19">Z19*INDEX(prod_est,$G19+$H19-1,MATCH(CF$14,$BP$14:$DP$14,0))</f>
        <v>1.3098220361119614E-2</v>
      </c>
      <c r="CG19" s="8" cm="1">
        <f t="array" ref="CG19">AA19*INDEX(prod_est,$G19+$H19-1,MATCH(CG$14,$BP$14:$DP$14,0))</f>
        <v>1.3132286897314509E-2</v>
      </c>
      <c r="CH19" s="8" cm="1">
        <f t="array" ref="CH19">AB19*INDEX(prod_est,$G19+$H19-1,MATCH(CH$14,$BP$14:$DP$14,0))</f>
        <v>1.3166442035537499E-2</v>
      </c>
      <c r="CI19" s="8" cm="1">
        <f t="array" ref="CI19">AC19*INDEX(prod_est,$G19+$H19-1,MATCH(CI$14,$BP$14:$DP$14,0))</f>
        <v>1.3200686006229357E-2</v>
      </c>
      <c r="CJ19" s="8" cm="1">
        <f t="array" ref="CJ19">AD19*INDEX(prod_est,$G19+$H19-1,MATCH(CJ$14,$BP$14:$DP$14,0))</f>
        <v>1.3235019040430205E-2</v>
      </c>
      <c r="CK19" s="8" cm="1">
        <f t="array" ref="CK19">AE19*INDEX(prod_est,$G19+$H19-1,MATCH(CK$14,$BP$14:$DP$14,0))</f>
        <v>1.32694413697811E-2</v>
      </c>
      <c r="CL19" s="8" cm="1">
        <f t="array" ref="CL19">AF19*INDEX(prod_est,$G19+$H19-1,MATCH(CL$14,$BP$14:$DP$14,0))</f>
        <v>1.3303953226525531E-2</v>
      </c>
      <c r="CM19" s="8" cm="1">
        <f t="array" ref="CM19">AG19*INDEX(prod_est,$G19+$H19-1,MATCH(CM$14,$BP$14:$DP$14,0))</f>
        <v>1.3338554843510989E-2</v>
      </c>
      <c r="CN19" s="8" cm="1">
        <f t="array" ref="CN19">AH19*INDEX(prod_est,$G19+$H19-1,MATCH(CN$14,$BP$14:$DP$14,0))</f>
        <v>1.3373246454190645E-2</v>
      </c>
      <c r="CO19" s="8" cm="1">
        <f t="array" ref="CO19">AI19*INDEX(prod_est,$G19+$H19-1,MATCH(CO$14,$BP$14:$DP$14,0))</f>
        <v>1.3408028292624753E-2</v>
      </c>
      <c r="CP19" s="8" cm="1">
        <f t="array" ref="CP19">AJ19*INDEX(prod_est,$G19+$H19-1,MATCH(CP$14,$BP$14:$DP$14,0))</f>
        <v>1.344290059348242E-2</v>
      </c>
      <c r="CQ19" s="8" cm="1">
        <f t="array" ref="CQ19">AK19*INDEX(prod_est,$G19+$H19-1,MATCH(CQ$14,$BP$14:$DP$14,0))</f>
        <v>1.3477863592043029E-2</v>
      </c>
      <c r="CR19" s="8" cm="1">
        <f t="array" ref="CR19">AL19*INDEX(prod_est,$G19+$H19-1,MATCH(CR$14,$BP$14:$DP$14,0))</f>
        <v>1.3512917524197901E-2</v>
      </c>
      <c r="CS19" s="8" cm="1">
        <f t="array" ref="CS19">AM19*INDEX(prod_est,$G19+$H19-1,MATCH(CS$14,$BP$14:$DP$14,0))</f>
        <v>1.354806262645188E-2</v>
      </c>
      <c r="CT19" s="8" cm="1">
        <f t="array" ref="CT19">AN19*INDEX(prod_est,$G19+$H19-1,MATCH(CT$14,$BP$14:$DP$14,0))</f>
        <v>1.3583299135924945E-2</v>
      </c>
      <c r="CU19" s="8" cm="1">
        <f t="array" ref="CU19">AO19*INDEX(prod_est,$G19+$H19-1,MATCH(CU$14,$BP$14:$DP$14,0))</f>
        <v>1.3618627290353735E-2</v>
      </c>
      <c r="CV19" s="8" cm="1">
        <f t="array" ref="CV19">AP19*INDEX(prod_est,$G19+$H19-1,MATCH(CV$14,$BP$14:$DP$14,0))</f>
        <v>1.3654047328093291E-2</v>
      </c>
      <c r="CW19" cm="1">
        <f t="array" ref="CW19">AQ19*INDEX(prod_est,$G19+$H19-1,MATCH(CW$14,$BP$14:$DP$14,0))</f>
        <v>1.3487250727210333E-2</v>
      </c>
      <c r="CX19" cm="1">
        <f t="array" ref="CX19">AR19*INDEX(prod_est,$G19+$H19-1,MATCH(CX$14,$BP$14:$DP$14,0))</f>
        <v>1.3322491698440435E-2</v>
      </c>
      <c r="CY19" cm="1">
        <f t="array" ref="CY19">AS19*INDEX(prod_est,$G19+$H19-1,MATCH(CY$14,$BP$14:$DP$14,0))</f>
        <v>1.3159745350987895E-2</v>
      </c>
      <c r="CZ19" cm="1">
        <f t="array" ref="CZ19">AT19*INDEX(prod_est,$G19+$H19-1,MATCH(CZ$14,$BP$14:$DP$14,0))</f>
        <v>1.2998987098120715E-2</v>
      </c>
      <c r="DA19" cm="1">
        <f t="array" ref="DA19">AU19*INDEX(prod_est,$G19+$H19-1,MATCH(DA$14,$BP$14:$DP$14,0))</f>
        <v>1.2840192653456171E-2</v>
      </c>
      <c r="DB19" cm="1">
        <f t="array" ref="DB19">AV19*INDEX(prod_est,$G19+$H19-1,MATCH(DB$14,$BP$14:$DP$14,0))</f>
        <v>1.2683338027291793E-2</v>
      </c>
      <c r="DC19" cm="1">
        <f t="array" ref="DC19">AW19*INDEX(prod_est,$G19+$H19-1,MATCH(DC$14,$BP$14:$DP$14,0))</f>
        <v>1.2528399522981128E-2</v>
      </c>
      <c r="DD19" cm="1">
        <f t="array" ref="DD19">AX19*INDEX(prod_est,$G19+$H19-1,MATCH(DD$14,$BP$14:$DP$14,0))</f>
        <v>1.2375353733353802E-2</v>
      </c>
      <c r="DE19" cm="1">
        <f t="array" ref="DE19">AY19*INDEX(prod_est,$G19+$H19-1,MATCH(DE$14,$BP$14:$DP$14,0))</f>
        <v>1.2224177537179309E-2</v>
      </c>
      <c r="DF19" cm="1">
        <f t="array" ref="DF19">AZ19*INDEX(prod_est,$G19+$H19-1,MATCH(DF$14,$BP$14:$DP$14,0))</f>
        <v>1.2074848095673994E-2</v>
      </c>
      <c r="DG19" cm="1">
        <f t="array" ref="DG19">BA19*INDEX(prod_est,$G19+$H19-1,MATCH(DG$14,$BP$14:$DP$14,0))</f>
        <v>1.1927342849050704E-2</v>
      </c>
      <c r="DH19" cm="1">
        <f t="array" ref="DH19">BB19*INDEX(prod_est,$G19+$H19-1,MATCH(DH$14,$BP$14:$DP$14,0))</f>
        <v>1.1781639513110594E-2</v>
      </c>
      <c r="DI19" cm="1">
        <f t="array" ref="DI19">BC19*INDEX(prod_est,$G19+$H19-1,MATCH(DI$14,$BP$14:$DP$14,0))</f>
        <v>1.1637716075876572E-2</v>
      </c>
      <c r="DJ19" cm="1">
        <f t="array" ref="DJ19">BD19*INDEX(prod_est,$G19+$H19-1,MATCH(DJ$14,$BP$14:$DP$14,0))</f>
        <v>1.1495550794267853E-2</v>
      </c>
      <c r="DK19" cm="1">
        <f t="array" ref="DK19">BE19*INDEX(prod_est,$G19+$H19-1,MATCH(DK$14,$BP$14:$DP$14,0))</f>
        <v>1.1355122190815147E-2</v>
      </c>
      <c r="DL19" cm="1">
        <f t="array" ref="DL19">BF19*INDEX(prod_est,$G19+$H19-1,MATCH(DL$14,$BP$14:$DP$14,0))</f>
        <v>1.1216409050415984E-2</v>
      </c>
      <c r="DM19" cm="1">
        <f t="array" ref="DM19">BG19*INDEX(prod_est,$G19+$H19-1,MATCH(DM$14,$BP$14:$DP$14,0))</f>
        <v>1.1079390417129653E-2</v>
      </c>
      <c r="DN19" cm="1">
        <f t="array" ref="DN19">BH19*INDEX(prod_est,$G19+$H19-1,MATCH(DN$14,$BP$14:$DP$14,0))</f>
        <v>1.0944045591011307E-2</v>
      </c>
      <c r="DO19" cm="1">
        <f t="array" ref="DO19">BI19*INDEX(prod_est,$G19+$H19-1,MATCH(DO$14,$BP$14:$DP$14,0))</f>
        <v>1.0810354124984749E-2</v>
      </c>
      <c r="DP19" cm="1">
        <f t="array" ref="DP19">BJ19*INDEX(prod_est,$G19+$H19-1,MATCH(DP$14,$BP$14:$DP$14,0))</f>
        <v>1.0678295821753401E-2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16_RUS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16_RUS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16_RUS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16_RUS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16_RUS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16_RUS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ref="K26:AP26" si="27">J26*(1-$F$4)</f>
        <v>2.1290456197385721E-4</v>
      </c>
      <c r="L26" s="42">
        <f t="shared" si="27"/>
        <v>2.1030373919974475E-4</v>
      </c>
      <c r="M26" s="42">
        <f t="shared" si="27"/>
        <v>2.0773468784020241E-4</v>
      </c>
      <c r="N26" s="42">
        <f t="shared" si="27"/>
        <v>2.0519701977851813E-4</v>
      </c>
      <c r="O26" s="42">
        <f t="shared" si="27"/>
        <v>2.0269035163917828E-4</v>
      </c>
      <c r="P26" s="42">
        <f t="shared" si="27"/>
        <v>2.0021430472994968E-4</v>
      </c>
      <c r="Q26" s="42">
        <f t="shared" si="27"/>
        <v>1.9776850498466904E-4</v>
      </c>
      <c r="R26" s="42">
        <f t="shared" si="27"/>
        <v>1.9535258290673133E-4</v>
      </c>
      <c r="S26" s="42">
        <f t="shared" si="27"/>
        <v>1.9296617351326843E-4</v>
      </c>
      <c r="T26" s="42">
        <f t="shared" si="27"/>
        <v>1.9060891628000975E-4</v>
      </c>
      <c r="U26" s="42">
        <f t="shared" si="27"/>
        <v>1.8828045508681646E-4</v>
      </c>
      <c r="V26" s="42">
        <f t="shared" si="27"/>
        <v>1.8598043816388092E-4</v>
      </c>
      <c r="W26" s="42">
        <f t="shared" si="27"/>
        <v>1.837085180385835E-4</v>
      </c>
      <c r="X26" s="42">
        <f t="shared" si="27"/>
        <v>1.8146435148299855E-4</v>
      </c>
      <c r="Y26" s="42">
        <f t="shared" si="27"/>
        <v>1.7924759946204148E-4</v>
      </c>
      <c r="Z26" s="42">
        <f t="shared" si="27"/>
        <v>1.7705792708224951E-4</v>
      </c>
      <c r="AA26" s="42">
        <f t="shared" si="27"/>
        <v>1.7489500354118793E-4</v>
      </c>
      <c r="AB26" s="42">
        <f t="shared" si="27"/>
        <v>1.7275850207747455E-4</v>
      </c>
      <c r="AC26" s="42">
        <f t="shared" si="27"/>
        <v>1.7064809992141451E-4</v>
      </c>
      <c r="AD26" s="42">
        <f t="shared" si="27"/>
        <v>1.6856347824623815E-4</v>
      </c>
      <c r="AE26" s="42">
        <f t="shared" si="27"/>
        <v>1.6650432211993467E-4</v>
      </c>
      <c r="AF26" s="42">
        <f t="shared" si="27"/>
        <v>1.644703204576741E-4</v>
      </c>
      <c r="AG26" s="42">
        <f t="shared" si="27"/>
        <v>1.6246116597481048E-4</v>
      </c>
      <c r="AH26" s="42">
        <f t="shared" si="27"/>
        <v>1.604765551404591E-4</v>
      </c>
      <c r="AI26" s="42">
        <f t="shared" si="27"/>
        <v>1.58516188131641E-4</v>
      </c>
      <c r="AJ26" s="42">
        <f t="shared" si="27"/>
        <v>1.5657976878798743E-4</v>
      </c>
      <c r="AK26" s="42">
        <f t="shared" si="27"/>
        <v>1.5466700456699781E-4</v>
      </c>
      <c r="AL26" s="42">
        <f t="shared" si="27"/>
        <v>1.5277760649984415E-4</v>
      </c>
      <c r="AM26" s="42">
        <f t="shared" si="27"/>
        <v>1.5091128914771537E-4</v>
      </c>
      <c r="AN26" s="42">
        <f t="shared" si="27"/>
        <v>1.4906777055869499E-4</v>
      </c>
      <c r="AO26" s="42">
        <f t="shared" si="27"/>
        <v>1.4724677222516548E-4</v>
      </c>
      <c r="AP26" s="42">
        <f t="shared" si="27"/>
        <v>1.4544801904173307E-4</v>
      </c>
      <c r="AQ26" s="42">
        <f t="shared" ref="AQ26:BJ26" si="28">AP26*(1-$F$4)</f>
        <v>1.4367123926366644E-4</v>
      </c>
      <c r="AR26" s="42">
        <f t="shared" si="28"/>
        <v>1.4191616446584325E-4</v>
      </c>
      <c r="AS26" s="42">
        <f t="shared" si="28"/>
        <v>1.4018252950219801E-4</v>
      </c>
      <c r="AT26" s="42">
        <f t="shared" si="28"/>
        <v>1.3847007246566549E-4</v>
      </c>
      <c r="AU26" s="42">
        <f t="shared" si="28"/>
        <v>1.3677853464861333E-4</v>
      </c>
      <c r="AV26" s="42">
        <f t="shared" si="28"/>
        <v>1.3510766050375811E-4</v>
      </c>
      <c r="AW26" s="42">
        <f t="shared" si="28"/>
        <v>1.3345719760555881E-4</v>
      </c>
      <c r="AX26" s="42">
        <f t="shared" si="28"/>
        <v>1.3182689661208182E-4</v>
      </c>
      <c r="AY26" s="42">
        <f t="shared" si="28"/>
        <v>1.3021651122733195E-4</v>
      </c>
      <c r="AZ26" s="42">
        <f t="shared" si="28"/>
        <v>1.2862579816404353E-4</v>
      </c>
      <c r="BA26" s="42">
        <f t="shared" si="28"/>
        <v>1.2705451710692597E-4</v>
      </c>
      <c r="BB26" s="42">
        <f t="shared" si="28"/>
        <v>1.2550243067635842E-4</v>
      </c>
      <c r="BC26" s="42">
        <f t="shared" si="28"/>
        <v>1.239693043925279E-4</v>
      </c>
      <c r="BD26" s="42">
        <f t="shared" si="28"/>
        <v>1.2245490664000553E-4</v>
      </c>
      <c r="BE26" s="42">
        <f t="shared" si="28"/>
        <v>1.2095900863275547E-4</v>
      </c>
      <c r="BF26" s="42">
        <f t="shared" si="28"/>
        <v>1.1948138437957124E-4</v>
      </c>
      <c r="BG26" s="42">
        <f t="shared" si="28"/>
        <v>1.1802181064993443E-4</v>
      </c>
      <c r="BH26" s="42">
        <f t="shared" si="28"/>
        <v>1.1658006694029035E-4</v>
      </c>
      <c r="BI26" s="42">
        <f t="shared" si="28"/>
        <v>1.1515593544073566E-4</v>
      </c>
      <c r="BJ26" s="42">
        <f t="shared" si="28"/>
        <v>1.1374920100211304E-4</v>
      </c>
      <c r="BK26" t="str">
        <f t="shared" si="3"/>
        <v>16_RUS</v>
      </c>
      <c r="BL26" t="str">
        <f t="shared" si="4"/>
        <v>d_ind_cem_7_7_gas_diesel_oil</v>
      </c>
      <c r="BO26" s="8">
        <f t="shared" si="5"/>
        <v>4.2301752480000001</v>
      </c>
      <c r="BP26" s="8">
        <f t="shared" si="6"/>
        <v>12.434921603999999</v>
      </c>
      <c r="BQ26" s="8" cm="1">
        <f t="array" ref="BQ26">K26*INDEX(prod_est,$G26+$H26-1,MATCH(BQ$14,$BP$14:$DP$14,0))</f>
        <v>12.467262998114927</v>
      </c>
      <c r="BR26" s="8" cm="1">
        <f t="array" ref="BR26">L26*INDEX(prod_est,$G26+$H26-1,MATCH(BR$14,$BP$14:$DP$14,0))</f>
        <v>11.562211869361892</v>
      </c>
      <c r="BS26" s="8" cm="1">
        <f t="array" ref="BS26">M26*INDEX(prod_est,$G26+$H26-1,MATCH(BS$14,$BP$14:$DP$14,0))</f>
        <v>11.726557028137385</v>
      </c>
      <c r="BT26" s="8" cm="1">
        <f t="array" ref="BT26">N26*INDEX(prod_est,$G26+$H26-1,MATCH(BT$14,$BP$14:$DP$14,0))</f>
        <v>11.891678850070017</v>
      </c>
      <c r="BU26" s="8" cm="1">
        <f t="array" ref="BU26">O26*INDEX(prod_est,$G26+$H26-1,MATCH(BU$14,$BP$14:$DP$14,0))</f>
        <v>12.057580263430381</v>
      </c>
      <c r="BV26" s="8" cm="1">
        <f t="array" ref="BV26">P26*INDEX(prod_est,$G26+$H26-1,MATCH(BV$14,$BP$14:$DP$14,0))</f>
        <v>12.224264206467286</v>
      </c>
      <c r="BW26" s="8" cm="1">
        <f t="array" ref="BW26">Q26*INDEX(prod_est,$G26+$H26-1,MATCH(BW$14,$BP$14:$DP$14,0))</f>
        <v>12.391733627440015</v>
      </c>
      <c r="BX26" s="8" cm="1">
        <f t="array" ref="BX26">R26*INDEX(prod_est,$G26+$H26-1,MATCH(BX$14,$BP$14:$DP$14,0))</f>
        <v>12.559991484650388</v>
      </c>
      <c r="BY26" s="8" cm="1">
        <f t="array" ref="BY26">S26*INDEX(prod_est,$G26+$H26-1,MATCH(BY$14,$BP$14:$DP$14,0))</f>
        <v>12.729040746475194</v>
      </c>
      <c r="BZ26" s="8" cm="1">
        <f t="array" ref="BZ26">T26*INDEX(prod_est,$G26+$H26-1,MATCH(BZ$14,$BP$14:$DP$14,0))</f>
        <v>12.762147101030312</v>
      </c>
      <c r="CA26" s="8" cm="1">
        <f t="array" ref="CA26">U26*INDEX(prod_est,$G26+$H26-1,MATCH(CA$14,$BP$14:$DP$14,0))</f>
        <v>12.795339560322892</v>
      </c>
      <c r="CB26" s="8" cm="1">
        <f t="array" ref="CB26">V26*INDEX(prod_est,$G26+$H26-1,MATCH(CB$14,$BP$14:$DP$14,0))</f>
        <v>12.828618348298674</v>
      </c>
      <c r="CC26" s="8" cm="1">
        <f t="array" ref="CC26">W26*INDEX(prod_est,$G26+$H26-1,MATCH(CC$14,$BP$14:$DP$14,0))</f>
        <v>12.823967974147427</v>
      </c>
      <c r="CD26" s="8" cm="1">
        <f t="array" ref="CD26">X26*INDEX(prod_est,$G26+$H26-1,MATCH(CD$14,$BP$14:$DP$14,0))</f>
        <v>12.857321220398365</v>
      </c>
      <c r="CE26" s="8" cm="1">
        <f t="array" ref="CE26">Y26*INDEX(prod_est,$G26+$H26-1,MATCH(CE$14,$BP$14:$DP$14,0))</f>
        <v>12.890761213515617</v>
      </c>
      <c r="CF26" s="8" cm="1">
        <f t="array" ref="CF26">Z26*INDEX(prod_est,$G26+$H26-1,MATCH(CF$14,$BP$14:$DP$14,0))</f>
        <v>12.924288179114981</v>
      </c>
      <c r="CG26" s="8" cm="1">
        <f t="array" ref="CG26">AA26*INDEX(prod_est,$G26+$H26-1,MATCH(CG$14,$BP$14:$DP$14,0))</f>
        <v>12.957902343399009</v>
      </c>
      <c r="CH26" s="8" cm="1">
        <f t="array" ref="CH26">AB26*INDEX(prod_est,$G26+$H26-1,MATCH(CH$14,$BP$14:$DP$14,0))</f>
        <v>12.991603933158618</v>
      </c>
      <c r="CI26" s="8" cm="1">
        <f t="array" ref="CI26">AC26*INDEX(prod_est,$G26+$H26-1,MATCH(CI$14,$BP$14:$DP$14,0))</f>
        <v>13.025393175774546</v>
      </c>
      <c r="CJ26" s="8" cm="1">
        <f t="array" ref="CJ26">AD26*INDEX(prod_est,$G26+$H26-1,MATCH(CJ$14,$BP$14:$DP$14,0))</f>
        <v>13.059270299218914</v>
      </c>
      <c r="CK26" s="8" cm="1">
        <f t="array" ref="CK26">AE26*INDEX(prod_est,$G26+$H26-1,MATCH(CK$14,$BP$14:$DP$14,0))</f>
        <v>13.0932355320568</v>
      </c>
      <c r="CL26" s="8" cm="1">
        <f t="array" ref="CL26">AF26*INDEX(prod_est,$G26+$H26-1,MATCH(CL$14,$BP$14:$DP$14,0))</f>
        <v>13.127289103447719</v>
      </c>
      <c r="CM26" s="8" cm="1">
        <f t="array" ref="CM26">AG26*INDEX(prod_est,$G26+$H26-1,MATCH(CM$14,$BP$14:$DP$14,0))</f>
        <v>13.16143124314716</v>
      </c>
      <c r="CN26" s="8" cm="1">
        <f t="array" ref="CN26">AH26*INDEX(prod_est,$G26+$H26-1,MATCH(CN$14,$BP$14:$DP$14,0))</f>
        <v>13.195662181508254</v>
      </c>
      <c r="CO26" s="8" cm="1">
        <f t="array" ref="CO26">AI26*INDEX(prod_est,$G26+$H26-1,MATCH(CO$14,$BP$14:$DP$14,0))</f>
        <v>13.229982149483158</v>
      </c>
      <c r="CP26" s="8" cm="1">
        <f t="array" ref="CP26">AJ26*INDEX(prod_est,$G26+$H26-1,MATCH(CP$14,$BP$14:$DP$14,0))</f>
        <v>13.264391378624783</v>
      </c>
      <c r="CQ26" s="8" cm="1">
        <f t="array" ref="CQ26">AK26*INDEX(prod_est,$G26+$H26-1,MATCH(CQ$14,$BP$14:$DP$14,0))</f>
        <v>13.298890101088226</v>
      </c>
      <c r="CR26" s="8" cm="1">
        <f t="array" ref="CR26">AL26*INDEX(prod_est,$G26+$H26-1,MATCH(CR$14,$BP$14:$DP$14,0))</f>
        <v>13.333478549632392</v>
      </c>
      <c r="CS26" s="8" cm="1">
        <f t="array" ref="CS26">AM26*INDEX(prod_est,$G26+$H26-1,MATCH(CS$14,$BP$14:$DP$14,0))</f>
        <v>13.368156957621554</v>
      </c>
      <c r="CT26" s="8" cm="1">
        <f t="array" ref="CT26">AN26*INDEX(prod_est,$G26+$H26-1,MATCH(CT$14,$BP$14:$DP$14,0))</f>
        <v>13.402925559026967</v>
      </c>
      <c r="CU26" s="8" cm="1">
        <f t="array" ref="CU26">AO26*INDEX(prod_est,$G26+$H26-1,MATCH(CU$14,$BP$14:$DP$14,0))</f>
        <v>13.437784588428341</v>
      </c>
      <c r="CV26" s="8" cm="1">
        <f t="array" ref="CV26">AP26*INDEX(prod_est,$G26+$H26-1,MATCH(CV$14,$BP$14:$DP$14,0))</f>
        <v>13.472734281015589</v>
      </c>
      <c r="CW26" cm="1">
        <f t="array" ref="CW26">AQ26*INDEX(prod_est,$G26+$H26-1,MATCH(CW$14,$BP$14:$DP$14,0))</f>
        <v>13.308152583832728</v>
      </c>
      <c r="CX26" cm="1">
        <f t="array" ref="CX26">AR26*INDEX(prod_est,$G26+$H26-1,MATCH(CX$14,$BP$14:$DP$14,0))</f>
        <v>13.14558140170068</v>
      </c>
      <c r="CY26" cm="1">
        <f t="array" ref="CY26">AS26*INDEX(prod_est,$G26+$H26-1,MATCH(CY$14,$BP$14:$DP$14,0))</f>
        <v>12.984996174350361</v>
      </c>
      <c r="CZ26" cm="1">
        <f t="array" ref="CZ26">AT26*INDEX(prod_est,$G26+$H26-1,MATCH(CZ$14,$BP$14:$DP$14,0))</f>
        <v>12.826372641538695</v>
      </c>
      <c r="DA26" cm="1">
        <f t="array" ref="DA26">AU26*INDEX(prod_est,$G26+$H26-1,MATCH(DA$14,$BP$14:$DP$14,0))</f>
        <v>12.669686839383536</v>
      </c>
      <c r="DB26" cm="1">
        <f t="array" ref="DB26">AV26*INDEX(prod_est,$G26+$H26-1,MATCH(DB$14,$BP$14:$DP$14,0))</f>
        <v>12.514915096743339</v>
      </c>
      <c r="DC26" cm="1">
        <f t="array" ref="DC26">AW26*INDEX(prod_est,$G26+$H26-1,MATCH(DC$14,$BP$14:$DP$14,0))</f>
        <v>12.362034031641077</v>
      </c>
      <c r="DD26" cm="1">
        <f t="array" ref="DD26">AX26*INDEX(prod_est,$G26+$H26-1,MATCH(DD$14,$BP$14:$DP$14,0))</f>
        <v>12.211020547731826</v>
      </c>
      <c r="DE26" cm="1">
        <f t="array" ref="DE26">AY26*INDEX(prod_est,$G26+$H26-1,MATCH(DE$14,$BP$14:$DP$14,0))</f>
        <v>12.061851830813511</v>
      </c>
      <c r="DF26" cm="1">
        <f t="array" ref="DF26">AZ26*INDEX(prod_est,$G26+$H26-1,MATCH(DF$14,$BP$14:$DP$14,0))</f>
        <v>11.914505345380279</v>
      </c>
      <c r="DG26" cm="1">
        <f t="array" ref="DG26">BA26*INDEX(prod_est,$G26+$H26-1,MATCH(DG$14,$BP$14:$DP$14,0))</f>
        <v>11.768958831217965</v>
      </c>
      <c r="DH26" cm="1">
        <f t="array" ref="DH26">BB26*INDEX(prod_est,$G26+$H26-1,MATCH(DH$14,$BP$14:$DP$14,0))</f>
        <v>11.625190300041155</v>
      </c>
      <c r="DI26" cm="1">
        <f t="array" ref="DI26">BC26*INDEX(prod_est,$G26+$H26-1,MATCH(DI$14,$BP$14:$DP$14,0))</f>
        <v>11.483178032171333</v>
      </c>
      <c r="DJ26" cm="1">
        <f t="array" ref="DJ26">BD26*INDEX(prod_est,$G26+$H26-1,MATCH(DJ$14,$BP$14:$DP$14,0))</f>
        <v>11.342900573255603</v>
      </c>
      <c r="DK26" cm="1">
        <f t="array" ref="DK26">BE26*INDEX(prod_est,$G26+$H26-1,MATCH(DK$14,$BP$14:$DP$14,0))</f>
        <v>11.204336731025492</v>
      </c>
      <c r="DL26" cm="1">
        <f t="array" ref="DL26">BF26*INDEX(prod_est,$G26+$H26-1,MATCH(DL$14,$BP$14:$DP$14,0))</f>
        <v>11.067465572095351</v>
      </c>
      <c r="DM26" cm="1">
        <f t="array" ref="DM26">BG26*INDEX(prod_est,$G26+$H26-1,MATCH(DM$14,$BP$14:$DP$14,0))</f>
        <v>10.932266418799868</v>
      </c>
      <c r="DN26" cm="1">
        <f t="array" ref="DN26">BH26*INDEX(prod_est,$G26+$H26-1,MATCH(DN$14,$BP$14:$DP$14,0))</f>
        <v>10.79871884607021</v>
      </c>
      <c r="DO26" cm="1">
        <f t="array" ref="DO26">BI26*INDEX(prod_est,$G26+$H26-1,MATCH(DO$14,$BP$14:$DP$14,0))</f>
        <v>10.666802678348331</v>
      </c>
      <c r="DP26" cm="1">
        <f t="array" ref="DP26">BJ26*INDEX(prod_est,$G26+$H26-1,MATCH(DP$14,$BP$14:$DP$14,0))</f>
        <v>10.536497986538961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ref="K27:AP27" si="29">J27*(1-$F$4)</f>
        <v>1.1163398159678113E-5</v>
      </c>
      <c r="L27" s="42">
        <f t="shared" si="29"/>
        <v>1.1027027102613864E-5</v>
      </c>
      <c r="M27" s="42">
        <f t="shared" si="29"/>
        <v>1.0892321941985342E-5</v>
      </c>
      <c r="N27" s="42">
        <f t="shared" si="29"/>
        <v>1.0759262327353135E-5</v>
      </c>
      <c r="O27" s="42">
        <f t="shared" si="29"/>
        <v>1.0627828156876946E-5</v>
      </c>
      <c r="P27" s="42">
        <f t="shared" si="29"/>
        <v>1.0497999574278734E-5</v>
      </c>
      <c r="Q27" s="42">
        <f t="shared" si="29"/>
        <v>1.0369756965842942E-5</v>
      </c>
      <c r="R27" s="42">
        <f t="shared" si="29"/>
        <v>1.0243080957453383E-5</v>
      </c>
      <c r="S27" s="42">
        <f t="shared" si="29"/>
        <v>1.0117952411666311E-5</v>
      </c>
      <c r="T27" s="42">
        <f t="shared" si="29"/>
        <v>9.99435242481925E-6</v>
      </c>
      <c r="U27" s="42">
        <f t="shared" si="29"/>
        <v>9.8722623241751516E-6</v>
      </c>
      <c r="V27" s="42">
        <f t="shared" si="29"/>
        <v>9.7516636651014211E-6</v>
      </c>
      <c r="W27" s="42">
        <f t="shared" si="29"/>
        <v>9.6325382282834213E-6</v>
      </c>
      <c r="X27" s="42">
        <f t="shared" si="29"/>
        <v>9.5148680169720044E-6</v>
      </c>
      <c r="Y27" s="42">
        <f t="shared" si="29"/>
        <v>9.3986352542646752E-6</v>
      </c>
      <c r="Z27" s="42">
        <f t="shared" si="29"/>
        <v>9.2838223804199651E-6</v>
      </c>
      <c r="AA27" s="42">
        <f t="shared" si="29"/>
        <v>9.1704120502046074E-6</v>
      </c>
      <c r="AB27" s="42">
        <f t="shared" si="29"/>
        <v>9.0583871302731309E-6</v>
      </c>
      <c r="AC27" s="42">
        <f t="shared" si="29"/>
        <v>8.947730696579453E-6</v>
      </c>
      <c r="AD27" s="42">
        <f t="shared" si="29"/>
        <v>8.8384260318201016E-6</v>
      </c>
      <c r="AE27" s="42">
        <f t="shared" si="29"/>
        <v>8.7304566229086631E-6</v>
      </c>
      <c r="AF27" s="42">
        <f t="shared" si="29"/>
        <v>8.6238061584810859E-6</v>
      </c>
      <c r="AG27" s="42">
        <f t="shared" si="29"/>
        <v>8.5184585264314595E-6</v>
      </c>
      <c r="AH27" s="42">
        <f t="shared" si="29"/>
        <v>8.4143978114778927E-6</v>
      </c>
      <c r="AI27" s="42">
        <f t="shared" si="29"/>
        <v>8.3116082927581345E-6</v>
      </c>
      <c r="AJ27" s="42">
        <f t="shared" si="29"/>
        <v>8.2100744414545546E-6</v>
      </c>
      <c r="AK27" s="42">
        <f t="shared" si="29"/>
        <v>8.1097809184481502E-6</v>
      </c>
      <c r="AL27" s="42">
        <f t="shared" si="29"/>
        <v>8.0107125720011991E-6</v>
      </c>
      <c r="AM27" s="42">
        <f t="shared" si="29"/>
        <v>7.9128544354682297E-6</v>
      </c>
      <c r="AN27" s="42">
        <f t="shared" si="29"/>
        <v>7.816191725034953E-6</v>
      </c>
      <c r="AO27" s="42">
        <f t="shared" si="29"/>
        <v>7.7207098374848108E-6</v>
      </c>
      <c r="AP27" s="42">
        <f t="shared" si="29"/>
        <v>7.6263943479928093E-6</v>
      </c>
      <c r="AQ27" s="42">
        <f t="shared" ref="AQ27:BJ27" si="30">AP27*(1-$F$4)</f>
        <v>7.5332310079463066E-6</v>
      </c>
      <c r="AR27" s="42">
        <f t="shared" si="30"/>
        <v>7.441205742792417E-6</v>
      </c>
      <c r="AS27" s="42">
        <f t="shared" si="30"/>
        <v>7.3503046499117141E-6</v>
      </c>
      <c r="AT27" s="42">
        <f t="shared" si="30"/>
        <v>7.2605139965179062E-6</v>
      </c>
      <c r="AU27" s="42">
        <f t="shared" si="30"/>
        <v>7.1718202175831708E-6</v>
      </c>
      <c r="AV27" s="42">
        <f t="shared" si="30"/>
        <v>7.0842099137888313E-6</v>
      </c>
      <c r="AW27" s="42">
        <f t="shared" si="30"/>
        <v>6.9976698495010701E-6</v>
      </c>
      <c r="AX27" s="42">
        <f t="shared" si="30"/>
        <v>6.91218695077137E-6</v>
      </c>
      <c r="AY27" s="42">
        <f t="shared" si="30"/>
        <v>6.8277483033613793E-6</v>
      </c>
      <c r="AZ27" s="42">
        <f t="shared" si="30"/>
        <v>6.7443411507919076E-6</v>
      </c>
      <c r="BA27" s="42">
        <f t="shared" si="30"/>
        <v>6.6619528924157565E-6</v>
      </c>
      <c r="BB27" s="42">
        <f t="shared" si="30"/>
        <v>6.5805710815140869E-6</v>
      </c>
      <c r="BC27" s="42">
        <f t="shared" si="30"/>
        <v>6.5001834234160454E-6</v>
      </c>
      <c r="BD27" s="42">
        <f t="shared" si="30"/>
        <v>6.4207777736413608E-6</v>
      </c>
      <c r="BE27" s="42">
        <f t="shared" si="30"/>
        <v>6.3423421360656287E-6</v>
      </c>
      <c r="BF27" s="42">
        <f t="shared" si="30"/>
        <v>6.2648646611080089E-6</v>
      </c>
      <c r="BG27" s="42">
        <f t="shared" si="30"/>
        <v>6.1883336439410645E-6</v>
      </c>
      <c r="BH27" s="42">
        <f t="shared" si="30"/>
        <v>6.1127375227224661E-6</v>
      </c>
      <c r="BI27" s="42">
        <f t="shared" si="30"/>
        <v>6.0380648768483E-6</v>
      </c>
      <c r="BJ27" s="42">
        <f t="shared" si="30"/>
        <v>5.9643044252277096E-6</v>
      </c>
      <c r="BK27" t="str">
        <f t="shared" si="3"/>
        <v>16_RUS</v>
      </c>
      <c r="BL27" t="str">
        <f t="shared" si="4"/>
        <v>d_ind_cem_7_8_fuel_oil</v>
      </c>
      <c r="BO27" s="8">
        <f t="shared" si="5"/>
        <v>0.69999109200000009</v>
      </c>
      <c r="BP27" s="8">
        <f t="shared" si="6"/>
        <v>0.65201036400000001</v>
      </c>
      <c r="BQ27" s="8" cm="1">
        <f t="array" ref="BQ27">K27*INDEX(prod_est,$G27+$H27-1,MATCH(BQ$14,$BP$14:$DP$14,0))</f>
        <v>0.65370614663705007</v>
      </c>
      <c r="BR27" s="8" cm="1">
        <f t="array" ref="BR27">L27*INDEX(prod_est,$G27+$H27-1,MATCH(BR$14,$BP$14:$DP$14,0))</f>
        <v>0.60625086427265984</v>
      </c>
      <c r="BS27" s="8" cm="1">
        <f t="array" ref="BS27">M27*INDEX(prod_est,$G27+$H27-1,MATCH(BS$14,$BP$14:$DP$14,0))</f>
        <v>0.61486810772680256</v>
      </c>
      <c r="BT27" s="8" cm="1">
        <f t="array" ref="BT27">N27*INDEX(prod_est,$G27+$H27-1,MATCH(BT$14,$BP$14:$DP$14,0))</f>
        <v>0.6235260745923118</v>
      </c>
      <c r="BU27" s="8" cm="1">
        <f t="array" ref="BU27">O27*INDEX(prod_est,$G27+$H27-1,MATCH(BU$14,$BP$14:$DP$14,0))</f>
        <v>0.63222491840958284</v>
      </c>
      <c r="BV27" s="8" cm="1">
        <f t="array" ref="BV27">P27*INDEX(prod_est,$G27+$H27-1,MATCH(BV$14,$BP$14:$DP$14,0))</f>
        <v>0.64096479324220657</v>
      </c>
      <c r="BW27" s="8" cm="1">
        <f t="array" ref="BW27">Q27*INDEX(prod_est,$G27+$H27-1,MATCH(BW$14,$BP$14:$DP$14,0))</f>
        <v>0.649745853678661</v>
      </c>
      <c r="BX27" s="8" cm="1">
        <f t="array" ref="BX27">R27*INDEX(prod_est,$G27+$H27-1,MATCH(BX$14,$BP$14:$DP$14,0))</f>
        <v>0.65856825483399317</v>
      </c>
      <c r="BY27" s="8" cm="1">
        <f t="array" ref="BY27">S27*INDEX(prod_est,$G27+$H27-1,MATCH(BY$14,$BP$14:$DP$14,0))</f>
        <v>0.66743215235151898</v>
      </c>
      <c r="BZ27" s="8" cm="1">
        <f t="array" ref="BZ27">T27*INDEX(prod_est,$G27+$H27-1,MATCH(BZ$14,$BP$14:$DP$14,0))</f>
        <v>0.6691680447818541</v>
      </c>
      <c r="CA27" s="8" cm="1">
        <f t="array" ref="CA27">U27*INDEX(prod_est,$G27+$H27-1,MATCH(CA$14,$BP$14:$DP$14,0))</f>
        <v>0.6709084520119607</v>
      </c>
      <c r="CB27" s="8" cm="1">
        <f t="array" ref="CB27">V27*INDEX(prod_est,$G27+$H27-1,MATCH(CB$14,$BP$14:$DP$14,0))</f>
        <v>0.672653385784168</v>
      </c>
      <c r="CC27" s="8" cm="1">
        <f t="array" ref="CC27">W27*INDEX(prod_est,$G27+$H27-1,MATCH(CC$14,$BP$14:$DP$14,0))</f>
        <v>0.67240954893182181</v>
      </c>
      <c r="CD27" s="8" cm="1">
        <f t="array" ref="CD27">X27*INDEX(prod_est,$G27+$H27-1,MATCH(CD$14,$BP$14:$DP$14,0))</f>
        <v>0.67415838683536444</v>
      </c>
      <c r="CE27" s="8" cm="1">
        <f t="array" ref="CE27">Y27*INDEX(prod_est,$G27+$H27-1,MATCH(CE$14,$BP$14:$DP$14,0))</f>
        <v>0.67591177320794282</v>
      </c>
      <c r="CF27" s="8" cm="1">
        <f t="array" ref="CF27">Z27*INDEX(prod_est,$G27+$H27-1,MATCH(CF$14,$BP$14:$DP$14,0))</f>
        <v>0.67766971987945424</v>
      </c>
      <c r="CG27" s="8" cm="1">
        <f t="array" ref="CG27">AA27*INDEX(prod_est,$G27+$H27-1,MATCH(CG$14,$BP$14:$DP$14,0))</f>
        <v>0.67943223871056091</v>
      </c>
      <c r="CH27" s="8" cm="1">
        <f t="array" ref="CH27">AB27*INDEX(prod_est,$G27+$H27-1,MATCH(CH$14,$BP$14:$DP$14,0))</f>
        <v>0.68119934159277562</v>
      </c>
      <c r="CI27" s="8" cm="1">
        <f t="array" ref="CI27">AC27*INDEX(prod_est,$G27+$H27-1,MATCH(CI$14,$BP$14:$DP$14,0))</f>
        <v>0.6829710404485374</v>
      </c>
      <c r="CJ27" s="8" cm="1">
        <f t="array" ref="CJ27">AD27*INDEX(prod_est,$G27+$H27-1,MATCH(CJ$14,$BP$14:$DP$14,0))</f>
        <v>0.68474734723129416</v>
      </c>
      <c r="CK27" s="8" cm="1">
        <f t="array" ref="CK27">AE27*INDEX(prod_est,$G27+$H27-1,MATCH(CK$14,$BP$14:$DP$14,0))</f>
        <v>0.68652827392558491</v>
      </c>
      <c r="CL27" s="8" cm="1">
        <f t="array" ref="CL27">AF27*INDEX(prod_est,$G27+$H27-1,MATCH(CL$14,$BP$14:$DP$14,0))</f>
        <v>0.68831383254711653</v>
      </c>
      <c r="CM27" s="8" cm="1">
        <f t="array" ref="CM27">AG27*INDEX(prod_est,$G27+$H27-1,MATCH(CM$14,$BP$14:$DP$14,0))</f>
        <v>0.69010403514284591</v>
      </c>
      <c r="CN27" s="8" cm="1">
        <f t="array" ref="CN27">AH27*INDEX(prod_est,$G27+$H27-1,MATCH(CN$14,$BP$14:$DP$14,0))</f>
        <v>0.69189889379106595</v>
      </c>
      <c r="CO27" s="8" cm="1">
        <f t="array" ref="CO27">AI27*INDEX(prod_est,$G27+$H27-1,MATCH(CO$14,$BP$14:$DP$14,0))</f>
        <v>0.69369842060147924</v>
      </c>
      <c r="CP27" s="8" cm="1">
        <f t="array" ref="CP27">AJ27*INDEX(prod_est,$G27+$H27-1,MATCH(CP$14,$BP$14:$DP$14,0))</f>
        <v>0.69550262771528792</v>
      </c>
      <c r="CQ27" s="8" cm="1">
        <f t="array" ref="CQ27">AK27*INDEX(prod_est,$G27+$H27-1,MATCH(CQ$14,$BP$14:$DP$14,0))</f>
        <v>0.69731152730526924</v>
      </c>
      <c r="CR27" s="8" cm="1">
        <f t="array" ref="CR27">AL27*INDEX(prod_est,$G27+$H27-1,MATCH(CR$14,$BP$14:$DP$14,0))</f>
        <v>0.69912513157586009</v>
      </c>
      <c r="CS27" s="8" cm="1">
        <f t="array" ref="CS27">AM27*INDEX(prod_est,$G27+$H27-1,MATCH(CS$14,$BP$14:$DP$14,0))</f>
        <v>0.70094345276323944</v>
      </c>
      <c r="CT27" s="8" cm="1">
        <f t="array" ref="CT27">AN27*INDEX(prod_est,$G27+$H27-1,MATCH(CT$14,$BP$14:$DP$14,0))</f>
        <v>0.70276650313541233</v>
      </c>
      <c r="CU27" s="8" cm="1">
        <f t="array" ref="CU27">AO27*INDEX(prod_est,$G27+$H27-1,MATCH(CU$14,$BP$14:$DP$14,0))</f>
        <v>0.70459429499228798</v>
      </c>
      <c r="CV27" s="8" cm="1">
        <f t="array" ref="CV27">AP27*INDEX(prod_est,$G27+$H27-1,MATCH(CV$14,$BP$14:$DP$14,0))</f>
        <v>0.70642684066577</v>
      </c>
      <c r="CW27" cm="1">
        <f t="array" ref="CW27">AQ27*INDEX(prod_est,$G27+$H27-1,MATCH(CW$14,$BP$14:$DP$14,0))</f>
        <v>0.6977971946008189</v>
      </c>
      <c r="CX27" cm="1">
        <f t="array" ref="CX27">AR27*INDEX(prod_est,$G27+$H27-1,MATCH(CX$14,$BP$14:$DP$14,0))</f>
        <v>0.68927296750768385</v>
      </c>
      <c r="CY27" cm="1">
        <f t="array" ref="CY27">AS27*INDEX(prod_est,$G27+$H27-1,MATCH(CY$14,$BP$14:$DP$14,0))</f>
        <v>0.68085287159778884</v>
      </c>
      <c r="CZ27" cm="1">
        <f t="array" ref="CZ27">AT27*INDEX(prod_est,$G27+$H27-1,MATCH(CZ$14,$BP$14:$DP$14,0))</f>
        <v>0.67253563481406586</v>
      </c>
      <c r="DA27" cm="1">
        <f t="array" ref="DA27">AU27*INDEX(prod_est,$G27+$H27-1,MATCH(DA$14,$BP$14:$DP$14,0))</f>
        <v>0.66432000063878049</v>
      </c>
      <c r="DB27" cm="1">
        <f t="array" ref="DB27">AV27*INDEX(prod_est,$G27+$H27-1,MATCH(DB$14,$BP$14:$DP$14,0))</f>
        <v>0.65620472790370443</v>
      </c>
      <c r="DC27" cm="1">
        <f t="array" ref="DC27">AW27*INDEX(prod_est,$G27+$H27-1,MATCH(DC$14,$BP$14:$DP$14,0))</f>
        <v>0.64818859060260814</v>
      </c>
      <c r="DD27" cm="1">
        <f t="array" ref="DD27">AX27*INDEX(prod_est,$G27+$H27-1,MATCH(DD$14,$BP$14:$DP$14,0))</f>
        <v>0.64027037770604223</v>
      </c>
      <c r="DE27" cm="1">
        <f t="array" ref="DE27">AY27*INDEX(prod_est,$G27+$H27-1,MATCH(DE$14,$BP$14:$DP$14,0))</f>
        <v>0.63244889297838314</v>
      </c>
      <c r="DF27" cm="1">
        <f t="array" ref="DF27">AZ27*INDEX(prod_est,$G27+$H27-1,MATCH(DF$14,$BP$14:$DP$14,0))</f>
        <v>0.62472295479711315</v>
      </c>
      <c r="DG27" cm="1">
        <f t="array" ref="DG27">BA27*INDEX(prod_est,$G27+$H27-1,MATCH(DG$14,$BP$14:$DP$14,0))</f>
        <v>0.61709139597430751</v>
      </c>
      <c r="DH27" cm="1">
        <f t="array" ref="DH27">BB27*INDEX(prod_est,$G27+$H27-1,MATCH(DH$14,$BP$14:$DP$14,0))</f>
        <v>0.60955306358030314</v>
      </c>
      <c r="DI27" cm="1">
        <f t="array" ref="DI27">BC27*INDEX(prod_est,$G27+$H27-1,MATCH(DI$14,$BP$14:$DP$14,0))</f>
        <v>0.6021068187695211</v>
      </c>
      <c r="DJ27" cm="1">
        <f t="array" ref="DJ27">BD27*INDEX(prod_est,$G27+$H27-1,MATCH(DJ$14,$BP$14:$DP$14,0))</f>
        <v>0.59475153660841618</v>
      </c>
      <c r="DK27" cm="1">
        <f t="array" ref="DK27">BE27*INDEX(prod_est,$G27+$H27-1,MATCH(DK$14,$BP$14:$DP$14,0))</f>
        <v>0.5874861059055293</v>
      </c>
      <c r="DL27" cm="1">
        <f t="array" ref="DL27">BF27*INDEX(prod_est,$G27+$H27-1,MATCH(DL$14,$BP$14:$DP$14,0))</f>
        <v>0.58030942904361515</v>
      </c>
      <c r="DM27" cm="1">
        <f t="array" ref="DM27">BG27*INDEX(prod_est,$G27+$H27-1,MATCH(DM$14,$BP$14:$DP$14,0))</f>
        <v>0.57322042181382094</v>
      </c>
      <c r="DN27" cm="1">
        <f t="array" ref="DN27">BH27*INDEX(prod_est,$G27+$H27-1,MATCH(DN$14,$BP$14:$DP$14,0))</f>
        <v>0.56621801325189081</v>
      </c>
      <c r="DO27" cm="1">
        <f t="array" ref="DO27">BI27*INDEX(prod_est,$G27+$H27-1,MATCH(DO$14,$BP$14:$DP$14,0))</f>
        <v>0.55930114547637055</v>
      </c>
      <c r="DP27" cm="1">
        <f t="array" ref="DP27">BJ27*INDEX(prod_est,$G27+$H27-1,MATCH(DP$14,$BP$14:$DP$14,0))</f>
        <v>0.55246877352878987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ref="K28:AP28" si="31">J28*(1-$F$4)</f>
        <v>1.5436500094426796E-5</v>
      </c>
      <c r="L28" s="42">
        <f t="shared" si="31"/>
        <v>1.5247929212591469E-5</v>
      </c>
      <c r="M28" s="42">
        <f t="shared" si="31"/>
        <v>1.5061661895505836E-5</v>
      </c>
      <c r="N28" s="42">
        <f t="shared" si="31"/>
        <v>1.4877670003032327E-5</v>
      </c>
      <c r="O28" s="42">
        <f t="shared" si="31"/>
        <v>1.4695925738790738E-5</v>
      </c>
      <c r="P28" s="42">
        <f t="shared" si="31"/>
        <v>1.451640164595892E-5</v>
      </c>
      <c r="Q28" s="42">
        <f t="shared" si="31"/>
        <v>1.4339070603124763E-5</v>
      </c>
      <c r="R28" s="42">
        <f t="shared" si="31"/>
        <v>1.4163905820188864E-5</v>
      </c>
      <c r="S28" s="42">
        <f t="shared" si="31"/>
        <v>1.3990880834317238E-5</v>
      </c>
      <c r="T28" s="42">
        <f t="shared" si="31"/>
        <v>1.3819969505943477E-5</v>
      </c>
      <c r="U28" s="42">
        <f t="shared" si="31"/>
        <v>1.3651146014819736E-5</v>
      </c>
      <c r="V28" s="42">
        <f t="shared" si="31"/>
        <v>1.3484384856115972E-5</v>
      </c>
      <c r="W28" s="42">
        <f t="shared" si="31"/>
        <v>1.3319660836566828E-5</v>
      </c>
      <c r="X28" s="42">
        <f t="shared" si="31"/>
        <v>1.3156949070665585E-5</v>
      </c>
      <c r="Y28" s="42">
        <f t="shared" si="31"/>
        <v>1.2996224976904614E-5</v>
      </c>
      <c r="Z28" s="42">
        <f t="shared" si="31"/>
        <v>1.2837464274061745E-5</v>
      </c>
      <c r="AA28" s="42">
        <f t="shared" si="31"/>
        <v>1.2680642977532013E-5</v>
      </c>
      <c r="AB28" s="42">
        <f t="shared" si="31"/>
        <v>1.2525737395704208E-5</v>
      </c>
      <c r="AC28" s="42">
        <f t="shared" si="31"/>
        <v>1.2372724126381685E-5</v>
      </c>
      <c r="AD28" s="42">
        <f t="shared" si="31"/>
        <v>1.2221580053246909E-5</v>
      </c>
      <c r="AE28" s="42">
        <f t="shared" si="31"/>
        <v>1.2072282342369176E-5</v>
      </c>
      <c r="AF28" s="42">
        <f t="shared" si="31"/>
        <v>1.1924808438755008E-5</v>
      </c>
      <c r="AG28" s="42">
        <f t="shared" si="31"/>
        <v>1.1779136062940671E-5</v>
      </c>
      <c r="AH28" s="42">
        <f t="shared" si="31"/>
        <v>1.1635243207626338E-5</v>
      </c>
      <c r="AI28" s="42">
        <f t="shared" si="31"/>
        <v>1.1493108134351357E-5</v>
      </c>
      <c r="AJ28" s="42">
        <f t="shared" si="31"/>
        <v>1.1352709370210132E-5</v>
      </c>
      <c r="AK28" s="42">
        <f t="shared" si="31"/>
        <v>1.1214025704608133E-5</v>
      </c>
      <c r="AL28" s="42">
        <f t="shared" si="31"/>
        <v>1.1077036186057522E-5</v>
      </c>
      <c r="AM28" s="42">
        <f t="shared" si="31"/>
        <v>1.0941720119011933E-5</v>
      </c>
      <c r="AN28" s="42">
        <f t="shared" si="31"/>
        <v>1.0808057060739912E-5</v>
      </c>
      <c r="AO28" s="42">
        <f t="shared" si="31"/>
        <v>1.0676026818236556E-5</v>
      </c>
      <c r="AP28" s="42">
        <f t="shared" si="31"/>
        <v>1.0545609445172871E-5</v>
      </c>
      <c r="AQ28" s="42">
        <f t="shared" ref="AQ28:BJ28" si="32">AP28*(1-$F$4)</f>
        <v>1.0416785238882408E-5</v>
      </c>
      <c r="AR28" s="42">
        <f t="shared" si="32"/>
        <v>1.0289534737384697E-5</v>
      </c>
      <c r="AS28" s="42">
        <f t="shared" si="32"/>
        <v>1.0163838716445054E-5</v>
      </c>
      <c r="AT28" s="42">
        <f t="shared" si="32"/>
        <v>1.00396781866703E-5</v>
      </c>
      <c r="AU28" s="42">
        <f t="shared" si="32"/>
        <v>9.9170343906399517E-6</v>
      </c>
      <c r="AV28" s="42">
        <f t="shared" si="32"/>
        <v>9.7958888000724744E-6</v>
      </c>
      <c r="AW28" s="42">
        <f t="shared" si="32"/>
        <v>9.6762231130261353E-6</v>
      </c>
      <c r="AX28" s="42">
        <f t="shared" si="32"/>
        <v>9.5580192511340551E-6</v>
      </c>
      <c r="AY28" s="42">
        <f t="shared" si="32"/>
        <v>9.4412593568730429E-6</v>
      </c>
      <c r="AZ28" s="42">
        <f t="shared" si="32"/>
        <v>9.3259257908657876E-6</v>
      </c>
      <c r="BA28" s="42">
        <f t="shared" si="32"/>
        <v>9.2120011292160063E-6</v>
      </c>
      <c r="BB28" s="42">
        <f t="shared" si="32"/>
        <v>9.0994681608761518E-6</v>
      </c>
      <c r="BC28" s="42">
        <f t="shared" si="32"/>
        <v>8.9883098850472671E-6</v>
      </c>
      <c r="BD28" s="42">
        <f t="shared" si="32"/>
        <v>8.8785095086106108E-6</v>
      </c>
      <c r="BE28" s="42">
        <f t="shared" si="32"/>
        <v>8.7700504435906522E-6</v>
      </c>
      <c r="BF28" s="42">
        <f t="shared" si="32"/>
        <v>8.6629163046490622E-6</v>
      </c>
      <c r="BG28" s="42">
        <f t="shared" si="32"/>
        <v>8.5570909066093153E-6</v>
      </c>
      <c r="BH28" s="42">
        <f t="shared" si="32"/>
        <v>8.4525582620115304E-6</v>
      </c>
      <c r="BI28" s="42">
        <f t="shared" si="32"/>
        <v>8.3493025786971857E-6</v>
      </c>
      <c r="BJ28" s="42">
        <f t="shared" si="32"/>
        <v>8.247308257423328E-6</v>
      </c>
      <c r="BK28" t="str">
        <f t="shared" si="3"/>
        <v>16_RUS</v>
      </c>
      <c r="BL28" t="str">
        <f t="shared" si="4"/>
        <v>d_ind_cem_7_9_lpg</v>
      </c>
      <c r="BO28" s="8">
        <f t="shared" si="5"/>
        <v>0.73599757200000004</v>
      </c>
      <c r="BP28" s="8">
        <f t="shared" si="6"/>
        <v>0.90158551200000003</v>
      </c>
      <c r="BQ28" s="8" cm="1">
        <f t="array" ref="BQ28">K28*INDEX(prod_est,$G28+$H28-1,MATCH(BQ$14,$BP$14:$DP$14,0))</f>
        <v>0.90393040272794178</v>
      </c>
      <c r="BR28" s="8" cm="1">
        <f t="array" ref="BR28">L28*INDEX(prod_est,$G28+$H28-1,MATCH(BR$14,$BP$14:$DP$14,0))</f>
        <v>0.83831028775749417</v>
      </c>
      <c r="BS28" s="8" cm="1">
        <f t="array" ref="BS28">M28*INDEX(prod_est,$G28+$H28-1,MATCH(BS$14,$BP$14:$DP$14,0))</f>
        <v>0.85022602143382564</v>
      </c>
      <c r="BT28" s="8" cm="1">
        <f t="array" ref="BT28">N28*INDEX(prod_est,$G28+$H28-1,MATCH(BT$14,$BP$14:$DP$14,0))</f>
        <v>0.86219806654278841</v>
      </c>
      <c r="BU28" s="8" cm="1">
        <f t="array" ref="BU28">O28*INDEX(prod_est,$G28+$H28-1,MATCH(BU$14,$BP$14:$DP$14,0))</f>
        <v>0.87422663539664536</v>
      </c>
      <c r="BV28" s="8" cm="1">
        <f t="array" ref="BV28">P28*INDEX(prod_est,$G28+$H28-1,MATCH(BV$14,$BP$14:$DP$14,0))</f>
        <v>0.88631194103112287</v>
      </c>
      <c r="BW28" s="8" cm="1">
        <f t="array" ref="BW28">Q28*INDEX(prod_est,$G28+$H28-1,MATCH(BW$14,$BP$14:$DP$14,0))</f>
        <v>0.89845419720774988</v>
      </c>
      <c r="BX28" s="8" cm="1">
        <f t="array" ref="BX28">R28*INDEX(prod_est,$G28+$H28-1,MATCH(BX$14,$BP$14:$DP$14,0))</f>
        <v>0.91065361841618264</v>
      </c>
      <c r="BY28" s="8" cm="1">
        <f t="array" ref="BY28">S28*INDEX(prod_est,$G28+$H28-1,MATCH(BY$14,$BP$14:$DP$14,0))</f>
        <v>0.92291041987655631</v>
      </c>
      <c r="BZ28" s="8" cm="1">
        <f t="array" ref="BZ28">T28*INDEX(prod_est,$G28+$H28-1,MATCH(BZ$14,$BP$14:$DP$14,0))</f>
        <v>0.92531077353961666</v>
      </c>
      <c r="CA28" s="8" cm="1">
        <f t="array" ref="CA28">U28*INDEX(prod_est,$G28+$H28-1,MATCH(CA$14,$BP$14:$DP$14,0))</f>
        <v>0.92771737016795508</v>
      </c>
      <c r="CB28" s="8" cm="1">
        <f t="array" ref="CB28">V28*INDEX(prod_est,$G28+$H28-1,MATCH(CB$14,$BP$14:$DP$14,0))</f>
        <v>0.93013022599860495</v>
      </c>
      <c r="CC28" s="8" cm="1">
        <f t="array" ref="CC28">W28*INDEX(prod_est,$G28+$H28-1,MATCH(CC$14,$BP$14:$DP$14,0))</f>
        <v>0.92979305379168131</v>
      </c>
      <c r="CD28" s="8" cm="1">
        <f t="array" ref="CD28">X28*INDEX(prod_est,$G28+$H28-1,MATCH(CD$14,$BP$14:$DP$14,0))</f>
        <v>0.93221130816880104</v>
      </c>
      <c r="CE28" s="8" cm="1">
        <f t="array" ref="CE28">Y28*INDEX(prod_est,$G28+$H28-1,MATCH(CE$14,$BP$14:$DP$14,0))</f>
        <v>0.93463585206831346</v>
      </c>
      <c r="CF28" s="8" cm="1">
        <f t="array" ref="CF28">Z28*INDEX(prod_est,$G28+$H28-1,MATCH(CF$14,$BP$14:$DP$14,0))</f>
        <v>0.93706670184833818</v>
      </c>
      <c r="CG28" s="8" cm="1">
        <f t="array" ref="CG28">AA28*INDEX(prod_est,$G28+$H28-1,MATCH(CG$14,$BP$14:$DP$14,0))</f>
        <v>0.93950387390953716</v>
      </c>
      <c r="CH28" s="8" cm="1">
        <f t="array" ref="CH28">AB28*INDEX(prod_est,$G28+$H28-1,MATCH(CH$14,$BP$14:$DP$14,0))</f>
        <v>0.94194738469523098</v>
      </c>
      <c r="CI28" s="8" cm="1">
        <f t="array" ref="CI28">AC28*INDEX(prod_est,$G28+$H28-1,MATCH(CI$14,$BP$14:$DP$14,0))</f>
        <v>0.94439725069150493</v>
      </c>
      <c r="CJ28" s="8" cm="1">
        <f t="array" ref="CJ28">AD28*INDEX(prod_est,$G28+$H28-1,MATCH(CJ$14,$BP$14:$DP$14,0))</f>
        <v>0.94685348842732242</v>
      </c>
      <c r="CK28" s="8" cm="1">
        <f t="array" ref="CK28">AE28*INDEX(prod_est,$G28+$H28-1,MATCH(CK$14,$BP$14:$DP$14,0))</f>
        <v>0.94931611447463859</v>
      </c>
      <c r="CL28" s="8" cm="1">
        <f t="array" ref="CL28">AF28*INDEX(prod_est,$G28+$H28-1,MATCH(CL$14,$BP$14:$DP$14,0))</f>
        <v>0.95178514544850767</v>
      </c>
      <c r="CM28" s="8" cm="1">
        <f t="array" ref="CM28">AG28*INDEX(prod_est,$G28+$H28-1,MATCH(CM$14,$BP$14:$DP$14,0))</f>
        <v>0.95426059800719476</v>
      </c>
      <c r="CN28" s="8" cm="1">
        <f t="array" ref="CN28">AH28*INDEX(prod_est,$G28+$H28-1,MATCH(CN$14,$BP$14:$DP$14,0))</f>
        <v>0.95674248885229674</v>
      </c>
      <c r="CO28" s="8" cm="1">
        <f t="array" ref="CO28">AI28*INDEX(prod_est,$G28+$H28-1,MATCH(CO$14,$BP$14:$DP$14,0))</f>
        <v>0.95923083472884185</v>
      </c>
      <c r="CP28" s="8" cm="1">
        <f t="array" ref="CP28">AJ28*INDEX(prod_est,$G28+$H28-1,MATCH(CP$14,$BP$14:$DP$14,0))</f>
        <v>0.96172565242541641</v>
      </c>
      <c r="CQ28" s="8" cm="1">
        <f t="array" ref="CQ28">AK28*INDEX(prod_est,$G28+$H28-1,MATCH(CQ$14,$BP$14:$DP$14,0))</f>
        <v>0.96422695877426745</v>
      </c>
      <c r="CR28" s="8" cm="1">
        <f t="array" ref="CR28">AL28*INDEX(prod_est,$G28+$H28-1,MATCH(CR$14,$BP$14:$DP$14,0))</f>
        <v>0.96673477065142022</v>
      </c>
      <c r="CS28" s="8" cm="1">
        <f t="array" ref="CS28">AM28*INDEX(prod_est,$G28+$H28-1,MATCH(CS$14,$BP$14:$DP$14,0))</f>
        <v>0.96924910497679284</v>
      </c>
      <c r="CT28" s="8" cm="1">
        <f t="array" ref="CT28">AN28*INDEX(prod_est,$G28+$H28-1,MATCH(CT$14,$BP$14:$DP$14,0))</f>
        <v>0.97176997871431103</v>
      </c>
      <c r="CU28" s="8" cm="1">
        <f t="array" ref="CU28">AO28*INDEX(prod_est,$G28+$H28-1,MATCH(CU$14,$BP$14:$DP$14,0))</f>
        <v>0.97429740887201732</v>
      </c>
      <c r="CV28" s="8" cm="1">
        <f t="array" ref="CV28">AP28*INDEX(prod_est,$G28+$H28-1,MATCH(CV$14,$BP$14:$DP$14,0))</f>
        <v>0.9768314125021953</v>
      </c>
      <c r="CW28" cm="1">
        <f t="array" ref="CW28">AQ28*INDEX(prod_est,$G28+$H28-1,MATCH(CW$14,$BP$14:$DP$14,0))</f>
        <v>0.96489852876992432</v>
      </c>
      <c r="CX28" cm="1">
        <f t="array" ref="CX28">AR28*INDEX(prod_est,$G28+$H28-1,MATCH(CX$14,$BP$14:$DP$14,0))</f>
        <v>0.95311141606051897</v>
      </c>
      <c r="CY28" cm="1">
        <f t="array" ref="CY28">AS28*INDEX(prod_est,$G28+$H28-1,MATCH(CY$14,$BP$14:$DP$14,0))</f>
        <v>0.94146829364841611</v>
      </c>
      <c r="CZ28" cm="1">
        <f t="array" ref="CZ28">AT28*INDEX(prod_est,$G28+$H28-1,MATCH(CZ$14,$BP$14:$DP$14,0))</f>
        <v>0.92996740256123378</v>
      </c>
      <c r="DA28" cm="1">
        <f t="array" ref="DA28">AU28*INDEX(prod_est,$G28+$H28-1,MATCH(DA$14,$BP$14:$DP$14,0))</f>
        <v>0.91860700531403683</v>
      </c>
      <c r="DB28" cm="1">
        <f t="array" ref="DB28">AV28*INDEX(prod_est,$G28+$H28-1,MATCH(DB$14,$BP$14:$DP$14,0))</f>
        <v>0.90738538564684823</v>
      </c>
      <c r="DC28" cm="1">
        <f t="array" ref="DC28">AW28*INDEX(prod_est,$G28+$H28-1,MATCH(DC$14,$BP$14:$DP$14,0))</f>
        <v>0.89630084826536693</v>
      </c>
      <c r="DD28" cm="1">
        <f t="array" ref="DD28">AX28*INDEX(prod_est,$G28+$H28-1,MATCH(DD$14,$BP$14:$DP$14,0))</f>
        <v>0.88535171858485251</v>
      </c>
      <c r="DE28" cm="1">
        <f t="array" ref="DE28">AY28*INDEX(prod_est,$G28+$H28-1,MATCH(DE$14,$BP$14:$DP$14,0))</f>
        <v>0.87453634247713985</v>
      </c>
      <c r="DF28" cm="1">
        <f t="array" ref="DF28">AZ28*INDEX(prod_est,$G28+$H28-1,MATCH(DF$14,$BP$14:$DP$14,0))</f>
        <v>0.86385308602074307</v>
      </c>
      <c r="DG28" cm="1">
        <f t="array" ref="DG28">BA28*INDEX(prod_est,$G28+$H28-1,MATCH(DG$14,$BP$14:$DP$14,0))</f>
        <v>0.85330033525401239</v>
      </c>
      <c r="DH28" cm="1">
        <f t="array" ref="DH28">BB28*INDEX(prod_est,$G28+$H28-1,MATCH(DH$14,$BP$14:$DP$14,0))</f>
        <v>0.84287649593130709</v>
      </c>
      <c r="DI28" cm="1">
        <f t="array" ref="DI28">BC28*INDEX(prod_est,$G28+$H28-1,MATCH(DI$14,$BP$14:$DP$14,0))</f>
        <v>0.83257999328214627</v>
      </c>
      <c r="DJ28" cm="1">
        <f t="array" ref="DJ28">BD28*INDEX(prod_est,$G28+$H28-1,MATCH(DJ$14,$BP$14:$DP$14,0))</f>
        <v>0.82240927177330192</v>
      </c>
      <c r="DK28" cm="1">
        <f t="array" ref="DK28">BE28*INDEX(prod_est,$G28+$H28-1,MATCH(DK$14,$BP$14:$DP$14,0))</f>
        <v>0.81236279487379859</v>
      </c>
      <c r="DL28" cm="1">
        <f t="array" ref="DL28">BF28*INDEX(prod_est,$G28+$H28-1,MATCH(DL$14,$BP$14:$DP$14,0))</f>
        <v>0.8024390448227835</v>
      </c>
      <c r="DM28" cm="1">
        <f t="array" ref="DM28">BG28*INDEX(prod_est,$G28+$H28-1,MATCH(DM$14,$BP$14:$DP$14,0))</f>
        <v>0.79263652240023241</v>
      </c>
      <c r="DN28" cm="1">
        <f t="array" ref="DN28">BH28*INDEX(prod_est,$G28+$H28-1,MATCH(DN$14,$BP$14:$DP$14,0))</f>
        <v>0.78295374670045681</v>
      </c>
      <c r="DO28" cm="1">
        <f t="array" ref="DO28">BI28*INDEX(prod_est,$G28+$H28-1,MATCH(DO$14,$BP$14:$DP$14,0))</f>
        <v>0.7733892549083774</v>
      </c>
      <c r="DP28" cm="1">
        <f t="array" ref="DP28">BJ28*INDEX(prod_est,$G28+$H28-1,MATCH(DP$14,$BP$14:$DP$14,0))</f>
        <v>0.76394160207853079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16_RUS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16_RUS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16_RUS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ref="K32:AP32" si="39">J32*(1-$F$4)</f>
        <v>6.1000304305299487E-3</v>
      </c>
      <c r="L32" s="42">
        <f t="shared" si="39"/>
        <v>6.0255130133388159E-3</v>
      </c>
      <c r="M32" s="42">
        <f t="shared" si="39"/>
        <v>5.9519058941417792E-3</v>
      </c>
      <c r="N32" s="42">
        <f t="shared" si="39"/>
        <v>5.8791979528212976E-3</v>
      </c>
      <c r="O32" s="42">
        <f t="shared" si="39"/>
        <v>5.8073782051021742E-3</v>
      </c>
      <c r="P32" s="42">
        <f t="shared" si="39"/>
        <v>5.7364358008921189E-3</v>
      </c>
      <c r="Q32" s="42">
        <f t="shared" si="39"/>
        <v>5.6663600226425845E-3</v>
      </c>
      <c r="R32" s="42">
        <f t="shared" si="39"/>
        <v>5.597140283729621E-3</v>
      </c>
      <c r="S32" s="42">
        <f t="shared" si="39"/>
        <v>5.5287661268545148E-3</v>
      </c>
      <c r="T32" s="42">
        <f t="shared" si="39"/>
        <v>5.4612272224639621E-3</v>
      </c>
      <c r="U32" s="42">
        <f t="shared" si="39"/>
        <v>5.3945133671895445E-3</v>
      </c>
      <c r="V32" s="42">
        <f t="shared" si="39"/>
        <v>5.3286144823062633E-3</v>
      </c>
      <c r="W32" s="42">
        <f t="shared" si="39"/>
        <v>5.2635206122099085E-3</v>
      </c>
      <c r="X32" s="42">
        <f t="shared" si="39"/>
        <v>5.1992219229130259E-3</v>
      </c>
      <c r="Y32" s="42">
        <f t="shared" si="39"/>
        <v>5.1357087005592592E-3</v>
      </c>
      <c r="Z32" s="42">
        <f t="shared" si="39"/>
        <v>5.0729713499558368E-3</v>
      </c>
      <c r="AA32" s="42">
        <f t="shared" si="39"/>
        <v>5.0110003931239898E-3</v>
      </c>
      <c r="AB32" s="42">
        <f t="shared" si="39"/>
        <v>4.9497864678670778E-3</v>
      </c>
      <c r="AC32" s="42">
        <f t="shared" si="39"/>
        <v>4.8893203263562016E-3</v>
      </c>
      <c r="AD32" s="42">
        <f t="shared" si="39"/>
        <v>4.8295928337331005E-3</v>
      </c>
      <c r="AE32" s="42">
        <f t="shared" si="39"/>
        <v>4.7705949667301113E-3</v>
      </c>
      <c r="AF32" s="42">
        <f t="shared" si="39"/>
        <v>4.7123178123069879E-3</v>
      </c>
      <c r="AG32" s="42">
        <f t="shared" si="39"/>
        <v>4.6547525663043739E-3</v>
      </c>
      <c r="AH32" s="42">
        <f t="shared" si="39"/>
        <v>4.5978905321137241E-3</v>
      </c>
      <c r="AI32" s="42">
        <f t="shared" si="39"/>
        <v>4.5417231193634715E-3</v>
      </c>
      <c r="AJ32" s="42">
        <f t="shared" si="39"/>
        <v>4.4862418426212473E-3</v>
      </c>
      <c r="AK32" s="42">
        <f t="shared" si="39"/>
        <v>4.4314383201119537E-3</v>
      </c>
      <c r="AL32" s="42">
        <f t="shared" si="39"/>
        <v>4.3773042724514948E-3</v>
      </c>
      <c r="AM32" s="42">
        <f t="shared" si="39"/>
        <v>4.3238315213959795E-3</v>
      </c>
      <c r="AN32" s="42">
        <f t="shared" si="39"/>
        <v>4.2710119886061994E-3</v>
      </c>
      <c r="AO32" s="42">
        <f t="shared" si="39"/>
        <v>4.2188376944272028E-3</v>
      </c>
      <c r="AP32" s="42">
        <f t="shared" si="39"/>
        <v>4.1673007566827795E-3</v>
      </c>
      <c r="AQ32" s="42">
        <f t="shared" ref="AQ32:BJ32" si="40">AP32*(1-$F$4)</f>
        <v>4.1163933894846662E-3</v>
      </c>
      <c r="AR32" s="42">
        <f t="shared" si="40"/>
        <v>4.0661079020563023E-3</v>
      </c>
      <c r="AS32" s="42">
        <f t="shared" si="40"/>
        <v>4.0164366975709558E-3</v>
      </c>
      <c r="AT32" s="42">
        <f t="shared" si="40"/>
        <v>3.9673722720040376E-3</v>
      </c>
      <c r="AU32" s="42">
        <f t="shared" si="40"/>
        <v>3.9189072129994429E-3</v>
      </c>
      <c r="AV32" s="42">
        <f t="shared" si="40"/>
        <v>3.8710341987497339E-3</v>
      </c>
      <c r="AW32" s="42">
        <f t="shared" si="40"/>
        <v>3.8237459968900071E-3</v>
      </c>
      <c r="AX32" s="42">
        <f t="shared" si="40"/>
        <v>3.7770354634052714E-3</v>
      </c>
      <c r="AY32" s="42">
        <f t="shared" si="40"/>
        <v>3.730895541551173E-3</v>
      </c>
      <c r="AZ32" s="42">
        <f t="shared" si="40"/>
        <v>3.6853192607879059E-3</v>
      </c>
      <c r="BA32" s="42">
        <f t="shared" si="40"/>
        <v>3.6402997357271446E-3</v>
      </c>
      <c r="BB32" s="42">
        <f t="shared" si="40"/>
        <v>3.5958301650918416E-3</v>
      </c>
      <c r="BC32" s="42">
        <f t="shared" si="40"/>
        <v>3.5519038306887313E-3</v>
      </c>
      <c r="BD32" s="42">
        <f t="shared" si="40"/>
        <v>3.5085140963933858E-3</v>
      </c>
      <c r="BE32" s="42">
        <f t="shared" si="40"/>
        <v>3.4656544071476714E-3</v>
      </c>
      <c r="BF32" s="42">
        <f t="shared" si="40"/>
        <v>3.4233182879694472E-3</v>
      </c>
      <c r="BG32" s="42">
        <f t="shared" si="40"/>
        <v>3.381499342974366E-3</v>
      </c>
      <c r="BH32" s="42">
        <f t="shared" si="40"/>
        <v>3.3401912544096224E-3</v>
      </c>
      <c r="BI32" s="42">
        <f t="shared" si="40"/>
        <v>3.299387781699505E-3</v>
      </c>
      <c r="BJ32" s="42">
        <f t="shared" si="40"/>
        <v>3.2590827605026079E-3</v>
      </c>
      <c r="BK32" t="str">
        <f t="shared" si="3"/>
        <v>16_RUS</v>
      </c>
      <c r="BL32" t="str">
        <f t="shared" si="4"/>
        <v>d_ind_cem_8_1_natural_gas</v>
      </c>
      <c r="BO32" s="8">
        <f t="shared" si="5"/>
        <v>393.87739679999999</v>
      </c>
      <c r="BP32" s="8">
        <f t="shared" si="6"/>
        <v>356.27888610000008</v>
      </c>
      <c r="BQ32" s="8" cm="1">
        <f t="array" ref="BQ32">K32*INDEX(prod_est,$G32+$H32-1,MATCH(BQ$14,$BP$14:$DP$14,0))</f>
        <v>357.20551485063737</v>
      </c>
      <c r="BR32" s="8" cm="1">
        <f t="array" ref="BR32">L32*INDEX(prod_est,$G32+$H32-1,MATCH(BR$14,$BP$14:$DP$14,0))</f>
        <v>331.27446210383482</v>
      </c>
      <c r="BS32" s="8" cm="1">
        <f t="array" ref="BS32">M32*INDEX(prod_est,$G32+$H32-1,MATCH(BS$14,$BP$14:$DP$14,0))</f>
        <v>335.98319384892483</v>
      </c>
      <c r="BT32" s="8" cm="1">
        <f t="array" ref="BT32">N32*INDEX(prod_est,$G32+$H32-1,MATCH(BT$14,$BP$14:$DP$14,0))</f>
        <v>340.71417814158303</v>
      </c>
      <c r="BU32" s="8" cm="1">
        <f t="array" ref="BU32">O32*INDEX(prod_est,$G32+$H32-1,MATCH(BU$14,$BP$14:$DP$14,0))</f>
        <v>345.46749888109082</v>
      </c>
      <c r="BV32" s="8" cm="1">
        <f t="array" ref="BV32">P32*INDEX(prod_est,$G32+$H32-1,MATCH(BV$14,$BP$14:$DP$14,0))</f>
        <v>350.24324025261996</v>
      </c>
      <c r="BW32" s="8" cm="1">
        <f t="array" ref="BW32">Q32*INDEX(prod_est,$G32+$H32-1,MATCH(BW$14,$BP$14:$DP$14,0))</f>
        <v>355.04148672815728</v>
      </c>
      <c r="BX32" s="8" cm="1">
        <f t="array" ref="BX32">R32*INDEX(prod_est,$G32+$H32-1,MATCH(BX$14,$BP$14:$DP$14,0))</f>
        <v>359.86232306742301</v>
      </c>
      <c r="BY32" s="8" cm="1">
        <f t="array" ref="BY32">S32*INDEX(prod_est,$G32+$H32-1,MATCH(BY$14,$BP$14:$DP$14,0))</f>
        <v>364.70583431880038</v>
      </c>
      <c r="BZ32" s="8" cm="1">
        <f t="array" ref="BZ32">T32*INDEX(prod_est,$G32+$H32-1,MATCH(BZ$14,$BP$14:$DP$14,0))</f>
        <v>365.65438031686557</v>
      </c>
      <c r="CA32" s="8" cm="1">
        <f t="array" ref="CA32">U32*INDEX(prod_est,$G32+$H32-1,MATCH(CA$14,$BP$14:$DP$14,0))</f>
        <v>366.60539334294492</v>
      </c>
      <c r="CB32" s="8" cm="1">
        <f t="array" ref="CB32">V32*INDEX(prod_est,$G32+$H32-1,MATCH(CB$14,$BP$14:$DP$14,0))</f>
        <v>367.55887981341499</v>
      </c>
      <c r="CC32" s="8" cm="1">
        <f t="array" ref="CC32">W32*INDEX(prod_est,$G32+$H32-1,MATCH(CC$14,$BP$14:$DP$14,0))</f>
        <v>367.425639719483</v>
      </c>
      <c r="CD32" s="8" cm="1">
        <f t="array" ref="CD32">X32*INDEX(prod_est,$G32+$H32-1,MATCH(CD$14,$BP$14:$DP$14,0))</f>
        <v>368.38125952960553</v>
      </c>
      <c r="CE32" s="8" cm="1">
        <f t="array" ref="CE32">Y32*INDEX(prod_est,$G32+$H32-1,MATCH(CE$14,$BP$14:$DP$14,0))</f>
        <v>369.339364765683</v>
      </c>
      <c r="CF32" s="8" cm="1">
        <f t="array" ref="CF32">Z32*INDEX(prod_est,$G32+$H32-1,MATCH(CF$14,$BP$14:$DP$14,0))</f>
        <v>370.29996189194173</v>
      </c>
      <c r="CG32" s="8" cm="1">
        <f t="array" ref="CG32">AA32*INDEX(prod_est,$G32+$H32-1,MATCH(CG$14,$BP$14:$DP$14,0))</f>
        <v>371.26305738941909</v>
      </c>
      <c r="CH32" s="8" cm="1">
        <f t="array" ref="CH32">AB32*INDEX(prod_est,$G32+$H32-1,MATCH(CH$14,$BP$14:$DP$14,0))</f>
        <v>372.22865775601008</v>
      </c>
      <c r="CI32" s="8" cm="1">
        <f t="array" ref="CI32">AC32*INDEX(prod_est,$G32+$H32-1,MATCH(CI$14,$BP$14:$DP$14,0))</f>
        <v>373.19676950650899</v>
      </c>
      <c r="CJ32" s="8" cm="1">
        <f t="array" ref="CJ32">AD32*INDEX(prod_est,$G32+$H32-1,MATCH(CJ$14,$BP$14:$DP$14,0))</f>
        <v>374.16739917265414</v>
      </c>
      <c r="CK32" s="8" cm="1">
        <f t="array" ref="CK32">AE32*INDEX(prod_est,$G32+$H32-1,MATCH(CK$14,$BP$14:$DP$14,0))</f>
        <v>375.14055330317291</v>
      </c>
      <c r="CL32" s="8" cm="1">
        <f t="array" ref="CL32">AF32*INDEX(prod_est,$G32+$H32-1,MATCH(CL$14,$BP$14:$DP$14,0))</f>
        <v>376.11623846382406</v>
      </c>
      <c r="CM32" s="8" cm="1">
        <f t="array" ref="CM32">AG32*INDEX(prod_est,$G32+$H32-1,MATCH(CM$14,$BP$14:$DP$14,0))</f>
        <v>377.09446123744203</v>
      </c>
      <c r="CN32" s="8" cm="1">
        <f t="array" ref="CN32">AH32*INDEX(prod_est,$G32+$H32-1,MATCH(CN$14,$BP$14:$DP$14,0))</f>
        <v>378.07522822398465</v>
      </c>
      <c r="CO32" s="8" cm="1">
        <f t="array" ref="CO32">AI32*INDEX(prod_est,$G32+$H32-1,MATCH(CO$14,$BP$14:$DP$14,0))</f>
        <v>379.05854604057254</v>
      </c>
      <c r="CP32" s="8" cm="1">
        <f t="array" ref="CP32">AJ32*INDEX(prod_est,$G32+$H32-1,MATCH(CP$14,$BP$14:$DP$14,0))</f>
        <v>380.04442132153883</v>
      </c>
      <c r="CQ32" s="8" cm="1">
        <f t="array" ref="CQ32">AK32*INDEX(prod_est,$G32+$H32-1,MATCH(CQ$14,$BP$14:$DP$14,0))</f>
        <v>381.03286071847037</v>
      </c>
      <c r="CR32" s="8" cm="1">
        <f t="array" ref="CR32">AL32*INDEX(prod_est,$G32+$H32-1,MATCH(CR$14,$BP$14:$DP$14,0))</f>
        <v>382.02387090025371</v>
      </c>
      <c r="CS32" s="8" cm="1">
        <f t="array" ref="CS32">AM32*INDEX(prod_est,$G32+$H32-1,MATCH(CS$14,$BP$14:$DP$14,0))</f>
        <v>383.01745855312049</v>
      </c>
      <c r="CT32" s="8" cm="1">
        <f t="array" ref="CT32">AN32*INDEX(prod_est,$G32+$H32-1,MATCH(CT$14,$BP$14:$DP$14,0))</f>
        <v>384.0136303806928</v>
      </c>
      <c r="CU32" s="8" cm="1">
        <f t="array" ref="CU32">AO32*INDEX(prod_est,$G32+$H32-1,MATCH(CU$14,$BP$14:$DP$14,0))</f>
        <v>385.01239310402622</v>
      </c>
      <c r="CV32" s="8" cm="1">
        <f t="array" ref="CV32">AP32*INDEX(prod_est,$G32+$H32-1,MATCH(CV$14,$BP$14:$DP$14,0))</f>
        <v>386.01375346165935</v>
      </c>
      <c r="CW32" cm="1">
        <f t="array" ref="CW32">AQ32*INDEX(prod_est,$G32+$H32-1,MATCH(CW$14,$BP$14:$DP$14,0))</f>
        <v>381.29824454153118</v>
      </c>
      <c r="CX32" cm="1">
        <f t="array" ref="CX32">AR32*INDEX(prod_est,$G32+$H32-1,MATCH(CX$14,$BP$14:$DP$14,0))</f>
        <v>376.64033984968859</v>
      </c>
      <c r="CY32" cm="1">
        <f t="array" ref="CY32">AS32*INDEX(prod_est,$G32+$H32-1,MATCH(CY$14,$BP$14:$DP$14,0))</f>
        <v>372.03933569811574</v>
      </c>
      <c r="CZ32" cm="1">
        <f t="array" ref="CZ32">AT32*INDEX(prod_est,$G32+$H32-1,MATCH(CZ$14,$BP$14:$DP$14,0))</f>
        <v>367.49453699498531</v>
      </c>
      <c r="DA32" cm="1">
        <f t="array" ref="DA32">AU32*INDEX(prod_est,$G32+$H32-1,MATCH(DA$14,$BP$14:$DP$14,0))</f>
        <v>363.00525713964885</v>
      </c>
      <c r="DB32" cm="1">
        <f t="array" ref="DB32">AV32*INDEX(prod_est,$G32+$H32-1,MATCH(DB$14,$BP$14:$DP$14,0))</f>
        <v>358.5708179189088</v>
      </c>
      <c r="DC32" cm="1">
        <f t="array" ref="DC32">AW32*INDEX(prod_est,$G32+$H32-1,MATCH(DC$14,$BP$14:$DP$14,0))</f>
        <v>354.19054940455851</v>
      </c>
      <c r="DD32" cm="1">
        <f t="array" ref="DD32">AX32*INDEX(prod_est,$G32+$H32-1,MATCH(DD$14,$BP$14:$DP$14,0))</f>
        <v>349.86378985217328</v>
      </c>
      <c r="DE32" cm="1">
        <f t="array" ref="DE32">AY32*INDEX(prod_est,$G32+$H32-1,MATCH(DE$14,$BP$14:$DP$14,0))</f>
        <v>345.58988560113823</v>
      </c>
      <c r="DF32" cm="1">
        <f t="array" ref="DF32">AZ32*INDEX(prod_est,$G32+$H32-1,MATCH(DF$14,$BP$14:$DP$14,0))</f>
        <v>341.36819097589705</v>
      </c>
      <c r="DG32" cm="1">
        <f t="array" ref="DG32">BA32*INDEX(prod_est,$G32+$H32-1,MATCH(DG$14,$BP$14:$DP$14,0))</f>
        <v>337.19806818840743</v>
      </c>
      <c r="DH32" cm="1">
        <f t="array" ref="DH32">BB32*INDEX(prod_est,$G32+$H32-1,MATCH(DH$14,$BP$14:$DP$14,0))</f>
        <v>333.0788872417877</v>
      </c>
      <c r="DI32" cm="1">
        <f t="array" ref="DI32">BC32*INDEX(prod_est,$G32+$H32-1,MATCH(DI$14,$BP$14:$DP$14,0))</f>
        <v>329.01002583514088</v>
      </c>
      <c r="DJ32" cm="1">
        <f t="array" ref="DJ32">BD32*INDEX(prod_est,$G32+$H32-1,MATCH(DJ$14,$BP$14:$DP$14,0))</f>
        <v>324.99086926954112</v>
      </c>
      <c r="DK32" cm="1">
        <f t="array" ref="DK32">BE32*INDEX(prod_est,$G32+$H32-1,MATCH(DK$14,$BP$14:$DP$14,0))</f>
        <v>321.02081035516892</v>
      </c>
      <c r="DL32" cm="1">
        <f t="array" ref="DL32">BF32*INDEX(prod_est,$G32+$H32-1,MATCH(DL$14,$BP$14:$DP$14,0))</f>
        <v>317.09924931958022</v>
      </c>
      <c r="DM32" cm="1">
        <f t="array" ref="DM32">BG32*INDEX(prod_est,$G32+$H32-1,MATCH(DM$14,$BP$14:$DP$14,0))</f>
        <v>313.22559371709673</v>
      </c>
      <c r="DN32" cm="1">
        <f t="array" ref="DN32">BH32*INDEX(prod_est,$G32+$H32-1,MATCH(DN$14,$BP$14:$DP$14,0))</f>
        <v>309.39925833930266</v>
      </c>
      <c r="DO32" cm="1">
        <f t="array" ref="DO32">BI32*INDEX(prod_est,$G32+$H32-1,MATCH(DO$14,$BP$14:$DP$14,0))</f>
        <v>305.61966512663503</v>
      </c>
      <c r="DP32" cm="1">
        <f t="array" ref="DP32">BJ32*INDEX(prod_est,$G32+$H32-1,MATCH(DP$14,$BP$14:$DP$14,0))</f>
        <v>301.88624308105403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16_RUS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16_RUS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16_RUS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16_RUS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ref="K37:AP37" si="49">J37*(1-$F$4)</f>
        <v>2.2723927416798059E-7</v>
      </c>
      <c r="L37" s="42">
        <f t="shared" si="49"/>
        <v>2.2446333985286038E-7</v>
      </c>
      <c r="M37" s="42">
        <f t="shared" si="49"/>
        <v>2.21721316098976E-7</v>
      </c>
      <c r="N37" s="42">
        <f t="shared" si="49"/>
        <v>2.190127886579942E-7</v>
      </c>
      <c r="O37" s="42">
        <f t="shared" si="49"/>
        <v>2.1633734834200165E-7</v>
      </c>
      <c r="P37" s="42">
        <f t="shared" si="49"/>
        <v>2.1369459096168744E-7</v>
      </c>
      <c r="Q37" s="42">
        <f t="shared" si="49"/>
        <v>2.1108411726528046E-7</v>
      </c>
      <c r="R37" s="42">
        <f t="shared" si="49"/>
        <v>2.0850553287823301E-7</v>
      </c>
      <c r="S37" s="42">
        <f t="shared" si="49"/>
        <v>2.0595844824364096E-7</v>
      </c>
      <c r="T37" s="42">
        <f t="shared" si="49"/>
        <v>2.0344247856339194E-7</v>
      </c>
      <c r="U37" s="42">
        <f t="shared" si="49"/>
        <v>2.0095724374003233E-7</v>
      </c>
      <c r="V37" s="42">
        <f t="shared" si="49"/>
        <v>1.9850236831934444E-7</v>
      </c>
      <c r="W37" s="42">
        <f t="shared" si="49"/>
        <v>1.9607748143362519E-7</v>
      </c>
      <c r="X37" s="42">
        <f t="shared" si="49"/>
        <v>1.936822167456576E-7</v>
      </c>
      <c r="Y37" s="42">
        <f t="shared" si="49"/>
        <v>1.9131621239336688E-7</v>
      </c>
      <c r="Z37" s="42">
        <f t="shared" si="49"/>
        <v>1.8897911093515245E-7</v>
      </c>
      <c r="AA37" s="42">
        <f t="shared" si="49"/>
        <v>1.8667055929588781E-7</v>
      </c>
      <c r="AB37" s="42">
        <f t="shared" si="49"/>
        <v>1.8439020871358009E-7</v>
      </c>
      <c r="AC37" s="42">
        <f t="shared" si="49"/>
        <v>1.8213771468668123E-7</v>
      </c>
      <c r="AD37" s="42">
        <f t="shared" si="49"/>
        <v>1.799127369220428E-7</v>
      </c>
      <c r="AE37" s="42">
        <f t="shared" si="49"/>
        <v>1.7771493928350647E-7</v>
      </c>
      <c r="AF37" s="42">
        <f t="shared" si="49"/>
        <v>1.7554398974112274E-7</v>
      </c>
      <c r="AG37" s="42">
        <f t="shared" si="49"/>
        <v>1.733995603209897E-7</v>
      </c>
      <c r="AH37" s="42">
        <f t="shared" si="49"/>
        <v>1.7128132705570489E-7</v>
      </c>
      <c r="AI37" s="42">
        <f t="shared" si="49"/>
        <v>1.6918896993542212E-7</v>
      </c>
      <c r="AJ37" s="42">
        <f t="shared" si="49"/>
        <v>1.6712217285950645E-7</v>
      </c>
      <c r="AK37" s="42">
        <f t="shared" si="49"/>
        <v>1.6508062358877954E-7</v>
      </c>
      <c r="AL37" s="42">
        <f t="shared" si="49"/>
        <v>1.6306401369834841E-7</v>
      </c>
      <c r="AM37" s="42">
        <f t="shared" si="49"/>
        <v>1.6107203853101063E-7</v>
      </c>
      <c r="AN37" s="42">
        <f t="shared" si="49"/>
        <v>1.5910439715122839E-7</v>
      </c>
      <c r="AO37" s="42">
        <f t="shared" si="49"/>
        <v>1.5716079229966509E-7</v>
      </c>
      <c r="AP37" s="42">
        <f t="shared" si="49"/>
        <v>1.5524093034827715E-7</v>
      </c>
      <c r="AQ37" s="42">
        <f t="shared" ref="AQ37:BJ37" si="50">AP37*(1-$F$4)</f>
        <v>1.5334452125595444E-7</v>
      </c>
      <c r="AR37" s="42">
        <f t="shared" si="50"/>
        <v>1.5147127852470273E-7</v>
      </c>
      <c r="AS37" s="42">
        <f t="shared" si="50"/>
        <v>1.4962091915636121E-7</v>
      </c>
      <c r="AT37" s="42">
        <f t="shared" si="50"/>
        <v>1.4779316360984883E-7</v>
      </c>
      <c r="AU37" s="42">
        <f t="shared" si="50"/>
        <v>1.4598773575893307E-7</v>
      </c>
      <c r="AV37" s="42">
        <f t="shared" si="50"/>
        <v>1.4420436285051428E-7</v>
      </c>
      <c r="AW37" s="42">
        <f t="shared" si="50"/>
        <v>1.4244277546341994E-7</v>
      </c>
      <c r="AX37" s="42">
        <f t="shared" si="50"/>
        <v>1.4070270746770204E-7</v>
      </c>
      <c r="AY37" s="42">
        <f t="shared" si="50"/>
        <v>1.3898389598443181E-7</v>
      </c>
      <c r="AZ37" s="42">
        <f t="shared" si="50"/>
        <v>1.3728608134598562E-7</v>
      </c>
      <c r="BA37" s="42">
        <f t="shared" si="50"/>
        <v>1.3560900705681591E-7</v>
      </c>
      <c r="BB37" s="42">
        <f t="shared" si="50"/>
        <v>1.339524197547014E-7</v>
      </c>
      <c r="BC37" s="42">
        <f t="shared" si="50"/>
        <v>1.3231606917247067E-7</v>
      </c>
      <c r="BD37" s="42">
        <f t="shared" si="50"/>
        <v>1.3069970810019333E-7</v>
      </c>
      <c r="BE37" s="42">
        <f t="shared" si="50"/>
        <v>1.2910309234783303E-7</v>
      </c>
      <c r="BF37" s="42">
        <f t="shared" si="50"/>
        <v>1.2752598070835667E-7</v>
      </c>
      <c r="BG37" s="42">
        <f t="shared" si="50"/>
        <v>1.2596813492129435E-7</v>
      </c>
      <c r="BH37" s="42">
        <f t="shared" si="50"/>
        <v>1.2442931963674445E-7</v>
      </c>
      <c r="BI37" s="42">
        <f t="shared" si="50"/>
        <v>1.229093023798183E-7</v>
      </c>
      <c r="BJ37" s="42">
        <f t="shared" si="50"/>
        <v>1.2140785351551939E-7</v>
      </c>
      <c r="BK37" t="str">
        <f t="shared" si="3"/>
        <v>16_RUS</v>
      </c>
      <c r="BL37" t="str">
        <f t="shared" si="4"/>
        <v>d_ind_cem_15_5_other_biomass</v>
      </c>
      <c r="BO37" s="8">
        <f t="shared" si="5"/>
        <v>1.7584559999999999E-2</v>
      </c>
      <c r="BP37" s="8">
        <f t="shared" si="6"/>
        <v>1.3272156E-2</v>
      </c>
      <c r="BQ37" s="8" cm="1">
        <f t="array" ref="BQ37">K37*INDEX(prod_est,$G37+$H37-1,MATCH(BQ$14,$BP$14:$DP$14,0))</f>
        <v>1.3306674917096568E-2</v>
      </c>
      <c r="BR37" s="8" cm="1">
        <f t="array" ref="BR37">L37*INDEX(prod_est,$G37+$H37-1,MATCH(BR$14,$BP$14:$DP$14,0))</f>
        <v>1.2340687341837357E-2</v>
      </c>
      <c r="BS37" s="8" cm="1">
        <f t="array" ref="BS37">M37*INDEX(prod_est,$G37+$H37-1,MATCH(BS$14,$BP$14:$DP$14,0))</f>
        <v>1.2516097742849572E-2</v>
      </c>
      <c r="BT37" s="8" cm="1">
        <f t="array" ref="BT37">N37*INDEX(prod_est,$G37+$H37-1,MATCH(BT$14,$BP$14:$DP$14,0))</f>
        <v>1.2692337099194944E-2</v>
      </c>
      <c r="BU37" s="8" cm="1">
        <f t="array" ref="BU37">O37*INDEX(prod_est,$G37+$H37-1,MATCH(BU$14,$BP$14:$DP$14,0))</f>
        <v>1.2869408536302432E-2</v>
      </c>
      <c r="BV37" s="8" cm="1">
        <f t="array" ref="BV37">P37*INDEX(prod_est,$G37+$H37-1,MATCH(BV$14,$BP$14:$DP$14,0))</f>
        <v>1.3047315190251041E-2</v>
      </c>
      <c r="BW37" s="8" cm="1">
        <f t="array" ref="BW37">Q37*INDEX(prod_est,$G37+$H37-1,MATCH(BW$14,$BP$14:$DP$14,0))</f>
        <v>1.3226060207804249E-2</v>
      </c>
      <c r="BX37" s="8" cm="1">
        <f t="array" ref="BX37">R37*INDEX(prod_est,$G37+$H37-1,MATCH(BX$14,$BP$14:$DP$14,0))</f>
        <v>1.3405646746444221E-2</v>
      </c>
      <c r="BY37" s="8" cm="1">
        <f t="array" ref="BY37">S37*INDEX(prod_est,$G37+$H37-1,MATCH(BY$14,$BP$14:$DP$14,0))</f>
        <v>1.3586077974406443E-2</v>
      </c>
      <c r="BZ37" s="8" cm="1">
        <f t="array" ref="BZ37">T37*INDEX(prod_est,$G37+$H37-1,MATCH(BZ$14,$BP$14:$DP$14,0))</f>
        <v>1.3621413356183637E-2</v>
      </c>
      <c r="CA37" s="8" cm="1">
        <f t="array" ref="CA37">U37*INDEX(prod_est,$G37+$H37-1,MATCH(CA$14,$BP$14:$DP$14,0))</f>
        <v>1.365684064006881E-2</v>
      </c>
      <c r="CB37" s="8" cm="1">
        <f t="array" ref="CB37">V37*INDEX(prod_est,$G37+$H37-1,MATCH(CB$14,$BP$14:$DP$14,0))</f>
        <v>1.3692360065085807E-2</v>
      </c>
      <c r="CC37" s="8" cm="1">
        <f t="array" ref="CC37">W37*INDEX(prod_est,$G37+$H37-1,MATCH(CC$14,$BP$14:$DP$14,0))</f>
        <v>1.3687396584562228E-2</v>
      </c>
      <c r="CD37" s="8" cm="1">
        <f t="array" ref="CD37">X37*INDEX(prod_est,$G37+$H37-1,MATCH(CD$14,$BP$14:$DP$14,0))</f>
        <v>1.3722995481076899E-2</v>
      </c>
      <c r="CE37" s="8" cm="1">
        <f t="array" ref="CE37">Y37*INDEX(prod_est,$G37+$H37-1,MATCH(CE$14,$BP$14:$DP$14,0))</f>
        <v>1.3758686965062475E-2</v>
      </c>
      <c r="CF37" s="8" cm="1">
        <f t="array" ref="CF37">Z37*INDEX(prod_est,$G37+$H37-1,MATCH(CF$14,$BP$14:$DP$14,0))</f>
        <v>1.3794471277325308E-2</v>
      </c>
      <c r="CG37" s="8" cm="1">
        <f t="array" ref="CG37">AA37*INDEX(prod_est,$G37+$H37-1,MATCH(CG$14,$BP$14:$DP$14,0))</f>
        <v>1.3830348659298006E-2</v>
      </c>
      <c r="CH37" s="8" cm="1">
        <f t="array" ref="CH37">AB37*INDEX(prod_est,$G37+$H37-1,MATCH(CH$14,$BP$14:$DP$14,0))</f>
        <v>1.3866319353041152E-2</v>
      </c>
      <c r="CI37" s="8" cm="1">
        <f t="array" ref="CI37">AC37*INDEX(prod_est,$G37+$H37-1,MATCH(CI$14,$BP$14:$DP$14,0))</f>
        <v>1.3902383601244871E-2</v>
      </c>
      <c r="CJ37" s="8" cm="1">
        <f t="array" ref="CJ37">AD37*INDEX(prod_est,$G37+$H37-1,MATCH(CJ$14,$BP$14:$DP$14,0))</f>
        <v>1.393854164723048E-2</v>
      </c>
      <c r="CK37" s="8" cm="1">
        <f t="array" ref="CK37">AE37*INDEX(prod_est,$G37+$H37-1,MATCH(CK$14,$BP$14:$DP$14,0))</f>
        <v>1.3974793734952187E-2</v>
      </c>
      <c r="CL37" s="8" cm="1">
        <f t="array" ref="CL37">AF37*INDEX(prod_est,$G37+$H37-1,MATCH(CL$14,$BP$14:$DP$14,0))</f>
        <v>1.4011140108998649E-2</v>
      </c>
      <c r="CM37" s="8" cm="1">
        <f t="array" ref="CM37">AG37*INDEX(prod_est,$G37+$H37-1,MATCH(CM$14,$BP$14:$DP$14,0))</f>
        <v>1.4047581014594628E-2</v>
      </c>
      <c r="CN37" s="8" cm="1">
        <f t="array" ref="CN37">AH37*INDEX(prod_est,$G37+$H37-1,MATCH(CN$14,$BP$14:$DP$14,0))</f>
        <v>1.408411669760277E-2</v>
      </c>
      <c r="CO37" s="8" cm="1">
        <f t="array" ref="CO37">AI37*INDEX(prod_est,$G37+$H37-1,MATCH(CO$14,$BP$14:$DP$14,0))</f>
        <v>1.4120747404525071E-2</v>
      </c>
      <c r="CP37" s="8" cm="1">
        <f t="array" ref="CP37">AJ37*INDEX(prod_est,$G37+$H37-1,MATCH(CP$14,$BP$14:$DP$14,0))</f>
        <v>1.4157473382504738E-2</v>
      </c>
      <c r="CQ37" s="8" cm="1">
        <f t="array" ref="CQ37">AK37*INDEX(prod_est,$G37+$H37-1,MATCH(CQ$14,$BP$14:$DP$14,0))</f>
        <v>1.4194294879327706E-2</v>
      </c>
      <c r="CR37" s="8" cm="1">
        <f t="array" ref="CR37">AL37*INDEX(prod_est,$G37+$H37-1,MATCH(CR$14,$BP$14:$DP$14,0))</f>
        <v>1.4231212143424363E-2</v>
      </c>
      <c r="CS37" s="8" cm="1">
        <f t="array" ref="CS37">AM37*INDEX(prod_est,$G37+$H37-1,MATCH(CS$14,$BP$14:$DP$14,0))</f>
        <v>1.4268225423871243E-2</v>
      </c>
      <c r="CT37" s="8" cm="1">
        <f t="array" ref="CT37">AN37*INDEX(prod_est,$G37+$H37-1,MATCH(CT$14,$BP$14:$DP$14,0))</f>
        <v>1.430533497039271E-2</v>
      </c>
      <c r="CU37" s="8" cm="1">
        <f t="array" ref="CU37">AO37*INDEX(prod_est,$G37+$H37-1,MATCH(CU$14,$BP$14:$DP$14,0))</f>
        <v>1.4342541033362565E-2</v>
      </c>
      <c r="CV37" s="8" cm="1">
        <f t="array" ref="CV37">AP37*INDEX(prod_est,$G37+$H37-1,MATCH(CV$14,$BP$14:$DP$14,0))</f>
        <v>1.4379843863805884E-2</v>
      </c>
      <c r="CW37" cm="1">
        <f t="array" ref="CW37">AQ37*INDEX(prod_est,$G37+$H37-1,MATCH(CW$14,$BP$14:$DP$14,0))</f>
        <v>1.4204180998424165E-2</v>
      </c>
      <c r="CX37" cm="1">
        <f t="array" ref="CX37">AR37*INDEX(prod_est,$G37+$H37-1,MATCH(CX$14,$BP$14:$DP$14,0))</f>
        <v>1.4030664014636597E-2</v>
      </c>
      <c r="CY37" cm="1">
        <f t="array" ref="CY37">AS37*INDEX(prod_est,$G37+$H37-1,MATCH(CY$14,$BP$14:$DP$14,0))</f>
        <v>1.3859266698548709E-2</v>
      </c>
      <c r="CZ37" cm="1">
        <f t="array" ref="CZ37">AT37*INDEX(prod_est,$G37+$H37-1,MATCH(CZ$14,$BP$14:$DP$14,0))</f>
        <v>1.3689963156492574E-2</v>
      </c>
      <c r="DA37" cm="1">
        <f t="array" ref="DA37">AU37*INDEX(prod_est,$G37+$H37-1,MATCH(DA$14,$BP$14:$DP$14,0))</f>
        <v>1.3522727811114965E-2</v>
      </c>
      <c r="DB37" cm="1">
        <f t="array" ref="DB37">AV37*INDEX(prod_est,$G37+$H37-1,MATCH(DB$14,$BP$14:$DP$14,0))</f>
        <v>1.3357535397513276E-2</v>
      </c>
      <c r="DC37" cm="1">
        <f t="array" ref="DC37">AW37*INDEX(prod_est,$G37+$H37-1,MATCH(DC$14,$BP$14:$DP$14,0))</f>
        <v>1.3194360959418654E-2</v>
      </c>
      <c r="DD37" cm="1">
        <f t="array" ref="DD37">AX37*INDEX(prod_est,$G37+$H37-1,MATCH(DD$14,$BP$14:$DP$14,0))</f>
        <v>1.3033179845425758E-2</v>
      </c>
      <c r="DE37" cm="1">
        <f t="array" ref="DE37">AY37*INDEX(prod_est,$G37+$H37-1,MATCH(DE$14,$BP$14:$DP$14,0))</f>
        <v>1.2873967705268568E-2</v>
      </c>
      <c r="DF37" cm="1">
        <f t="array" ref="DF37">AZ37*INDEX(prod_est,$G37+$H37-1,MATCH(DF$14,$BP$14:$DP$14,0))</f>
        <v>1.2716700486141708E-2</v>
      </c>
      <c r="DG37" cm="1">
        <f t="array" ref="DG37">BA37*INDEX(prod_est,$G37+$H37-1,MATCH(DG$14,$BP$14:$DP$14,0))</f>
        <v>1.256135442906668E-2</v>
      </c>
      <c r="DH37" cm="1">
        <f t="array" ref="DH37">BB37*INDEX(prod_est,$G37+$H37-1,MATCH(DH$14,$BP$14:$DP$14,0))</f>
        <v>1.2407906065302513E-2</v>
      </c>
      <c r="DI37" cm="1">
        <f t="array" ref="DI37">BC37*INDEX(prod_est,$G37+$H37-1,MATCH(DI$14,$BP$14:$DP$14,0))</f>
        <v>1.2256332212800239E-2</v>
      </c>
      <c r="DJ37" cm="1">
        <f t="array" ref="DJ37">BD37*INDEX(prod_est,$G37+$H37-1,MATCH(DJ$14,$BP$14:$DP$14,0))</f>
        <v>1.210660997270069E-2</v>
      </c>
      <c r="DK37" cm="1">
        <f t="array" ref="DK37">BE37*INDEX(prod_est,$G37+$H37-1,MATCH(DK$14,$BP$14:$DP$14,0))</f>
        <v>1.1958716725875087E-2</v>
      </c>
      <c r="DL37" cm="1">
        <f t="array" ref="DL37">BF37*INDEX(prod_est,$G37+$H37-1,MATCH(DL$14,$BP$14:$DP$14,0))</f>
        <v>1.1812630129507864E-2</v>
      </c>
      <c r="DM37" cm="1">
        <f t="array" ref="DM37">BG37*INDEX(prod_est,$G37+$H37-1,MATCH(DM$14,$BP$14:$DP$14,0))</f>
        <v>1.1668328113721262E-2</v>
      </c>
      <c r="DN37" cm="1">
        <f t="array" ref="DN37">BH37*INDEX(prod_est,$G37+$H37-1,MATCH(DN$14,$BP$14:$DP$14,0))</f>
        <v>1.1525788878241143E-2</v>
      </c>
      <c r="DO37" cm="1">
        <f t="array" ref="DO37">BI37*INDEX(prod_est,$G37+$H37-1,MATCH(DO$14,$BP$14:$DP$14,0))</f>
        <v>1.1384990889103538E-2</v>
      </c>
      <c r="DP37" cm="1">
        <f t="array" ref="DP37">BJ37*INDEX(prod_est,$G37+$H37-1,MATCH(DP$14,$BP$14:$DP$14,0))</f>
        <v>1.1245912875401422E-2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16_RUS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ref="K39:AP39" si="53">J39*(1-$F$4)</f>
        <v>2.5189867805245543E-5</v>
      </c>
      <c r="L39" s="42">
        <f t="shared" si="53"/>
        <v>2.4882150670124645E-5</v>
      </c>
      <c r="M39" s="42">
        <f t="shared" si="53"/>
        <v>2.4578192579552098E-5</v>
      </c>
      <c r="N39" s="42">
        <f t="shared" si="53"/>
        <v>2.4277947613381435E-5</v>
      </c>
      <c r="O39" s="42">
        <f t="shared" si="53"/>
        <v>2.3981370412422516E-5</v>
      </c>
      <c r="P39" s="42">
        <f t="shared" si="53"/>
        <v>2.3688416171588945E-5</v>
      </c>
      <c r="Q39" s="42">
        <f t="shared" si="53"/>
        <v>2.3399040633129193E-5</v>
      </c>
      <c r="R39" s="42">
        <f t="shared" si="53"/>
        <v>2.3113200079940399E-5</v>
      </c>
      <c r="S39" s="42">
        <f t="shared" si="53"/>
        <v>2.2830851328963854E-5</v>
      </c>
      <c r="T39" s="42">
        <f t="shared" si="53"/>
        <v>2.2551951724661172E-5</v>
      </c>
      <c r="U39" s="42">
        <f t="shared" si="53"/>
        <v>2.227645913257014E-5</v>
      </c>
      <c r="V39" s="42">
        <f t="shared" si="53"/>
        <v>2.200433193293931E-5</v>
      </c>
      <c r="W39" s="42">
        <f t="shared" si="53"/>
        <v>2.1735529014440334E-5</v>
      </c>
      <c r="X39" s="42">
        <f t="shared" si="53"/>
        <v>2.1470009767957113E-5</v>
      </c>
      <c r="Y39" s="42">
        <f t="shared" si="53"/>
        <v>2.120773408045082E-5</v>
      </c>
      <c r="Z39" s="42">
        <f t="shared" si="53"/>
        <v>2.0948662328899859E-5</v>
      </c>
      <c r="AA39" s="42">
        <f t="shared" si="53"/>
        <v>2.0692755374313868E-5</v>
      </c>
      <c r="AB39" s="42">
        <f t="shared" si="53"/>
        <v>2.0439974555820828E-5</v>
      </c>
      <c r="AC39" s="42">
        <f t="shared" si="53"/>
        <v>2.0190281684826426E-5</v>
      </c>
      <c r="AD39" s="42">
        <f t="shared" si="53"/>
        <v>1.9943639039244741E-5</v>
      </c>
      <c r="AE39" s="42">
        <f t="shared" si="53"/>
        <v>1.9700009357799421E-5</v>
      </c>
      <c r="AF39" s="42">
        <f t="shared" si="53"/>
        <v>1.9459355834394486E-5</v>
      </c>
      <c r="AG39" s="42">
        <f t="shared" si="53"/>
        <v>1.9221642112553871E-5</v>
      </c>
      <c r="AH39" s="42">
        <f t="shared" si="53"/>
        <v>1.8986832279928922E-5</v>
      </c>
      <c r="AI39" s="42">
        <f t="shared" si="53"/>
        <v>1.8754890862872973E-5</v>
      </c>
      <c r="AJ39" s="42">
        <f t="shared" si="53"/>
        <v>1.8525782821082194E-5</v>
      </c>
      <c r="AK39" s="42">
        <f t="shared" si="53"/>
        <v>1.8299473542301931E-5</v>
      </c>
      <c r="AL39" s="42">
        <f t="shared" si="53"/>
        <v>1.8075928837097675E-5</v>
      </c>
      <c r="AM39" s="42">
        <f t="shared" si="53"/>
        <v>1.7855114933689947E-5</v>
      </c>
      <c r="AN39" s="42">
        <f t="shared" si="53"/>
        <v>1.7636998472852259E-5</v>
      </c>
      <c r="AO39" s="42">
        <f t="shared" si="53"/>
        <v>1.7421546502871394E-5</v>
      </c>
      <c r="AP39" s="42">
        <f t="shared" si="53"/>
        <v>1.7208726474569272E-5</v>
      </c>
      <c r="AQ39" s="42">
        <f t="shared" ref="AQ39:BJ39" si="54">AP39*(1-$F$4)</f>
        <v>1.6998506236385614E-5</v>
      </c>
      <c r="AR39" s="42">
        <f t="shared" si="54"/>
        <v>1.6790854029520677E-5</v>
      </c>
      <c r="AS39" s="42">
        <f t="shared" si="54"/>
        <v>1.6585738483137327E-5</v>
      </c>
      <c r="AT39" s="42">
        <f t="shared" si="54"/>
        <v>1.638312860962173E-5</v>
      </c>
      <c r="AU39" s="42">
        <f t="shared" si="54"/>
        <v>1.6182993799901918E-5</v>
      </c>
      <c r="AV39" s="42">
        <f t="shared" si="54"/>
        <v>1.5985303818823571E-5</v>
      </c>
      <c r="AW39" s="42">
        <f t="shared" si="54"/>
        <v>1.579002880058226E-5</v>
      </c>
      <c r="AX39" s="42">
        <f t="shared" si="54"/>
        <v>1.5597139244211512E-5</v>
      </c>
      <c r="AY39" s="42">
        <f t="shared" si="54"/>
        <v>1.5406606009125973E-5</v>
      </c>
      <c r="AZ39" s="42">
        <f t="shared" si="54"/>
        <v>1.5218400310719036E-5</v>
      </c>
      <c r="BA39" s="42">
        <f t="shared" si="54"/>
        <v>1.5032493716014229E-5</v>
      </c>
      <c r="BB39" s="42">
        <f t="shared" si="54"/>
        <v>1.4848858139369737E-5</v>
      </c>
      <c r="BC39" s="42">
        <f t="shared" si="54"/>
        <v>1.4667465838235391E-5</v>
      </c>
      <c r="BD39" s="42">
        <f t="shared" si="54"/>
        <v>1.4488289408961493E-5</v>
      </c>
      <c r="BE39" s="42">
        <f t="shared" si="54"/>
        <v>1.4311301782658839E-5</v>
      </c>
      <c r="BF39" s="42">
        <f t="shared" si="54"/>
        <v>1.4136476221109313E-5</v>
      </c>
      <c r="BG39" s="42">
        <f t="shared" si="54"/>
        <v>1.3963786312726445E-5</v>
      </c>
      <c r="BH39" s="42">
        <f t="shared" si="54"/>
        <v>1.3793205968565298E-5</v>
      </c>
      <c r="BI39" s="42">
        <f t="shared" si="54"/>
        <v>1.3624709418381119E-5</v>
      </c>
      <c r="BJ39" s="42">
        <f t="shared" si="54"/>
        <v>1.3458271206736123E-5</v>
      </c>
      <c r="BK39" t="str">
        <f t="shared" si="3"/>
        <v>16_RUS</v>
      </c>
      <c r="BL39" t="str">
        <f t="shared" si="4"/>
        <v>d_ind_cem_16_2_industrial_waste</v>
      </c>
      <c r="BO39" s="8">
        <f t="shared" si="5"/>
        <v>1.1840270399999999</v>
      </c>
      <c r="BP39" s="8">
        <f t="shared" si="6"/>
        <v>1.47124152</v>
      </c>
      <c r="BQ39" s="8" cm="1">
        <f t="array" ref="BQ39">K39*INDEX(prod_est,$G39+$H39-1,MATCH(BQ$14,$BP$14:$DP$14,0))</f>
        <v>1.47506800185102</v>
      </c>
      <c r="BR39" s="8" cm="1">
        <f t="array" ref="BR39">L39*INDEX(prod_est,$G39+$H39-1,MATCH(BR$14,$BP$14:$DP$14,0))</f>
        <v>1.3679866031298569</v>
      </c>
      <c r="BS39" s="8" cm="1">
        <f t="array" ref="BS39">M39*INDEX(prod_est,$G39+$H39-1,MATCH(BS$14,$BP$14:$DP$14,0))</f>
        <v>1.3874311504218735</v>
      </c>
      <c r="BT39" s="8" cm="1">
        <f t="array" ref="BT39">N39*INDEX(prod_est,$G39+$H39-1,MATCH(BT$14,$BP$14:$DP$14,0))</f>
        <v>1.4069675888508208</v>
      </c>
      <c r="BU39" s="8" cm="1">
        <f t="array" ref="BU39">O39*INDEX(prod_est,$G39+$H39-1,MATCH(BU$14,$BP$14:$DP$14,0))</f>
        <v>1.4265962648759223</v>
      </c>
      <c r="BV39" s="8" cm="1">
        <f t="array" ref="BV39">P39*INDEX(prod_est,$G39+$H39-1,MATCH(BV$14,$BP$14:$DP$14,0))</f>
        <v>1.4463175261369765</v>
      </c>
      <c r="BW39" s="8" cm="1">
        <f t="array" ref="BW39">Q39*INDEX(prod_est,$G39+$H39-1,MATCH(BW$14,$BP$14:$DP$14,0))</f>
        <v>1.4661317214581742</v>
      </c>
      <c r="BX39" s="8" cm="1">
        <f t="array" ref="BX39">R39*INDEX(prod_est,$G39+$H39-1,MATCH(BX$14,$BP$14:$DP$14,0))</f>
        <v>1.4860392008518923</v>
      </c>
      <c r="BY39" s="8" cm="1">
        <f t="array" ref="BY39">S39*INDEX(prod_est,$G39+$H39-1,MATCH(BY$14,$BP$14:$DP$14,0))</f>
        <v>1.5060403155225308</v>
      </c>
      <c r="BZ39" s="8" cm="1">
        <f t="array" ref="BZ39">T39*INDEX(prod_est,$G39+$H39-1,MATCH(BZ$14,$BP$14:$DP$14,0))</f>
        <v>1.5099573038999778</v>
      </c>
      <c r="CA39" s="8" cm="1">
        <f t="array" ref="CA39">U39*INDEX(prod_est,$G39+$H39-1,MATCH(CA$14,$BP$14:$DP$14,0))</f>
        <v>1.5138844797855453</v>
      </c>
      <c r="CB39" s="8" cm="1">
        <f t="array" ref="CB39">V39*INDEX(prod_est,$G39+$H39-1,MATCH(CB$14,$BP$14:$DP$14,0))</f>
        <v>1.517821869675442</v>
      </c>
      <c r="CC39" s="8" cm="1">
        <f t="array" ref="CC39">W39*INDEX(prod_est,$G39+$H39-1,MATCH(CC$14,$BP$14:$DP$14,0))</f>
        <v>1.5172716592476858</v>
      </c>
      <c r="CD39" s="8" cm="1">
        <f t="array" ref="CD39">X39*INDEX(prod_est,$G39+$H39-1,MATCH(CD$14,$BP$14:$DP$14,0))</f>
        <v>1.5212178586909844</v>
      </c>
      <c r="CE39" s="8" cm="1">
        <f t="array" ref="CE39">Y39*INDEX(prod_est,$G39+$H39-1,MATCH(CE$14,$BP$14:$DP$14,0))</f>
        <v>1.5251743216160731</v>
      </c>
      <c r="CF39" s="8" cm="1">
        <f t="array" ref="CF39">Z39*INDEX(prod_est,$G39+$H39-1,MATCH(CF$14,$BP$14:$DP$14,0))</f>
        <v>1.5291410747167544</v>
      </c>
      <c r="CG39" s="8" cm="1">
        <f t="array" ref="CG39">AA39*INDEX(prod_est,$G39+$H39-1,MATCH(CG$14,$BP$14:$DP$14,0))</f>
        <v>1.5331181447562516</v>
      </c>
      <c r="CH39" s="8" cm="1">
        <f t="array" ref="CH39">AB39*INDEX(prod_est,$G39+$H39-1,MATCH(CH$14,$BP$14:$DP$14,0))</f>
        <v>1.5371055585674005</v>
      </c>
      <c r="CI39" s="8" cm="1">
        <f t="array" ref="CI39">AC39*INDEX(prod_est,$G39+$H39-1,MATCH(CI$14,$BP$14:$DP$14,0))</f>
        <v>1.5411033430528223</v>
      </c>
      <c r="CJ39" s="8" cm="1">
        <f t="array" ref="CJ39">AD39*INDEX(prod_est,$G39+$H39-1,MATCH(CJ$14,$BP$14:$DP$14,0))</f>
        <v>1.5451115251851073</v>
      </c>
      <c r="CK39" s="8" cm="1">
        <f t="array" ref="CK39">AE39*INDEX(prod_est,$G39+$H39-1,MATCH(CK$14,$BP$14:$DP$14,0))</f>
        <v>1.5491301320070026</v>
      </c>
      <c r="CL39" s="8" cm="1">
        <f t="array" ref="CL39">AF39*INDEX(prod_est,$G39+$H39-1,MATCH(CL$14,$BP$14:$DP$14,0))</f>
        <v>1.5531591906315849</v>
      </c>
      <c r="CM39" s="8" cm="1">
        <f t="array" ref="CM39">AG39*INDEX(prod_est,$G39+$H39-1,MATCH(CM$14,$BP$14:$DP$14,0))</f>
        <v>1.5571987282424453</v>
      </c>
      <c r="CN39" s="8" cm="1">
        <f t="array" ref="CN39">AH39*INDEX(prod_est,$G39+$H39-1,MATCH(CN$14,$BP$14:$DP$14,0))</f>
        <v>1.5612487720938839</v>
      </c>
      <c r="CO39" s="8" cm="1">
        <f t="array" ref="CO39">AI39*INDEX(prod_est,$G39+$H39-1,MATCH(CO$14,$BP$14:$DP$14,0))</f>
        <v>1.5653093495110755</v>
      </c>
      <c r="CP39" s="8" cm="1">
        <f t="array" ref="CP39">AJ39*INDEX(prod_est,$G39+$H39-1,MATCH(CP$14,$BP$14:$DP$14,0))</f>
        <v>1.5693804878902724</v>
      </c>
      <c r="CQ39" s="8" cm="1">
        <f t="array" ref="CQ39">AK39*INDEX(prod_est,$G39+$H39-1,MATCH(CQ$14,$BP$14:$DP$14,0))</f>
        <v>1.5734622146989763</v>
      </c>
      <c r="CR39" s="8" cm="1">
        <f t="array" ref="CR39">AL39*INDEX(prod_est,$G39+$H39-1,MATCH(CR$14,$BP$14:$DP$14,0))</f>
        <v>1.5775545574761265</v>
      </c>
      <c r="CS39" s="8" cm="1">
        <f t="array" ref="CS39">AM39*INDEX(prod_est,$G39+$H39-1,MATCH(CS$14,$BP$14:$DP$14,0))</f>
        <v>1.5816575438322884</v>
      </c>
      <c r="CT39" s="8" cm="1">
        <f t="array" ref="CT39">AN39*INDEX(prod_est,$G39+$H39-1,MATCH(CT$14,$BP$14:$DP$14,0))</f>
        <v>1.5857712014498417</v>
      </c>
      <c r="CU39" s="8" cm="1">
        <f t="array" ref="CU39">AO39*INDEX(prod_est,$G39+$H39-1,MATCH(CU$14,$BP$14:$DP$14,0))</f>
        <v>1.5898955580831564</v>
      </c>
      <c r="CV39" s="8" cm="1">
        <f t="array" ref="CV39">AP39*INDEX(prod_est,$G39+$H39-1,MATCH(CV$14,$BP$14:$DP$14,0))</f>
        <v>1.5940306415587975</v>
      </c>
      <c r="CW39" cm="1">
        <f t="array" ref="CW39">AQ39*INDEX(prod_est,$G39+$H39-1,MATCH(CW$14,$BP$14:$DP$14,0))</f>
        <v>1.5745581081533919</v>
      </c>
      <c r="CX39" cm="1">
        <f t="array" ref="CX39">AR39*INDEX(prod_est,$G39+$H39-1,MATCH(CX$14,$BP$14:$DP$14,0))</f>
        <v>1.5553234494458363</v>
      </c>
      <c r="CY39" cm="1">
        <f t="array" ref="CY39">AS39*INDEX(prod_est,$G39+$H39-1,MATCH(CY$14,$BP$14:$DP$14,0))</f>
        <v>1.5363237595804466</v>
      </c>
      <c r="CZ39" cm="1">
        <f t="array" ref="CZ39">AT39*INDEX(prod_est,$G39+$H39-1,MATCH(CZ$14,$BP$14:$DP$14,0))</f>
        <v>1.5175561681992085</v>
      </c>
      <c r="DA39" cm="1">
        <f t="array" ref="DA39">AU39*INDEX(prod_est,$G39+$H39-1,MATCH(DA$14,$BP$14:$DP$14,0))</f>
        <v>1.4990178400081384</v>
      </c>
      <c r="DB39" cm="1">
        <f t="array" ref="DB39">AV39*INDEX(prod_est,$G39+$H39-1,MATCH(DB$14,$BP$14:$DP$14,0))</f>
        <v>1.4807059743489481</v>
      </c>
      <c r="DC39" cm="1">
        <f t="array" ref="DC39">AW39*INDEX(prod_est,$G39+$H39-1,MATCH(DC$14,$BP$14:$DP$14,0))</f>
        <v>1.4626178047759353</v>
      </c>
      <c r="DD39" cm="1">
        <f t="array" ref="DD39">AX39*INDEX(prod_est,$G39+$H39-1,MATCH(DD$14,$BP$14:$DP$14,0))</f>
        <v>1.4447505986380476</v>
      </c>
      <c r="DE39" cm="1">
        <f t="array" ref="DE39">AY39*INDEX(prod_est,$G39+$H39-1,MATCH(DE$14,$BP$14:$DP$14,0))</f>
        <v>1.4271016566660486</v>
      </c>
      <c r="DF39" cm="1">
        <f t="array" ref="DF39">AZ39*INDEX(prod_est,$G39+$H39-1,MATCH(DF$14,$BP$14:$DP$14,0))</f>
        <v>1.4096683125647305</v>
      </c>
      <c r="DG39" cm="1">
        <f t="array" ref="DG39">BA39*INDEX(prod_est,$G39+$H39-1,MATCH(DG$14,$BP$14:$DP$14,0))</f>
        <v>1.3924479326101045</v>
      </c>
      <c r="DH39" cm="1">
        <f t="array" ref="DH39">BB39*INDEX(prod_est,$G39+$H39-1,MATCH(DH$14,$BP$14:$DP$14,0))</f>
        <v>1.375437915251515</v>
      </c>
      <c r="DI39" cm="1">
        <f t="array" ref="DI39">BC39*INDEX(prod_est,$G39+$H39-1,MATCH(DI$14,$BP$14:$DP$14,0))</f>
        <v>1.358635690718613</v>
      </c>
      <c r="DJ39" cm="1">
        <f t="array" ref="DJ39">BD39*INDEX(prod_est,$G39+$H39-1,MATCH(DJ$14,$BP$14:$DP$14,0))</f>
        <v>1.3420387206331301</v>
      </c>
      <c r="DK39" cm="1">
        <f t="array" ref="DK39">BE39*INDEX(prod_est,$G39+$H39-1,MATCH(DK$14,$BP$14:$DP$14,0))</f>
        <v>1.3256444976253958</v>
      </c>
      <c r="DL39" cm="1">
        <f t="array" ref="DL39">BF39*INDEX(prod_est,$G39+$H39-1,MATCH(DL$14,$BP$14:$DP$14,0))</f>
        <v>1.30945054495554</v>
      </c>
      <c r="DM39" cm="1">
        <f t="array" ref="DM39">BG39*INDEX(prod_est,$G39+$H39-1,MATCH(DM$14,$BP$14:$DP$14,0))</f>
        <v>1.293454416139322</v>
      </c>
      <c r="DN39" cm="1">
        <f t="array" ref="DN39">BH39*INDEX(prod_est,$G39+$H39-1,MATCH(DN$14,$BP$14:$DP$14,0))</f>
        <v>1.2776536945785291</v>
      </c>
      <c r="DO39" cm="1">
        <f t="array" ref="DO39">BI39*INDEX(prod_est,$G39+$H39-1,MATCH(DO$14,$BP$14:$DP$14,0))</f>
        <v>1.2620459931958936</v>
      </c>
      <c r="DP39" cm="1">
        <f t="array" ref="DP39">BJ39*INDEX(prod_est,$G39+$H39-1,MATCH(DP$14,$BP$14:$DP$14,0))</f>
        <v>1.2466289540744666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16_RUS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16_RUS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16_RUS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16_RUS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16_RUS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ref="K45:AP45" si="62">J45*(1-$F$4)</f>
        <v>1.0270584370432889E-3</v>
      </c>
      <c r="L45" s="42">
        <f t="shared" si="62"/>
        <v>1.0145119845453169E-3</v>
      </c>
      <c r="M45" s="42">
        <f t="shared" si="62"/>
        <v>1.0021187983704734E-3</v>
      </c>
      <c r="N45" s="42">
        <f t="shared" si="62"/>
        <v>9.8987700623128861E-4</v>
      </c>
      <c r="O45" s="42">
        <f t="shared" si="62"/>
        <v>9.7778475871198602E-4</v>
      </c>
      <c r="P45" s="42">
        <f t="shared" si="62"/>
        <v>9.6584022898908392E-4</v>
      </c>
      <c r="Q45" s="42">
        <f t="shared" si="62"/>
        <v>9.5404161255541046E-4</v>
      </c>
      <c r="R45" s="42">
        <f t="shared" si="62"/>
        <v>9.4238712694748924E-4</v>
      </c>
      <c r="S45" s="42">
        <f t="shared" si="62"/>
        <v>9.3087501147625566E-4</v>
      </c>
      <c r="T45" s="42">
        <f t="shared" si="62"/>
        <v>9.1950352696106279E-4</v>
      </c>
      <c r="U45" s="42">
        <f t="shared" si="62"/>
        <v>9.0827095546693623E-4</v>
      </c>
      <c r="V45" s="42">
        <f t="shared" si="62"/>
        <v>8.9717560004503899E-4</v>
      </c>
      <c r="W45" s="42">
        <f t="shared" si="62"/>
        <v>8.8621578447630703E-4</v>
      </c>
      <c r="X45" s="42">
        <f t="shared" si="62"/>
        <v>8.7538985301821581E-4</v>
      </c>
      <c r="Y45" s="42">
        <f t="shared" si="62"/>
        <v>8.64696170154641E-4</v>
      </c>
      <c r="Z45" s="42">
        <f t="shared" si="62"/>
        <v>8.5413312034877465E-4</v>
      </c>
      <c r="AA45" s="42">
        <f t="shared" si="62"/>
        <v>8.4369910779905956E-4</v>
      </c>
      <c r="AB45" s="42">
        <f t="shared" si="62"/>
        <v>8.3339255619810512E-4</v>
      </c>
      <c r="AC45" s="42">
        <f t="shared" si="62"/>
        <v>8.232119084945487E-4</v>
      </c>
      <c r="AD45" s="42">
        <f t="shared" si="62"/>
        <v>8.1315562665782554E-4</v>
      </c>
      <c r="AE45" s="42">
        <f t="shared" si="62"/>
        <v>8.0322219144581236E-4</v>
      </c>
      <c r="AF45" s="42">
        <f t="shared" si="62"/>
        <v>7.9341010217530959E-4</v>
      </c>
      <c r="AG45" s="42">
        <f t="shared" si="62"/>
        <v>7.8371787649532713E-4</v>
      </c>
      <c r="AH45" s="42">
        <f t="shared" si="62"/>
        <v>7.7414405016313986E-4</v>
      </c>
      <c r="AI45" s="42">
        <f t="shared" si="62"/>
        <v>7.6468717682307875E-4</v>
      </c>
      <c r="AJ45" s="42">
        <f t="shared" si="62"/>
        <v>7.5534582778802415E-4</v>
      </c>
      <c r="AK45" s="42">
        <f t="shared" si="62"/>
        <v>7.4611859182356817E-4</v>
      </c>
      <c r="AL45" s="42">
        <f t="shared" si="62"/>
        <v>7.3700407493481441E-4</v>
      </c>
      <c r="AM45" s="42">
        <f t="shared" si="62"/>
        <v>7.2800090015578121E-4</v>
      </c>
      <c r="AN45" s="42">
        <f t="shared" si="62"/>
        <v>7.1910770734137826E-4</v>
      </c>
      <c r="AO45" s="42">
        <f t="shared" si="62"/>
        <v>7.1032315296192395E-4</v>
      </c>
      <c r="AP45" s="42">
        <f t="shared" si="62"/>
        <v>7.016459099001732E-4</v>
      </c>
      <c r="AQ45" s="42">
        <f t="shared" si="58"/>
        <v>6.9307466725082448E-4</v>
      </c>
      <c r="AR45" s="42">
        <f t="shared" si="58"/>
        <v>6.8460813012247634E-4</v>
      </c>
      <c r="AS45" s="42">
        <f t="shared" si="58"/>
        <v>6.7624501944200293E-4</v>
      </c>
      <c r="AT45" s="42">
        <f t="shared" si="58"/>
        <v>6.6798407176131937E-4</v>
      </c>
      <c r="AU45" s="42">
        <f t="shared" si="58"/>
        <v>6.5982403906650778E-4</v>
      </c>
      <c r="AV45" s="42">
        <f t="shared" si="58"/>
        <v>6.5176368858927487E-4</v>
      </c>
      <c r="AW45" s="42">
        <f t="shared" si="58"/>
        <v>6.4380180262071267E-4</v>
      </c>
      <c r="AX45" s="42">
        <f t="shared" si="58"/>
        <v>6.3593717832733461E-4</v>
      </c>
      <c r="AY45" s="42">
        <f t="shared" si="58"/>
        <v>6.281686275693587E-4</v>
      </c>
      <c r="AZ45" s="42">
        <f t="shared" si="58"/>
        <v>6.2049497672121028E-4</v>
      </c>
      <c r="BA45" s="42">
        <f t="shared" si="58"/>
        <v>6.1291506649421824E-4</v>
      </c>
      <c r="BB45" s="42">
        <f t="shared" si="58"/>
        <v>6.0542775176147638E-4</v>
      </c>
      <c r="BC45" s="42">
        <f t="shared" si="58"/>
        <v>5.9803190138484476E-4</v>
      </c>
      <c r="BD45" s="42">
        <f t="shared" si="58"/>
        <v>5.9072639804406404E-4</v>
      </c>
      <c r="BE45" s="42">
        <f t="shared" si="58"/>
        <v>5.8351013806795754E-4</v>
      </c>
      <c r="BF45" s="42">
        <f t="shared" si="58"/>
        <v>5.7638203126769553E-4</v>
      </c>
      <c r="BG45" s="42">
        <f t="shared" si="58"/>
        <v>5.6934100077209583E-4</v>
      </c>
      <c r="BH45" s="42">
        <f t="shared" si="58"/>
        <v>5.6238598286493667E-4</v>
      </c>
      <c r="BI45" s="42">
        <f t="shared" si="58"/>
        <v>5.5551592682425701E-4</v>
      </c>
      <c r="BJ45" s="42">
        <f t="shared" si="58"/>
        <v>5.4872979476361979E-4</v>
      </c>
      <c r="BK45" t="str">
        <f t="shared" si="3"/>
        <v>16_RUS</v>
      </c>
      <c r="BL45" t="str">
        <f t="shared" si="4"/>
        <v>d_ind_cem_17_electricity</v>
      </c>
      <c r="BO45" s="8">
        <f t="shared" si="5"/>
        <v>65.662547363999991</v>
      </c>
      <c r="BP45" s="8">
        <f t="shared" si="6"/>
        <v>59.986460736000012</v>
      </c>
      <c r="BQ45" s="8" cm="1">
        <f t="array" ref="BQ45">K45*INDEX(prod_est,$G45+$H45-1,MATCH(BQ$14,$BP$14:$DP$14,0))</f>
        <v>60.142476658737998</v>
      </c>
      <c r="BR45" s="8" cm="1">
        <f t="array" ref="BR45">L45*INDEX(prod_est,$G45+$H45-1,MATCH(BR$14,$BP$14:$DP$14,0))</f>
        <v>55.776480979155068</v>
      </c>
      <c r="BS45" s="8" cm="1">
        <f t="array" ref="BS45">M45*INDEX(prod_est,$G45+$H45-1,MATCH(BS$14,$BP$14:$DP$14,0))</f>
        <v>56.56928729736029</v>
      </c>
      <c r="BT45" s="8" cm="1">
        <f t="array" ref="BT45">N45*INDEX(prod_est,$G45+$H45-1,MATCH(BT$14,$BP$14:$DP$14,0))</f>
        <v>57.36584026355127</v>
      </c>
      <c r="BU45" s="8" cm="1">
        <f t="array" ref="BU45">O45*INDEX(prod_est,$G45+$H45-1,MATCH(BU$14,$BP$14:$DP$14,0))</f>
        <v>58.166154003799313</v>
      </c>
      <c r="BV45" s="8" cm="1">
        <f t="array" ref="BV45">P45*INDEX(prod_est,$G45+$H45-1,MATCH(BV$14,$BP$14:$DP$14,0))</f>
        <v>58.970242692310919</v>
      </c>
      <c r="BW45" s="8" cm="1">
        <f t="array" ref="BW45">Q45*INDEX(prod_est,$G45+$H45-1,MATCH(BW$14,$BP$14:$DP$14,0))</f>
        <v>59.778120551583449</v>
      </c>
      <c r="BX45" s="8" cm="1">
        <f t="array" ref="BX45">R45*INDEX(prod_est,$G45+$H45-1,MATCH(BX$14,$BP$14:$DP$14,0))</f>
        <v>60.589801852559781</v>
      </c>
      <c r="BY45" s="8" cm="1">
        <f t="array" ref="BY45">S45*INDEX(prod_est,$G45+$H45-1,MATCH(BY$14,$BP$14:$DP$14,0))</f>
        <v>61.405300914784789</v>
      </c>
      <c r="BZ45" s="8" cm="1">
        <f t="array" ref="BZ45">T45*INDEX(prod_est,$G45+$H45-1,MATCH(BZ$14,$BP$14:$DP$14,0))</f>
        <v>61.565007031226557</v>
      </c>
      <c r="CA45" s="8" cm="1">
        <f t="array" ref="CA45">U45*INDEX(prod_est,$G45+$H45-1,MATCH(CA$14,$BP$14:$DP$14,0))</f>
        <v>61.725128519684127</v>
      </c>
      <c r="CB45" s="8" cm="1">
        <f t="array" ref="CB45">V45*INDEX(prod_est,$G45+$H45-1,MATCH(CB$14,$BP$14:$DP$14,0))</f>
        <v>61.885666460478923</v>
      </c>
      <c r="CC45" s="8" cm="1">
        <f t="array" ref="CC45">W45*INDEX(prod_est,$G45+$H45-1,MATCH(CC$14,$BP$14:$DP$14,0))</f>
        <v>61.863232906387061</v>
      </c>
      <c r="CD45" s="8" cm="1">
        <f t="array" ref="CD45">X45*INDEX(prod_est,$G45+$H45-1,MATCH(CD$14,$BP$14:$DP$14,0))</f>
        <v>62.024130036289876</v>
      </c>
      <c r="CE45" s="8" cm="1">
        <f t="array" ref="CE45">Y45*INDEX(prod_est,$G45+$H45-1,MATCH(CE$14,$BP$14:$DP$14,0))</f>
        <v>62.185445635858649</v>
      </c>
      <c r="CF45" s="8" cm="1">
        <f t="array" ref="CF45">Z45*INDEX(prod_est,$G45+$H45-1,MATCH(CF$14,$BP$14:$DP$14,0))</f>
        <v>62.347180793471267</v>
      </c>
      <c r="CG45" s="8" cm="1">
        <f t="array" ref="CG45">AA45*INDEX(prod_est,$G45+$H45-1,MATCH(CG$14,$BP$14:$DP$14,0))</f>
        <v>62.509336600336084</v>
      </c>
      <c r="CH45" s="8" cm="1">
        <f t="array" ref="CH45">AB45*INDEX(prod_est,$G45+$H45-1,MATCH(CH$14,$BP$14:$DP$14,0))</f>
        <v>62.671914150499745</v>
      </c>
      <c r="CI45" s="8" cm="1">
        <f t="array" ref="CI45">AC45*INDEX(prod_est,$G45+$H45-1,MATCH(CI$14,$BP$14:$DP$14,0))</f>
        <v>62.834914540854236</v>
      </c>
      <c r="CJ45" s="8" cm="1">
        <f t="array" ref="CJ45">AD45*INDEX(prod_est,$G45+$H45-1,MATCH(CJ$14,$BP$14:$DP$14,0))</f>
        <v>62.998338871144377</v>
      </c>
      <c r="CK45" s="8" cm="1">
        <f t="array" ref="CK45">AE45*INDEX(prod_est,$G45+$H45-1,MATCH(CK$14,$BP$14:$DP$14,0))</f>
        <v>63.162188243975457</v>
      </c>
      <c r="CL45" s="8" cm="1">
        <f t="array" ref="CL45">AF45*INDEX(prod_est,$G45+$H45-1,MATCH(CL$14,$BP$14:$DP$14,0))</f>
        <v>63.326463764820303</v>
      </c>
      <c r="CM45" s="8" cm="1">
        <f t="array" ref="CM45">AG45*INDEX(prod_est,$G45+$H45-1,MATCH(CM$14,$BP$14:$DP$14,0))</f>
        <v>63.491166542026775</v>
      </c>
      <c r="CN45" s="8" cm="1">
        <f t="array" ref="CN45">AH45*INDEX(prod_est,$G45+$H45-1,MATCH(CN$14,$BP$14:$DP$14,0))</f>
        <v>63.656297686825766</v>
      </c>
      <c r="CO45" s="8" cm="1">
        <f t="array" ref="CO45">AI45*INDEX(prod_est,$G45+$H45-1,MATCH(CO$14,$BP$14:$DP$14,0))</f>
        <v>63.821858313337877</v>
      </c>
      <c r="CP45" s="8" cm="1">
        <f t="array" ref="CP45">AJ45*INDEX(prod_est,$G45+$H45-1,MATCH(CP$14,$BP$14:$DP$14,0))</f>
        <v>63.987849538581806</v>
      </c>
      <c r="CQ45" s="8" cm="1">
        <f t="array" ref="CQ45">AK45*INDEX(prod_est,$G45+$H45-1,MATCH(CQ$14,$BP$14:$DP$14,0))</f>
        <v>64.154272482481176</v>
      </c>
      <c r="CR45" s="8" cm="1">
        <f t="array" ref="CR45">AL45*INDEX(prod_est,$G45+$H45-1,MATCH(CR$14,$BP$14:$DP$14,0))</f>
        <v>64.321128267872396</v>
      </c>
      <c r="CS45" s="8" cm="1">
        <f t="array" ref="CS45">AM45*INDEX(prod_est,$G45+$H45-1,MATCH(CS$14,$BP$14:$DP$14,0))</f>
        <v>64.488418020512242</v>
      </c>
      <c r="CT45" s="8" cm="1">
        <f t="array" ref="CT45">AN45*INDEX(prod_est,$G45+$H45-1,MATCH(CT$14,$BP$14:$DP$14,0))</f>
        <v>64.656142869085514</v>
      </c>
      <c r="CU45" s="8" cm="1">
        <f t="array" ref="CU45">AO45*INDEX(prod_est,$G45+$H45-1,MATCH(CU$14,$BP$14:$DP$14,0))</f>
        <v>64.824303945212279</v>
      </c>
      <c r="CV45" s="8" cm="1">
        <f t="array" ref="CV45">AP45*INDEX(prod_est,$G45+$H45-1,MATCH(CV$14,$BP$14:$DP$14,0))</f>
        <v>64.992902383456212</v>
      </c>
      <c r="CW45" cm="1">
        <f t="array" ref="CW45">AQ45*INDEX(prod_est,$G45+$H45-1,MATCH(CW$14,$BP$14:$DP$14,0))</f>
        <v>64.198954996385581</v>
      </c>
      <c r="CX45" cm="1">
        <f t="array" ref="CX45">AR45*INDEX(prod_est,$G45+$H45-1,MATCH(CX$14,$BP$14:$DP$14,0))</f>
        <v>63.414706398418375</v>
      </c>
      <c r="CY45" cm="1">
        <f t="array" ref="CY45">AS45*INDEX(prod_est,$G45+$H45-1,MATCH(CY$14,$BP$14:$DP$14,0))</f>
        <v>62.640038110028605</v>
      </c>
      <c r="CZ45" cm="1">
        <f t="array" ref="CZ45">AT45*INDEX(prod_est,$G45+$H45-1,MATCH(CZ$14,$BP$14:$DP$14,0))</f>
        <v>61.874833099025416</v>
      </c>
      <c r="DA45" cm="1">
        <f t="array" ref="DA45">AU45*INDEX(prod_est,$G45+$H45-1,MATCH(DA$14,$BP$14:$DP$14,0))</f>
        <v>61.118975762872545</v>
      </c>
      <c r="DB45" cm="1">
        <f t="array" ref="DB45">AV45*INDEX(prod_est,$G45+$H45-1,MATCH(DB$14,$BP$14:$DP$14,0))</f>
        <v>60.372351911223824</v>
      </c>
      <c r="DC45" cm="1">
        <f t="array" ref="DC45">AW45*INDEX(prod_est,$G45+$H45-1,MATCH(DC$14,$BP$14:$DP$14,0))</f>
        <v>59.634848748671935</v>
      </c>
      <c r="DD45" cm="1">
        <f t="array" ref="DD45">AX45*INDEX(prod_est,$G45+$H45-1,MATCH(DD$14,$BP$14:$DP$14,0))</f>
        <v>58.906354857708045</v>
      </c>
      <c r="DE45" cm="1">
        <f t="array" ref="DE45">AY45*INDEX(prod_est,$G45+$H45-1,MATCH(DE$14,$BP$14:$DP$14,0))</f>
        <v>58.186760181889454</v>
      </c>
      <c r="DF45" cm="1">
        <f t="array" ref="DF45">AZ45*INDEX(prod_est,$G45+$H45-1,MATCH(DF$14,$BP$14:$DP$14,0))</f>
        <v>57.475956009212965</v>
      </c>
      <c r="DG45" cm="1">
        <f t="array" ref="DG45">BA45*INDEX(prod_est,$G45+$H45-1,MATCH(DG$14,$BP$14:$DP$14,0))</f>
        <v>56.773834955691328</v>
      </c>
      <c r="DH45" cm="1">
        <f t="array" ref="DH45">BB45*INDEX(prod_est,$G45+$H45-1,MATCH(DH$14,$BP$14:$DP$14,0))</f>
        <v>56.08029094913033</v>
      </c>
      <c r="DI45" cm="1">
        <f t="array" ref="DI45">BC45*INDEX(prod_est,$G45+$H45-1,MATCH(DI$14,$BP$14:$DP$14,0))</f>
        <v>55.395219213104028</v>
      </c>
      <c r="DJ45" cm="1">
        <f t="array" ref="DJ45">BD45*INDEX(prod_est,$G45+$H45-1,MATCH(DJ$14,$BP$14:$DP$14,0))</f>
        <v>54.71851625112577</v>
      </c>
      <c r="DK45" cm="1">
        <f t="array" ref="DK45">BE45*INDEX(prod_est,$G45+$H45-1,MATCH(DK$14,$BP$14:$DP$14,0))</f>
        <v>54.050079831012582</v>
      </c>
      <c r="DL45" cm="1">
        <f t="array" ref="DL45">BF45*INDEX(prod_est,$G45+$H45-1,MATCH(DL$14,$BP$14:$DP$14,0))</f>
        <v>53.389808969440551</v>
      </c>
      <c r="DM45" cm="1">
        <f t="array" ref="DM45">BG45*INDEX(prod_est,$G45+$H45-1,MATCH(DM$14,$BP$14:$DP$14,0))</f>
        <v>52.737603916688862</v>
      </c>
      <c r="DN45" cm="1">
        <f t="array" ref="DN45">BH45*INDEX(prod_est,$G45+$H45-1,MATCH(DN$14,$BP$14:$DP$14,0))</f>
        <v>52.093366141570215</v>
      </c>
      <c r="DO45" cm="1">
        <f t="array" ref="DO45">BI45*INDEX(prod_est,$G45+$H45-1,MATCH(DO$14,$BP$14:$DP$14,0))</f>
        <v>51.456998316545352</v>
      </c>
      <c r="DP45" cm="1">
        <f t="array" ref="DP45">BJ45*INDEX(prod_est,$G45+$H45-1,MATCH(DP$14,$BP$14:$DP$14,0))</f>
        <v>50.828404303019369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ref="K46:AP46" si="63">J46*(1-$F$4)</f>
        <v>1.500339780841162E-3</v>
      </c>
      <c r="L46" s="42">
        <f t="shared" si="63"/>
        <v>1.4820117664729319E-3</v>
      </c>
      <c r="M46" s="42">
        <f t="shared" si="63"/>
        <v>1.463907645462041E-3</v>
      </c>
      <c r="N46" s="42">
        <f t="shared" si="63"/>
        <v>1.44602468274759E-3</v>
      </c>
      <c r="O46" s="42">
        <f t="shared" si="63"/>
        <v>1.4283601766799348E-3</v>
      </c>
      <c r="P46" s="42">
        <f t="shared" si="63"/>
        <v>1.4109114586125379E-3</v>
      </c>
      <c r="Q46" s="42">
        <f t="shared" si="63"/>
        <v>1.3936758924988051E-3</v>
      </c>
      <c r="R46" s="42">
        <f t="shared" si="63"/>
        <v>1.3766508744938481E-3</v>
      </c>
      <c r="S46" s="42">
        <f t="shared" si="63"/>
        <v>1.3598338325611107E-3</v>
      </c>
      <c r="T46" s="42">
        <f t="shared" si="63"/>
        <v>1.3432222260838017E-3</v>
      </c>
      <c r="U46" s="42">
        <f t="shared" si="63"/>
        <v>1.3268135454810733E-3</v>
      </c>
      <c r="V46" s="42">
        <f t="shared" si="63"/>
        <v>1.3106053118288898E-3</v>
      </c>
      <c r="W46" s="42">
        <f t="shared" si="63"/>
        <v>1.2945950764855255E-3</v>
      </c>
      <c r="X46" s="42">
        <f t="shared" si="63"/>
        <v>1.2787804207216398E-3</v>
      </c>
      <c r="Y46" s="42">
        <f t="shared" si="63"/>
        <v>1.2631589553548698E-3</v>
      </c>
      <c r="Z46" s="42">
        <f t="shared" si="63"/>
        <v>1.2477283203888869E-3</v>
      </c>
      <c r="AA46" s="42">
        <f t="shared" si="63"/>
        <v>1.2324861846568637E-3</v>
      </c>
      <c r="AB46" s="42">
        <f t="shared" si="63"/>
        <v>1.217430245469294E-3</v>
      </c>
      <c r="AC46" s="42">
        <f t="shared" si="63"/>
        <v>1.2025582282661181E-3</v>
      </c>
      <c r="AD46" s="42">
        <f t="shared" si="63"/>
        <v>1.1878678862730944E-3</v>
      </c>
      <c r="AE46" s="42">
        <f t="shared" si="63"/>
        <v>1.1733570001623719E-3</v>
      </c>
      <c r="AF46" s="42">
        <f t="shared" si="63"/>
        <v>1.1590233777172066E-3</v>
      </c>
      <c r="AG46" s="42">
        <f t="shared" si="63"/>
        <v>1.1448648535007748E-3</v>
      </c>
      <c r="AH46" s="42">
        <f t="shared" si="63"/>
        <v>1.1308792885290325E-3</v>
      </c>
      <c r="AI46" s="42">
        <f t="shared" si="63"/>
        <v>1.1170645699475699E-3</v>
      </c>
      <c r="AJ46" s="42">
        <f t="shared" si="63"/>
        <v>1.103418610712415E-3</v>
      </c>
      <c r="AK46" s="42">
        <f t="shared" si="63"/>
        <v>1.0899393492747348E-3</v>
      </c>
      <c r="AL46" s="42">
        <f t="shared" si="63"/>
        <v>1.07662474926939E-3</v>
      </c>
      <c r="AM46" s="42">
        <f t="shared" si="63"/>
        <v>1.0634727992072923E-3</v>
      </c>
      <c r="AN46" s="42">
        <f t="shared" si="63"/>
        <v>1.0504815121715214E-3</v>
      </c>
      <c r="AO46" s="42">
        <f t="shared" si="63"/>
        <v>1.0376489255171533E-3</v>
      </c>
      <c r="AP46" s="42">
        <f t="shared" si="63"/>
        <v>1.0249731005747562E-3</v>
      </c>
      <c r="AQ46" s="42">
        <f t="shared" si="58"/>
        <v>1.0124521223575079E-3</v>
      </c>
      <c r="AR46" s="42">
        <f t="shared" si="58"/>
        <v>1.0000840992718907E-3</v>
      </c>
      <c r="AS46" s="42">
        <f t="shared" si="58"/>
        <v>9.8786716283192147E-4</v>
      </c>
      <c r="AT46" s="42">
        <f t="shared" si="58"/>
        <v>9.7579946737687241E-4</v>
      </c>
      <c r="AU46" s="42">
        <f t="shared" si="58"/>
        <v>9.6387918979243899E-4</v>
      </c>
      <c r="AV46" s="42">
        <f t="shared" si="58"/>
        <v>9.5210452923531546E-4</v>
      </c>
      <c r="AW46" s="42">
        <f t="shared" si="58"/>
        <v>9.4047370686113402E-4</v>
      </c>
      <c r="AX46" s="42">
        <f t="shared" si="58"/>
        <v>9.2898496555572814E-4</v>
      </c>
      <c r="AY46" s="42">
        <f t="shared" si="58"/>
        <v>9.1763656966967807E-4</v>
      </c>
      <c r="AZ46" s="42">
        <f t="shared" si="58"/>
        <v>9.0642680475609965E-4</v>
      </c>
      <c r="BA46" s="42">
        <f t="shared" si="58"/>
        <v>8.9535397731163591E-4</v>
      </c>
      <c r="BB46" s="42">
        <f t="shared" si="58"/>
        <v>8.844164145206131E-4</v>
      </c>
      <c r="BC46" s="42">
        <f t="shared" si="58"/>
        <v>8.7361246400232155E-4</v>
      </c>
      <c r="BD46" s="42">
        <f t="shared" si="58"/>
        <v>8.6294049356138412E-4</v>
      </c>
      <c r="BE46" s="42">
        <f t="shared" si="58"/>
        <v>8.5239889094117401E-4</v>
      </c>
      <c r="BF46" s="42">
        <f t="shared" si="58"/>
        <v>8.4198606358024488E-4</v>
      </c>
      <c r="BG46" s="42">
        <f t="shared" si="58"/>
        <v>8.3170043837173626E-4</v>
      </c>
      <c r="BH46" s="42">
        <f t="shared" si="58"/>
        <v>8.2154046142571789E-4</v>
      </c>
      <c r="BI46" s="42">
        <f t="shared" si="58"/>
        <v>8.1150459783443777E-4</v>
      </c>
      <c r="BJ46" s="42">
        <f t="shared" si="58"/>
        <v>8.0159133144043753E-4</v>
      </c>
      <c r="BK46" t="str">
        <f t="shared" si="3"/>
        <v>16_RUS</v>
      </c>
      <c r="BL46" t="str">
        <f t="shared" si="4"/>
        <v>d_ind_cem_18_heat</v>
      </c>
      <c r="BO46" s="8">
        <f t="shared" si="5"/>
        <v>95.834847167999996</v>
      </c>
      <c r="BP46" s="8">
        <f t="shared" si="6"/>
        <v>87.628970375999998</v>
      </c>
      <c r="BQ46" s="8" cm="1">
        <f t="array" ref="BQ46">K46*INDEX(prod_est,$G46+$H46-1,MATCH(BQ$14,$BP$14:$DP$14,0))</f>
        <v>87.856880382759016</v>
      </c>
      <c r="BR46" s="8" cm="1">
        <f t="array" ref="BR46">L46*INDEX(prod_est,$G46+$H46-1,MATCH(BR$14,$BP$14:$DP$14,0))</f>
        <v>81.478979413543954</v>
      </c>
      <c r="BS46" s="8" cm="1">
        <f t="array" ref="BS46">M46*INDEX(prod_est,$G46+$H46-1,MATCH(BS$14,$BP$14:$DP$14,0))</f>
        <v>82.637120776103416</v>
      </c>
      <c r="BT46" s="8" cm="1">
        <f t="array" ref="BT46">N46*INDEX(prod_est,$G46+$H46-1,MATCH(BT$14,$BP$14:$DP$14,0))</f>
        <v>83.800735288792524</v>
      </c>
      <c r="BU46" s="8" cm="1">
        <f t="array" ref="BU46">O46*INDEX(prod_est,$G46+$H46-1,MATCH(BU$14,$BP$14:$DP$14,0))</f>
        <v>84.969843587152482</v>
      </c>
      <c r="BV46" s="8" cm="1">
        <f t="array" ref="BV46">P46*INDEX(prod_est,$G46+$H46-1,MATCH(BV$14,$BP$14:$DP$14,0))</f>
        <v>86.144466377041027</v>
      </c>
      <c r="BW46" s="8" cm="1">
        <f t="array" ref="BW46">Q46*INDEX(prod_est,$G46+$H46-1,MATCH(BW$14,$BP$14:$DP$14,0))</f>
        <v>87.324624434859786</v>
      </c>
      <c r="BX46" s="8" cm="1">
        <f t="array" ref="BX46">R46*INDEX(prod_est,$G46+$H46-1,MATCH(BX$14,$BP$14:$DP$14,0))</f>
        <v>88.510338607780184</v>
      </c>
      <c r="BY46" s="8" cm="1">
        <f t="array" ref="BY46">S46*INDEX(prod_est,$G46+$H46-1,MATCH(BY$14,$BP$14:$DP$14,0))</f>
        <v>89.701629813972062</v>
      </c>
      <c r="BZ46" s="8" cm="1">
        <f t="array" ref="BZ46">T46*INDEX(prod_est,$G46+$H46-1,MATCH(BZ$14,$BP$14:$DP$14,0))</f>
        <v>89.934930501741135</v>
      </c>
      <c r="CA46" s="8" cm="1">
        <f t="array" ref="CA46">U46*INDEX(prod_est,$G46+$H46-1,MATCH(CA$14,$BP$14:$DP$14,0))</f>
        <v>90.168837970134049</v>
      </c>
      <c r="CB46" s="8" cm="1">
        <f t="array" ref="CB46">V46*INDEX(prod_est,$G46+$H46-1,MATCH(CB$14,$BP$14:$DP$14,0))</f>
        <v>90.403353797297839</v>
      </c>
      <c r="CC46" s="8" cm="1">
        <f t="array" ref="CC46">W46*INDEX(prod_est,$G46+$H46-1,MATCH(CC$14,$BP$14:$DP$14,0))</f>
        <v>90.370582581546401</v>
      </c>
      <c r="CD46" s="8" cm="1">
        <f t="array" ref="CD46">X46*INDEX(prod_est,$G46+$H46-1,MATCH(CD$14,$BP$14:$DP$14,0))</f>
        <v>90.605623116641269</v>
      </c>
      <c r="CE46" s="8" cm="1">
        <f t="array" ref="CE46">Y46*INDEX(prod_est,$G46+$H46-1,MATCH(CE$14,$BP$14:$DP$14,0))</f>
        <v>90.841274957446004</v>
      </c>
      <c r="CF46" s="8" cm="1">
        <f t="array" ref="CF46">Z46*INDEX(prod_est,$G46+$H46-1,MATCH(CF$14,$BP$14:$DP$14,0))</f>
        <v>91.07753969387656</v>
      </c>
      <c r="CG46" s="8" cm="1">
        <f t="array" ref="CG46">AA46*INDEX(prod_est,$G46+$H46-1,MATCH(CG$14,$BP$14:$DP$14,0))</f>
        <v>91.314418919983765</v>
      </c>
      <c r="CH46" s="8" cm="1">
        <f t="array" ref="CH46">AB46*INDEX(prod_est,$G46+$H46-1,MATCH(CH$14,$BP$14:$DP$14,0))</f>
        <v>91.551914233964581</v>
      </c>
      <c r="CI46" s="8" cm="1">
        <f t="array" ref="CI46">AC46*INDEX(prod_est,$G46+$H46-1,MATCH(CI$14,$BP$14:$DP$14,0))</f>
        <v>91.790027238172527</v>
      </c>
      <c r="CJ46" s="8" cm="1">
        <f t="array" ref="CJ46">AD46*INDEX(prod_est,$G46+$H46-1,MATCH(CJ$14,$BP$14:$DP$14,0))</f>
        <v>92.028759539128529</v>
      </c>
      <c r="CK46" s="8" cm="1">
        <f t="array" ref="CK46">AE46*INDEX(prod_est,$G46+$H46-1,MATCH(CK$14,$BP$14:$DP$14,0))</f>
        <v>92.268112747532157</v>
      </c>
      <c r="CL46" s="8" cm="1">
        <f t="array" ref="CL46">AF46*INDEX(prod_est,$G46+$H46-1,MATCH(CL$14,$BP$14:$DP$14,0))</f>
        <v>92.508088478271944</v>
      </c>
      <c r="CM46" s="8" cm="1">
        <f t="array" ref="CM46">AG46*INDEX(prod_est,$G46+$H46-1,MATCH(CM$14,$BP$14:$DP$14,0))</f>
        <v>92.74868835043624</v>
      </c>
      <c r="CN46" s="8" cm="1">
        <f t="array" ref="CN46">AH46*INDEX(prod_est,$G46+$H46-1,MATCH(CN$14,$BP$14:$DP$14,0))</f>
        <v>92.989913987325039</v>
      </c>
      <c r="CO46" s="8" cm="1">
        <f t="array" ref="CO46">AI46*INDEX(prod_est,$G46+$H46-1,MATCH(CO$14,$BP$14:$DP$14,0))</f>
        <v>93.231767016459585</v>
      </c>
      <c r="CP46" s="8" cm="1">
        <f t="array" ref="CP46">AJ46*INDEX(prod_est,$G46+$H46-1,MATCH(CP$14,$BP$14:$DP$14,0))</f>
        <v>93.474249069594734</v>
      </c>
      <c r="CQ46" s="8" cm="1">
        <f t="array" ref="CQ46">AK46*INDEX(prod_est,$G46+$H46-1,MATCH(CQ$14,$BP$14:$DP$14,0))</f>
        <v>93.717361782728887</v>
      </c>
      <c r="CR46" s="8" cm="1">
        <f t="array" ref="CR46">AL46*INDEX(prod_est,$G46+$H46-1,MATCH(CR$14,$BP$14:$DP$14,0))</f>
        <v>93.961106796115487</v>
      </c>
      <c r="CS46" s="8" cm="1">
        <f t="array" ref="CS46">AM46*INDEX(prod_est,$G46+$H46-1,MATCH(CS$14,$BP$14:$DP$14,0))</f>
        <v>94.205485754274065</v>
      </c>
      <c r="CT46" s="8" cm="1">
        <f t="array" ref="CT46">AN46*INDEX(prod_est,$G46+$H46-1,MATCH(CT$14,$BP$14:$DP$14,0))</f>
        <v>94.450500306001487</v>
      </c>
      <c r="CU46" s="8" cm="1">
        <f t="array" ref="CU46">AO46*INDEX(prod_est,$G46+$H46-1,MATCH(CU$14,$BP$14:$DP$14,0))</f>
        <v>94.696152104382477</v>
      </c>
      <c r="CV46" s="8" cm="1">
        <f t="array" ref="CV46">AP46*INDEX(prod_est,$G46+$H46-1,MATCH(CV$14,$BP$14:$DP$14,0))</f>
        <v>94.942442806801765</v>
      </c>
      <c r="CW46" cm="1">
        <f t="array" ref="CW46">AQ46*INDEX(prod_est,$G46+$H46-1,MATCH(CW$14,$BP$14:$DP$14,0))</f>
        <v>93.782634556605046</v>
      </c>
      <c r="CX46" cm="1">
        <f t="array" ref="CX46">AR46*INDEX(prod_est,$G46+$H46-1,MATCH(CX$14,$BP$14:$DP$14,0))</f>
        <v>92.636994418555616</v>
      </c>
      <c r="CY46" cm="1">
        <f t="array" ref="CY46">AS46*INDEX(prod_est,$G46+$H46-1,MATCH(CY$14,$BP$14:$DP$14,0))</f>
        <v>91.505349316283485</v>
      </c>
      <c r="CZ46" cm="1">
        <f t="array" ref="CZ46">AT46*INDEX(prod_est,$G46+$H46-1,MATCH(CZ$14,$BP$14:$DP$14,0))</f>
        <v>90.387528287703887</v>
      </c>
      <c r="DA46" cm="1">
        <f t="array" ref="DA46">AU46*INDEX(prod_est,$G46+$H46-1,MATCH(DA$14,$BP$14:$DP$14,0))</f>
        <v>89.28336245918932</v>
      </c>
      <c r="DB46" cm="1">
        <f t="array" ref="DB46">AV46*INDEX(prod_est,$G46+$H46-1,MATCH(DB$14,$BP$14:$DP$14,0))</f>
        <v>88.192685020057183</v>
      </c>
      <c r="DC46" cm="1">
        <f t="array" ref="DC46">AW46*INDEX(prod_est,$G46+$H46-1,MATCH(DC$14,$BP$14:$DP$14,0))</f>
        <v>87.115331197368974</v>
      </c>
      <c r="DD46" cm="1">
        <f t="array" ref="DD46">AX46*INDEX(prod_est,$G46+$H46-1,MATCH(DD$14,$BP$14:$DP$14,0))</f>
        <v>86.051138231037484</v>
      </c>
      <c r="DE46" cm="1">
        <f t="array" ref="DE46">AY46*INDEX(prod_est,$G46+$H46-1,MATCH(DE$14,$BP$14:$DP$14,0))</f>
        <v>84.999945349237876</v>
      </c>
      <c r="DF46" cm="1">
        <f t="array" ref="DF46">AZ46*INDEX(prod_est,$G46+$H46-1,MATCH(DF$14,$BP$14:$DP$14,0))</f>
        <v>83.961593744119355</v>
      </c>
      <c r="DG46" cm="1">
        <f t="array" ref="DG46">BA46*INDEX(prod_est,$G46+$H46-1,MATCH(DG$14,$BP$14:$DP$14,0))</f>
        <v>82.935926547813338</v>
      </c>
      <c r="DH46" cm="1">
        <f t="array" ref="DH46">BB46*INDEX(prod_est,$G46+$H46-1,MATCH(DH$14,$BP$14:$DP$14,0))</f>
        <v>81.92278880873495</v>
      </c>
      <c r="DI46" cm="1">
        <f t="array" ref="DI46">BC46*INDEX(prod_est,$G46+$H46-1,MATCH(DI$14,$BP$14:$DP$14,0))</f>
        <v>80.922027468173695</v>
      </c>
      <c r="DJ46" cm="1">
        <f t="array" ref="DJ46">BD46*INDEX(prod_est,$G46+$H46-1,MATCH(DJ$14,$BP$14:$DP$14,0))</f>
        <v>79.933491337170437</v>
      </c>
      <c r="DK46" cm="1">
        <f t="array" ref="DK46">BE46*INDEX(prod_est,$G46+$H46-1,MATCH(DK$14,$BP$14:$DP$14,0))</f>
        <v>78.957031073676589</v>
      </c>
      <c r="DL46" cm="1">
        <f t="array" ref="DL46">BF46*INDEX(prod_est,$G46+$H46-1,MATCH(DL$14,$BP$14:$DP$14,0))</f>
        <v>77.992499159992477</v>
      </c>
      <c r="DM46" cm="1">
        <f t="array" ref="DM46">BG46*INDEX(prod_est,$G46+$H46-1,MATCH(DM$14,$BP$14:$DP$14,0))</f>
        <v>77.03974988048121</v>
      </c>
      <c r="DN46" cm="1">
        <f t="array" ref="DN46">BH46*INDEX(prod_est,$G46+$H46-1,MATCH(DN$14,$BP$14:$DP$14,0))</f>
        <v>76.098639299554875</v>
      </c>
      <c r="DO46" cm="1">
        <f t="array" ref="DO46">BI46*INDEX(prod_est,$G46+$H46-1,MATCH(DO$14,$BP$14:$DP$14,0))</f>
        <v>75.169025239929624</v>
      </c>
      <c r="DP46" cm="1">
        <f t="array" ref="DP46">BJ46*INDEX(prod_est,$G46+$H46-1,MATCH(DP$14,$BP$14:$DP$14,0))</f>
        <v>74.250767261146393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4">SUM(J15:J46)*1000</f>
        <v>9.6012952843172279</v>
      </c>
      <c r="K47" s="42">
        <f t="shared" si="64"/>
        <v>9.4840067339690339</v>
      </c>
      <c r="L47" s="42">
        <f t="shared" si="64"/>
        <v>9.3681509698892995</v>
      </c>
      <c r="M47" s="42">
        <f t="shared" si="64"/>
        <v>9.2537104892912208</v>
      </c>
      <c r="N47" s="42">
        <f t="shared" si="64"/>
        <v>9.1406680032004459</v>
      </c>
      <c r="O47" s="42">
        <f t="shared" si="64"/>
        <v>9.0290064338431684</v>
      </c>
      <c r="P47" s="42">
        <f t="shared" si="64"/>
        <v>8.9187089120661067</v>
      </c>
      <c r="Q47" s="42">
        <f t="shared" si="64"/>
        <v>8.8097587747880262</v>
      </c>
      <c r="R47" s="42">
        <f t="shared" si="64"/>
        <v>8.7021395624823779</v>
      </c>
      <c r="S47" s="42">
        <f t="shared" si="64"/>
        <v>8.5958350166906907</v>
      </c>
      <c r="T47" s="42">
        <f t="shared" si="64"/>
        <v>8.4908290775663406</v>
      </c>
      <c r="U47" s="42">
        <f t="shared" si="64"/>
        <v>8.3871058814483455</v>
      </c>
      <c r="V47" s="42">
        <f t="shared" si="64"/>
        <v>8.2846497584647416</v>
      </c>
      <c r="W47" s="42">
        <f t="shared" si="64"/>
        <v>8.1834452301653151</v>
      </c>
      <c r="X47" s="42">
        <f t="shared" si="64"/>
        <v>8.0834770071831823</v>
      </c>
      <c r="Y47" s="42">
        <f t="shared" si="64"/>
        <v>7.9847299869249788</v>
      </c>
      <c r="Z47" s="42">
        <f t="shared" si="64"/>
        <v>7.8871892512892474</v>
      </c>
      <c r="AA47" s="42">
        <f t="shared" si="64"/>
        <v>7.7908400644127029</v>
      </c>
      <c r="AB47" s="42">
        <f t="shared" si="64"/>
        <v>7.6956678704440256</v>
      </c>
      <c r="AC47" s="42">
        <f t="shared" si="64"/>
        <v>7.6016582913448509</v>
      </c>
      <c r="AD47" s="42">
        <f t="shared" si="64"/>
        <v>7.5087971247176277</v>
      </c>
      <c r="AE47" s="42">
        <f t="shared" si="64"/>
        <v>7.4170703416599988</v>
      </c>
      <c r="AF47" s="42">
        <f t="shared" si="64"/>
        <v>7.3264640846454014</v>
      </c>
      <c r="AG47" s="42">
        <f t="shared" si="64"/>
        <v>7.2369646654295634</v>
      </c>
      <c r="AH47" s="42">
        <f t="shared" si="64"/>
        <v>7.1485585629825552</v>
      </c>
      <c r="AI47" s="42">
        <f t="shared" si="64"/>
        <v>7.0612324214461211</v>
      </c>
      <c r="AJ47" s="42">
        <f t="shared" si="64"/>
        <v>6.9749730481159533</v>
      </c>
      <c r="AK47" s="42">
        <f t="shared" si="64"/>
        <v>6.889767411448628</v>
      </c>
      <c r="AL47" s="42">
        <f t="shared" si="64"/>
        <v>6.8056026390928643</v>
      </c>
      <c r="AM47" s="42">
        <f t="shared" si="64"/>
        <v>6.722466015944855</v>
      </c>
      <c r="AN47" s="42">
        <f t="shared" si="64"/>
        <v>6.6403449822273455</v>
      </c>
      <c r="AO47" s="42">
        <f t="shared" ref="AO47:BJ47" si="65">SUM(AO15:AO46)*1000</f>
        <v>6.5592271315921824</v>
      </c>
      <c r="AP47">
        <f t="shared" si="65"/>
        <v>6.4791002092460284</v>
      </c>
      <c r="AQ47">
        <f t="shared" si="65"/>
        <v>6.3999521100989893</v>
      </c>
      <c r="AR47">
        <f t="shared" si="65"/>
        <v>6.3217708769358474</v>
      </c>
      <c r="AS47">
        <f t="shared" si="65"/>
        <v>6.2445446986096416</v>
      </c>
      <c r="AT47">
        <f t="shared" si="65"/>
        <v>6.1682619082573105</v>
      </c>
      <c r="AU47">
        <f t="shared" si="65"/>
        <v>6.0929109815371199</v>
      </c>
      <c r="AV47">
        <f t="shared" si="65"/>
        <v>6.0184805348876615</v>
      </c>
      <c r="AW47">
        <f t="shared" si="65"/>
        <v>5.9449593238080674</v>
      </c>
      <c r="AX47">
        <f t="shared" si="65"/>
        <v>5.8723362411592763</v>
      </c>
      <c r="AY47">
        <f t="shared" si="65"/>
        <v>5.8006003154860233</v>
      </c>
      <c r="AZ47">
        <f t="shared" si="65"/>
        <v>5.7297407093593469</v>
      </c>
      <c r="BA47">
        <f t="shared" si="65"/>
        <v>5.659746717739333</v>
      </c>
      <c r="BB47">
        <f t="shared" si="65"/>
        <v>5.5906077663578584</v>
      </c>
      <c r="BC47">
        <f t="shared" si="65"/>
        <v>5.5223134101211011</v>
      </c>
      <c r="BD47">
        <f t="shared" si="65"/>
        <v>5.4548533315315533</v>
      </c>
      <c r="BE47">
        <f t="shared" si="65"/>
        <v>5.3882173391293229</v>
      </c>
      <c r="BF47">
        <f t="shared" si="65"/>
        <v>5.3223953659524579</v>
      </c>
      <c r="BG47">
        <f t="shared" si="65"/>
        <v>5.2573774680161067</v>
      </c>
      <c r="BH47">
        <f t="shared" si="65"/>
        <v>5.1931538228102285</v>
      </c>
      <c r="BI47">
        <f t="shared" si="65"/>
        <v>5.1297147278156707</v>
      </c>
      <c r="BJ47">
        <f t="shared" si="65"/>
        <v>5.0670505990383781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16_RUS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16_RUS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32.47219278</v>
      </c>
      <c r="BP58" s="65">
        <f t="shared" si="73"/>
        <v>30.604293827999999</v>
      </c>
      <c r="BQ58" s="65">
        <f t="shared" si="73"/>
        <v>30.683891075157714</v>
      </c>
      <c r="BR58" s="65">
        <f t="shared" si="73"/>
        <v>28.456418192271901</v>
      </c>
      <c r="BS58" s="65">
        <f t="shared" si="73"/>
        <v>28.860897423307552</v>
      </c>
      <c r="BT58" s="65">
        <f t="shared" si="73"/>
        <v>29.267288144276424</v>
      </c>
      <c r="BU58" s="65">
        <f t="shared" si="73"/>
        <v>29.67559756211206</v>
      </c>
      <c r="BV58" s="65">
        <f t="shared" si="73"/>
        <v>30.085832908305971</v>
      </c>
      <c r="BW58" s="65">
        <f t="shared" si="73"/>
        <v>30.498001438986996</v>
      </c>
      <c r="BX58" s="65">
        <f t="shared" si="73"/>
        <v>30.912110435000244</v>
      </c>
      <c r="BY58" s="65">
        <f t="shared" si="73"/>
        <v>31.328167201986908</v>
      </c>
      <c r="BZ58" s="65">
        <f t="shared" si="73"/>
        <v>31.409647136854598</v>
      </c>
      <c r="CA58" s="65">
        <f t="shared" si="73"/>
        <v>31.491338988996009</v>
      </c>
      <c r="CB58" s="65">
        <f t="shared" si="73"/>
        <v>31.573243309576764</v>
      </c>
      <c r="CC58" s="65">
        <f t="shared" si="73"/>
        <v>31.561798008877069</v>
      </c>
      <c r="CD58" s="65">
        <f t="shared" si="73"/>
        <v>31.643885582959804</v>
      </c>
      <c r="CE58" s="65">
        <f t="shared" si="73"/>
        <v>31.726186654696146</v>
      </c>
      <c r="CF58" s="65">
        <f t="shared" si="73"/>
        <v>31.808701779362003</v>
      </c>
      <c r="CG58" s="65">
        <f t="shared" si="73"/>
        <v>31.891431513677347</v>
      </c>
      <c r="CH58" s="65">
        <f t="shared" si="73"/>
        <v>31.974376415810227</v>
      </c>
      <c r="CI58" s="65">
        <f t="shared" si="73"/>
        <v>32.057537045380322</v>
      </c>
      <c r="CJ58" s="65">
        <f t="shared" si="73"/>
        <v>32.140913963462808</v>
      </c>
      <c r="CK58" s="65">
        <f t="shared" si="73"/>
        <v>32.224507732592222</v>
      </c>
      <c r="CL58" s="65">
        <f t="shared" si="73"/>
        <v>32.30831891676609</v>
      </c>
      <c r="CM58" s="65">
        <f t="shared" si="73"/>
        <v>32.392348081448731</v>
      </c>
      <c r="CN58" s="65">
        <f t="shared" si="73"/>
        <v>32.47659579357537</v>
      </c>
      <c r="CO58" s="65">
        <f t="shared" si="73"/>
        <v>32.5610626215555</v>
      </c>
      <c r="CP58" s="65">
        <f t="shared" si="73"/>
        <v>32.645749135277192</v>
      </c>
      <c r="CQ58" s="65">
        <f t="shared" si="73"/>
        <v>32.73065590611057</v>
      </c>
      <c r="CR58" s="65">
        <f t="shared" si="73"/>
        <v>32.815783506911828</v>
      </c>
      <c r="CS58" s="65">
        <f t="shared" si="73"/>
        <v>32.901132512027083</v>
      </c>
      <c r="CT58" s="65">
        <f t="shared" si="73"/>
        <v>32.986703497296304</v>
      </c>
      <c r="CU58" s="65">
        <f t="shared" si="73"/>
        <v>33.072497040056987</v>
      </c>
      <c r="CV58" s="65">
        <f t="shared" ref="CV58:DP58" si="74">CV$49*CV15</f>
        <v>33.158513719148416</v>
      </c>
      <c r="CW58" s="65">
        <f t="shared" si="74"/>
        <v>32.75345232996564</v>
      </c>
      <c r="CX58" s="65">
        <f t="shared" si="74"/>
        <v>32.353339133889357</v>
      </c>
      <c r="CY58" s="65">
        <f t="shared" si="74"/>
        <v>31.958113684242409</v>
      </c>
      <c r="CZ58" s="65">
        <f t="shared" si="74"/>
        <v>31.567716272758769</v>
      </c>
      <c r="DA58" s="65">
        <f t="shared" si="74"/>
        <v>31.182087920563138</v>
      </c>
      <c r="DB58" s="65">
        <f t="shared" si="74"/>
        <v>30.801170369260802</v>
      </c>
      <c r="DC58" s="65">
        <f t="shared" si="74"/>
        <v>30.424906072136309</v>
      </c>
      <c r="DD58" s="65">
        <f t="shared" si="74"/>
        <v>30.053238185459644</v>
      </c>
      <c r="DE58" s="65">
        <f t="shared" si="74"/>
        <v>29.68611055989863</v>
      </c>
      <c r="DF58" s="65">
        <f t="shared" si="74"/>
        <v>29.323467732036235</v>
      </c>
      <c r="DG58" s="65">
        <f t="shared" si="74"/>
        <v>28.965254915991476</v>
      </c>
      <c r="DH58" s="65">
        <f t="shared" si="74"/>
        <v>28.611417995142716</v>
      </c>
      <c r="DI58" s="65">
        <f t="shared" si="74"/>
        <v>28.261903513952053</v>
      </c>
      <c r="DJ58" s="65">
        <f t="shared" si="74"/>
        <v>27.916658669889571</v>
      </c>
      <c r="DK58" s="65">
        <f t="shared" si="74"/>
        <v>27.575631305456263</v>
      </c>
      <c r="DL58" s="65">
        <f t="shared" si="74"/>
        <v>27.238769900304383</v>
      </c>
      <c r="DM58" s="65">
        <f t="shared" si="74"/>
        <v>26.906023563454074</v>
      </c>
      <c r="DN58" s="65">
        <f t="shared" si="74"/>
        <v>26.577342025605063</v>
      </c>
      <c r="DO58" s="65">
        <f t="shared" si="74"/>
        <v>26.252675631542274</v>
      </c>
      <c r="DP58" s="65">
        <f t="shared" si="74"/>
        <v>25.931975332634231</v>
      </c>
    </row>
    <row r="59" spans="1:120" x14ac:dyDescent="0.25">
      <c r="A59" s="65" t="str">
        <f t="shared" si="69"/>
        <v>16_RUS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16_RUS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16_RUS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16_RUS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0.53063503200000006</v>
      </c>
      <c r="BP60" s="65">
        <f t="shared" si="77"/>
        <v>0.43111479600000002</v>
      </c>
      <c r="BQ60" s="65">
        <f t="shared" si="77"/>
        <v>0.43223606189698222</v>
      </c>
      <c r="BR60" s="65">
        <f t="shared" si="77"/>
        <v>0.40085822573785251</v>
      </c>
      <c r="BS60" s="65">
        <f t="shared" si="77"/>
        <v>0.40655602037262473</v>
      </c>
      <c r="BT60" s="65">
        <f t="shared" si="77"/>
        <v>0.41228074167321871</v>
      </c>
      <c r="BU60" s="65">
        <f t="shared" si="77"/>
        <v>0.41803249116184898</v>
      </c>
      <c r="BV60" s="65">
        <f t="shared" si="77"/>
        <v>0.4238113707066718</v>
      </c>
      <c r="BW60" s="65">
        <f t="shared" si="77"/>
        <v>0.42961748252290333</v>
      </c>
      <c r="BX60" s="65">
        <f t="shared" si="77"/>
        <v>0.43545092917393108</v>
      </c>
      <c r="BY60" s="65">
        <f t="shared" si="77"/>
        <v>0.44131181357243887</v>
      </c>
      <c r="BZ60" s="65">
        <f t="shared" si="77"/>
        <v>0.44245960040575044</v>
      </c>
      <c r="CA60" s="65">
        <f t="shared" si="77"/>
        <v>0.44361037246305529</v>
      </c>
      <c r="CB60" s="65">
        <f t="shared" si="77"/>
        <v>0.44476413750848115</v>
      </c>
      <c r="CC60" s="65">
        <f t="shared" si="77"/>
        <v>0.44460291050863476</v>
      </c>
      <c r="CD60" s="65">
        <f t="shared" si="77"/>
        <v>0.44575925699889213</v>
      </c>
      <c r="CE60" s="65">
        <f t="shared" si="77"/>
        <v>0.44691861097554664</v>
      </c>
      <c r="CF60" s="65">
        <f t="shared" si="77"/>
        <v>0.44808098026062682</v>
      </c>
      <c r="CG60" s="65">
        <f t="shared" si="77"/>
        <v>0.44924637269650336</v>
      </c>
      <c r="CH60" s="65">
        <f t="shared" si="77"/>
        <v>0.4504147961459456</v>
      </c>
      <c r="CI60" s="65">
        <f t="shared" si="77"/>
        <v>0.45158625849217177</v>
      </c>
      <c r="CJ60" s="65">
        <f t="shared" si="77"/>
        <v>0.45276076763890311</v>
      </c>
      <c r="CK60" s="65">
        <f t="shared" si="77"/>
        <v>0.45393833151041857</v>
      </c>
      <c r="CL60" s="65">
        <f t="shared" si="77"/>
        <v>0.45511895805160602</v>
      </c>
      <c r="CM60" s="65">
        <f t="shared" si="77"/>
        <v>0.45630265522801544</v>
      </c>
      <c r="CN60" s="65">
        <f t="shared" si="77"/>
        <v>0.45748943102591716</v>
      </c>
      <c r="CO60" s="65">
        <f t="shared" si="77"/>
        <v>0.45867929345234909</v>
      </c>
      <c r="CP60" s="65">
        <f t="shared" si="77"/>
        <v>0.45987225053517761</v>
      </c>
      <c r="CQ60" s="65">
        <f t="shared" si="77"/>
        <v>0.46106831032314638</v>
      </c>
      <c r="CR60" s="65">
        <f t="shared" si="77"/>
        <v>0.46226748088593278</v>
      </c>
      <c r="CS60" s="65">
        <f t="shared" si="77"/>
        <v>0.46346977031420256</v>
      </c>
      <c r="CT60" s="65">
        <f t="shared" si="77"/>
        <v>0.46467518671966485</v>
      </c>
      <c r="CU60" s="65">
        <f t="shared" si="77"/>
        <v>0.46588373823512419</v>
      </c>
      <c r="CV60" s="65">
        <f t="shared" si="77"/>
        <v>0.46709543301454015</v>
      </c>
      <c r="CW60" s="65">
        <f t="shared" ref="CW60:DP60" si="78">CW$49*CW17</f>
        <v>0.46138943766805568</v>
      </c>
      <c r="CX60" s="65">
        <f t="shared" si="78"/>
        <v>0.45575314624199709</v>
      </c>
      <c r="CY60" s="65">
        <f t="shared" si="78"/>
        <v>0.45018570723960905</v>
      </c>
      <c r="CZ60" s="65">
        <f t="shared" si="78"/>
        <v>0.44468627956594337</v>
      </c>
      <c r="DA60" s="65">
        <f t="shared" si="78"/>
        <v>0.43925403240079125</v>
      </c>
      <c r="DB60" s="65">
        <f t="shared" si="78"/>
        <v>0.43388814507316792</v>
      </c>
      <c r="DC60" s="65">
        <f t="shared" si="78"/>
        <v>0.42858780693733095</v>
      </c>
      <c r="DD60" s="65">
        <f t="shared" si="78"/>
        <v>0.42335221725031241</v>
      </c>
      <c r="DE60" s="65">
        <f t="shared" si="78"/>
        <v>0.4181805850509478</v>
      </c>
      <c r="DF60" s="65">
        <f t="shared" si="78"/>
        <v>0.41307212904038221</v>
      </c>
      <c r="DG60" s="65">
        <f t="shared" si="78"/>
        <v>0.40802607746403663</v>
      </c>
      <c r="DH60" s="65">
        <f t="shared" si="78"/>
        <v>0.40304166799501573</v>
      </c>
      <c r="DI60" s="65">
        <f t="shared" si="78"/>
        <v>0.39811814761894021</v>
      </c>
      <c r="DJ60" s="65">
        <f t="shared" si="78"/>
        <v>0.39325477252018615</v>
      </c>
      <c r="DK60" s="65">
        <f t="shared" si="78"/>
        <v>0.38845080796951348</v>
      </c>
      <c r="DL60" s="65">
        <f t="shared" si="78"/>
        <v>0.38370552821306775</v>
      </c>
      <c r="DM60" s="65">
        <f t="shared" si="78"/>
        <v>0.37901821636273764</v>
      </c>
      <c r="DN60" s="65">
        <f t="shared" si="78"/>
        <v>0.37438816428785193</v>
      </c>
      <c r="DO60" s="65">
        <f t="shared" si="78"/>
        <v>0.36981467250819916</v>
      </c>
      <c r="DP60" s="65">
        <f t="shared" si="78"/>
        <v>0.36529705008835472</v>
      </c>
    </row>
    <row r="61" spans="1:120" x14ac:dyDescent="0.25">
      <c r="A61" s="65" t="str">
        <f t="shared" si="69"/>
        <v>16_RUS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16_RUS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2.9973719880000012</v>
      </c>
      <c r="BP61" s="65">
        <f t="shared" si="79"/>
        <v>3.5083290599999999</v>
      </c>
      <c r="BQ61" s="65">
        <f t="shared" si="79"/>
        <v>3.5174537056091704</v>
      </c>
      <c r="BR61" s="65">
        <f t="shared" si="79"/>
        <v>3.2621069268430953</v>
      </c>
      <c r="BS61" s="65">
        <f t="shared" si="79"/>
        <v>3.308474480637476</v>
      </c>
      <c r="BT61" s="65">
        <f t="shared" si="79"/>
        <v>3.3550611584449221</v>
      </c>
      <c r="BU61" s="65">
        <f t="shared" si="79"/>
        <v>3.4018677864336349</v>
      </c>
      <c r="BV61" s="65">
        <f t="shared" si="79"/>
        <v>3.4488951935870222</v>
      </c>
      <c r="BW61" s="65">
        <f t="shared" si="79"/>
        <v>3.4961442117127981</v>
      </c>
      <c r="BX61" s="65">
        <f t="shared" si="79"/>
        <v>3.5436156754520298</v>
      </c>
      <c r="BY61" s="65">
        <f t="shared" si="79"/>
        <v>3.5913104222882892</v>
      </c>
      <c r="BZ61" s="65">
        <f t="shared" si="79"/>
        <v>3.6006508901621697</v>
      </c>
      <c r="CA61" s="65">
        <f t="shared" si="79"/>
        <v>3.6100156512131414</v>
      </c>
      <c r="CB61" s="65">
        <f t="shared" si="79"/>
        <v>3.6194047686241797</v>
      </c>
      <c r="CC61" s="65">
        <f t="shared" si="79"/>
        <v>3.6180927343955571</v>
      </c>
      <c r="CD61" s="65">
        <f t="shared" si="79"/>
        <v>3.6275028591067464</v>
      </c>
      <c r="CE61" s="65">
        <f t="shared" si="79"/>
        <v>3.6369374581621763</v>
      </c>
      <c r="CF61" s="65">
        <f t="shared" si="79"/>
        <v>3.6463965952160065</v>
      </c>
      <c r="CG61" s="65">
        <f t="shared" si="79"/>
        <v>3.6558803340879376</v>
      </c>
      <c r="CH61" s="65">
        <f t="shared" si="79"/>
        <v>3.6653887387636694</v>
      </c>
      <c r="CI61" s="65">
        <f t="shared" si="79"/>
        <v>3.674921873395312</v>
      </c>
      <c r="CJ61" s="65">
        <f t="shared" si="79"/>
        <v>3.6844798023018237</v>
      </c>
      <c r="CK61" s="65">
        <f t="shared" si="79"/>
        <v>3.6940625899694588</v>
      </c>
      <c r="CL61" s="65">
        <f t="shared" si="79"/>
        <v>3.7036703010521816</v>
      </c>
      <c r="CM61" s="65">
        <f t="shared" si="79"/>
        <v>3.713303000372103</v>
      </c>
      <c r="CN61" s="65">
        <f t="shared" si="79"/>
        <v>3.7229607529199491</v>
      </c>
      <c r="CO61" s="65">
        <f t="shared" si="79"/>
        <v>3.7326436238554512</v>
      </c>
      <c r="CP61" s="65">
        <f t="shared" si="79"/>
        <v>3.7423516785078368</v>
      </c>
      <c r="CQ61" s="65">
        <f t="shared" si="79"/>
        <v>3.7520849823762297</v>
      </c>
      <c r="CR61" s="65">
        <f t="shared" si="79"/>
        <v>3.7618436011301082</v>
      </c>
      <c r="CS61" s="65">
        <f t="shared" si="79"/>
        <v>3.7716276006097496</v>
      </c>
      <c r="CT61" s="65">
        <f t="shared" si="79"/>
        <v>3.781437046826678</v>
      </c>
      <c r="CU61" s="65">
        <f t="shared" si="79"/>
        <v>3.7912720059640881</v>
      </c>
      <c r="CV61" s="65">
        <f t="shared" si="79"/>
        <v>3.8011325443773312</v>
      </c>
      <c r="CW61" s="65">
        <f t="shared" ref="CW61:DP61" si="80">CW$49*CW18</f>
        <v>3.7546982547727219</v>
      </c>
      <c r="CX61" s="65">
        <f t="shared" si="80"/>
        <v>3.7088312022286232</v>
      </c>
      <c r="CY61" s="65">
        <f t="shared" si="80"/>
        <v>3.6635244574286707</v>
      </c>
      <c r="CZ61" s="65">
        <f t="shared" si="80"/>
        <v>3.6187711757043997</v>
      </c>
      <c r="DA61" s="65">
        <f t="shared" si="80"/>
        <v>3.5745645960011925</v>
      </c>
      <c r="DB61" s="65">
        <f t="shared" si="80"/>
        <v>3.5308980398568597</v>
      </c>
      <c r="DC61" s="65">
        <f t="shared" si="80"/>
        <v>3.4877649103926989</v>
      </c>
      <c r="DD61" s="65">
        <f t="shared" si="80"/>
        <v>3.4451586913168786</v>
      </c>
      <c r="DE61" s="65">
        <f t="shared" si="80"/>
        <v>3.4030729459399964</v>
      </c>
      <c r="DF61" s="65">
        <f t="shared" si="80"/>
        <v>3.3615013162026615</v>
      </c>
      <c r="DG61" s="65">
        <f t="shared" si="80"/>
        <v>3.3204375217149584</v>
      </c>
      <c r="DH61" s="65">
        <f t="shared" si="80"/>
        <v>3.2798753588076446</v>
      </c>
      <c r="DI61" s="65">
        <f t="shared" si="80"/>
        <v>3.239808699594938</v>
      </c>
      <c r="DJ61" s="65">
        <f t="shared" si="80"/>
        <v>3.2002314910487497</v>
      </c>
      <c r="DK61" s="65">
        <f t="shared" si="80"/>
        <v>3.1611377540842338</v>
      </c>
      <c r="DL61" s="65">
        <f t="shared" si="80"/>
        <v>3.1225215826565003</v>
      </c>
      <c r="DM61" s="65">
        <f t="shared" si="80"/>
        <v>3.0843771428683668</v>
      </c>
      <c r="DN61" s="65">
        <f t="shared" si="80"/>
        <v>3.046698672089009</v>
      </c>
      <c r="DO61" s="65">
        <f t="shared" si="80"/>
        <v>3.0094804780833764</v>
      </c>
      <c r="DP61" s="65">
        <f t="shared" si="80"/>
        <v>2.9727169381522445</v>
      </c>
    </row>
    <row r="62" spans="1:120" x14ac:dyDescent="0.25">
      <c r="A62" s="65" t="str">
        <f t="shared" si="69"/>
        <v>16_RUS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16_RUS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4.2286680000000014E-3</v>
      </c>
      <c r="BP62" s="65">
        <f t="shared" si="81"/>
        <v>1.2602268E-2</v>
      </c>
      <c r="BQ62" s="65">
        <f t="shared" si="81"/>
        <v>1.2635044637369296E-2</v>
      </c>
      <c r="BR62" s="65">
        <f t="shared" si="81"/>
        <v>1.1717813532785627E-2</v>
      </c>
      <c r="BS62" s="65">
        <f t="shared" si="81"/>
        <v>1.1884370411980193E-2</v>
      </c>
      <c r="BT62" s="65">
        <f t="shared" si="81"/>
        <v>1.2051714406491096E-2</v>
      </c>
      <c r="BU62" s="65">
        <f t="shared" si="81"/>
        <v>1.2219848483996943E-2</v>
      </c>
      <c r="BV62" s="65">
        <f t="shared" si="81"/>
        <v>1.2388775622288841E-2</v>
      </c>
      <c r="BW62" s="65">
        <f t="shared" si="81"/>
        <v>1.2558498809303086E-2</v>
      </c>
      <c r="BX62" s="65">
        <f t="shared" si="81"/>
        <v>1.272902104315366E-2</v>
      </c>
      <c r="BY62" s="65">
        <f t="shared" si="81"/>
        <v>1.2900345332165107E-2</v>
      </c>
      <c r="BZ62" s="65">
        <f t="shared" si="81"/>
        <v>1.2933897224641245E-2</v>
      </c>
      <c r="CA62" s="65">
        <f t="shared" si="81"/>
        <v>1.2967536380633159E-2</v>
      </c>
      <c r="CB62" s="65">
        <f t="shared" si="81"/>
        <v>1.3001263027100401E-2</v>
      </c>
      <c r="CC62" s="65">
        <f t="shared" si="81"/>
        <v>1.299655006925309E-2</v>
      </c>
      <c r="CD62" s="65">
        <f t="shared" si="81"/>
        <v>1.3030352176038316E-2</v>
      </c>
      <c r="CE62" s="65">
        <f t="shared" si="81"/>
        <v>1.3064242197109794E-2</v>
      </c>
      <c r="CF62" s="65">
        <f t="shared" si="81"/>
        <v>1.3098220361119614E-2</v>
      </c>
      <c r="CG62" s="65">
        <f t="shared" si="81"/>
        <v>1.3132286897314509E-2</v>
      </c>
      <c r="CH62" s="65">
        <f t="shared" si="81"/>
        <v>1.3166442035537499E-2</v>
      </c>
      <c r="CI62" s="65">
        <f t="shared" si="81"/>
        <v>1.3200686006229357E-2</v>
      </c>
      <c r="CJ62" s="65">
        <f t="shared" si="81"/>
        <v>1.3235019040430205E-2</v>
      </c>
      <c r="CK62" s="65">
        <f t="shared" si="81"/>
        <v>1.32694413697811E-2</v>
      </c>
      <c r="CL62" s="65">
        <f t="shared" si="81"/>
        <v>1.3303953226525531E-2</v>
      </c>
      <c r="CM62" s="65">
        <f t="shared" si="81"/>
        <v>1.3338554843510989E-2</v>
      </c>
      <c r="CN62" s="65">
        <f t="shared" si="81"/>
        <v>1.3373246454190645E-2</v>
      </c>
      <c r="CO62" s="65">
        <f t="shared" si="81"/>
        <v>1.3408028292624753E-2</v>
      </c>
      <c r="CP62" s="65">
        <f t="shared" si="81"/>
        <v>1.344290059348242E-2</v>
      </c>
      <c r="CQ62" s="65">
        <f t="shared" si="81"/>
        <v>1.3477863592043029E-2</v>
      </c>
      <c r="CR62" s="65">
        <f t="shared" si="81"/>
        <v>1.3512917524197901E-2</v>
      </c>
      <c r="CS62" s="65">
        <f t="shared" si="81"/>
        <v>1.354806262645188E-2</v>
      </c>
      <c r="CT62" s="65">
        <f t="shared" si="81"/>
        <v>1.3583299135924945E-2</v>
      </c>
      <c r="CU62" s="65">
        <f t="shared" si="81"/>
        <v>1.3618627290353735E-2</v>
      </c>
      <c r="CV62" s="65">
        <f t="shared" si="81"/>
        <v>1.3654047328093291E-2</v>
      </c>
      <c r="CW62" s="65">
        <f t="shared" ref="CW62:DP62" si="82">CW$49*CW19</f>
        <v>1.3487250727210333E-2</v>
      </c>
      <c r="CX62" s="65">
        <f t="shared" si="82"/>
        <v>1.3322491698440435E-2</v>
      </c>
      <c r="CY62" s="65">
        <f t="shared" si="82"/>
        <v>1.3159745350987895E-2</v>
      </c>
      <c r="CZ62" s="65">
        <f t="shared" si="82"/>
        <v>1.2998987098120715E-2</v>
      </c>
      <c r="DA62" s="65">
        <f t="shared" si="82"/>
        <v>1.2840192653456171E-2</v>
      </c>
      <c r="DB62" s="65">
        <f t="shared" si="82"/>
        <v>1.2683338027291793E-2</v>
      </c>
      <c r="DC62" s="65">
        <f t="shared" si="82"/>
        <v>1.2528399522981128E-2</v>
      </c>
      <c r="DD62" s="65">
        <f t="shared" si="82"/>
        <v>1.2375353733353802E-2</v>
      </c>
      <c r="DE62" s="65">
        <f t="shared" si="82"/>
        <v>1.2224177537179309E-2</v>
      </c>
      <c r="DF62" s="65">
        <f t="shared" si="82"/>
        <v>1.2074848095673994E-2</v>
      </c>
      <c r="DG62" s="65">
        <f t="shared" si="82"/>
        <v>1.1927342849050704E-2</v>
      </c>
      <c r="DH62" s="65">
        <f t="shared" si="82"/>
        <v>1.1781639513110594E-2</v>
      </c>
      <c r="DI62" s="65">
        <f t="shared" si="82"/>
        <v>1.1637716075876572E-2</v>
      </c>
      <c r="DJ62" s="65">
        <f t="shared" si="82"/>
        <v>1.1495550794267853E-2</v>
      </c>
      <c r="DK62" s="65">
        <f t="shared" si="82"/>
        <v>1.1355122190815147E-2</v>
      </c>
      <c r="DL62" s="65">
        <f t="shared" si="82"/>
        <v>1.1216409050415984E-2</v>
      </c>
      <c r="DM62" s="65">
        <f t="shared" si="82"/>
        <v>1.1079390417129653E-2</v>
      </c>
      <c r="DN62" s="65">
        <f t="shared" si="82"/>
        <v>1.0944045591011307E-2</v>
      </c>
      <c r="DO62" s="65">
        <f t="shared" si="82"/>
        <v>1.0810354124984749E-2</v>
      </c>
      <c r="DP62" s="65">
        <f t="shared" si="82"/>
        <v>1.0678295821753401E-2</v>
      </c>
    </row>
    <row r="63" spans="1:120" x14ac:dyDescent="0.25">
      <c r="A63" s="65" t="str">
        <f t="shared" si="69"/>
        <v>16_RUS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16_RUS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16_RUS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16_RUS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16_RUS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16_RUS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16_RUS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16_RUS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16_RUS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16_RUS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16_RUS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16_RUS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16_RUS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16_RUS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4.2301752480000001</v>
      </c>
      <c r="BP69" s="65">
        <f t="shared" si="95"/>
        <v>12.434921603999999</v>
      </c>
      <c r="BQ69" s="65">
        <f t="shared" si="95"/>
        <v>12.467262998114927</v>
      </c>
      <c r="BR69" s="65">
        <f t="shared" si="95"/>
        <v>11.562211869361892</v>
      </c>
      <c r="BS69" s="65">
        <f t="shared" si="95"/>
        <v>11.726557028137385</v>
      </c>
      <c r="BT69" s="65">
        <f t="shared" si="95"/>
        <v>11.891678850070017</v>
      </c>
      <c r="BU69" s="65">
        <f t="shared" si="95"/>
        <v>12.057580263430381</v>
      </c>
      <c r="BV69" s="65">
        <f t="shared" si="95"/>
        <v>12.224264206467286</v>
      </c>
      <c r="BW69" s="65">
        <f t="shared" si="95"/>
        <v>12.391733627440015</v>
      </c>
      <c r="BX69" s="65">
        <f t="shared" si="95"/>
        <v>12.559991484650388</v>
      </c>
      <c r="BY69" s="65">
        <f t="shared" si="95"/>
        <v>12.729040746475194</v>
      </c>
      <c r="BZ69" s="65">
        <f t="shared" si="95"/>
        <v>12.762147101030312</v>
      </c>
      <c r="CA69" s="65">
        <f t="shared" si="95"/>
        <v>12.795339560322892</v>
      </c>
      <c r="CB69" s="65">
        <f t="shared" si="95"/>
        <v>12.828618348298674</v>
      </c>
      <c r="CC69" s="65">
        <f t="shared" si="95"/>
        <v>12.823967974147427</v>
      </c>
      <c r="CD69" s="65">
        <f t="shared" si="95"/>
        <v>12.857321220398365</v>
      </c>
      <c r="CE69" s="65">
        <f t="shared" si="95"/>
        <v>12.890761213515617</v>
      </c>
      <c r="CF69" s="65">
        <f t="shared" si="95"/>
        <v>12.924288179114981</v>
      </c>
      <c r="CG69" s="65">
        <f t="shared" si="95"/>
        <v>12.957902343399009</v>
      </c>
      <c r="CH69" s="65">
        <f t="shared" si="95"/>
        <v>12.991603933158618</v>
      </c>
      <c r="CI69" s="65">
        <f t="shared" si="95"/>
        <v>13.025393175774546</v>
      </c>
      <c r="CJ69" s="65">
        <f t="shared" si="95"/>
        <v>13.059270299218914</v>
      </c>
      <c r="CK69" s="65">
        <f t="shared" si="95"/>
        <v>13.0932355320568</v>
      </c>
      <c r="CL69" s="65">
        <f t="shared" si="95"/>
        <v>13.127289103447719</v>
      </c>
      <c r="CM69" s="65">
        <f t="shared" si="95"/>
        <v>13.16143124314716</v>
      </c>
      <c r="CN69" s="65">
        <f t="shared" si="95"/>
        <v>13.195662181508254</v>
      </c>
      <c r="CO69" s="65">
        <f t="shared" si="95"/>
        <v>13.229982149483158</v>
      </c>
      <c r="CP69" s="65">
        <f t="shared" si="95"/>
        <v>13.264391378624783</v>
      </c>
      <c r="CQ69" s="65">
        <f t="shared" si="95"/>
        <v>13.298890101088226</v>
      </c>
      <c r="CR69" s="65">
        <f t="shared" si="95"/>
        <v>13.333478549632392</v>
      </c>
      <c r="CS69" s="65">
        <f t="shared" si="95"/>
        <v>13.368156957621554</v>
      </c>
      <c r="CT69" s="65">
        <f t="shared" si="95"/>
        <v>13.402925559026967</v>
      </c>
      <c r="CU69" s="65">
        <f t="shared" si="95"/>
        <v>13.437784588428341</v>
      </c>
      <c r="CV69" s="65">
        <f t="shared" si="95"/>
        <v>13.472734281015589</v>
      </c>
      <c r="CW69" s="65">
        <f t="shared" ref="CW69:DP69" si="96">CW$49*CW26</f>
        <v>13.308152583832728</v>
      </c>
      <c r="CX69" s="65">
        <f t="shared" si="96"/>
        <v>13.14558140170068</v>
      </c>
      <c r="CY69" s="65">
        <f t="shared" si="96"/>
        <v>12.984996174350361</v>
      </c>
      <c r="CZ69" s="65">
        <f t="shared" si="96"/>
        <v>12.826372641538695</v>
      </c>
      <c r="DA69" s="65">
        <f t="shared" si="96"/>
        <v>12.669686839383536</v>
      </c>
      <c r="DB69" s="65">
        <f t="shared" si="96"/>
        <v>12.514915096743339</v>
      </c>
      <c r="DC69" s="65">
        <f t="shared" si="96"/>
        <v>12.362034031641077</v>
      </c>
      <c r="DD69" s="65">
        <f t="shared" si="96"/>
        <v>12.211020547731826</v>
      </c>
      <c r="DE69" s="65">
        <f t="shared" si="96"/>
        <v>12.061851830813511</v>
      </c>
      <c r="DF69" s="65">
        <f t="shared" si="96"/>
        <v>11.914505345380279</v>
      </c>
      <c r="DG69" s="65">
        <f t="shared" si="96"/>
        <v>11.768958831217965</v>
      </c>
      <c r="DH69" s="65">
        <f t="shared" si="96"/>
        <v>11.625190300041155</v>
      </c>
      <c r="DI69" s="65">
        <f t="shared" si="96"/>
        <v>11.483178032171333</v>
      </c>
      <c r="DJ69" s="65">
        <f t="shared" si="96"/>
        <v>11.342900573255603</v>
      </c>
      <c r="DK69" s="65">
        <f t="shared" si="96"/>
        <v>11.204336731025492</v>
      </c>
      <c r="DL69" s="65">
        <f t="shared" si="96"/>
        <v>11.067465572095351</v>
      </c>
      <c r="DM69" s="65">
        <f t="shared" si="96"/>
        <v>10.932266418799868</v>
      </c>
      <c r="DN69" s="65">
        <f t="shared" si="96"/>
        <v>10.79871884607021</v>
      </c>
      <c r="DO69" s="65">
        <f t="shared" si="96"/>
        <v>10.666802678348331</v>
      </c>
      <c r="DP69" s="65">
        <f t="shared" si="96"/>
        <v>10.536497986538961</v>
      </c>
    </row>
    <row r="70" spans="1:120" x14ac:dyDescent="0.25">
      <c r="A70" s="65" t="str">
        <f t="shared" si="69"/>
        <v>16_RUS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16_RUS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0.69999109200000009</v>
      </c>
      <c r="BP70" s="65">
        <f t="shared" si="97"/>
        <v>0.65201036400000001</v>
      </c>
      <c r="BQ70" s="65">
        <f t="shared" si="97"/>
        <v>0.65370614663705007</v>
      </c>
      <c r="BR70" s="65">
        <f t="shared" si="97"/>
        <v>0.60625086427265984</v>
      </c>
      <c r="BS70" s="65">
        <f t="shared" si="97"/>
        <v>0.61486810772680256</v>
      </c>
      <c r="BT70" s="65">
        <f t="shared" si="97"/>
        <v>0.6235260745923118</v>
      </c>
      <c r="BU70" s="65">
        <f t="shared" si="97"/>
        <v>0.63222491840958284</v>
      </c>
      <c r="BV70" s="65">
        <f t="shared" si="97"/>
        <v>0.64096479324220657</v>
      </c>
      <c r="BW70" s="65">
        <f t="shared" si="97"/>
        <v>0.649745853678661</v>
      </c>
      <c r="BX70" s="65">
        <f t="shared" si="97"/>
        <v>0.65856825483399317</v>
      </c>
      <c r="BY70" s="65">
        <f t="shared" si="97"/>
        <v>0.66743215235151898</v>
      </c>
      <c r="BZ70" s="65">
        <f t="shared" si="97"/>
        <v>0.6691680447818541</v>
      </c>
      <c r="CA70" s="65">
        <f t="shared" si="97"/>
        <v>0.6709084520119607</v>
      </c>
      <c r="CB70" s="65">
        <f t="shared" si="97"/>
        <v>0.672653385784168</v>
      </c>
      <c r="CC70" s="65">
        <f t="shared" si="97"/>
        <v>0.67240954893182181</v>
      </c>
      <c r="CD70" s="65">
        <f t="shared" si="97"/>
        <v>0.67415838683536444</v>
      </c>
      <c r="CE70" s="65">
        <f t="shared" si="97"/>
        <v>0.67591177320794282</v>
      </c>
      <c r="CF70" s="65">
        <f t="shared" si="97"/>
        <v>0.67766971987945424</v>
      </c>
      <c r="CG70" s="65">
        <f t="shared" si="97"/>
        <v>0.67943223871056091</v>
      </c>
      <c r="CH70" s="65">
        <f t="shared" si="97"/>
        <v>0.68119934159277562</v>
      </c>
      <c r="CI70" s="65">
        <f t="shared" si="97"/>
        <v>0.6829710404485374</v>
      </c>
      <c r="CJ70" s="65">
        <f t="shared" si="97"/>
        <v>0.68474734723129416</v>
      </c>
      <c r="CK70" s="65">
        <f t="shared" si="97"/>
        <v>0.68652827392558491</v>
      </c>
      <c r="CL70" s="65">
        <f t="shared" si="97"/>
        <v>0.68831383254711653</v>
      </c>
      <c r="CM70" s="65">
        <f t="shared" si="97"/>
        <v>0.69010403514284591</v>
      </c>
      <c r="CN70" s="65">
        <f t="shared" si="97"/>
        <v>0.69189889379106595</v>
      </c>
      <c r="CO70" s="65">
        <f t="shared" si="97"/>
        <v>0.69369842060147924</v>
      </c>
      <c r="CP70" s="65">
        <f t="shared" si="97"/>
        <v>0.69550262771528792</v>
      </c>
      <c r="CQ70" s="65">
        <f t="shared" si="97"/>
        <v>0.69731152730526924</v>
      </c>
      <c r="CR70" s="65">
        <f t="shared" si="97"/>
        <v>0.69912513157586009</v>
      </c>
      <c r="CS70" s="65">
        <f t="shared" si="97"/>
        <v>0.70094345276323944</v>
      </c>
      <c r="CT70" s="65">
        <f t="shared" si="97"/>
        <v>0.70276650313541233</v>
      </c>
      <c r="CU70" s="65">
        <f t="shared" si="97"/>
        <v>0.70459429499228798</v>
      </c>
      <c r="CV70" s="65">
        <f t="shared" si="97"/>
        <v>0.70642684066577</v>
      </c>
      <c r="CW70" s="65">
        <f t="shared" ref="CW70:DP70" si="98">CW$49*CW27</f>
        <v>0.6977971946008189</v>
      </c>
      <c r="CX70" s="65">
        <f t="shared" si="98"/>
        <v>0.68927296750768385</v>
      </c>
      <c r="CY70" s="65">
        <f t="shared" si="98"/>
        <v>0.68085287159778884</v>
      </c>
      <c r="CZ70" s="65">
        <f t="shared" si="98"/>
        <v>0.67253563481406586</v>
      </c>
      <c r="DA70" s="65">
        <f t="shared" si="98"/>
        <v>0.66432000063878049</v>
      </c>
      <c r="DB70" s="65">
        <f t="shared" si="98"/>
        <v>0.65620472790370443</v>
      </c>
      <c r="DC70" s="65">
        <f t="shared" si="98"/>
        <v>0.64818859060260814</v>
      </c>
      <c r="DD70" s="65">
        <f t="shared" si="98"/>
        <v>0.64027037770604223</v>
      </c>
      <c r="DE70" s="65">
        <f t="shared" si="98"/>
        <v>0.63244889297838314</v>
      </c>
      <c r="DF70" s="65">
        <f t="shared" si="98"/>
        <v>0.62472295479711315</v>
      </c>
      <c r="DG70" s="65">
        <f t="shared" si="98"/>
        <v>0.61709139597430751</v>
      </c>
      <c r="DH70" s="65">
        <f t="shared" si="98"/>
        <v>0.60955306358030314</v>
      </c>
      <c r="DI70" s="65">
        <f t="shared" si="98"/>
        <v>0.6021068187695211</v>
      </c>
      <c r="DJ70" s="65">
        <f t="shared" si="98"/>
        <v>0.59475153660841618</v>
      </c>
      <c r="DK70" s="65">
        <f t="shared" si="98"/>
        <v>0.5874861059055293</v>
      </c>
      <c r="DL70" s="65">
        <f t="shared" si="98"/>
        <v>0.58030942904361515</v>
      </c>
      <c r="DM70" s="65">
        <f t="shared" si="98"/>
        <v>0.57322042181382094</v>
      </c>
      <c r="DN70" s="65">
        <f t="shared" si="98"/>
        <v>0.56621801325189081</v>
      </c>
      <c r="DO70" s="65">
        <f t="shared" si="98"/>
        <v>0.55930114547637055</v>
      </c>
      <c r="DP70" s="65">
        <f t="shared" si="98"/>
        <v>0.55246877352878987</v>
      </c>
    </row>
    <row r="71" spans="1:120" x14ac:dyDescent="0.25">
      <c r="A71" s="65" t="str">
        <f t="shared" si="69"/>
        <v>16_RUS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16_RUS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0.73599757200000004</v>
      </c>
      <c r="BP71" s="65">
        <f t="shared" si="99"/>
        <v>0.90158551200000003</v>
      </c>
      <c r="BQ71" s="65">
        <f t="shared" si="99"/>
        <v>0.90393040272794178</v>
      </c>
      <c r="BR71" s="65">
        <f t="shared" si="99"/>
        <v>0.83831028775749417</v>
      </c>
      <c r="BS71" s="65">
        <f t="shared" si="99"/>
        <v>0.85022602143382564</v>
      </c>
      <c r="BT71" s="65">
        <f t="shared" si="99"/>
        <v>0.86219806654278841</v>
      </c>
      <c r="BU71" s="65">
        <f t="shared" si="99"/>
        <v>0.87422663539664536</v>
      </c>
      <c r="BV71" s="65">
        <f t="shared" si="99"/>
        <v>0.88631194103112287</v>
      </c>
      <c r="BW71" s="65">
        <f t="shared" si="99"/>
        <v>0.89845419720774988</v>
      </c>
      <c r="BX71" s="65">
        <f t="shared" si="99"/>
        <v>0.91065361841618264</v>
      </c>
      <c r="BY71" s="65">
        <f t="shared" si="99"/>
        <v>0.92291041987655631</v>
      </c>
      <c r="BZ71" s="65">
        <f t="shared" si="99"/>
        <v>0.92531077353961666</v>
      </c>
      <c r="CA71" s="65">
        <f t="shared" si="99"/>
        <v>0.92771737016795508</v>
      </c>
      <c r="CB71" s="65">
        <f t="shared" si="99"/>
        <v>0.93013022599860495</v>
      </c>
      <c r="CC71" s="65">
        <f t="shared" si="99"/>
        <v>0.92979305379168131</v>
      </c>
      <c r="CD71" s="65">
        <f t="shared" si="99"/>
        <v>0.93221130816880104</v>
      </c>
      <c r="CE71" s="65">
        <f t="shared" si="99"/>
        <v>0.93463585206831346</v>
      </c>
      <c r="CF71" s="65">
        <f t="shared" si="99"/>
        <v>0.93706670184833818</v>
      </c>
      <c r="CG71" s="65">
        <f t="shared" si="99"/>
        <v>0.93950387390953716</v>
      </c>
      <c r="CH71" s="65">
        <f t="shared" si="99"/>
        <v>0.94194738469523098</v>
      </c>
      <c r="CI71" s="65">
        <f t="shared" si="99"/>
        <v>0.94439725069150493</v>
      </c>
      <c r="CJ71" s="65">
        <f t="shared" si="99"/>
        <v>0.94685348842732242</v>
      </c>
      <c r="CK71" s="65">
        <f t="shared" si="99"/>
        <v>0.94931611447463859</v>
      </c>
      <c r="CL71" s="65">
        <f t="shared" si="99"/>
        <v>0.95178514544850767</v>
      </c>
      <c r="CM71" s="65">
        <f t="shared" si="99"/>
        <v>0.95426059800719476</v>
      </c>
      <c r="CN71" s="65">
        <f t="shared" si="99"/>
        <v>0.95674248885229674</v>
      </c>
      <c r="CO71" s="65">
        <f t="shared" si="99"/>
        <v>0.95923083472884185</v>
      </c>
      <c r="CP71" s="65">
        <f t="shared" si="99"/>
        <v>0.96172565242541641</v>
      </c>
      <c r="CQ71" s="65">
        <f t="shared" si="99"/>
        <v>0.96422695877426745</v>
      </c>
      <c r="CR71" s="65">
        <f t="shared" si="99"/>
        <v>0.96673477065142022</v>
      </c>
      <c r="CS71" s="65">
        <f t="shared" si="99"/>
        <v>0.96924910497679284</v>
      </c>
      <c r="CT71" s="65">
        <f t="shared" si="99"/>
        <v>0.97176997871431103</v>
      </c>
      <c r="CU71" s="65">
        <f t="shared" si="99"/>
        <v>0.97429740887201732</v>
      </c>
      <c r="CV71" s="65">
        <f t="shared" si="99"/>
        <v>0.9768314125021953</v>
      </c>
      <c r="CW71" s="65">
        <f t="shared" ref="CW71:DP71" si="100">CW$49*CW28</f>
        <v>0.96489852876992432</v>
      </c>
      <c r="CX71" s="65">
        <f t="shared" si="100"/>
        <v>0.95311141606051897</v>
      </c>
      <c r="CY71" s="65">
        <f t="shared" si="100"/>
        <v>0.94146829364841611</v>
      </c>
      <c r="CZ71" s="65">
        <f t="shared" si="100"/>
        <v>0.92996740256123378</v>
      </c>
      <c r="DA71" s="65">
        <f t="shared" si="100"/>
        <v>0.91860700531403683</v>
      </c>
      <c r="DB71" s="65">
        <f t="shared" si="100"/>
        <v>0.90738538564684823</v>
      </c>
      <c r="DC71" s="65">
        <f t="shared" si="100"/>
        <v>0.89630084826536693</v>
      </c>
      <c r="DD71" s="65">
        <f t="shared" si="100"/>
        <v>0.88535171858485251</v>
      </c>
      <c r="DE71" s="65">
        <f t="shared" si="100"/>
        <v>0.87453634247713985</v>
      </c>
      <c r="DF71" s="65">
        <f t="shared" si="100"/>
        <v>0.86385308602074307</v>
      </c>
      <c r="DG71" s="65">
        <f t="shared" si="100"/>
        <v>0.85330033525401239</v>
      </c>
      <c r="DH71" s="65">
        <f t="shared" si="100"/>
        <v>0.84287649593130709</v>
      </c>
      <c r="DI71" s="65">
        <f t="shared" si="100"/>
        <v>0.83257999328214627</v>
      </c>
      <c r="DJ71" s="65">
        <f t="shared" si="100"/>
        <v>0.82240927177330192</v>
      </c>
      <c r="DK71" s="65">
        <f t="shared" si="100"/>
        <v>0.81236279487379859</v>
      </c>
      <c r="DL71" s="65">
        <f t="shared" si="100"/>
        <v>0.8024390448227835</v>
      </c>
      <c r="DM71" s="65">
        <f t="shared" si="100"/>
        <v>0.79263652240023241</v>
      </c>
      <c r="DN71" s="65">
        <f t="shared" si="100"/>
        <v>0.78295374670045681</v>
      </c>
      <c r="DO71" s="65">
        <f t="shared" si="100"/>
        <v>0.7733892549083774</v>
      </c>
      <c r="DP71" s="65">
        <f t="shared" si="100"/>
        <v>0.76394160207853079</v>
      </c>
    </row>
    <row r="72" spans="1:120" x14ac:dyDescent="0.25">
      <c r="A72" s="65" t="str">
        <f t="shared" si="69"/>
        <v>16_RUS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16_RUS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16_RUS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16_RUS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16_RUS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16_RUS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16_RUS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16_RUS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393.87739679999999</v>
      </c>
      <c r="BP75" s="65">
        <f t="shared" si="107"/>
        <v>356.27888610000008</v>
      </c>
      <c r="BQ75" s="65">
        <f t="shared" si="107"/>
        <v>357.20551485063737</v>
      </c>
      <c r="BR75" s="65">
        <f t="shared" si="107"/>
        <v>331.27446210383482</v>
      </c>
      <c r="BS75" s="65">
        <f t="shared" si="107"/>
        <v>335.98319384892483</v>
      </c>
      <c r="BT75" s="65">
        <f t="shared" si="107"/>
        <v>340.71417814158303</v>
      </c>
      <c r="BU75" s="65">
        <f t="shared" si="107"/>
        <v>345.46749888109082</v>
      </c>
      <c r="BV75" s="65">
        <f t="shared" si="107"/>
        <v>350.24324025261996</v>
      </c>
      <c r="BW75" s="65">
        <f t="shared" si="107"/>
        <v>355.04148672815728</v>
      </c>
      <c r="BX75" s="65">
        <f t="shared" si="107"/>
        <v>359.86232306742301</v>
      </c>
      <c r="BY75" s="65">
        <f t="shared" si="107"/>
        <v>364.70583431880038</v>
      </c>
      <c r="BZ75" s="65">
        <f t="shared" si="107"/>
        <v>365.65438031686557</v>
      </c>
      <c r="CA75" s="65">
        <f t="shared" si="107"/>
        <v>366.60539334294492</v>
      </c>
      <c r="CB75" s="65">
        <f t="shared" si="107"/>
        <v>367.55887981341499</v>
      </c>
      <c r="CC75" s="65">
        <f t="shared" si="107"/>
        <v>367.425639719483</v>
      </c>
      <c r="CD75" s="65">
        <f t="shared" si="107"/>
        <v>368.38125952960553</v>
      </c>
      <c r="CE75" s="65">
        <f t="shared" si="107"/>
        <v>369.339364765683</v>
      </c>
      <c r="CF75" s="65">
        <f t="shared" si="107"/>
        <v>370.29996189194173</v>
      </c>
      <c r="CG75" s="65">
        <f t="shared" si="107"/>
        <v>371.26305738941909</v>
      </c>
      <c r="CH75" s="65">
        <f t="shared" si="107"/>
        <v>372.22865775601008</v>
      </c>
      <c r="CI75" s="65">
        <f t="shared" si="107"/>
        <v>373.19676950650899</v>
      </c>
      <c r="CJ75" s="65">
        <f t="shared" si="107"/>
        <v>374.16739917265414</v>
      </c>
      <c r="CK75" s="65">
        <f t="shared" si="107"/>
        <v>375.14055330317291</v>
      </c>
      <c r="CL75" s="65">
        <f t="shared" si="107"/>
        <v>376.11623846382406</v>
      </c>
      <c r="CM75" s="65">
        <f t="shared" si="107"/>
        <v>377.09446123744203</v>
      </c>
      <c r="CN75" s="65">
        <f t="shared" si="107"/>
        <v>378.07522822398465</v>
      </c>
      <c r="CO75" s="65">
        <f t="shared" si="107"/>
        <v>379.05854604057254</v>
      </c>
      <c r="CP75" s="65">
        <f t="shared" si="107"/>
        <v>380.04442132153883</v>
      </c>
      <c r="CQ75" s="65">
        <f t="shared" si="107"/>
        <v>381.03286071847037</v>
      </c>
      <c r="CR75" s="65">
        <f t="shared" si="107"/>
        <v>382.02387090025371</v>
      </c>
      <c r="CS75" s="65">
        <f t="shared" si="107"/>
        <v>383.01745855312049</v>
      </c>
      <c r="CT75" s="65">
        <f t="shared" si="107"/>
        <v>384.0136303806928</v>
      </c>
      <c r="CU75" s="65">
        <f t="shared" si="107"/>
        <v>385.01239310402622</v>
      </c>
      <c r="CV75" s="65">
        <f t="shared" si="107"/>
        <v>386.01375346165935</v>
      </c>
      <c r="CW75" s="65">
        <f t="shared" ref="CW75:DP75" si="108">CW$49*CW32</f>
        <v>381.29824454153118</v>
      </c>
      <c r="CX75" s="65">
        <f t="shared" si="108"/>
        <v>376.64033984968859</v>
      </c>
      <c r="CY75" s="65">
        <f t="shared" si="108"/>
        <v>372.03933569811574</v>
      </c>
      <c r="CZ75" s="65">
        <f t="shared" si="108"/>
        <v>367.49453699498531</v>
      </c>
      <c r="DA75" s="65">
        <f t="shared" si="108"/>
        <v>363.00525713964885</v>
      </c>
      <c r="DB75" s="65">
        <f t="shared" si="108"/>
        <v>358.5708179189088</v>
      </c>
      <c r="DC75" s="65">
        <f t="shared" si="108"/>
        <v>354.19054940455851</v>
      </c>
      <c r="DD75" s="65">
        <f t="shared" si="108"/>
        <v>349.86378985217328</v>
      </c>
      <c r="DE75" s="65">
        <f t="shared" si="108"/>
        <v>345.58988560113823</v>
      </c>
      <c r="DF75" s="65">
        <f t="shared" si="108"/>
        <v>341.36819097589705</v>
      </c>
      <c r="DG75" s="65">
        <f t="shared" si="108"/>
        <v>337.19806818840743</v>
      </c>
      <c r="DH75" s="65">
        <f t="shared" si="108"/>
        <v>333.0788872417877</v>
      </c>
      <c r="DI75" s="65">
        <f t="shared" si="108"/>
        <v>329.01002583514088</v>
      </c>
      <c r="DJ75" s="65">
        <f t="shared" si="108"/>
        <v>324.99086926954112</v>
      </c>
      <c r="DK75" s="65">
        <f t="shared" si="108"/>
        <v>321.02081035516892</v>
      </c>
      <c r="DL75" s="65">
        <f t="shared" si="108"/>
        <v>317.09924931958022</v>
      </c>
      <c r="DM75" s="65">
        <f t="shared" si="108"/>
        <v>313.22559371709673</v>
      </c>
      <c r="DN75" s="65">
        <f t="shared" si="108"/>
        <v>309.39925833930266</v>
      </c>
      <c r="DO75" s="65">
        <f t="shared" si="108"/>
        <v>305.61966512663503</v>
      </c>
      <c r="DP75" s="65">
        <f t="shared" si="108"/>
        <v>301.88624308105403</v>
      </c>
    </row>
    <row r="76" spans="1:120" x14ac:dyDescent="0.25">
      <c r="A76" s="65" t="str">
        <f t="shared" si="69"/>
        <v>16_RUS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16_RUS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16_RUS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16_RUS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16_RUS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16_RUS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16_RUS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16_RUS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16_RUS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16_RUS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1.7584559999999999E-2</v>
      </c>
      <c r="BP80" s="65">
        <f t="shared" si="117"/>
        <v>1.3272156E-2</v>
      </c>
      <c r="BQ80" s="65">
        <f t="shared" si="117"/>
        <v>1.3306674917096568E-2</v>
      </c>
      <c r="BR80" s="65">
        <f t="shared" si="117"/>
        <v>1.2340687341837357E-2</v>
      </c>
      <c r="BS80" s="65">
        <f t="shared" si="117"/>
        <v>1.2516097742849572E-2</v>
      </c>
      <c r="BT80" s="65">
        <f t="shared" si="117"/>
        <v>1.2692337099194944E-2</v>
      </c>
      <c r="BU80" s="65">
        <f t="shared" si="117"/>
        <v>1.2869408536302432E-2</v>
      </c>
      <c r="BV80" s="65">
        <f t="shared" si="117"/>
        <v>1.3047315190251041E-2</v>
      </c>
      <c r="BW80" s="65">
        <f t="shared" si="117"/>
        <v>1.3226060207804249E-2</v>
      </c>
      <c r="BX80" s="65">
        <f t="shared" si="117"/>
        <v>1.3405646746444221E-2</v>
      </c>
      <c r="BY80" s="65">
        <f t="shared" si="117"/>
        <v>1.3586077974406443E-2</v>
      </c>
      <c r="BZ80" s="65">
        <f t="shared" si="117"/>
        <v>1.3621413356183637E-2</v>
      </c>
      <c r="CA80" s="65">
        <f t="shared" si="117"/>
        <v>1.365684064006881E-2</v>
      </c>
      <c r="CB80" s="65">
        <f t="shared" si="117"/>
        <v>1.3692360065085807E-2</v>
      </c>
      <c r="CC80" s="65">
        <f t="shared" si="117"/>
        <v>1.3687396584562228E-2</v>
      </c>
      <c r="CD80" s="65">
        <f t="shared" si="117"/>
        <v>1.3722995481076899E-2</v>
      </c>
      <c r="CE80" s="65">
        <f t="shared" si="117"/>
        <v>1.3758686965062475E-2</v>
      </c>
      <c r="CF80" s="65">
        <f t="shared" si="117"/>
        <v>1.3794471277325308E-2</v>
      </c>
      <c r="CG80" s="65">
        <f t="shared" si="117"/>
        <v>1.3830348659298006E-2</v>
      </c>
      <c r="CH80" s="65">
        <f t="shared" si="117"/>
        <v>1.3866319353041152E-2</v>
      </c>
      <c r="CI80" s="65">
        <f t="shared" si="117"/>
        <v>1.3902383601244871E-2</v>
      </c>
      <c r="CJ80" s="65">
        <f t="shared" si="117"/>
        <v>1.393854164723048E-2</v>
      </c>
      <c r="CK80" s="65">
        <f t="shared" si="117"/>
        <v>1.3974793734952187E-2</v>
      </c>
      <c r="CL80" s="65">
        <f t="shared" si="117"/>
        <v>1.4011140108998649E-2</v>
      </c>
      <c r="CM80" s="65">
        <f t="shared" si="117"/>
        <v>1.4047581014594628E-2</v>
      </c>
      <c r="CN80" s="65">
        <f t="shared" si="117"/>
        <v>1.408411669760277E-2</v>
      </c>
      <c r="CO80" s="65">
        <f t="shared" si="117"/>
        <v>1.4120747404525071E-2</v>
      </c>
      <c r="CP80" s="65">
        <f t="shared" si="117"/>
        <v>1.4157473382504738E-2</v>
      </c>
      <c r="CQ80" s="65">
        <f t="shared" si="117"/>
        <v>1.4194294879327706E-2</v>
      </c>
      <c r="CR80" s="65">
        <f t="shared" si="117"/>
        <v>1.4231212143424363E-2</v>
      </c>
      <c r="CS80" s="65">
        <f t="shared" si="117"/>
        <v>1.4268225423871243E-2</v>
      </c>
      <c r="CT80" s="65">
        <f t="shared" si="117"/>
        <v>1.430533497039271E-2</v>
      </c>
      <c r="CU80" s="65">
        <f t="shared" si="117"/>
        <v>1.4342541033362565E-2</v>
      </c>
      <c r="CV80" s="65">
        <f t="shared" si="117"/>
        <v>1.4379843863805884E-2</v>
      </c>
      <c r="CW80" s="65">
        <f t="shared" ref="CW80:DP80" si="118">CW$49*CW37</f>
        <v>1.4204180998424165E-2</v>
      </c>
      <c r="CX80" s="65">
        <f t="shared" si="118"/>
        <v>1.4030664014636597E-2</v>
      </c>
      <c r="CY80" s="65">
        <f t="shared" si="118"/>
        <v>1.3859266698548709E-2</v>
      </c>
      <c r="CZ80" s="65">
        <f t="shared" si="118"/>
        <v>1.3689963156492574E-2</v>
      </c>
      <c r="DA80" s="65">
        <f t="shared" si="118"/>
        <v>1.3522727811114965E-2</v>
      </c>
      <c r="DB80" s="65">
        <f t="shared" si="118"/>
        <v>1.3357535397513276E-2</v>
      </c>
      <c r="DC80" s="65">
        <f t="shared" si="118"/>
        <v>1.3194360959418654E-2</v>
      </c>
      <c r="DD80" s="65">
        <f t="shared" si="118"/>
        <v>1.3033179845425758E-2</v>
      </c>
      <c r="DE80" s="65">
        <f t="shared" si="118"/>
        <v>1.2873967705268568E-2</v>
      </c>
      <c r="DF80" s="65">
        <f t="shared" si="118"/>
        <v>1.2716700486141708E-2</v>
      </c>
      <c r="DG80" s="65">
        <f t="shared" si="118"/>
        <v>1.256135442906668E-2</v>
      </c>
      <c r="DH80" s="65">
        <f t="shared" si="118"/>
        <v>1.2407906065302513E-2</v>
      </c>
      <c r="DI80" s="65">
        <f t="shared" si="118"/>
        <v>1.2256332212800239E-2</v>
      </c>
      <c r="DJ80" s="65">
        <f t="shared" si="118"/>
        <v>1.210660997270069E-2</v>
      </c>
      <c r="DK80" s="65">
        <f t="shared" si="118"/>
        <v>1.1958716725875087E-2</v>
      </c>
      <c r="DL80" s="65">
        <f t="shared" si="118"/>
        <v>1.1812630129507864E-2</v>
      </c>
      <c r="DM80" s="65">
        <f t="shared" si="118"/>
        <v>1.1668328113721262E-2</v>
      </c>
      <c r="DN80" s="65">
        <f t="shared" si="118"/>
        <v>1.1525788878241143E-2</v>
      </c>
      <c r="DO80" s="65">
        <f t="shared" si="118"/>
        <v>1.1384990889103538E-2</v>
      </c>
      <c r="DP80" s="65">
        <f t="shared" si="118"/>
        <v>1.1245912875401422E-2</v>
      </c>
    </row>
    <row r="81" spans="1:120" x14ac:dyDescent="0.25">
      <c r="A81" s="65" t="str">
        <f t="shared" si="69"/>
        <v>16_RUS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16_RUS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16_RUS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16_RUS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1.1840270399999999</v>
      </c>
      <c r="BP82" s="65">
        <f t="shared" si="121"/>
        <v>1.47124152</v>
      </c>
      <c r="BQ82" s="65">
        <f t="shared" si="121"/>
        <v>1.47506800185102</v>
      </c>
      <c r="BR82" s="65">
        <f t="shared" si="121"/>
        <v>1.3679866031298569</v>
      </c>
      <c r="BS82" s="65">
        <f t="shared" si="121"/>
        <v>1.3874311504218735</v>
      </c>
      <c r="BT82" s="65">
        <f t="shared" si="121"/>
        <v>1.4069675888508208</v>
      </c>
      <c r="BU82" s="65">
        <f t="shared" si="121"/>
        <v>1.4265962648759223</v>
      </c>
      <c r="BV82" s="65">
        <f t="shared" si="121"/>
        <v>1.4463175261369765</v>
      </c>
      <c r="BW82" s="65">
        <f t="shared" si="121"/>
        <v>1.4661317214581742</v>
      </c>
      <c r="BX82" s="65">
        <f t="shared" si="121"/>
        <v>1.4860392008518923</v>
      </c>
      <c r="BY82" s="65">
        <f t="shared" si="121"/>
        <v>1.5060403155225308</v>
      </c>
      <c r="BZ82" s="65">
        <f t="shared" si="121"/>
        <v>1.5099573038999778</v>
      </c>
      <c r="CA82" s="65">
        <f t="shared" si="121"/>
        <v>1.5138844797855453</v>
      </c>
      <c r="CB82" s="65">
        <f t="shared" si="121"/>
        <v>1.517821869675442</v>
      </c>
      <c r="CC82" s="65">
        <f t="shared" si="121"/>
        <v>1.5172716592476858</v>
      </c>
      <c r="CD82" s="65">
        <f t="shared" si="121"/>
        <v>1.5212178586909844</v>
      </c>
      <c r="CE82" s="65">
        <f t="shared" si="121"/>
        <v>1.5251743216160731</v>
      </c>
      <c r="CF82" s="65">
        <f t="shared" si="121"/>
        <v>1.5291410747167544</v>
      </c>
      <c r="CG82" s="65">
        <f t="shared" si="121"/>
        <v>1.5331181447562516</v>
      </c>
      <c r="CH82" s="65">
        <f t="shared" si="121"/>
        <v>1.5371055585674005</v>
      </c>
      <c r="CI82" s="65">
        <f t="shared" si="121"/>
        <v>1.5411033430528223</v>
      </c>
      <c r="CJ82" s="65">
        <f t="shared" si="121"/>
        <v>1.5451115251851073</v>
      </c>
      <c r="CK82" s="65">
        <f t="shared" si="121"/>
        <v>1.5491301320070026</v>
      </c>
      <c r="CL82" s="65">
        <f t="shared" si="121"/>
        <v>1.5531591906315849</v>
      </c>
      <c r="CM82" s="65">
        <f t="shared" si="121"/>
        <v>1.5571987282424453</v>
      </c>
      <c r="CN82" s="65">
        <f t="shared" si="121"/>
        <v>1.5612487720938839</v>
      </c>
      <c r="CO82" s="65">
        <f t="shared" si="121"/>
        <v>1.5653093495110755</v>
      </c>
      <c r="CP82" s="65">
        <f t="shared" si="121"/>
        <v>1.5693804878902724</v>
      </c>
      <c r="CQ82" s="65">
        <f t="shared" si="121"/>
        <v>1.5734622146989763</v>
      </c>
      <c r="CR82" s="65">
        <f t="shared" si="121"/>
        <v>1.5775545574761265</v>
      </c>
      <c r="CS82" s="65">
        <f t="shared" si="121"/>
        <v>1.5816575438322884</v>
      </c>
      <c r="CT82" s="65">
        <f t="shared" si="121"/>
        <v>1.5857712014498417</v>
      </c>
      <c r="CU82" s="65">
        <f t="shared" si="121"/>
        <v>1.5898955580831564</v>
      </c>
      <c r="CV82" s="65">
        <f t="shared" si="121"/>
        <v>1.5940306415587975</v>
      </c>
      <c r="CW82" s="65">
        <f t="shared" ref="CW82:DP82" si="122">CW$49*CW39</f>
        <v>1.5745581081533919</v>
      </c>
      <c r="CX82" s="65">
        <f t="shared" si="122"/>
        <v>1.5553234494458363</v>
      </c>
      <c r="CY82" s="65">
        <f t="shared" si="122"/>
        <v>1.5363237595804466</v>
      </c>
      <c r="CZ82" s="65">
        <f t="shared" si="122"/>
        <v>1.5175561681992085</v>
      </c>
      <c r="DA82" s="65">
        <f t="shared" si="122"/>
        <v>1.4990178400081384</v>
      </c>
      <c r="DB82" s="65">
        <f t="shared" si="122"/>
        <v>1.4807059743489481</v>
      </c>
      <c r="DC82" s="65">
        <f t="shared" si="122"/>
        <v>1.4626178047759353</v>
      </c>
      <c r="DD82" s="65">
        <f t="shared" si="122"/>
        <v>1.4447505986380476</v>
      </c>
      <c r="DE82" s="65">
        <f t="shared" si="122"/>
        <v>1.4271016566660486</v>
      </c>
      <c r="DF82" s="65">
        <f t="shared" si="122"/>
        <v>1.4096683125647305</v>
      </c>
      <c r="DG82" s="65">
        <f t="shared" si="122"/>
        <v>1.3924479326101045</v>
      </c>
      <c r="DH82" s="65">
        <f t="shared" si="122"/>
        <v>1.375437915251515</v>
      </c>
      <c r="DI82" s="65">
        <f t="shared" si="122"/>
        <v>1.358635690718613</v>
      </c>
      <c r="DJ82" s="65">
        <f t="shared" si="122"/>
        <v>1.3420387206331301</v>
      </c>
      <c r="DK82" s="65">
        <f t="shared" si="122"/>
        <v>1.3256444976253958</v>
      </c>
      <c r="DL82" s="65">
        <f t="shared" si="122"/>
        <v>1.30945054495554</v>
      </c>
      <c r="DM82" s="65">
        <f t="shared" si="122"/>
        <v>1.293454416139322</v>
      </c>
      <c r="DN82" s="65">
        <f t="shared" si="122"/>
        <v>1.2776536945785291</v>
      </c>
      <c r="DO82" s="65">
        <f t="shared" si="122"/>
        <v>1.2620459931958936</v>
      </c>
      <c r="DP82" s="65">
        <f t="shared" si="122"/>
        <v>1.2466289540744666</v>
      </c>
    </row>
    <row r="83" spans="1:120" x14ac:dyDescent="0.25">
      <c r="A83" s="65" t="str">
        <f t="shared" si="69"/>
        <v>16_RUS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16_RUS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16_RUS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16_RUS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16_RUS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16_RUS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16_RUS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16_RUS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16_RUS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16_RUS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16_RUS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16_RUS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65.662547363999991</v>
      </c>
      <c r="BP88" s="65">
        <f t="shared" si="133"/>
        <v>59.986460736000012</v>
      </c>
      <c r="BQ88" s="65">
        <f t="shared" si="133"/>
        <v>60.142476658737998</v>
      </c>
      <c r="BR88" s="65">
        <f t="shared" si="133"/>
        <v>55.776480979155068</v>
      </c>
      <c r="BS88" s="65">
        <f t="shared" si="133"/>
        <v>56.56928729736029</v>
      </c>
      <c r="BT88" s="65">
        <f t="shared" si="133"/>
        <v>57.36584026355127</v>
      </c>
      <c r="BU88" s="65">
        <f t="shared" si="133"/>
        <v>58.166154003799313</v>
      </c>
      <c r="BV88" s="65">
        <f t="shared" si="133"/>
        <v>58.970242692310919</v>
      </c>
      <c r="BW88" s="65">
        <f t="shared" si="133"/>
        <v>59.778120551583449</v>
      </c>
      <c r="BX88" s="65">
        <f t="shared" si="133"/>
        <v>60.589801852559781</v>
      </c>
      <c r="BY88" s="65">
        <f t="shared" si="133"/>
        <v>61.405300914784789</v>
      </c>
      <c r="BZ88" s="65">
        <f t="shared" si="133"/>
        <v>61.565007031226557</v>
      </c>
      <c r="CA88" s="65">
        <f t="shared" si="133"/>
        <v>61.725128519684127</v>
      </c>
      <c r="CB88" s="65">
        <f t="shared" si="133"/>
        <v>61.885666460478923</v>
      </c>
      <c r="CC88" s="65">
        <f t="shared" si="133"/>
        <v>61.863232906387061</v>
      </c>
      <c r="CD88" s="65">
        <f t="shared" si="133"/>
        <v>62.024130036289876</v>
      </c>
      <c r="CE88" s="65">
        <f t="shared" si="133"/>
        <v>62.185445635858649</v>
      </c>
      <c r="CF88" s="65">
        <f t="shared" si="133"/>
        <v>62.347180793471267</v>
      </c>
      <c r="CG88" s="65">
        <f t="shared" si="133"/>
        <v>62.509336600336084</v>
      </c>
      <c r="CH88" s="65">
        <f t="shared" si="133"/>
        <v>62.671914150499745</v>
      </c>
      <c r="CI88" s="65">
        <f t="shared" si="133"/>
        <v>62.834914540854236</v>
      </c>
      <c r="CJ88" s="65">
        <f t="shared" si="133"/>
        <v>62.998338871144377</v>
      </c>
      <c r="CK88" s="65">
        <f t="shared" si="133"/>
        <v>63.162188243975457</v>
      </c>
      <c r="CL88" s="65">
        <f t="shared" si="133"/>
        <v>63.326463764820303</v>
      </c>
      <c r="CM88" s="65">
        <f t="shared" si="133"/>
        <v>63.491166542026775</v>
      </c>
      <c r="CN88" s="65">
        <f t="shared" si="133"/>
        <v>63.656297686825766</v>
      </c>
      <c r="CO88" s="65">
        <f t="shared" si="133"/>
        <v>63.821858313337877</v>
      </c>
      <c r="CP88" s="65">
        <f t="shared" si="133"/>
        <v>63.987849538581806</v>
      </c>
      <c r="CQ88" s="65">
        <f t="shared" si="133"/>
        <v>64.154272482481176</v>
      </c>
      <c r="CR88" s="65">
        <f t="shared" si="133"/>
        <v>64.321128267872396</v>
      </c>
      <c r="CS88" s="65">
        <f t="shared" si="133"/>
        <v>64.488418020512242</v>
      </c>
      <c r="CT88" s="65">
        <f t="shared" si="133"/>
        <v>64.656142869085514</v>
      </c>
      <c r="CU88" s="65">
        <f t="shared" si="133"/>
        <v>64.824303945212279</v>
      </c>
      <c r="CV88" s="65">
        <f t="shared" si="133"/>
        <v>64.992902383456212</v>
      </c>
      <c r="CW88" s="65">
        <f t="shared" ref="CW88:DP88" si="134">CW$49*CW45</f>
        <v>64.198954996385581</v>
      </c>
      <c r="CX88" s="65">
        <f t="shared" si="134"/>
        <v>63.414706398418375</v>
      </c>
      <c r="CY88" s="65">
        <f t="shared" si="134"/>
        <v>62.640038110028605</v>
      </c>
      <c r="CZ88" s="65">
        <f t="shared" si="134"/>
        <v>61.874833099025416</v>
      </c>
      <c r="DA88" s="65">
        <f t="shared" si="134"/>
        <v>61.118975762872545</v>
      </c>
      <c r="DB88" s="65">
        <f t="shared" si="134"/>
        <v>60.372351911223824</v>
      </c>
      <c r="DC88" s="65">
        <f t="shared" si="134"/>
        <v>59.634848748671935</v>
      </c>
      <c r="DD88" s="65">
        <f t="shared" si="134"/>
        <v>58.906354857708045</v>
      </c>
      <c r="DE88" s="65">
        <f t="shared" si="134"/>
        <v>58.186760181889454</v>
      </c>
      <c r="DF88" s="65">
        <f t="shared" si="134"/>
        <v>57.475956009212965</v>
      </c>
      <c r="DG88" s="65">
        <f t="shared" si="134"/>
        <v>56.773834955691328</v>
      </c>
      <c r="DH88" s="65">
        <f t="shared" si="134"/>
        <v>56.08029094913033</v>
      </c>
      <c r="DI88" s="65">
        <f t="shared" si="134"/>
        <v>55.395219213104028</v>
      </c>
      <c r="DJ88" s="65">
        <f t="shared" si="134"/>
        <v>54.71851625112577</v>
      </c>
      <c r="DK88" s="65">
        <f t="shared" si="134"/>
        <v>54.050079831012582</v>
      </c>
      <c r="DL88" s="65">
        <f t="shared" si="134"/>
        <v>53.389808969440551</v>
      </c>
      <c r="DM88" s="65">
        <f t="shared" si="134"/>
        <v>52.737603916688862</v>
      </c>
      <c r="DN88" s="65">
        <f t="shared" si="134"/>
        <v>52.093366141570215</v>
      </c>
      <c r="DO88" s="65">
        <f t="shared" si="134"/>
        <v>51.456998316545352</v>
      </c>
      <c r="DP88" s="65">
        <f t="shared" si="134"/>
        <v>50.828404303019369</v>
      </c>
    </row>
    <row r="89" spans="1:120" x14ac:dyDescent="0.25">
      <c r="A89" s="65" t="str">
        <f t="shared" si="69"/>
        <v>16_RUS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16_RUS</v>
      </c>
      <c r="BL89" s="65" t="str">
        <f t="shared" si="72"/>
        <v>d_ind_cem_18_heat</v>
      </c>
      <c r="BM89" s="65"/>
      <c r="BN89" s="65"/>
      <c r="BO89" s="65">
        <f t="shared" ref="BO89:CV89" si="136">BO$49*BO46</f>
        <v>95.834847167999996</v>
      </c>
      <c r="BP89" s="65">
        <f t="shared" si="136"/>
        <v>87.628970375999998</v>
      </c>
      <c r="BQ89" s="65">
        <f t="shared" si="136"/>
        <v>87.856880382759016</v>
      </c>
      <c r="BR89" s="65">
        <f t="shared" si="136"/>
        <v>81.478979413543954</v>
      </c>
      <c r="BS89" s="65">
        <f t="shared" si="136"/>
        <v>82.637120776103416</v>
      </c>
      <c r="BT89" s="65">
        <f t="shared" si="136"/>
        <v>83.800735288792524</v>
      </c>
      <c r="BU89" s="65">
        <f t="shared" si="136"/>
        <v>84.969843587152482</v>
      </c>
      <c r="BV89" s="65">
        <f t="shared" si="136"/>
        <v>86.144466377041027</v>
      </c>
      <c r="BW89" s="65">
        <f t="shared" si="136"/>
        <v>87.324624434859786</v>
      </c>
      <c r="BX89" s="65">
        <f t="shared" si="136"/>
        <v>88.510338607780184</v>
      </c>
      <c r="BY89" s="65">
        <f t="shared" si="136"/>
        <v>89.701629813972062</v>
      </c>
      <c r="BZ89" s="65">
        <f t="shared" si="136"/>
        <v>89.934930501741135</v>
      </c>
      <c r="CA89" s="65">
        <f t="shared" si="136"/>
        <v>90.168837970134049</v>
      </c>
      <c r="CB89" s="65">
        <f t="shared" si="136"/>
        <v>90.403353797297839</v>
      </c>
      <c r="CC89" s="65">
        <f t="shared" si="136"/>
        <v>90.370582581546401</v>
      </c>
      <c r="CD89" s="65">
        <f t="shared" si="136"/>
        <v>90.605623116641269</v>
      </c>
      <c r="CE89" s="65">
        <f t="shared" si="136"/>
        <v>90.841274957446004</v>
      </c>
      <c r="CF89" s="65">
        <f t="shared" si="136"/>
        <v>91.07753969387656</v>
      </c>
      <c r="CG89" s="65">
        <f t="shared" si="136"/>
        <v>91.314418919983765</v>
      </c>
      <c r="CH89" s="65">
        <f t="shared" si="136"/>
        <v>91.551914233964581</v>
      </c>
      <c r="CI89" s="65">
        <f t="shared" si="136"/>
        <v>91.790027238172527</v>
      </c>
      <c r="CJ89" s="65">
        <f t="shared" si="136"/>
        <v>92.028759539128529</v>
      </c>
      <c r="CK89" s="65">
        <f t="shared" si="136"/>
        <v>92.268112747532157</v>
      </c>
      <c r="CL89" s="65">
        <f t="shared" si="136"/>
        <v>92.508088478271944</v>
      </c>
      <c r="CM89" s="65">
        <f t="shared" si="136"/>
        <v>92.74868835043624</v>
      </c>
      <c r="CN89" s="65">
        <f t="shared" si="136"/>
        <v>92.989913987325039</v>
      </c>
      <c r="CO89" s="65">
        <f t="shared" si="136"/>
        <v>93.231767016459585</v>
      </c>
      <c r="CP89" s="65">
        <f t="shared" si="136"/>
        <v>93.474249069594734</v>
      </c>
      <c r="CQ89" s="65">
        <f t="shared" si="136"/>
        <v>93.717361782728887</v>
      </c>
      <c r="CR89" s="65">
        <f t="shared" si="136"/>
        <v>93.961106796115487</v>
      </c>
      <c r="CS89" s="65">
        <f t="shared" si="136"/>
        <v>94.205485754274065</v>
      </c>
      <c r="CT89" s="65">
        <f t="shared" si="136"/>
        <v>94.450500306001487</v>
      </c>
      <c r="CU89" s="65">
        <f t="shared" si="136"/>
        <v>94.696152104382477</v>
      </c>
      <c r="CV89" s="65">
        <f t="shared" si="136"/>
        <v>94.942442806801765</v>
      </c>
      <c r="CW89" s="65">
        <f t="shared" ref="CW89:DP89" si="137">CW$49*CW46</f>
        <v>93.782634556605046</v>
      </c>
      <c r="CX89" s="65">
        <f t="shared" si="137"/>
        <v>92.636994418555616</v>
      </c>
      <c r="CY89" s="65">
        <f t="shared" si="137"/>
        <v>91.505349316283485</v>
      </c>
      <c r="CZ89" s="65">
        <f t="shared" si="137"/>
        <v>90.387528287703887</v>
      </c>
      <c r="DA89" s="65">
        <f t="shared" si="137"/>
        <v>89.28336245918932</v>
      </c>
      <c r="DB89" s="65">
        <f t="shared" si="137"/>
        <v>88.192685020057183</v>
      </c>
      <c r="DC89" s="65">
        <f t="shared" si="137"/>
        <v>87.115331197368974</v>
      </c>
      <c r="DD89" s="65">
        <f t="shared" si="137"/>
        <v>86.051138231037484</v>
      </c>
      <c r="DE89" s="65">
        <f t="shared" si="137"/>
        <v>84.999945349237876</v>
      </c>
      <c r="DF89" s="65">
        <f t="shared" si="137"/>
        <v>83.961593744119355</v>
      </c>
      <c r="DG89" s="65">
        <f t="shared" si="137"/>
        <v>82.935926547813338</v>
      </c>
      <c r="DH89" s="65">
        <f t="shared" si="137"/>
        <v>81.92278880873495</v>
      </c>
      <c r="DI89" s="65">
        <f t="shared" si="137"/>
        <v>80.922027468173695</v>
      </c>
      <c r="DJ89" s="65">
        <f t="shared" si="137"/>
        <v>79.933491337170437</v>
      </c>
      <c r="DK89" s="65">
        <f t="shared" si="137"/>
        <v>78.957031073676589</v>
      </c>
      <c r="DL89" s="65">
        <f t="shared" si="137"/>
        <v>77.992499159992477</v>
      </c>
      <c r="DM89" s="65">
        <f t="shared" si="137"/>
        <v>77.03974988048121</v>
      </c>
      <c r="DN89" s="65">
        <f t="shared" si="137"/>
        <v>76.098639299554875</v>
      </c>
      <c r="DO89" s="65">
        <f t="shared" si="137"/>
        <v>75.169025239929624</v>
      </c>
      <c r="DP89" s="65">
        <f t="shared" si="137"/>
        <v>74.250767261146393</v>
      </c>
    </row>
    <row r="90" spans="1:120" x14ac:dyDescent="0.25">
      <c r="A90" s="52" t="str">
        <f t="shared" ref="A90:C121" si="138">A58</f>
        <v>16_RUS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16_RUS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16_RUS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16_RUS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16_RUS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16_RUS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16_RUS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16_RUS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16_RUS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16_RUS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16_RUS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16_RUS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16_RUS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16_RUS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16_RUS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16_RUS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16_RUS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16_RUS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16_RUS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16_RUS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16_RUS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16_RUS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16_RUS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16_RUS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16_RUS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16_RUS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16_RUS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16_RUS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16_RUS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16_RUS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16_RUS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16_RUS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16_RUS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16_RUS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16_RUS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16_RUS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16_RUS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16_RUS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16_RUS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16_RUS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16_RUS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16_RUS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16_RUS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16_RUS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16_RUS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16_RUS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16_RUS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16_RUS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16_RUS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16_RUS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16_RUS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16_RUS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16_RUS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16_RUS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16_RUS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16_RUS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16_RUS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16_RUS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16_RUS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16_RUS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16_RUS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16_RUS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16_RUS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16_RUS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AO15" si="1">J15*(1-$F$4)</f>
        <v>0</v>
      </c>
      <c r="L15" s="42">
        <f t="shared" si="1"/>
        <v>0</v>
      </c>
      <c r="M15" s="42">
        <f t="shared" si="1"/>
        <v>0</v>
      </c>
      <c r="N15" s="42">
        <f t="shared" si="1"/>
        <v>0</v>
      </c>
      <c r="O15" s="42">
        <f t="shared" si="1"/>
        <v>0</v>
      </c>
      <c r="P15" s="42">
        <f t="shared" si="1"/>
        <v>0</v>
      </c>
      <c r="Q15" s="42">
        <f t="shared" si="1"/>
        <v>0</v>
      </c>
      <c r="R15" s="42">
        <f t="shared" si="1"/>
        <v>0</v>
      </c>
      <c r="S15" s="42">
        <f t="shared" si="1"/>
        <v>0</v>
      </c>
      <c r="T15" s="42">
        <f t="shared" si="1"/>
        <v>0</v>
      </c>
      <c r="U15" s="42">
        <f t="shared" si="1"/>
        <v>0</v>
      </c>
      <c r="V15" s="42">
        <f t="shared" si="1"/>
        <v>0</v>
      </c>
      <c r="W15" s="42">
        <f t="shared" si="1"/>
        <v>0</v>
      </c>
      <c r="X15" s="42">
        <f t="shared" si="1"/>
        <v>0</v>
      </c>
      <c r="Y15" s="42">
        <f t="shared" si="1"/>
        <v>0</v>
      </c>
      <c r="Z15" s="42">
        <f t="shared" si="1"/>
        <v>0</v>
      </c>
      <c r="AA15" s="42">
        <f t="shared" si="1"/>
        <v>0</v>
      </c>
      <c r="AB15" s="42">
        <f t="shared" si="1"/>
        <v>0</v>
      </c>
      <c r="AC15" s="42">
        <f t="shared" si="1"/>
        <v>0</v>
      </c>
      <c r="AD15" s="42">
        <f t="shared" si="1"/>
        <v>0</v>
      </c>
      <c r="AE15" s="42">
        <f t="shared" si="1"/>
        <v>0</v>
      </c>
      <c r="AF15" s="42">
        <f t="shared" si="1"/>
        <v>0</v>
      </c>
      <c r="AG15" s="42">
        <f t="shared" si="1"/>
        <v>0</v>
      </c>
      <c r="AH15" s="42">
        <f t="shared" si="1"/>
        <v>0</v>
      </c>
      <c r="AI15" s="42">
        <f t="shared" si="1"/>
        <v>0</v>
      </c>
      <c r="AJ15" s="42">
        <f t="shared" si="1"/>
        <v>0</v>
      </c>
      <c r="AK15" s="42">
        <f t="shared" si="1"/>
        <v>0</v>
      </c>
      <c r="AL15" s="42">
        <f t="shared" si="1"/>
        <v>0</v>
      </c>
      <c r="AM15" s="42">
        <f t="shared" si="1"/>
        <v>0</v>
      </c>
      <c r="AN15" s="42">
        <f t="shared" si="1"/>
        <v>0</v>
      </c>
      <c r="AO15" s="42">
        <f t="shared" si="1"/>
        <v>0</v>
      </c>
      <c r="AP15" s="42">
        <f t="shared" ref="AP15:BJ15" si="2">AO15*(1-$F$4)</f>
        <v>0</v>
      </c>
      <c r="AQ15" s="42">
        <f t="shared" si="2"/>
        <v>0</v>
      </c>
      <c r="AR15" s="42">
        <f t="shared" si="2"/>
        <v>0</v>
      </c>
      <c r="AS15" s="42">
        <f t="shared" si="2"/>
        <v>0</v>
      </c>
      <c r="AT15" s="42">
        <f t="shared" si="2"/>
        <v>0</v>
      </c>
      <c r="AU15" s="42">
        <f t="shared" si="2"/>
        <v>0</v>
      </c>
      <c r="AV15" s="42">
        <f t="shared" si="2"/>
        <v>0</v>
      </c>
      <c r="AW15" s="42">
        <f t="shared" si="2"/>
        <v>0</v>
      </c>
      <c r="AX15" s="42">
        <f t="shared" si="2"/>
        <v>0</v>
      </c>
      <c r="AY15" s="42">
        <f t="shared" si="2"/>
        <v>0</v>
      </c>
      <c r="AZ15" s="42">
        <f t="shared" si="2"/>
        <v>0</v>
      </c>
      <c r="BA15" s="42">
        <f t="shared" si="2"/>
        <v>0</v>
      </c>
      <c r="BB15" s="42">
        <f t="shared" si="2"/>
        <v>0</v>
      </c>
      <c r="BC15" s="42">
        <f t="shared" si="2"/>
        <v>0</v>
      </c>
      <c r="BD15" s="42">
        <f t="shared" si="2"/>
        <v>0</v>
      </c>
      <c r="BE15" s="42">
        <f t="shared" si="2"/>
        <v>0</v>
      </c>
      <c r="BF15" s="42">
        <f t="shared" si="2"/>
        <v>0</v>
      </c>
      <c r="BG15" s="42">
        <f t="shared" si="2"/>
        <v>0</v>
      </c>
      <c r="BH15" s="42">
        <f t="shared" si="2"/>
        <v>0</v>
      </c>
      <c r="BI15" s="42">
        <f t="shared" si="2"/>
        <v>0</v>
      </c>
      <c r="BJ15" s="42">
        <f t="shared" si="2"/>
        <v>0</v>
      </c>
      <c r="BK15" t="str">
        <f t="shared" ref="BK15:BK46" si="3">A15</f>
        <v>17_SIN</v>
      </c>
      <c r="BL15" t="str">
        <f t="shared" ref="BL15:BL46" si="4">"d_ind_cem_"&amp;C15</f>
        <v>d_ind_cem_1_x_coal_thermal</v>
      </c>
      <c r="BO15" s="8">
        <f t="shared" ref="BO15:BO46" si="5">E15</f>
        <v>0</v>
      </c>
      <c r="BP15" s="8">
        <f t="shared" ref="BP15:BP46" si="6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17_SIN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17_SIN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17_SIN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17_SIN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17_SIN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17_SIN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17_SIN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17_SIN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17_SIN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17_SIN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ref="K26:AP26" si="27">J26*(1-$F$4)</f>
        <v>0</v>
      </c>
      <c r="L26" s="42">
        <f t="shared" si="27"/>
        <v>0</v>
      </c>
      <c r="M26" s="42">
        <f t="shared" si="27"/>
        <v>0</v>
      </c>
      <c r="N26" s="42">
        <f t="shared" si="27"/>
        <v>0</v>
      </c>
      <c r="O26" s="42">
        <f t="shared" si="27"/>
        <v>0</v>
      </c>
      <c r="P26" s="42">
        <f t="shared" si="27"/>
        <v>0</v>
      </c>
      <c r="Q26" s="42">
        <f t="shared" si="27"/>
        <v>0</v>
      </c>
      <c r="R26" s="42">
        <f t="shared" si="27"/>
        <v>0</v>
      </c>
      <c r="S26" s="42">
        <f t="shared" si="27"/>
        <v>0</v>
      </c>
      <c r="T26" s="42">
        <f t="shared" si="27"/>
        <v>0</v>
      </c>
      <c r="U26" s="42">
        <f t="shared" si="27"/>
        <v>0</v>
      </c>
      <c r="V26" s="42">
        <f t="shared" si="27"/>
        <v>0</v>
      </c>
      <c r="W26" s="42">
        <f t="shared" si="27"/>
        <v>0</v>
      </c>
      <c r="X26" s="42">
        <f t="shared" si="27"/>
        <v>0</v>
      </c>
      <c r="Y26" s="42">
        <f t="shared" si="27"/>
        <v>0</v>
      </c>
      <c r="Z26" s="42">
        <f t="shared" si="27"/>
        <v>0</v>
      </c>
      <c r="AA26" s="42">
        <f t="shared" si="27"/>
        <v>0</v>
      </c>
      <c r="AB26" s="42">
        <f t="shared" si="27"/>
        <v>0</v>
      </c>
      <c r="AC26" s="42">
        <f t="shared" si="27"/>
        <v>0</v>
      </c>
      <c r="AD26" s="42">
        <f t="shared" si="27"/>
        <v>0</v>
      </c>
      <c r="AE26" s="42">
        <f t="shared" si="27"/>
        <v>0</v>
      </c>
      <c r="AF26" s="42">
        <f t="shared" si="27"/>
        <v>0</v>
      </c>
      <c r="AG26" s="42">
        <f t="shared" si="27"/>
        <v>0</v>
      </c>
      <c r="AH26" s="42">
        <f t="shared" si="27"/>
        <v>0</v>
      </c>
      <c r="AI26" s="42">
        <f t="shared" si="27"/>
        <v>0</v>
      </c>
      <c r="AJ26" s="42">
        <f t="shared" si="27"/>
        <v>0</v>
      </c>
      <c r="AK26" s="42">
        <f t="shared" si="27"/>
        <v>0</v>
      </c>
      <c r="AL26" s="42">
        <f t="shared" si="27"/>
        <v>0</v>
      </c>
      <c r="AM26" s="42">
        <f t="shared" si="27"/>
        <v>0</v>
      </c>
      <c r="AN26" s="42">
        <f t="shared" si="27"/>
        <v>0</v>
      </c>
      <c r="AO26" s="42">
        <f t="shared" si="27"/>
        <v>0</v>
      </c>
      <c r="AP26" s="42">
        <f t="shared" si="27"/>
        <v>0</v>
      </c>
      <c r="AQ26" s="42">
        <f t="shared" ref="AQ26:BJ26" si="28">AP26*(1-$F$4)</f>
        <v>0</v>
      </c>
      <c r="AR26" s="42">
        <f t="shared" si="28"/>
        <v>0</v>
      </c>
      <c r="AS26" s="42">
        <f t="shared" si="28"/>
        <v>0</v>
      </c>
      <c r="AT26" s="42">
        <f t="shared" si="28"/>
        <v>0</v>
      </c>
      <c r="AU26" s="42">
        <f t="shared" si="28"/>
        <v>0</v>
      </c>
      <c r="AV26" s="42">
        <f t="shared" si="28"/>
        <v>0</v>
      </c>
      <c r="AW26" s="42">
        <f t="shared" si="28"/>
        <v>0</v>
      </c>
      <c r="AX26" s="42">
        <f t="shared" si="28"/>
        <v>0</v>
      </c>
      <c r="AY26" s="42">
        <f t="shared" si="28"/>
        <v>0</v>
      </c>
      <c r="AZ26" s="42">
        <f t="shared" si="28"/>
        <v>0</v>
      </c>
      <c r="BA26" s="42">
        <f t="shared" si="28"/>
        <v>0</v>
      </c>
      <c r="BB26" s="42">
        <f t="shared" si="28"/>
        <v>0</v>
      </c>
      <c r="BC26" s="42">
        <f t="shared" si="28"/>
        <v>0</v>
      </c>
      <c r="BD26" s="42">
        <f t="shared" si="28"/>
        <v>0</v>
      </c>
      <c r="BE26" s="42">
        <f t="shared" si="28"/>
        <v>0</v>
      </c>
      <c r="BF26" s="42">
        <f t="shared" si="28"/>
        <v>0</v>
      </c>
      <c r="BG26" s="42">
        <f t="shared" si="28"/>
        <v>0</v>
      </c>
      <c r="BH26" s="42">
        <f t="shared" si="28"/>
        <v>0</v>
      </c>
      <c r="BI26" s="42">
        <f t="shared" si="28"/>
        <v>0</v>
      </c>
      <c r="BJ26" s="42">
        <f t="shared" si="28"/>
        <v>0</v>
      </c>
      <c r="BK26" t="str">
        <f t="shared" si="3"/>
        <v>17_SIN</v>
      </c>
      <c r="BL26" t="str">
        <f t="shared" si="4"/>
        <v>d_ind_cem_7_7_gas_diesel_oil</v>
      </c>
      <c r="BO26" s="8">
        <f t="shared" si="5"/>
        <v>0</v>
      </c>
      <c r="BP26" s="8">
        <f t="shared" si="6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ref="K27:AP27" si="29">J27*(1-$F$4)</f>
        <v>0</v>
      </c>
      <c r="L27" s="42">
        <f t="shared" si="29"/>
        <v>0</v>
      </c>
      <c r="M27" s="42">
        <f t="shared" si="29"/>
        <v>0</v>
      </c>
      <c r="N27" s="42">
        <f t="shared" si="29"/>
        <v>0</v>
      </c>
      <c r="O27" s="42">
        <f t="shared" si="29"/>
        <v>0</v>
      </c>
      <c r="P27" s="42">
        <f t="shared" si="29"/>
        <v>0</v>
      </c>
      <c r="Q27" s="42">
        <f t="shared" si="29"/>
        <v>0</v>
      </c>
      <c r="R27" s="42">
        <f t="shared" si="29"/>
        <v>0</v>
      </c>
      <c r="S27" s="42">
        <f t="shared" si="29"/>
        <v>0</v>
      </c>
      <c r="T27" s="42">
        <f t="shared" si="29"/>
        <v>0</v>
      </c>
      <c r="U27" s="42">
        <f t="shared" si="29"/>
        <v>0</v>
      </c>
      <c r="V27" s="42">
        <f t="shared" si="29"/>
        <v>0</v>
      </c>
      <c r="W27" s="42">
        <f t="shared" si="29"/>
        <v>0</v>
      </c>
      <c r="X27" s="42">
        <f t="shared" si="29"/>
        <v>0</v>
      </c>
      <c r="Y27" s="42">
        <f t="shared" si="29"/>
        <v>0</v>
      </c>
      <c r="Z27" s="42">
        <f t="shared" si="29"/>
        <v>0</v>
      </c>
      <c r="AA27" s="42">
        <f t="shared" si="29"/>
        <v>0</v>
      </c>
      <c r="AB27" s="42">
        <f t="shared" si="29"/>
        <v>0</v>
      </c>
      <c r="AC27" s="42">
        <f t="shared" si="29"/>
        <v>0</v>
      </c>
      <c r="AD27" s="42">
        <f t="shared" si="29"/>
        <v>0</v>
      </c>
      <c r="AE27" s="42">
        <f t="shared" si="29"/>
        <v>0</v>
      </c>
      <c r="AF27" s="42">
        <f t="shared" si="29"/>
        <v>0</v>
      </c>
      <c r="AG27" s="42">
        <f t="shared" si="29"/>
        <v>0</v>
      </c>
      <c r="AH27" s="42">
        <f t="shared" si="29"/>
        <v>0</v>
      </c>
      <c r="AI27" s="42">
        <f t="shared" si="29"/>
        <v>0</v>
      </c>
      <c r="AJ27" s="42">
        <f t="shared" si="29"/>
        <v>0</v>
      </c>
      <c r="AK27" s="42">
        <f t="shared" si="29"/>
        <v>0</v>
      </c>
      <c r="AL27" s="42">
        <f t="shared" si="29"/>
        <v>0</v>
      </c>
      <c r="AM27" s="42">
        <f t="shared" si="29"/>
        <v>0</v>
      </c>
      <c r="AN27" s="42">
        <f t="shared" si="29"/>
        <v>0</v>
      </c>
      <c r="AO27" s="42">
        <f t="shared" si="29"/>
        <v>0</v>
      </c>
      <c r="AP27" s="42">
        <f t="shared" si="29"/>
        <v>0</v>
      </c>
      <c r="AQ27" s="42">
        <f t="shared" ref="AQ27:BJ27" si="30">AP27*(1-$F$4)</f>
        <v>0</v>
      </c>
      <c r="AR27" s="42">
        <f t="shared" si="30"/>
        <v>0</v>
      </c>
      <c r="AS27" s="42">
        <f t="shared" si="30"/>
        <v>0</v>
      </c>
      <c r="AT27" s="42">
        <f t="shared" si="30"/>
        <v>0</v>
      </c>
      <c r="AU27" s="42">
        <f t="shared" si="30"/>
        <v>0</v>
      </c>
      <c r="AV27" s="42">
        <f t="shared" si="30"/>
        <v>0</v>
      </c>
      <c r="AW27" s="42">
        <f t="shared" si="30"/>
        <v>0</v>
      </c>
      <c r="AX27" s="42">
        <f t="shared" si="30"/>
        <v>0</v>
      </c>
      <c r="AY27" s="42">
        <f t="shared" si="30"/>
        <v>0</v>
      </c>
      <c r="AZ27" s="42">
        <f t="shared" si="30"/>
        <v>0</v>
      </c>
      <c r="BA27" s="42">
        <f t="shared" si="30"/>
        <v>0</v>
      </c>
      <c r="BB27" s="42">
        <f t="shared" si="30"/>
        <v>0</v>
      </c>
      <c r="BC27" s="42">
        <f t="shared" si="30"/>
        <v>0</v>
      </c>
      <c r="BD27" s="42">
        <f t="shared" si="30"/>
        <v>0</v>
      </c>
      <c r="BE27" s="42">
        <f t="shared" si="30"/>
        <v>0</v>
      </c>
      <c r="BF27" s="42">
        <f t="shared" si="30"/>
        <v>0</v>
      </c>
      <c r="BG27" s="42">
        <f t="shared" si="30"/>
        <v>0</v>
      </c>
      <c r="BH27" s="42">
        <f t="shared" si="30"/>
        <v>0</v>
      </c>
      <c r="BI27" s="42">
        <f t="shared" si="30"/>
        <v>0</v>
      </c>
      <c r="BJ27" s="42">
        <f t="shared" si="30"/>
        <v>0</v>
      </c>
      <c r="BK27" t="str">
        <f t="shared" si="3"/>
        <v>17_SIN</v>
      </c>
      <c r="BL27" t="str">
        <f t="shared" si="4"/>
        <v>d_ind_cem_7_8_fuel_oil</v>
      </c>
      <c r="BO27" s="8">
        <f t="shared" si="5"/>
        <v>0</v>
      </c>
      <c r="BP27" s="8">
        <f t="shared" si="6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ref="K28:AP28" si="31">J28*(1-$F$4)</f>
        <v>0</v>
      </c>
      <c r="L28" s="42">
        <f t="shared" si="31"/>
        <v>0</v>
      </c>
      <c r="M28" s="42">
        <f t="shared" si="31"/>
        <v>0</v>
      </c>
      <c r="N28" s="42">
        <f t="shared" si="31"/>
        <v>0</v>
      </c>
      <c r="O28" s="42">
        <f t="shared" si="31"/>
        <v>0</v>
      </c>
      <c r="P28" s="42">
        <f t="shared" si="31"/>
        <v>0</v>
      </c>
      <c r="Q28" s="42">
        <f t="shared" si="31"/>
        <v>0</v>
      </c>
      <c r="R28" s="42">
        <f t="shared" si="31"/>
        <v>0</v>
      </c>
      <c r="S28" s="42">
        <f t="shared" si="31"/>
        <v>0</v>
      </c>
      <c r="T28" s="42">
        <f t="shared" si="31"/>
        <v>0</v>
      </c>
      <c r="U28" s="42">
        <f t="shared" si="31"/>
        <v>0</v>
      </c>
      <c r="V28" s="42">
        <f t="shared" si="31"/>
        <v>0</v>
      </c>
      <c r="W28" s="42">
        <f t="shared" si="31"/>
        <v>0</v>
      </c>
      <c r="X28" s="42">
        <f t="shared" si="31"/>
        <v>0</v>
      </c>
      <c r="Y28" s="42">
        <f t="shared" si="31"/>
        <v>0</v>
      </c>
      <c r="Z28" s="42">
        <f t="shared" si="31"/>
        <v>0</v>
      </c>
      <c r="AA28" s="42">
        <f t="shared" si="31"/>
        <v>0</v>
      </c>
      <c r="AB28" s="42">
        <f t="shared" si="31"/>
        <v>0</v>
      </c>
      <c r="AC28" s="42">
        <f t="shared" si="31"/>
        <v>0</v>
      </c>
      <c r="AD28" s="42">
        <f t="shared" si="31"/>
        <v>0</v>
      </c>
      <c r="AE28" s="42">
        <f t="shared" si="31"/>
        <v>0</v>
      </c>
      <c r="AF28" s="42">
        <f t="shared" si="31"/>
        <v>0</v>
      </c>
      <c r="AG28" s="42">
        <f t="shared" si="31"/>
        <v>0</v>
      </c>
      <c r="AH28" s="42">
        <f t="shared" si="31"/>
        <v>0</v>
      </c>
      <c r="AI28" s="42">
        <f t="shared" si="31"/>
        <v>0</v>
      </c>
      <c r="AJ28" s="42">
        <f t="shared" si="31"/>
        <v>0</v>
      </c>
      <c r="AK28" s="42">
        <f t="shared" si="31"/>
        <v>0</v>
      </c>
      <c r="AL28" s="42">
        <f t="shared" si="31"/>
        <v>0</v>
      </c>
      <c r="AM28" s="42">
        <f t="shared" si="31"/>
        <v>0</v>
      </c>
      <c r="AN28" s="42">
        <f t="shared" si="31"/>
        <v>0</v>
      </c>
      <c r="AO28" s="42">
        <f t="shared" si="31"/>
        <v>0</v>
      </c>
      <c r="AP28" s="42">
        <f t="shared" si="31"/>
        <v>0</v>
      </c>
      <c r="AQ28" s="42">
        <f t="shared" ref="AQ28:BJ28" si="32">AP28*(1-$F$4)</f>
        <v>0</v>
      </c>
      <c r="AR28" s="42">
        <f t="shared" si="32"/>
        <v>0</v>
      </c>
      <c r="AS28" s="42">
        <f t="shared" si="32"/>
        <v>0</v>
      </c>
      <c r="AT28" s="42">
        <f t="shared" si="32"/>
        <v>0</v>
      </c>
      <c r="AU28" s="42">
        <f t="shared" si="32"/>
        <v>0</v>
      </c>
      <c r="AV28" s="42">
        <f t="shared" si="32"/>
        <v>0</v>
      </c>
      <c r="AW28" s="42">
        <f t="shared" si="32"/>
        <v>0</v>
      </c>
      <c r="AX28" s="42">
        <f t="shared" si="32"/>
        <v>0</v>
      </c>
      <c r="AY28" s="42">
        <f t="shared" si="32"/>
        <v>0</v>
      </c>
      <c r="AZ28" s="42">
        <f t="shared" si="32"/>
        <v>0</v>
      </c>
      <c r="BA28" s="42">
        <f t="shared" si="32"/>
        <v>0</v>
      </c>
      <c r="BB28" s="42">
        <f t="shared" si="32"/>
        <v>0</v>
      </c>
      <c r="BC28" s="42">
        <f t="shared" si="32"/>
        <v>0</v>
      </c>
      <c r="BD28" s="42">
        <f t="shared" si="32"/>
        <v>0</v>
      </c>
      <c r="BE28" s="42">
        <f t="shared" si="32"/>
        <v>0</v>
      </c>
      <c r="BF28" s="42">
        <f t="shared" si="32"/>
        <v>0</v>
      </c>
      <c r="BG28" s="42">
        <f t="shared" si="32"/>
        <v>0</v>
      </c>
      <c r="BH28" s="42">
        <f t="shared" si="32"/>
        <v>0</v>
      </c>
      <c r="BI28" s="42">
        <f t="shared" si="32"/>
        <v>0</v>
      </c>
      <c r="BJ28" s="42">
        <f t="shared" si="32"/>
        <v>0</v>
      </c>
      <c r="BK28" t="str">
        <f t="shared" si="3"/>
        <v>17_SIN</v>
      </c>
      <c r="BL28" t="str">
        <f t="shared" si="4"/>
        <v>d_ind_cem_7_9_lpg</v>
      </c>
      <c r="BO28" s="8">
        <f t="shared" si="5"/>
        <v>0</v>
      </c>
      <c r="BP28" s="8">
        <f t="shared" si="6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17_SIN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17_SIN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17_SIN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ref="K32:AP32" si="39">J32*(1-$F$4)</f>
        <v>0</v>
      </c>
      <c r="L32" s="42">
        <f t="shared" si="39"/>
        <v>0</v>
      </c>
      <c r="M32" s="42">
        <f t="shared" si="39"/>
        <v>0</v>
      </c>
      <c r="N32" s="42">
        <f t="shared" si="39"/>
        <v>0</v>
      </c>
      <c r="O32" s="42">
        <f t="shared" si="39"/>
        <v>0</v>
      </c>
      <c r="P32" s="42">
        <f t="shared" si="39"/>
        <v>0</v>
      </c>
      <c r="Q32" s="42">
        <f t="shared" si="39"/>
        <v>0</v>
      </c>
      <c r="R32" s="42">
        <f t="shared" si="39"/>
        <v>0</v>
      </c>
      <c r="S32" s="42">
        <f t="shared" si="39"/>
        <v>0</v>
      </c>
      <c r="T32" s="42">
        <f t="shared" si="39"/>
        <v>0</v>
      </c>
      <c r="U32" s="42">
        <f t="shared" si="39"/>
        <v>0</v>
      </c>
      <c r="V32" s="42">
        <f t="shared" si="39"/>
        <v>0</v>
      </c>
      <c r="W32" s="42">
        <f t="shared" si="39"/>
        <v>0</v>
      </c>
      <c r="X32" s="42">
        <f t="shared" si="39"/>
        <v>0</v>
      </c>
      <c r="Y32" s="42">
        <f t="shared" si="39"/>
        <v>0</v>
      </c>
      <c r="Z32" s="42">
        <f t="shared" si="39"/>
        <v>0</v>
      </c>
      <c r="AA32" s="42">
        <f t="shared" si="39"/>
        <v>0</v>
      </c>
      <c r="AB32" s="42">
        <f t="shared" si="39"/>
        <v>0</v>
      </c>
      <c r="AC32" s="42">
        <f t="shared" si="39"/>
        <v>0</v>
      </c>
      <c r="AD32" s="42">
        <f t="shared" si="39"/>
        <v>0</v>
      </c>
      <c r="AE32" s="42">
        <f t="shared" si="39"/>
        <v>0</v>
      </c>
      <c r="AF32" s="42">
        <f t="shared" si="39"/>
        <v>0</v>
      </c>
      <c r="AG32" s="42">
        <f t="shared" si="39"/>
        <v>0</v>
      </c>
      <c r="AH32" s="42">
        <f t="shared" si="39"/>
        <v>0</v>
      </c>
      <c r="AI32" s="42">
        <f t="shared" si="39"/>
        <v>0</v>
      </c>
      <c r="AJ32" s="42">
        <f t="shared" si="39"/>
        <v>0</v>
      </c>
      <c r="AK32" s="42">
        <f t="shared" si="39"/>
        <v>0</v>
      </c>
      <c r="AL32" s="42">
        <f t="shared" si="39"/>
        <v>0</v>
      </c>
      <c r="AM32" s="42">
        <f t="shared" si="39"/>
        <v>0</v>
      </c>
      <c r="AN32" s="42">
        <f t="shared" si="39"/>
        <v>0</v>
      </c>
      <c r="AO32" s="42">
        <f t="shared" si="39"/>
        <v>0</v>
      </c>
      <c r="AP32" s="42">
        <f t="shared" si="39"/>
        <v>0</v>
      </c>
      <c r="AQ32" s="42">
        <f t="shared" ref="AQ32:BJ32" si="40">AP32*(1-$F$4)</f>
        <v>0</v>
      </c>
      <c r="AR32" s="42">
        <f t="shared" si="40"/>
        <v>0</v>
      </c>
      <c r="AS32" s="42">
        <f t="shared" si="40"/>
        <v>0</v>
      </c>
      <c r="AT32" s="42">
        <f t="shared" si="40"/>
        <v>0</v>
      </c>
      <c r="AU32" s="42">
        <f t="shared" si="40"/>
        <v>0</v>
      </c>
      <c r="AV32" s="42">
        <f t="shared" si="40"/>
        <v>0</v>
      </c>
      <c r="AW32" s="42">
        <f t="shared" si="40"/>
        <v>0</v>
      </c>
      <c r="AX32" s="42">
        <f t="shared" si="40"/>
        <v>0</v>
      </c>
      <c r="AY32" s="42">
        <f t="shared" si="40"/>
        <v>0</v>
      </c>
      <c r="AZ32" s="42">
        <f t="shared" si="40"/>
        <v>0</v>
      </c>
      <c r="BA32" s="42">
        <f t="shared" si="40"/>
        <v>0</v>
      </c>
      <c r="BB32" s="42">
        <f t="shared" si="40"/>
        <v>0</v>
      </c>
      <c r="BC32" s="42">
        <f t="shared" si="40"/>
        <v>0</v>
      </c>
      <c r="BD32" s="42">
        <f t="shared" si="40"/>
        <v>0</v>
      </c>
      <c r="BE32" s="42">
        <f t="shared" si="40"/>
        <v>0</v>
      </c>
      <c r="BF32" s="42">
        <f t="shared" si="40"/>
        <v>0</v>
      </c>
      <c r="BG32" s="42">
        <f t="shared" si="40"/>
        <v>0</v>
      </c>
      <c r="BH32" s="42">
        <f t="shared" si="40"/>
        <v>0</v>
      </c>
      <c r="BI32" s="42">
        <f t="shared" si="40"/>
        <v>0</v>
      </c>
      <c r="BJ32" s="42">
        <f t="shared" si="40"/>
        <v>0</v>
      </c>
      <c r="BK32" t="str">
        <f t="shared" si="3"/>
        <v>17_SIN</v>
      </c>
      <c r="BL32" t="str">
        <f t="shared" si="4"/>
        <v>d_ind_cem_8_1_natural_gas</v>
      </c>
      <c r="BO32" s="8">
        <f t="shared" si="5"/>
        <v>0</v>
      </c>
      <c r="BP32" s="8">
        <f t="shared" si="6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17_SIN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17_SIN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17_SIN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17_SIN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17_SIN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17_SIN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17_SIN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17_SIN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17_SIN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17_SIN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17_SIN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17_SIN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ref="K45:AP45" si="62">J45*(1-$F$4)</f>
        <v>0</v>
      </c>
      <c r="L45" s="42">
        <f t="shared" si="62"/>
        <v>0</v>
      </c>
      <c r="M45" s="42">
        <f t="shared" si="62"/>
        <v>0</v>
      </c>
      <c r="N45" s="42">
        <f t="shared" si="62"/>
        <v>0</v>
      </c>
      <c r="O45" s="42">
        <f t="shared" si="62"/>
        <v>0</v>
      </c>
      <c r="P45" s="42">
        <f t="shared" si="62"/>
        <v>0</v>
      </c>
      <c r="Q45" s="42">
        <f t="shared" si="62"/>
        <v>0</v>
      </c>
      <c r="R45" s="42">
        <f t="shared" si="62"/>
        <v>0</v>
      </c>
      <c r="S45" s="42">
        <f t="shared" si="62"/>
        <v>0</v>
      </c>
      <c r="T45" s="42">
        <f t="shared" si="62"/>
        <v>0</v>
      </c>
      <c r="U45" s="42">
        <f t="shared" si="62"/>
        <v>0</v>
      </c>
      <c r="V45" s="42">
        <f t="shared" si="62"/>
        <v>0</v>
      </c>
      <c r="W45" s="42">
        <f t="shared" si="62"/>
        <v>0</v>
      </c>
      <c r="X45" s="42">
        <f t="shared" si="62"/>
        <v>0</v>
      </c>
      <c r="Y45" s="42">
        <f t="shared" si="62"/>
        <v>0</v>
      </c>
      <c r="Z45" s="42">
        <f t="shared" si="62"/>
        <v>0</v>
      </c>
      <c r="AA45" s="42">
        <f t="shared" si="62"/>
        <v>0</v>
      </c>
      <c r="AB45" s="42">
        <f t="shared" si="62"/>
        <v>0</v>
      </c>
      <c r="AC45" s="42">
        <f t="shared" si="62"/>
        <v>0</v>
      </c>
      <c r="AD45" s="42">
        <f t="shared" si="62"/>
        <v>0</v>
      </c>
      <c r="AE45" s="42">
        <f t="shared" si="62"/>
        <v>0</v>
      </c>
      <c r="AF45" s="42">
        <f t="shared" si="62"/>
        <v>0</v>
      </c>
      <c r="AG45" s="42">
        <f t="shared" si="62"/>
        <v>0</v>
      </c>
      <c r="AH45" s="42">
        <f t="shared" si="62"/>
        <v>0</v>
      </c>
      <c r="AI45" s="42">
        <f t="shared" si="62"/>
        <v>0</v>
      </c>
      <c r="AJ45" s="42">
        <f t="shared" si="62"/>
        <v>0</v>
      </c>
      <c r="AK45" s="42">
        <f t="shared" si="62"/>
        <v>0</v>
      </c>
      <c r="AL45" s="42">
        <f t="shared" si="62"/>
        <v>0</v>
      </c>
      <c r="AM45" s="42">
        <f t="shared" si="62"/>
        <v>0</v>
      </c>
      <c r="AN45" s="42">
        <f t="shared" si="62"/>
        <v>0</v>
      </c>
      <c r="AO45" s="42">
        <f t="shared" si="62"/>
        <v>0</v>
      </c>
      <c r="AP45" s="42">
        <f t="shared" si="62"/>
        <v>0</v>
      </c>
      <c r="AQ45" s="42">
        <f t="shared" si="58"/>
        <v>0</v>
      </c>
      <c r="AR45" s="42">
        <f t="shared" si="58"/>
        <v>0</v>
      </c>
      <c r="AS45" s="42">
        <f t="shared" si="58"/>
        <v>0</v>
      </c>
      <c r="AT45" s="42">
        <f t="shared" si="58"/>
        <v>0</v>
      </c>
      <c r="AU45" s="42">
        <f t="shared" si="58"/>
        <v>0</v>
      </c>
      <c r="AV45" s="42">
        <f t="shared" si="58"/>
        <v>0</v>
      </c>
      <c r="AW45" s="42">
        <f t="shared" si="58"/>
        <v>0</v>
      </c>
      <c r="AX45" s="42">
        <f t="shared" si="58"/>
        <v>0</v>
      </c>
      <c r="AY45" s="42">
        <f t="shared" si="58"/>
        <v>0</v>
      </c>
      <c r="AZ45" s="42">
        <f t="shared" si="58"/>
        <v>0</v>
      </c>
      <c r="BA45" s="42">
        <f t="shared" si="58"/>
        <v>0</v>
      </c>
      <c r="BB45" s="42">
        <f t="shared" si="58"/>
        <v>0</v>
      </c>
      <c r="BC45" s="42">
        <f t="shared" si="58"/>
        <v>0</v>
      </c>
      <c r="BD45" s="42">
        <f t="shared" si="58"/>
        <v>0</v>
      </c>
      <c r="BE45" s="42">
        <f t="shared" si="58"/>
        <v>0</v>
      </c>
      <c r="BF45" s="42">
        <f t="shared" si="58"/>
        <v>0</v>
      </c>
      <c r="BG45" s="42">
        <f t="shared" si="58"/>
        <v>0</v>
      </c>
      <c r="BH45" s="42">
        <f t="shared" si="58"/>
        <v>0</v>
      </c>
      <c r="BI45" s="42">
        <f t="shared" si="58"/>
        <v>0</v>
      </c>
      <c r="BJ45" s="42">
        <f t="shared" si="58"/>
        <v>0</v>
      </c>
      <c r="BK45" t="str">
        <f t="shared" si="3"/>
        <v>17_SIN</v>
      </c>
      <c r="BL45" t="str">
        <f t="shared" si="4"/>
        <v>d_ind_cem_17_electricity</v>
      </c>
      <c r="BO45" s="8">
        <f t="shared" si="5"/>
        <v>0</v>
      </c>
      <c r="BP45" s="8">
        <f t="shared" si="6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17_SIN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4">SUM(J15:J46)*1000</f>
        <v>0</v>
      </c>
      <c r="K47" s="42">
        <f t="shared" si="64"/>
        <v>0</v>
      </c>
      <c r="L47" s="42">
        <f t="shared" si="64"/>
        <v>0</v>
      </c>
      <c r="M47" s="42">
        <f t="shared" si="64"/>
        <v>0</v>
      </c>
      <c r="N47" s="42">
        <f t="shared" si="64"/>
        <v>0</v>
      </c>
      <c r="O47" s="42">
        <f t="shared" si="64"/>
        <v>0</v>
      </c>
      <c r="P47" s="42">
        <f t="shared" si="64"/>
        <v>0</v>
      </c>
      <c r="Q47" s="42">
        <f t="shared" si="64"/>
        <v>0</v>
      </c>
      <c r="R47" s="42">
        <f t="shared" si="64"/>
        <v>0</v>
      </c>
      <c r="S47" s="42">
        <f t="shared" si="64"/>
        <v>0</v>
      </c>
      <c r="T47" s="42">
        <f t="shared" si="64"/>
        <v>0</v>
      </c>
      <c r="U47" s="42">
        <f t="shared" si="64"/>
        <v>0</v>
      </c>
      <c r="V47" s="42">
        <f t="shared" si="64"/>
        <v>0</v>
      </c>
      <c r="W47" s="42">
        <f t="shared" si="64"/>
        <v>0</v>
      </c>
      <c r="X47" s="42">
        <f t="shared" si="64"/>
        <v>0</v>
      </c>
      <c r="Y47" s="42">
        <f t="shared" si="64"/>
        <v>0</v>
      </c>
      <c r="Z47" s="42">
        <f t="shared" si="64"/>
        <v>0</v>
      </c>
      <c r="AA47" s="42">
        <f t="shared" si="64"/>
        <v>0</v>
      </c>
      <c r="AB47" s="42">
        <f t="shared" si="64"/>
        <v>0</v>
      </c>
      <c r="AC47" s="42">
        <f t="shared" si="64"/>
        <v>0</v>
      </c>
      <c r="AD47" s="42">
        <f t="shared" si="64"/>
        <v>0</v>
      </c>
      <c r="AE47" s="42">
        <f t="shared" si="64"/>
        <v>0</v>
      </c>
      <c r="AF47" s="42">
        <f t="shared" si="64"/>
        <v>0</v>
      </c>
      <c r="AG47" s="42">
        <f t="shared" si="64"/>
        <v>0</v>
      </c>
      <c r="AH47" s="42">
        <f t="shared" si="64"/>
        <v>0</v>
      </c>
      <c r="AI47" s="42">
        <f t="shared" si="64"/>
        <v>0</v>
      </c>
      <c r="AJ47" s="42">
        <f t="shared" si="64"/>
        <v>0</v>
      </c>
      <c r="AK47" s="42">
        <f t="shared" si="64"/>
        <v>0</v>
      </c>
      <c r="AL47" s="42">
        <f t="shared" si="64"/>
        <v>0</v>
      </c>
      <c r="AM47" s="42">
        <f t="shared" si="64"/>
        <v>0</v>
      </c>
      <c r="AN47" s="42">
        <f t="shared" si="64"/>
        <v>0</v>
      </c>
      <c r="AO47" s="42">
        <f t="shared" ref="AO47:BJ47" si="65">SUM(AO15:AO46)*1000</f>
        <v>0</v>
      </c>
      <c r="AP47">
        <f t="shared" si="65"/>
        <v>0</v>
      </c>
      <c r="AQ47">
        <f t="shared" si="65"/>
        <v>0</v>
      </c>
      <c r="AR47">
        <f t="shared" si="65"/>
        <v>0</v>
      </c>
      <c r="AS47">
        <f t="shared" si="65"/>
        <v>0</v>
      </c>
      <c r="AT47">
        <f t="shared" si="65"/>
        <v>0</v>
      </c>
      <c r="AU47">
        <f t="shared" si="65"/>
        <v>0</v>
      </c>
      <c r="AV47">
        <f t="shared" si="65"/>
        <v>0</v>
      </c>
      <c r="AW47">
        <f t="shared" si="65"/>
        <v>0</v>
      </c>
      <c r="AX47">
        <f t="shared" si="65"/>
        <v>0</v>
      </c>
      <c r="AY47">
        <f t="shared" si="65"/>
        <v>0</v>
      </c>
      <c r="AZ47">
        <f t="shared" si="65"/>
        <v>0</v>
      </c>
      <c r="BA47">
        <f t="shared" si="65"/>
        <v>0</v>
      </c>
      <c r="BB47">
        <f t="shared" si="65"/>
        <v>0</v>
      </c>
      <c r="BC47">
        <f t="shared" si="65"/>
        <v>0</v>
      </c>
      <c r="BD47">
        <f t="shared" si="65"/>
        <v>0</v>
      </c>
      <c r="BE47">
        <f t="shared" si="65"/>
        <v>0</v>
      </c>
      <c r="BF47">
        <f t="shared" si="65"/>
        <v>0</v>
      </c>
      <c r="BG47">
        <f t="shared" si="65"/>
        <v>0</v>
      </c>
      <c r="BH47">
        <f t="shared" si="65"/>
        <v>0</v>
      </c>
      <c r="BI47">
        <f t="shared" si="65"/>
        <v>0</v>
      </c>
      <c r="BJ47">
        <f t="shared" si="65"/>
        <v>0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17_SIN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17_SIN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0</v>
      </c>
      <c r="BP58" s="65">
        <f t="shared" si="73"/>
        <v>0</v>
      </c>
      <c r="BQ58" s="65">
        <f t="shared" si="73"/>
        <v>0</v>
      </c>
      <c r="BR58" s="65">
        <f t="shared" si="73"/>
        <v>0</v>
      </c>
      <c r="BS58" s="65">
        <f t="shared" si="73"/>
        <v>0</v>
      </c>
      <c r="BT58" s="65">
        <f t="shared" si="73"/>
        <v>0</v>
      </c>
      <c r="BU58" s="65">
        <f t="shared" si="73"/>
        <v>0</v>
      </c>
      <c r="BV58" s="65">
        <f t="shared" si="73"/>
        <v>0</v>
      </c>
      <c r="BW58" s="65">
        <f t="shared" si="73"/>
        <v>0</v>
      </c>
      <c r="BX58" s="65">
        <f t="shared" si="73"/>
        <v>0</v>
      </c>
      <c r="BY58" s="65">
        <f t="shared" si="73"/>
        <v>0</v>
      </c>
      <c r="BZ58" s="65">
        <f t="shared" si="73"/>
        <v>0</v>
      </c>
      <c r="CA58" s="65">
        <f t="shared" si="73"/>
        <v>0</v>
      </c>
      <c r="CB58" s="65">
        <f t="shared" si="73"/>
        <v>0</v>
      </c>
      <c r="CC58" s="65">
        <f t="shared" si="73"/>
        <v>0</v>
      </c>
      <c r="CD58" s="65">
        <f t="shared" si="73"/>
        <v>0</v>
      </c>
      <c r="CE58" s="65">
        <f t="shared" si="73"/>
        <v>0</v>
      </c>
      <c r="CF58" s="65">
        <f t="shared" si="73"/>
        <v>0</v>
      </c>
      <c r="CG58" s="65">
        <f t="shared" si="73"/>
        <v>0</v>
      </c>
      <c r="CH58" s="65">
        <f t="shared" si="73"/>
        <v>0</v>
      </c>
      <c r="CI58" s="65">
        <f t="shared" si="73"/>
        <v>0</v>
      </c>
      <c r="CJ58" s="65">
        <f t="shared" si="73"/>
        <v>0</v>
      </c>
      <c r="CK58" s="65">
        <f t="shared" si="73"/>
        <v>0</v>
      </c>
      <c r="CL58" s="65">
        <f t="shared" si="73"/>
        <v>0</v>
      </c>
      <c r="CM58" s="65">
        <f t="shared" si="73"/>
        <v>0</v>
      </c>
      <c r="CN58" s="65">
        <f t="shared" si="73"/>
        <v>0</v>
      </c>
      <c r="CO58" s="65">
        <f t="shared" si="73"/>
        <v>0</v>
      </c>
      <c r="CP58" s="65">
        <f t="shared" si="73"/>
        <v>0</v>
      </c>
      <c r="CQ58" s="65">
        <f t="shared" si="73"/>
        <v>0</v>
      </c>
      <c r="CR58" s="65">
        <f t="shared" si="73"/>
        <v>0</v>
      </c>
      <c r="CS58" s="65">
        <f t="shared" si="73"/>
        <v>0</v>
      </c>
      <c r="CT58" s="65">
        <f t="shared" si="73"/>
        <v>0</v>
      </c>
      <c r="CU58" s="65">
        <f t="shared" si="73"/>
        <v>0</v>
      </c>
      <c r="CV58" s="65">
        <f t="shared" ref="CV58:DP58" si="74">CV$49*CV15</f>
        <v>0</v>
      </c>
      <c r="CW58" s="65">
        <f t="shared" si="74"/>
        <v>0</v>
      </c>
      <c r="CX58" s="65">
        <f t="shared" si="74"/>
        <v>0</v>
      </c>
      <c r="CY58" s="65">
        <f t="shared" si="74"/>
        <v>0</v>
      </c>
      <c r="CZ58" s="65">
        <f t="shared" si="74"/>
        <v>0</v>
      </c>
      <c r="DA58" s="65">
        <f t="shared" si="74"/>
        <v>0</v>
      </c>
      <c r="DB58" s="65">
        <f t="shared" si="74"/>
        <v>0</v>
      </c>
      <c r="DC58" s="65">
        <f t="shared" si="74"/>
        <v>0</v>
      </c>
      <c r="DD58" s="65">
        <f t="shared" si="74"/>
        <v>0</v>
      </c>
      <c r="DE58" s="65">
        <f t="shared" si="74"/>
        <v>0</v>
      </c>
      <c r="DF58" s="65">
        <f t="shared" si="74"/>
        <v>0</v>
      </c>
      <c r="DG58" s="65">
        <f t="shared" si="74"/>
        <v>0</v>
      </c>
      <c r="DH58" s="65">
        <f t="shared" si="74"/>
        <v>0</v>
      </c>
      <c r="DI58" s="65">
        <f t="shared" si="74"/>
        <v>0</v>
      </c>
      <c r="DJ58" s="65">
        <f t="shared" si="74"/>
        <v>0</v>
      </c>
      <c r="DK58" s="65">
        <f t="shared" si="74"/>
        <v>0</v>
      </c>
      <c r="DL58" s="65">
        <f t="shared" si="74"/>
        <v>0</v>
      </c>
      <c r="DM58" s="65">
        <f t="shared" si="74"/>
        <v>0</v>
      </c>
      <c r="DN58" s="65">
        <f t="shared" si="74"/>
        <v>0</v>
      </c>
      <c r="DO58" s="65">
        <f t="shared" si="74"/>
        <v>0</v>
      </c>
      <c r="DP58" s="65">
        <f t="shared" si="74"/>
        <v>0</v>
      </c>
    </row>
    <row r="59" spans="1:120" x14ac:dyDescent="0.25">
      <c r="A59" s="65" t="str">
        <f t="shared" si="69"/>
        <v>17_SIN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17_SIN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17_SIN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17_SIN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17_SIN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17_SIN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17_SIN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17_SIN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17_SIN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17_SIN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17_SIN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17_SIN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17_SIN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17_SIN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17_SIN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17_SIN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17_SIN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17_SIN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17_SIN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17_SIN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17_SIN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17_SIN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</v>
      </c>
      <c r="BP69" s="65">
        <f t="shared" si="95"/>
        <v>0</v>
      </c>
      <c r="BQ69" s="65">
        <f t="shared" si="95"/>
        <v>0</v>
      </c>
      <c r="BR69" s="65">
        <f t="shared" si="95"/>
        <v>0</v>
      </c>
      <c r="BS69" s="65">
        <f t="shared" si="95"/>
        <v>0</v>
      </c>
      <c r="BT69" s="65">
        <f t="shared" si="95"/>
        <v>0</v>
      </c>
      <c r="BU69" s="65">
        <f t="shared" si="95"/>
        <v>0</v>
      </c>
      <c r="BV69" s="65">
        <f t="shared" si="95"/>
        <v>0</v>
      </c>
      <c r="BW69" s="65">
        <f t="shared" si="95"/>
        <v>0</v>
      </c>
      <c r="BX69" s="65">
        <f t="shared" si="95"/>
        <v>0</v>
      </c>
      <c r="BY69" s="65">
        <f t="shared" si="95"/>
        <v>0</v>
      </c>
      <c r="BZ69" s="65">
        <f t="shared" si="95"/>
        <v>0</v>
      </c>
      <c r="CA69" s="65">
        <f t="shared" si="95"/>
        <v>0</v>
      </c>
      <c r="CB69" s="65">
        <f t="shared" si="95"/>
        <v>0</v>
      </c>
      <c r="CC69" s="65">
        <f t="shared" si="95"/>
        <v>0</v>
      </c>
      <c r="CD69" s="65">
        <f t="shared" si="95"/>
        <v>0</v>
      </c>
      <c r="CE69" s="65">
        <f t="shared" si="95"/>
        <v>0</v>
      </c>
      <c r="CF69" s="65">
        <f t="shared" si="95"/>
        <v>0</v>
      </c>
      <c r="CG69" s="65">
        <f t="shared" si="95"/>
        <v>0</v>
      </c>
      <c r="CH69" s="65">
        <f t="shared" si="95"/>
        <v>0</v>
      </c>
      <c r="CI69" s="65">
        <f t="shared" si="95"/>
        <v>0</v>
      </c>
      <c r="CJ69" s="65">
        <f t="shared" si="95"/>
        <v>0</v>
      </c>
      <c r="CK69" s="65">
        <f t="shared" si="95"/>
        <v>0</v>
      </c>
      <c r="CL69" s="65">
        <f t="shared" si="95"/>
        <v>0</v>
      </c>
      <c r="CM69" s="65">
        <f t="shared" si="95"/>
        <v>0</v>
      </c>
      <c r="CN69" s="65">
        <f t="shared" si="95"/>
        <v>0</v>
      </c>
      <c r="CO69" s="65">
        <f t="shared" si="95"/>
        <v>0</v>
      </c>
      <c r="CP69" s="65">
        <f t="shared" si="95"/>
        <v>0</v>
      </c>
      <c r="CQ69" s="65">
        <f t="shared" si="95"/>
        <v>0</v>
      </c>
      <c r="CR69" s="65">
        <f t="shared" si="95"/>
        <v>0</v>
      </c>
      <c r="CS69" s="65">
        <f t="shared" si="95"/>
        <v>0</v>
      </c>
      <c r="CT69" s="65">
        <f t="shared" si="95"/>
        <v>0</v>
      </c>
      <c r="CU69" s="65">
        <f t="shared" si="95"/>
        <v>0</v>
      </c>
      <c r="CV69" s="65">
        <f t="shared" si="95"/>
        <v>0</v>
      </c>
      <c r="CW69" s="65">
        <f t="shared" ref="CW69:DP69" si="96">CW$49*CW26</f>
        <v>0</v>
      </c>
      <c r="CX69" s="65">
        <f t="shared" si="96"/>
        <v>0</v>
      </c>
      <c r="CY69" s="65">
        <f t="shared" si="96"/>
        <v>0</v>
      </c>
      <c r="CZ69" s="65">
        <f t="shared" si="96"/>
        <v>0</v>
      </c>
      <c r="DA69" s="65">
        <f t="shared" si="96"/>
        <v>0</v>
      </c>
      <c r="DB69" s="65">
        <f t="shared" si="96"/>
        <v>0</v>
      </c>
      <c r="DC69" s="65">
        <f t="shared" si="96"/>
        <v>0</v>
      </c>
      <c r="DD69" s="65">
        <f t="shared" si="96"/>
        <v>0</v>
      </c>
      <c r="DE69" s="65">
        <f t="shared" si="96"/>
        <v>0</v>
      </c>
      <c r="DF69" s="65">
        <f t="shared" si="96"/>
        <v>0</v>
      </c>
      <c r="DG69" s="65">
        <f t="shared" si="96"/>
        <v>0</v>
      </c>
      <c r="DH69" s="65">
        <f t="shared" si="96"/>
        <v>0</v>
      </c>
      <c r="DI69" s="65">
        <f t="shared" si="96"/>
        <v>0</v>
      </c>
      <c r="DJ69" s="65">
        <f t="shared" si="96"/>
        <v>0</v>
      </c>
      <c r="DK69" s="65">
        <f t="shared" si="96"/>
        <v>0</v>
      </c>
      <c r="DL69" s="65">
        <f t="shared" si="96"/>
        <v>0</v>
      </c>
      <c r="DM69" s="65">
        <f t="shared" si="96"/>
        <v>0</v>
      </c>
      <c r="DN69" s="65">
        <f t="shared" si="96"/>
        <v>0</v>
      </c>
      <c r="DO69" s="65">
        <f t="shared" si="96"/>
        <v>0</v>
      </c>
      <c r="DP69" s="65">
        <f t="shared" si="96"/>
        <v>0</v>
      </c>
    </row>
    <row r="70" spans="1:120" x14ac:dyDescent="0.25">
      <c r="A70" s="65" t="str">
        <f t="shared" si="69"/>
        <v>17_SIN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17_SIN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0</v>
      </c>
      <c r="BP70" s="65">
        <f t="shared" si="97"/>
        <v>0</v>
      </c>
      <c r="BQ70" s="65">
        <f t="shared" si="97"/>
        <v>0</v>
      </c>
      <c r="BR70" s="65">
        <f t="shared" si="97"/>
        <v>0</v>
      </c>
      <c r="BS70" s="65">
        <f t="shared" si="97"/>
        <v>0</v>
      </c>
      <c r="BT70" s="65">
        <f t="shared" si="97"/>
        <v>0</v>
      </c>
      <c r="BU70" s="65">
        <f t="shared" si="97"/>
        <v>0</v>
      </c>
      <c r="BV70" s="65">
        <f t="shared" si="97"/>
        <v>0</v>
      </c>
      <c r="BW70" s="65">
        <f t="shared" si="97"/>
        <v>0</v>
      </c>
      <c r="BX70" s="65">
        <f t="shared" si="97"/>
        <v>0</v>
      </c>
      <c r="BY70" s="65">
        <f t="shared" si="97"/>
        <v>0</v>
      </c>
      <c r="BZ70" s="65">
        <f t="shared" si="97"/>
        <v>0</v>
      </c>
      <c r="CA70" s="65">
        <f t="shared" si="97"/>
        <v>0</v>
      </c>
      <c r="CB70" s="65">
        <f t="shared" si="97"/>
        <v>0</v>
      </c>
      <c r="CC70" s="65">
        <f t="shared" si="97"/>
        <v>0</v>
      </c>
      <c r="CD70" s="65">
        <f t="shared" si="97"/>
        <v>0</v>
      </c>
      <c r="CE70" s="65">
        <f t="shared" si="97"/>
        <v>0</v>
      </c>
      <c r="CF70" s="65">
        <f t="shared" si="97"/>
        <v>0</v>
      </c>
      <c r="CG70" s="65">
        <f t="shared" si="97"/>
        <v>0</v>
      </c>
      <c r="CH70" s="65">
        <f t="shared" si="97"/>
        <v>0</v>
      </c>
      <c r="CI70" s="65">
        <f t="shared" si="97"/>
        <v>0</v>
      </c>
      <c r="CJ70" s="65">
        <f t="shared" si="97"/>
        <v>0</v>
      </c>
      <c r="CK70" s="65">
        <f t="shared" si="97"/>
        <v>0</v>
      </c>
      <c r="CL70" s="65">
        <f t="shared" si="97"/>
        <v>0</v>
      </c>
      <c r="CM70" s="65">
        <f t="shared" si="97"/>
        <v>0</v>
      </c>
      <c r="CN70" s="65">
        <f t="shared" si="97"/>
        <v>0</v>
      </c>
      <c r="CO70" s="65">
        <f t="shared" si="97"/>
        <v>0</v>
      </c>
      <c r="CP70" s="65">
        <f t="shared" si="97"/>
        <v>0</v>
      </c>
      <c r="CQ70" s="65">
        <f t="shared" si="97"/>
        <v>0</v>
      </c>
      <c r="CR70" s="65">
        <f t="shared" si="97"/>
        <v>0</v>
      </c>
      <c r="CS70" s="65">
        <f t="shared" si="97"/>
        <v>0</v>
      </c>
      <c r="CT70" s="65">
        <f t="shared" si="97"/>
        <v>0</v>
      </c>
      <c r="CU70" s="65">
        <f t="shared" si="97"/>
        <v>0</v>
      </c>
      <c r="CV70" s="65">
        <f t="shared" si="97"/>
        <v>0</v>
      </c>
      <c r="CW70" s="65">
        <f t="shared" ref="CW70:DP70" si="98">CW$49*CW27</f>
        <v>0</v>
      </c>
      <c r="CX70" s="65">
        <f t="shared" si="98"/>
        <v>0</v>
      </c>
      <c r="CY70" s="65">
        <f t="shared" si="98"/>
        <v>0</v>
      </c>
      <c r="CZ70" s="65">
        <f t="shared" si="98"/>
        <v>0</v>
      </c>
      <c r="DA70" s="65">
        <f t="shared" si="98"/>
        <v>0</v>
      </c>
      <c r="DB70" s="65">
        <f t="shared" si="98"/>
        <v>0</v>
      </c>
      <c r="DC70" s="65">
        <f t="shared" si="98"/>
        <v>0</v>
      </c>
      <c r="DD70" s="65">
        <f t="shared" si="98"/>
        <v>0</v>
      </c>
      <c r="DE70" s="65">
        <f t="shared" si="98"/>
        <v>0</v>
      </c>
      <c r="DF70" s="65">
        <f t="shared" si="98"/>
        <v>0</v>
      </c>
      <c r="DG70" s="65">
        <f t="shared" si="98"/>
        <v>0</v>
      </c>
      <c r="DH70" s="65">
        <f t="shared" si="98"/>
        <v>0</v>
      </c>
      <c r="DI70" s="65">
        <f t="shared" si="98"/>
        <v>0</v>
      </c>
      <c r="DJ70" s="65">
        <f t="shared" si="98"/>
        <v>0</v>
      </c>
      <c r="DK70" s="65">
        <f t="shared" si="98"/>
        <v>0</v>
      </c>
      <c r="DL70" s="65">
        <f t="shared" si="98"/>
        <v>0</v>
      </c>
      <c r="DM70" s="65">
        <f t="shared" si="98"/>
        <v>0</v>
      </c>
      <c r="DN70" s="65">
        <f t="shared" si="98"/>
        <v>0</v>
      </c>
      <c r="DO70" s="65">
        <f t="shared" si="98"/>
        <v>0</v>
      </c>
      <c r="DP70" s="65">
        <f t="shared" si="98"/>
        <v>0</v>
      </c>
    </row>
    <row r="71" spans="1:120" x14ac:dyDescent="0.25">
      <c r="A71" s="65" t="str">
        <f t="shared" si="69"/>
        <v>17_SIN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17_SIN</v>
      </c>
      <c r="BL71" s="65" t="str">
        <f t="shared" si="72"/>
        <v>d_ind_cem_7_9_lpg</v>
      </c>
      <c r="BM71" s="65"/>
      <c r="BN71" s="65"/>
      <c r="BO71" s="65">
        <f t="shared" ref="BO71:CV71" si="99">BO$49*BO28</f>
        <v>0</v>
      </c>
      <c r="BP71" s="65">
        <f t="shared" si="99"/>
        <v>0</v>
      </c>
      <c r="BQ71" s="65">
        <f t="shared" si="99"/>
        <v>0</v>
      </c>
      <c r="BR71" s="65">
        <f t="shared" si="99"/>
        <v>0</v>
      </c>
      <c r="BS71" s="65">
        <f t="shared" si="99"/>
        <v>0</v>
      </c>
      <c r="BT71" s="65">
        <f t="shared" si="99"/>
        <v>0</v>
      </c>
      <c r="BU71" s="65">
        <f t="shared" si="99"/>
        <v>0</v>
      </c>
      <c r="BV71" s="65">
        <f t="shared" si="99"/>
        <v>0</v>
      </c>
      <c r="BW71" s="65">
        <f t="shared" si="99"/>
        <v>0</v>
      </c>
      <c r="BX71" s="65">
        <f t="shared" si="99"/>
        <v>0</v>
      </c>
      <c r="BY71" s="65">
        <f t="shared" si="99"/>
        <v>0</v>
      </c>
      <c r="BZ71" s="65">
        <f t="shared" si="99"/>
        <v>0</v>
      </c>
      <c r="CA71" s="65">
        <f t="shared" si="99"/>
        <v>0</v>
      </c>
      <c r="CB71" s="65">
        <f t="shared" si="99"/>
        <v>0</v>
      </c>
      <c r="CC71" s="65">
        <f t="shared" si="99"/>
        <v>0</v>
      </c>
      <c r="CD71" s="65">
        <f t="shared" si="99"/>
        <v>0</v>
      </c>
      <c r="CE71" s="65">
        <f t="shared" si="99"/>
        <v>0</v>
      </c>
      <c r="CF71" s="65">
        <f t="shared" si="99"/>
        <v>0</v>
      </c>
      <c r="CG71" s="65">
        <f t="shared" si="99"/>
        <v>0</v>
      </c>
      <c r="CH71" s="65">
        <f t="shared" si="99"/>
        <v>0</v>
      </c>
      <c r="CI71" s="65">
        <f t="shared" si="99"/>
        <v>0</v>
      </c>
      <c r="CJ71" s="65">
        <f t="shared" si="99"/>
        <v>0</v>
      </c>
      <c r="CK71" s="65">
        <f t="shared" si="99"/>
        <v>0</v>
      </c>
      <c r="CL71" s="65">
        <f t="shared" si="99"/>
        <v>0</v>
      </c>
      <c r="CM71" s="65">
        <f t="shared" si="99"/>
        <v>0</v>
      </c>
      <c r="CN71" s="65">
        <f t="shared" si="99"/>
        <v>0</v>
      </c>
      <c r="CO71" s="65">
        <f t="shared" si="99"/>
        <v>0</v>
      </c>
      <c r="CP71" s="65">
        <f t="shared" si="99"/>
        <v>0</v>
      </c>
      <c r="CQ71" s="65">
        <f t="shared" si="99"/>
        <v>0</v>
      </c>
      <c r="CR71" s="65">
        <f t="shared" si="99"/>
        <v>0</v>
      </c>
      <c r="CS71" s="65">
        <f t="shared" si="99"/>
        <v>0</v>
      </c>
      <c r="CT71" s="65">
        <f t="shared" si="99"/>
        <v>0</v>
      </c>
      <c r="CU71" s="65">
        <f t="shared" si="99"/>
        <v>0</v>
      </c>
      <c r="CV71" s="65">
        <f t="shared" si="99"/>
        <v>0</v>
      </c>
      <c r="CW71" s="65">
        <f t="shared" ref="CW71:DP71" si="100">CW$49*CW28</f>
        <v>0</v>
      </c>
      <c r="CX71" s="65">
        <f t="shared" si="100"/>
        <v>0</v>
      </c>
      <c r="CY71" s="65">
        <f t="shared" si="100"/>
        <v>0</v>
      </c>
      <c r="CZ71" s="65">
        <f t="shared" si="100"/>
        <v>0</v>
      </c>
      <c r="DA71" s="65">
        <f t="shared" si="100"/>
        <v>0</v>
      </c>
      <c r="DB71" s="65">
        <f t="shared" si="100"/>
        <v>0</v>
      </c>
      <c r="DC71" s="65">
        <f t="shared" si="100"/>
        <v>0</v>
      </c>
      <c r="DD71" s="65">
        <f t="shared" si="100"/>
        <v>0</v>
      </c>
      <c r="DE71" s="65">
        <f t="shared" si="100"/>
        <v>0</v>
      </c>
      <c r="DF71" s="65">
        <f t="shared" si="100"/>
        <v>0</v>
      </c>
      <c r="DG71" s="65">
        <f t="shared" si="100"/>
        <v>0</v>
      </c>
      <c r="DH71" s="65">
        <f t="shared" si="100"/>
        <v>0</v>
      </c>
      <c r="DI71" s="65">
        <f t="shared" si="100"/>
        <v>0</v>
      </c>
      <c r="DJ71" s="65">
        <f t="shared" si="100"/>
        <v>0</v>
      </c>
      <c r="DK71" s="65">
        <f t="shared" si="100"/>
        <v>0</v>
      </c>
      <c r="DL71" s="65">
        <f t="shared" si="100"/>
        <v>0</v>
      </c>
      <c r="DM71" s="65">
        <f t="shared" si="100"/>
        <v>0</v>
      </c>
      <c r="DN71" s="65">
        <f t="shared" si="100"/>
        <v>0</v>
      </c>
      <c r="DO71" s="65">
        <f t="shared" si="100"/>
        <v>0</v>
      </c>
      <c r="DP71" s="65">
        <f t="shared" si="100"/>
        <v>0</v>
      </c>
    </row>
    <row r="72" spans="1:120" x14ac:dyDescent="0.25">
      <c r="A72" s="65" t="str">
        <f t="shared" si="69"/>
        <v>17_SIN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17_SIN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17_SIN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17_SIN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17_SIN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17_SIN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17_SIN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17_SIN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0</v>
      </c>
      <c r="BP75" s="65">
        <f t="shared" si="107"/>
        <v>0</v>
      </c>
      <c r="BQ75" s="65">
        <f t="shared" si="107"/>
        <v>0</v>
      </c>
      <c r="BR75" s="65">
        <f t="shared" si="107"/>
        <v>0</v>
      </c>
      <c r="BS75" s="65">
        <f t="shared" si="107"/>
        <v>0</v>
      </c>
      <c r="BT75" s="65">
        <f t="shared" si="107"/>
        <v>0</v>
      </c>
      <c r="BU75" s="65">
        <f t="shared" si="107"/>
        <v>0</v>
      </c>
      <c r="BV75" s="65">
        <f t="shared" si="107"/>
        <v>0</v>
      </c>
      <c r="BW75" s="65">
        <f t="shared" si="107"/>
        <v>0</v>
      </c>
      <c r="BX75" s="65">
        <f t="shared" si="107"/>
        <v>0</v>
      </c>
      <c r="BY75" s="65">
        <f t="shared" si="107"/>
        <v>0</v>
      </c>
      <c r="BZ75" s="65">
        <f t="shared" si="107"/>
        <v>0</v>
      </c>
      <c r="CA75" s="65">
        <f t="shared" si="107"/>
        <v>0</v>
      </c>
      <c r="CB75" s="65">
        <f t="shared" si="107"/>
        <v>0</v>
      </c>
      <c r="CC75" s="65">
        <f t="shared" si="107"/>
        <v>0</v>
      </c>
      <c r="CD75" s="65">
        <f t="shared" si="107"/>
        <v>0</v>
      </c>
      <c r="CE75" s="65">
        <f t="shared" si="107"/>
        <v>0</v>
      </c>
      <c r="CF75" s="65">
        <f t="shared" si="107"/>
        <v>0</v>
      </c>
      <c r="CG75" s="65">
        <f t="shared" si="107"/>
        <v>0</v>
      </c>
      <c r="CH75" s="65">
        <f t="shared" si="107"/>
        <v>0</v>
      </c>
      <c r="CI75" s="65">
        <f t="shared" si="107"/>
        <v>0</v>
      </c>
      <c r="CJ75" s="65">
        <f t="shared" si="107"/>
        <v>0</v>
      </c>
      <c r="CK75" s="65">
        <f t="shared" si="107"/>
        <v>0</v>
      </c>
      <c r="CL75" s="65">
        <f t="shared" si="107"/>
        <v>0</v>
      </c>
      <c r="CM75" s="65">
        <f t="shared" si="107"/>
        <v>0</v>
      </c>
      <c r="CN75" s="65">
        <f t="shared" si="107"/>
        <v>0</v>
      </c>
      <c r="CO75" s="65">
        <f t="shared" si="107"/>
        <v>0</v>
      </c>
      <c r="CP75" s="65">
        <f t="shared" si="107"/>
        <v>0</v>
      </c>
      <c r="CQ75" s="65">
        <f t="shared" si="107"/>
        <v>0</v>
      </c>
      <c r="CR75" s="65">
        <f t="shared" si="107"/>
        <v>0</v>
      </c>
      <c r="CS75" s="65">
        <f t="shared" si="107"/>
        <v>0</v>
      </c>
      <c r="CT75" s="65">
        <f t="shared" si="107"/>
        <v>0</v>
      </c>
      <c r="CU75" s="65">
        <f t="shared" si="107"/>
        <v>0</v>
      </c>
      <c r="CV75" s="65">
        <f t="shared" si="107"/>
        <v>0</v>
      </c>
      <c r="CW75" s="65">
        <f t="shared" ref="CW75:DP75" si="108">CW$49*CW32</f>
        <v>0</v>
      </c>
      <c r="CX75" s="65">
        <f t="shared" si="108"/>
        <v>0</v>
      </c>
      <c r="CY75" s="65">
        <f t="shared" si="108"/>
        <v>0</v>
      </c>
      <c r="CZ75" s="65">
        <f t="shared" si="108"/>
        <v>0</v>
      </c>
      <c r="DA75" s="65">
        <f t="shared" si="108"/>
        <v>0</v>
      </c>
      <c r="DB75" s="65">
        <f t="shared" si="108"/>
        <v>0</v>
      </c>
      <c r="DC75" s="65">
        <f t="shared" si="108"/>
        <v>0</v>
      </c>
      <c r="DD75" s="65">
        <f t="shared" si="108"/>
        <v>0</v>
      </c>
      <c r="DE75" s="65">
        <f t="shared" si="108"/>
        <v>0</v>
      </c>
      <c r="DF75" s="65">
        <f t="shared" si="108"/>
        <v>0</v>
      </c>
      <c r="DG75" s="65">
        <f t="shared" si="108"/>
        <v>0</v>
      </c>
      <c r="DH75" s="65">
        <f t="shared" si="108"/>
        <v>0</v>
      </c>
      <c r="DI75" s="65">
        <f t="shared" si="108"/>
        <v>0</v>
      </c>
      <c r="DJ75" s="65">
        <f t="shared" si="108"/>
        <v>0</v>
      </c>
      <c r="DK75" s="65">
        <f t="shared" si="108"/>
        <v>0</v>
      </c>
      <c r="DL75" s="65">
        <f t="shared" si="108"/>
        <v>0</v>
      </c>
      <c r="DM75" s="65">
        <f t="shared" si="108"/>
        <v>0</v>
      </c>
      <c r="DN75" s="65">
        <f t="shared" si="108"/>
        <v>0</v>
      </c>
      <c r="DO75" s="65">
        <f t="shared" si="108"/>
        <v>0</v>
      </c>
      <c r="DP75" s="65">
        <f t="shared" si="108"/>
        <v>0</v>
      </c>
    </row>
    <row r="76" spans="1:120" x14ac:dyDescent="0.25">
      <c r="A76" s="65" t="str">
        <f t="shared" si="69"/>
        <v>17_SIN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17_SIN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17_SIN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17_SIN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17_SIN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17_SIN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17_SIN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17_SIN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17_SIN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17_SIN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17_SIN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17_SIN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17_SIN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17_SIN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17_SIN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17_SIN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17_SIN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17_SIN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17_SIN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17_SIN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17_SIN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17_SIN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17_SIN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17_SIN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17_SIN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17_SIN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0</v>
      </c>
      <c r="BP88" s="65">
        <f t="shared" si="133"/>
        <v>0</v>
      </c>
      <c r="BQ88" s="65">
        <f t="shared" si="133"/>
        <v>0</v>
      </c>
      <c r="BR88" s="65">
        <f t="shared" si="133"/>
        <v>0</v>
      </c>
      <c r="BS88" s="65">
        <f t="shared" si="133"/>
        <v>0</v>
      </c>
      <c r="BT88" s="65">
        <f t="shared" si="133"/>
        <v>0</v>
      </c>
      <c r="BU88" s="65">
        <f t="shared" si="133"/>
        <v>0</v>
      </c>
      <c r="BV88" s="65">
        <f t="shared" si="133"/>
        <v>0</v>
      </c>
      <c r="BW88" s="65">
        <f t="shared" si="133"/>
        <v>0</v>
      </c>
      <c r="BX88" s="65">
        <f t="shared" si="133"/>
        <v>0</v>
      </c>
      <c r="BY88" s="65">
        <f t="shared" si="133"/>
        <v>0</v>
      </c>
      <c r="BZ88" s="65">
        <f t="shared" si="133"/>
        <v>0</v>
      </c>
      <c r="CA88" s="65">
        <f t="shared" si="133"/>
        <v>0</v>
      </c>
      <c r="CB88" s="65">
        <f t="shared" si="133"/>
        <v>0</v>
      </c>
      <c r="CC88" s="65">
        <f t="shared" si="133"/>
        <v>0</v>
      </c>
      <c r="CD88" s="65">
        <f t="shared" si="133"/>
        <v>0</v>
      </c>
      <c r="CE88" s="65">
        <f t="shared" si="133"/>
        <v>0</v>
      </c>
      <c r="CF88" s="65">
        <f t="shared" si="133"/>
        <v>0</v>
      </c>
      <c r="CG88" s="65">
        <f t="shared" si="133"/>
        <v>0</v>
      </c>
      <c r="CH88" s="65">
        <f t="shared" si="133"/>
        <v>0</v>
      </c>
      <c r="CI88" s="65">
        <f t="shared" si="133"/>
        <v>0</v>
      </c>
      <c r="CJ88" s="65">
        <f t="shared" si="133"/>
        <v>0</v>
      </c>
      <c r="CK88" s="65">
        <f t="shared" si="133"/>
        <v>0</v>
      </c>
      <c r="CL88" s="65">
        <f t="shared" si="133"/>
        <v>0</v>
      </c>
      <c r="CM88" s="65">
        <f t="shared" si="133"/>
        <v>0</v>
      </c>
      <c r="CN88" s="65">
        <f t="shared" si="133"/>
        <v>0</v>
      </c>
      <c r="CO88" s="65">
        <f t="shared" si="133"/>
        <v>0</v>
      </c>
      <c r="CP88" s="65">
        <f t="shared" si="133"/>
        <v>0</v>
      </c>
      <c r="CQ88" s="65">
        <f t="shared" si="133"/>
        <v>0</v>
      </c>
      <c r="CR88" s="65">
        <f t="shared" si="133"/>
        <v>0</v>
      </c>
      <c r="CS88" s="65">
        <f t="shared" si="133"/>
        <v>0</v>
      </c>
      <c r="CT88" s="65">
        <f t="shared" si="133"/>
        <v>0</v>
      </c>
      <c r="CU88" s="65">
        <f t="shared" si="133"/>
        <v>0</v>
      </c>
      <c r="CV88" s="65">
        <f t="shared" si="133"/>
        <v>0</v>
      </c>
      <c r="CW88" s="65">
        <f t="shared" ref="CW88:DP88" si="134">CW$49*CW45</f>
        <v>0</v>
      </c>
      <c r="CX88" s="65">
        <f t="shared" si="134"/>
        <v>0</v>
      </c>
      <c r="CY88" s="65">
        <f t="shared" si="134"/>
        <v>0</v>
      </c>
      <c r="CZ88" s="65">
        <f t="shared" si="134"/>
        <v>0</v>
      </c>
      <c r="DA88" s="65">
        <f t="shared" si="134"/>
        <v>0</v>
      </c>
      <c r="DB88" s="65">
        <f t="shared" si="134"/>
        <v>0</v>
      </c>
      <c r="DC88" s="65">
        <f t="shared" si="134"/>
        <v>0</v>
      </c>
      <c r="DD88" s="65">
        <f t="shared" si="134"/>
        <v>0</v>
      </c>
      <c r="DE88" s="65">
        <f t="shared" si="134"/>
        <v>0</v>
      </c>
      <c r="DF88" s="65">
        <f t="shared" si="134"/>
        <v>0</v>
      </c>
      <c r="DG88" s="65">
        <f t="shared" si="134"/>
        <v>0</v>
      </c>
      <c r="DH88" s="65">
        <f t="shared" si="134"/>
        <v>0</v>
      </c>
      <c r="DI88" s="65">
        <f t="shared" si="134"/>
        <v>0</v>
      </c>
      <c r="DJ88" s="65">
        <f t="shared" si="134"/>
        <v>0</v>
      </c>
      <c r="DK88" s="65">
        <f t="shared" si="134"/>
        <v>0</v>
      </c>
      <c r="DL88" s="65">
        <f t="shared" si="134"/>
        <v>0</v>
      </c>
      <c r="DM88" s="65">
        <f t="shared" si="134"/>
        <v>0</v>
      </c>
      <c r="DN88" s="65">
        <f t="shared" si="134"/>
        <v>0</v>
      </c>
      <c r="DO88" s="65">
        <f t="shared" si="134"/>
        <v>0</v>
      </c>
      <c r="DP88" s="65">
        <f t="shared" si="134"/>
        <v>0</v>
      </c>
    </row>
    <row r="89" spans="1:120" x14ac:dyDescent="0.25">
      <c r="A89" s="65" t="str">
        <f t="shared" si="69"/>
        <v>17_SIN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17_SIN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17_SIN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17_SIN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17_SIN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17_SIN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17_SIN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17_SIN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17_SIN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17_SIN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17_SIN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17_SIN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17_SIN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17_SIN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17_SIN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17_SIN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17_SIN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17_SIN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17_SIN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17_SIN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17_SIN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17_SIN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17_SIN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17_SIN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17_SIN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17_SIN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17_SIN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17_SIN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17_SIN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17_SIN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17_SIN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17_SIN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17_SIN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17_SIN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17_SIN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17_SIN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17_SIN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17_SIN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17_SIN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17_SIN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17_SIN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17_SIN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17_SIN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17_SIN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17_SIN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17_SIN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17_SIN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17_SIN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17_SIN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17_SIN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17_SIN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17_SIN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17_SIN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17_SIN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17_SIN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17_SIN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17_SIN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17_SIN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17_SIN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17_SIN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17_SIN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17_SIN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17_SIN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17_SIN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17_SIN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17_SIN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3.0908700194800412E-3</v>
      </c>
      <c r="K15" s="42">
        <f t="shared" ref="K15:AO15" si="1">J15*(1-$F$4)</f>
        <v>3.0831428444313413E-3</v>
      </c>
      <c r="L15" s="42">
        <f t="shared" si="1"/>
        <v>3.075434987320263E-3</v>
      </c>
      <c r="M15" s="42">
        <f t="shared" si="1"/>
        <v>3.0677463998519624E-3</v>
      </c>
      <c r="N15" s="42">
        <f t="shared" si="1"/>
        <v>3.0600770338523329E-3</v>
      </c>
      <c r="O15" s="42">
        <f t="shared" si="1"/>
        <v>3.0524268412677022E-3</v>
      </c>
      <c r="P15" s="42">
        <f t="shared" si="1"/>
        <v>3.0447957741645331E-3</v>
      </c>
      <c r="Q15" s="42">
        <f t="shared" si="1"/>
        <v>3.0371837847291221E-3</v>
      </c>
      <c r="R15" s="42">
        <f t="shared" si="1"/>
        <v>3.0295908252672994E-3</v>
      </c>
      <c r="S15" s="42">
        <f t="shared" si="1"/>
        <v>3.0220168482041313E-3</v>
      </c>
      <c r="T15" s="42">
        <f t="shared" si="1"/>
        <v>3.0144618060836213E-3</v>
      </c>
      <c r="U15" s="42">
        <f t="shared" si="1"/>
        <v>3.0069256515684122E-3</v>
      </c>
      <c r="V15" s="42">
        <f t="shared" si="1"/>
        <v>2.9994083374394911E-3</v>
      </c>
      <c r="W15" s="42">
        <f t="shared" si="1"/>
        <v>2.9919098165958925E-3</v>
      </c>
      <c r="X15" s="42">
        <f t="shared" si="1"/>
        <v>2.9844300420544031E-3</v>
      </c>
      <c r="Y15" s="42">
        <f t="shared" si="1"/>
        <v>2.9769689669492672E-3</v>
      </c>
      <c r="Z15" s="42">
        <f t="shared" si="1"/>
        <v>2.9695265445318941E-3</v>
      </c>
      <c r="AA15" s="42">
        <f t="shared" si="1"/>
        <v>2.9621027281705645E-3</v>
      </c>
      <c r="AB15" s="42">
        <f t="shared" si="1"/>
        <v>2.9546974713501382E-3</v>
      </c>
      <c r="AC15" s="42">
        <f t="shared" si="1"/>
        <v>2.947310727671763E-3</v>
      </c>
      <c r="AD15" s="42">
        <f t="shared" si="1"/>
        <v>2.9399424508525836E-3</v>
      </c>
      <c r="AE15" s="42">
        <f t="shared" si="1"/>
        <v>2.9325925947254524E-3</v>
      </c>
      <c r="AF15" s="42">
        <f t="shared" si="1"/>
        <v>2.9252611132386391E-3</v>
      </c>
      <c r="AG15" s="42">
        <f t="shared" si="1"/>
        <v>2.9179479604555425E-3</v>
      </c>
      <c r="AH15" s="42">
        <f t="shared" si="1"/>
        <v>2.9106530905544038E-3</v>
      </c>
      <c r="AI15" s="42">
        <f t="shared" si="1"/>
        <v>2.9033764578280182E-3</v>
      </c>
      <c r="AJ15" s="42">
        <f t="shared" si="1"/>
        <v>2.8961180166834481E-3</v>
      </c>
      <c r="AK15" s="42">
        <f t="shared" si="1"/>
        <v>2.8888777216417396E-3</v>
      </c>
      <c r="AL15" s="42">
        <f t="shared" si="1"/>
        <v>2.8816555273376353E-3</v>
      </c>
      <c r="AM15" s="42">
        <f t="shared" si="1"/>
        <v>2.8744513885192915E-3</v>
      </c>
      <c r="AN15" s="42">
        <f t="shared" si="1"/>
        <v>2.8672652600479935E-3</v>
      </c>
      <c r="AO15" s="42">
        <f t="shared" si="1"/>
        <v>2.8600970968978737E-3</v>
      </c>
      <c r="AP15" s="42">
        <f t="shared" ref="AP15:BJ15" si="2">AO15*(1-$F$4)</f>
        <v>2.8529468541556289E-3</v>
      </c>
      <c r="AQ15" s="42">
        <f t="shared" si="2"/>
        <v>2.84581448702024E-3</v>
      </c>
      <c r="AR15" s="42">
        <f t="shared" si="2"/>
        <v>2.8386999508026897E-3</v>
      </c>
      <c r="AS15" s="42">
        <f t="shared" si="2"/>
        <v>2.831603200925683E-3</v>
      </c>
      <c r="AT15" s="42">
        <f t="shared" si="2"/>
        <v>2.8245241929233688E-3</v>
      </c>
      <c r="AU15" s="42">
        <f t="shared" si="2"/>
        <v>2.8174628824410605E-3</v>
      </c>
      <c r="AV15" s="42">
        <f t="shared" si="2"/>
        <v>2.8104192252349581E-3</v>
      </c>
      <c r="AW15" s="42">
        <f t="shared" si="2"/>
        <v>2.8033931771718709E-3</v>
      </c>
      <c r="AX15" s="42">
        <f t="shared" si="2"/>
        <v>2.7963846942289415E-3</v>
      </c>
      <c r="AY15" s="42">
        <f t="shared" si="2"/>
        <v>2.7893937324933692E-3</v>
      </c>
      <c r="AZ15" s="42">
        <f t="shared" si="2"/>
        <v>2.7824202481621361E-3</v>
      </c>
      <c r="BA15" s="42">
        <f t="shared" si="2"/>
        <v>2.7754641975417309E-3</v>
      </c>
      <c r="BB15" s="42">
        <f t="shared" si="2"/>
        <v>2.7685255370478766E-3</v>
      </c>
      <c r="BC15" s="42">
        <f t="shared" si="2"/>
        <v>2.7616042232052572E-3</v>
      </c>
      <c r="BD15" s="42">
        <f t="shared" si="2"/>
        <v>2.7547002126472441E-3</v>
      </c>
      <c r="BE15" s="42">
        <f t="shared" si="2"/>
        <v>2.7478134621156261E-3</v>
      </c>
      <c r="BF15" s="42">
        <f t="shared" si="2"/>
        <v>2.7409439284603373E-3</v>
      </c>
      <c r="BG15" s="42">
        <f t="shared" si="2"/>
        <v>2.7340915686391866E-3</v>
      </c>
      <c r="BH15" s="42">
        <f t="shared" si="2"/>
        <v>2.7272563397175886E-3</v>
      </c>
      <c r="BI15" s="42">
        <f t="shared" si="2"/>
        <v>2.720438198868295E-3</v>
      </c>
      <c r="BJ15" s="42">
        <f t="shared" si="2"/>
        <v>2.7136371033711242E-3</v>
      </c>
      <c r="BK15" t="str">
        <f t="shared" ref="BK15:BK46" si="3">A15</f>
        <v>18_CT</v>
      </c>
      <c r="BL15" t="str">
        <f t="shared" ref="BL15:BL46" si="4">"d_ind_cem_"&amp;C15</f>
        <v>d_ind_cem_1_x_coal_thermal</v>
      </c>
      <c r="BO15" s="8">
        <f t="shared" ref="BO15:BO46" si="5">E15</f>
        <v>47.996749152521751</v>
      </c>
      <c r="BP15" s="8">
        <f t="shared" ref="BP15:BP46" si="6">F15</f>
        <v>36.562381666912792</v>
      </c>
      <c r="BQ15" s="8" cm="1">
        <f t="array" ref="BQ15">K15*INDEX(prod_est,$G15+$H15-1,MATCH(BQ$14,$BP$14:$DP$14,0))</f>
        <v>36.096125449756549</v>
      </c>
      <c r="BR15" s="8" cm="1">
        <f t="array" ref="BR15">L15*INDEX(prod_est,$G15+$H15-1,MATCH(BR$14,$BP$14:$DP$14,0))</f>
        <v>34.947101825721553</v>
      </c>
      <c r="BS15" s="8" cm="1">
        <f t="array" ref="BS15">M15*INDEX(prod_est,$G15+$H15-1,MATCH(BS$14,$BP$14:$DP$14,0))</f>
        <v>34.719195879215789</v>
      </c>
      <c r="BT15" s="8" cm="1">
        <f t="array" ref="BT15">N15*INDEX(prod_est,$G15+$H15-1,MATCH(BT$14,$BP$14:$DP$14,0))</f>
        <v>34.540924801389409</v>
      </c>
      <c r="BU15" s="8" cm="1">
        <f t="array" ref="BU15">O15*INDEX(prod_est,$G15+$H15-1,MATCH(BU$14,$BP$14:$DP$14,0))</f>
        <v>34.289015138908802</v>
      </c>
      <c r="BV15" s="8" cm="1">
        <f t="array" ref="BV15">P15*INDEX(prod_est,$G15+$H15-1,MATCH(BV$14,$BP$14:$DP$14,0))</f>
        <v>34.069987904855068</v>
      </c>
      <c r="BW15" s="8" cm="1">
        <f t="array" ref="BW15">Q15*INDEX(prod_est,$G15+$H15-1,MATCH(BW$14,$BP$14:$DP$14,0))</f>
        <v>33.89055753418846</v>
      </c>
      <c r="BX15" s="8" cm="1">
        <f t="array" ref="BX15">R15*INDEX(prod_est,$G15+$H15-1,MATCH(BX$14,$BP$14:$DP$14,0))</f>
        <v>33.682599821497341</v>
      </c>
      <c r="BY15" s="8" cm="1">
        <f t="array" ref="BY15">S15*INDEX(prod_est,$G15+$H15-1,MATCH(BY$14,$BP$14:$DP$14,0))</f>
        <v>33.521992474303936</v>
      </c>
      <c r="BZ15" s="8" cm="1">
        <f t="array" ref="BZ15">T15*INDEX(prod_est,$G15+$H15-1,MATCH(BZ$14,$BP$14:$DP$14,0))</f>
        <v>33.249139227464063</v>
      </c>
      <c r="CA15" s="8" cm="1">
        <f t="array" ref="CA15">U15*INDEX(prod_est,$G15+$H15-1,MATCH(CA$14,$BP$14:$DP$14,0))</f>
        <v>33.001612048196264</v>
      </c>
      <c r="CB15" s="8" cm="1">
        <f t="array" ref="CB15">V15*INDEX(prod_est,$G15+$H15-1,MATCH(CB$14,$BP$14:$DP$14,0))</f>
        <v>32.765806843062641</v>
      </c>
      <c r="CC15" s="8" cm="1">
        <f t="array" ref="CC15">W15*INDEX(prod_est,$G15+$H15-1,MATCH(CC$14,$BP$14:$DP$14,0))</f>
        <v>32.427622000959758</v>
      </c>
      <c r="CD15" s="8" cm="1">
        <f t="array" ref="CD15">X15*INDEX(prod_est,$G15+$H15-1,MATCH(CD$14,$BP$14:$DP$14,0))</f>
        <v>32.176061652543488</v>
      </c>
      <c r="CE15" s="8" cm="1">
        <f t="array" ref="CE15">Y15*INDEX(prod_est,$G15+$H15-1,MATCH(CE$14,$BP$14:$DP$14,0))</f>
        <v>31.924639895481917</v>
      </c>
      <c r="CF15" s="8" cm="1">
        <f t="array" ref="CF15">Z15*INDEX(prod_est,$G15+$H15-1,MATCH(CF$14,$BP$14:$DP$14,0))</f>
        <v>31.702689832214634</v>
      </c>
      <c r="CG15" s="8" cm="1">
        <f t="array" ref="CG15">AA15*INDEX(prod_est,$G15+$H15-1,MATCH(CG$14,$BP$14:$DP$14,0))</f>
        <v>31.500590924074736</v>
      </c>
      <c r="CH15" s="8" cm="1">
        <f t="array" ref="CH15">AB15*INDEX(prod_est,$G15+$H15-1,MATCH(CH$14,$BP$14:$DP$14,0))</f>
        <v>31.353100278050668</v>
      </c>
      <c r="CI15" s="8" cm="1">
        <f t="array" ref="CI15">AC15*INDEX(prod_est,$G15+$H15-1,MATCH(CI$14,$BP$14:$DP$14,0))</f>
        <v>31.272745144238733</v>
      </c>
      <c r="CJ15" s="8" cm="1">
        <f t="array" ref="CJ15">AD15*INDEX(prod_est,$G15+$H15-1,MATCH(CJ$14,$BP$14:$DP$14,0))</f>
        <v>31.202076675960587</v>
      </c>
      <c r="CK15" s="8" cm="1">
        <f t="array" ref="CK15">AE15*INDEX(prod_est,$G15+$H15-1,MATCH(CK$14,$BP$14:$DP$14,0))</f>
        <v>31.161967429450463</v>
      </c>
      <c r="CL15" s="8" cm="1">
        <f t="array" ref="CL15">AF15*INDEX(prod_est,$G15+$H15-1,MATCH(CL$14,$BP$14:$DP$14,0))</f>
        <v>31.149892697690589</v>
      </c>
      <c r="CM15" s="8" cm="1">
        <f t="array" ref="CM15">AG15*INDEX(prod_est,$G15+$H15-1,MATCH(CM$14,$BP$14:$DP$14,0))</f>
        <v>30.952911255239748</v>
      </c>
      <c r="CN15" s="8" cm="1">
        <f t="array" ref="CN15">AH15*INDEX(prod_est,$G15+$H15-1,MATCH(CN$14,$BP$14:$DP$14,0))</f>
        <v>30.794178932310437</v>
      </c>
      <c r="CO15" s="8" cm="1">
        <f t="array" ref="CO15">AI15*INDEX(prod_est,$G15+$H15-1,MATCH(CO$14,$BP$14:$DP$14,0))</f>
        <v>30.657083011233109</v>
      </c>
      <c r="CP15" s="8" cm="1">
        <f t="array" ref="CP15">AJ15*INDEX(prod_est,$G15+$H15-1,MATCH(CP$14,$BP$14:$DP$14,0))</f>
        <v>30.549545483520497</v>
      </c>
      <c r="CQ15" s="8" cm="1">
        <f t="array" ref="CQ15">AK15*INDEX(prod_est,$G15+$H15-1,MATCH(CQ$14,$BP$14:$DP$14,0))</f>
        <v>30.467581219983614</v>
      </c>
      <c r="CR15" s="8" cm="1">
        <f t="array" ref="CR15">AL15*INDEX(prod_est,$G15+$H15-1,MATCH(CR$14,$BP$14:$DP$14,0))</f>
        <v>30.283215503566552</v>
      </c>
      <c r="CS15" s="8" cm="1">
        <f t="array" ref="CS15">AM15*INDEX(prod_est,$G15+$H15-1,MATCH(CS$14,$BP$14:$DP$14,0))</f>
        <v>30.122140091404638</v>
      </c>
      <c r="CT15" s="8" cm="1">
        <f t="array" ref="CT15">AN15*INDEX(prod_est,$G15+$H15-1,MATCH(CT$14,$BP$14:$DP$14,0))</f>
        <v>29.987432514261034</v>
      </c>
      <c r="CU15" s="8" cm="1">
        <f t="array" ref="CU15">AO15*INDEX(prod_est,$G15+$H15-1,MATCH(CU$14,$BP$14:$DP$14,0))</f>
        <v>29.876961148918813</v>
      </c>
      <c r="CV15" s="8" cm="1">
        <f t="array" ref="CV15">AP15*INDEX(prod_est,$G15+$H15-1,MATCH(CV$14,$BP$14:$DP$14,0))</f>
        <v>29.783515623501049</v>
      </c>
      <c r="CW15" cm="1">
        <f t="array" ref="CW15">AQ15*INDEX(prod_est,$G15+$H15-1,MATCH(CW$14,$BP$14:$DP$14,0))</f>
        <v>29.709056834442297</v>
      </c>
      <c r="CX15" cm="1">
        <f t="array" ref="CX15">AR15*INDEX(prod_est,$G15+$H15-1,MATCH(CX$14,$BP$14:$DP$14,0))</f>
        <v>29.634784192356197</v>
      </c>
      <c r="CY15" cm="1">
        <f t="array" ref="CY15">AS15*INDEX(prod_est,$G15+$H15-1,MATCH(CY$14,$BP$14:$DP$14,0))</f>
        <v>29.560697231875306</v>
      </c>
      <c r="CZ15" cm="1">
        <f t="array" ref="CZ15">AT15*INDEX(prod_est,$G15+$H15-1,MATCH(CZ$14,$BP$14:$DP$14,0))</f>
        <v>29.486795488795618</v>
      </c>
      <c r="DA15" cm="1">
        <f t="array" ref="DA15">AU15*INDEX(prod_est,$G15+$H15-1,MATCH(DA$14,$BP$14:$DP$14,0))</f>
        <v>29.413078500073627</v>
      </c>
      <c r="DB15" cm="1">
        <f t="array" ref="DB15">AV15*INDEX(prod_est,$G15+$H15-1,MATCH(DB$14,$BP$14:$DP$14,0))</f>
        <v>29.339545803823448</v>
      </c>
      <c r="DC15" cm="1">
        <f t="array" ref="DC15">AW15*INDEX(prod_est,$G15+$H15-1,MATCH(DC$14,$BP$14:$DP$14,0))</f>
        <v>29.26619693931389</v>
      </c>
      <c r="DD15" cm="1">
        <f t="array" ref="DD15">AX15*INDEX(prod_est,$G15+$H15-1,MATCH(DD$14,$BP$14:$DP$14,0))</f>
        <v>29.193031446965609</v>
      </c>
      <c r="DE15" cm="1">
        <f t="array" ref="DE15">AY15*INDEX(prod_est,$G15+$H15-1,MATCH(DE$14,$BP$14:$DP$14,0))</f>
        <v>29.120048868348196</v>
      </c>
      <c r="DF15" cm="1">
        <f t="array" ref="DF15">AZ15*INDEX(prod_est,$G15+$H15-1,MATCH(DF$14,$BP$14:$DP$14,0))</f>
        <v>29.047248746177328</v>
      </c>
      <c r="DG15" cm="1">
        <f t="array" ref="DG15">BA15*INDEX(prod_est,$G15+$H15-1,MATCH(DG$14,$BP$14:$DP$14,0))</f>
        <v>28.974630624311885</v>
      </c>
      <c r="DH15" cm="1">
        <f t="array" ref="DH15">BB15*INDEX(prod_est,$G15+$H15-1,MATCH(DH$14,$BP$14:$DP$14,0))</f>
        <v>28.902194047751109</v>
      </c>
      <c r="DI15" cm="1">
        <f t="array" ref="DI15">BC15*INDEX(prod_est,$G15+$H15-1,MATCH(DI$14,$BP$14:$DP$14,0))</f>
        <v>28.829938562631732</v>
      </c>
      <c r="DJ15" cm="1">
        <f t="array" ref="DJ15">BD15*INDEX(prod_est,$G15+$H15-1,MATCH(DJ$14,$BP$14:$DP$14,0))</f>
        <v>28.757863716225152</v>
      </c>
      <c r="DK15" cm="1">
        <f t="array" ref="DK15">BE15*INDEX(prod_est,$G15+$H15-1,MATCH(DK$14,$BP$14:$DP$14,0))</f>
        <v>28.685969056934592</v>
      </c>
      <c r="DL15" cm="1">
        <f t="array" ref="DL15">BF15*INDEX(prod_est,$G15+$H15-1,MATCH(DL$14,$BP$14:$DP$14,0))</f>
        <v>28.61425413429226</v>
      </c>
      <c r="DM15" cm="1">
        <f t="array" ref="DM15">BG15*INDEX(prod_est,$G15+$H15-1,MATCH(DM$14,$BP$14:$DP$14,0))</f>
        <v>28.542718498956528</v>
      </c>
      <c r="DN15" cm="1">
        <f t="array" ref="DN15">BH15*INDEX(prod_est,$G15+$H15-1,MATCH(DN$14,$BP$14:$DP$14,0))</f>
        <v>28.471361702709139</v>
      </c>
      <c r="DO15" cm="1">
        <f t="array" ref="DO15">BI15*INDEX(prod_est,$G15+$H15-1,MATCH(DO$14,$BP$14:$DP$14,0))</f>
        <v>28.400183298452369</v>
      </c>
      <c r="DP15" cm="1">
        <f t="array" ref="DP15">BJ15*INDEX(prod_est,$G15+$H15-1,MATCH(DP$14,$BP$14:$DP$14,0))</f>
        <v>28.329182840206236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18_CT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18_CT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18_CT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18_CT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18_CT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3.092011532349979E-7</v>
      </c>
      <c r="K21" s="42">
        <f t="shared" ref="K21:AP21" si="17">J21*(1-$F$4)</f>
        <v>3.084281503519104E-7</v>
      </c>
      <c r="L21" s="42">
        <f t="shared" si="17"/>
        <v>3.0765707997603065E-7</v>
      </c>
      <c r="M21" s="42">
        <f t="shared" si="17"/>
        <v>3.068879372760906E-7</v>
      </c>
      <c r="N21" s="42">
        <f t="shared" si="17"/>
        <v>3.0612071743290038E-7</v>
      </c>
      <c r="O21" s="42">
        <f t="shared" si="17"/>
        <v>3.0535541563931815E-7</v>
      </c>
      <c r="P21" s="42">
        <f t="shared" si="17"/>
        <v>3.0459202710021988E-7</v>
      </c>
      <c r="Q21" s="42">
        <f t="shared" si="17"/>
        <v>3.0383054703246933E-7</v>
      </c>
      <c r="R21" s="42">
        <f t="shared" si="17"/>
        <v>3.0307097066488815E-7</v>
      </c>
      <c r="S21" s="42">
        <f t="shared" si="17"/>
        <v>3.0231329323822594E-7</v>
      </c>
      <c r="T21" s="42">
        <f t="shared" si="17"/>
        <v>3.015575100051304E-7</v>
      </c>
      <c r="U21" s="42">
        <f t="shared" si="17"/>
        <v>3.008036162301176E-7</v>
      </c>
      <c r="V21" s="42">
        <f t="shared" si="17"/>
        <v>3.0005160718954231E-7</v>
      </c>
      <c r="W21" s="42">
        <f t="shared" si="17"/>
        <v>2.9930147817156848E-7</v>
      </c>
      <c r="X21" s="42">
        <f t="shared" si="17"/>
        <v>2.9855322447613959E-7</v>
      </c>
      <c r="Y21" s="42">
        <f t="shared" si="17"/>
        <v>2.9780684141494928E-7</v>
      </c>
      <c r="Z21" s="42">
        <f t="shared" si="17"/>
        <v>2.9706232431141193E-7</v>
      </c>
      <c r="AA21" s="42">
        <f t="shared" si="17"/>
        <v>2.9631966850063343E-7</v>
      </c>
      <c r="AB21" s="42">
        <f t="shared" si="17"/>
        <v>2.9557886932938187E-7</v>
      </c>
      <c r="AC21" s="42">
        <f t="shared" si="17"/>
        <v>2.9483992215605846E-7</v>
      </c>
      <c r="AD21" s="42">
        <f t="shared" si="17"/>
        <v>2.9410282235066834E-7</v>
      </c>
      <c r="AE21" s="42">
        <f t="shared" si="17"/>
        <v>2.9336756529479171E-7</v>
      </c>
      <c r="AF21" s="42">
        <f t="shared" si="17"/>
        <v>2.9263414638155472E-7</v>
      </c>
      <c r="AG21" s="42">
        <f t="shared" si="17"/>
        <v>2.9190256101560085E-7</v>
      </c>
      <c r="AH21" s="42">
        <f t="shared" si="17"/>
        <v>2.9117280461306184E-7</v>
      </c>
      <c r="AI21" s="42">
        <f t="shared" si="17"/>
        <v>2.9044487260152923E-7</v>
      </c>
      <c r="AJ21" s="42">
        <f t="shared" si="17"/>
        <v>2.8971876042002541E-7</v>
      </c>
      <c r="AK21" s="42">
        <f t="shared" si="17"/>
        <v>2.8899446351897538E-7</v>
      </c>
      <c r="AL21" s="42">
        <f t="shared" si="17"/>
        <v>2.8827197736017794E-7</v>
      </c>
      <c r="AM21" s="42">
        <f t="shared" si="17"/>
        <v>2.8755129741677753E-7</v>
      </c>
      <c r="AN21" s="42">
        <f t="shared" si="17"/>
        <v>2.8683241917323562E-7</v>
      </c>
      <c r="AO21" s="42">
        <f t="shared" si="17"/>
        <v>2.8611533812530254E-7</v>
      </c>
      <c r="AP21" s="42">
        <f t="shared" si="17"/>
        <v>2.854000497799893E-7</v>
      </c>
      <c r="AQ21" s="42">
        <f t="shared" ref="AQ21:BJ21" si="18">AP21*(1-$F$4)</f>
        <v>2.8468654965553936E-7</v>
      </c>
      <c r="AR21" s="42">
        <f t="shared" si="18"/>
        <v>2.8397483328140052E-7</v>
      </c>
      <c r="AS21" s="42">
        <f t="shared" si="18"/>
        <v>2.8326489619819701E-7</v>
      </c>
      <c r="AT21" s="42">
        <f t="shared" si="18"/>
        <v>2.8255673395770153E-7</v>
      </c>
      <c r="AU21" s="42">
        <f t="shared" si="18"/>
        <v>2.8185034212280731E-7</v>
      </c>
      <c r="AV21" s="42">
        <f t="shared" si="18"/>
        <v>2.8114571626750028E-7</v>
      </c>
      <c r="AW21" s="42">
        <f t="shared" si="18"/>
        <v>2.8044285197683154E-7</v>
      </c>
      <c r="AX21" s="42">
        <f t="shared" si="18"/>
        <v>2.797417448468895E-7</v>
      </c>
      <c r="AY21" s="42">
        <f t="shared" si="18"/>
        <v>2.7904239048477229E-7</v>
      </c>
      <c r="AZ21" s="42">
        <f t="shared" si="18"/>
        <v>2.7834478450856036E-7</v>
      </c>
      <c r="BA21" s="42">
        <f t="shared" si="18"/>
        <v>2.7764892254728896E-7</v>
      </c>
      <c r="BB21" s="42">
        <f t="shared" si="18"/>
        <v>2.7695480024092073E-7</v>
      </c>
      <c r="BC21" s="42">
        <f t="shared" si="18"/>
        <v>2.7626241324031842E-7</v>
      </c>
      <c r="BD21" s="42">
        <f t="shared" si="18"/>
        <v>2.7557175720721766E-7</v>
      </c>
      <c r="BE21" s="42">
        <f t="shared" si="18"/>
        <v>2.7488282781419964E-7</v>
      </c>
      <c r="BF21" s="42">
        <f t="shared" si="18"/>
        <v>2.7419562074466415E-7</v>
      </c>
      <c r="BG21" s="42">
        <f t="shared" si="18"/>
        <v>2.7351013169280251E-7</v>
      </c>
      <c r="BH21" s="42">
        <f t="shared" si="18"/>
        <v>2.7282635636357053E-7</v>
      </c>
      <c r="BI21" s="42">
        <f t="shared" si="18"/>
        <v>2.7214429047266164E-7</v>
      </c>
      <c r="BJ21" s="42">
        <f t="shared" si="18"/>
        <v>2.7146392974648001E-7</v>
      </c>
      <c r="BK21" t="str">
        <f t="shared" si="3"/>
        <v>18_CT</v>
      </c>
      <c r="BL21" t="str">
        <f t="shared" si="4"/>
        <v>d_ind_cem_7_1_mo_gasoline</v>
      </c>
      <c r="BO21" s="8">
        <f t="shared" si="5"/>
        <v>4.8332419200000001E-3</v>
      </c>
      <c r="BP21" s="8">
        <f t="shared" si="6"/>
        <v>3.6575884800000018E-3</v>
      </c>
      <c r="BQ21" s="8" cm="1">
        <f t="array" ref="BQ21">K21*INDEX(prod_est,$G21+$H21-1,MATCH(BQ$14,$BP$14:$DP$14,0))</f>
        <v>3.6109456386190656E-3</v>
      </c>
      <c r="BR21" s="8" cm="1">
        <f t="array" ref="BR21">L21*INDEX(prod_est,$G21+$H21-1,MATCH(BR$14,$BP$14:$DP$14,0))</f>
        <v>3.4960008407444389E-3</v>
      </c>
      <c r="BS21" s="8" cm="1">
        <f t="array" ref="BS21">M21*INDEX(prod_est,$G21+$H21-1,MATCH(BS$14,$BP$14:$DP$14,0))</f>
        <v>3.4732018291248725E-3</v>
      </c>
      <c r="BT21" s="8" cm="1">
        <f t="array" ref="BT21">N21*INDEX(prod_est,$G21+$H21-1,MATCH(BT$14,$BP$14:$DP$14,0))</f>
        <v>3.4553681374765782E-3</v>
      </c>
      <c r="BU21" s="8" cm="1">
        <f t="array" ref="BU21">O21*INDEX(prod_est,$G21+$H21-1,MATCH(BU$14,$BP$14:$DP$14,0))</f>
        <v>3.4301678677599165E-3</v>
      </c>
      <c r="BV21" s="8" cm="1">
        <f t="array" ref="BV21">P21*INDEX(prod_est,$G21+$H21-1,MATCH(BV$14,$BP$14:$DP$14,0))</f>
        <v>3.4082570552920795E-3</v>
      </c>
      <c r="BW21" s="8" cm="1">
        <f t="array" ref="BW21">Q21*INDEX(prod_est,$G21+$H21-1,MATCH(BW$14,$BP$14:$DP$14,0))</f>
        <v>3.3903073915450307E-3</v>
      </c>
      <c r="BX21" s="8" cm="1">
        <f t="array" ref="BX21">R21*INDEX(prod_est,$G21+$H21-1,MATCH(BX$14,$BP$14:$DP$14,0))</f>
        <v>3.3695039400304235E-3</v>
      </c>
      <c r="BY21" s="8" cm="1">
        <f t="array" ref="BY21">S21*INDEX(prod_est,$G21+$H21-1,MATCH(BY$14,$BP$14:$DP$14,0))</f>
        <v>3.3534372737981863E-3</v>
      </c>
      <c r="BZ21" s="8" cm="1">
        <f t="array" ref="BZ21">T21*INDEX(prod_est,$G21+$H21-1,MATCH(BZ$14,$BP$14:$DP$14,0))</f>
        <v>3.3261418721620491E-3</v>
      </c>
      <c r="CA21" s="8" cm="1">
        <f t="array" ref="CA21">U21*INDEX(prod_est,$G21+$H21-1,MATCH(CA$14,$BP$14:$DP$14,0))</f>
        <v>3.3013800126195109E-3</v>
      </c>
      <c r="CB21" s="8" cm="1">
        <f t="array" ref="CB21">V21*INDEX(prod_est,$G21+$H21-1,MATCH(CB$14,$BP$14:$DP$14,0))</f>
        <v>3.2777907834035899E-3</v>
      </c>
      <c r="CC21" s="8" cm="1">
        <f t="array" ref="CC21">W21*INDEX(prod_est,$G21+$H21-1,MATCH(CC$14,$BP$14:$DP$14,0))</f>
        <v>3.2439598094299912E-3</v>
      </c>
      <c r="CD21" s="8" cm="1">
        <f t="array" ref="CD21">X21*INDEX(prod_est,$G21+$H21-1,MATCH(CD$14,$BP$14:$DP$14,0))</f>
        <v>3.2187944840205477E-3</v>
      </c>
      <c r="CE21" s="8" cm="1">
        <f t="array" ref="CE21">Y21*INDEX(prod_est,$G21+$H21-1,MATCH(CE$14,$BP$14:$DP$14,0))</f>
        <v>3.1936430228649976E-3</v>
      </c>
      <c r="CF21" s="8" cm="1">
        <f t="array" ref="CF21">Z21*INDEX(prod_est,$G21+$H21-1,MATCH(CF$14,$BP$14:$DP$14,0))</f>
        <v>3.1714398195305626E-3</v>
      </c>
      <c r="CG21" s="8" cm="1">
        <f t="array" ref="CG21">AA21*INDEX(prod_est,$G21+$H21-1,MATCH(CG$14,$BP$14:$DP$14,0))</f>
        <v>3.151222464847074E-3</v>
      </c>
      <c r="CH21" s="8" cm="1">
        <f t="array" ref="CH21">AB21*INDEX(prod_est,$G21+$H21-1,MATCH(CH$14,$BP$14:$DP$14,0))</f>
        <v>3.1364679531547032E-3</v>
      </c>
      <c r="CI21" s="8" cm="1">
        <f t="array" ref="CI21">AC21*INDEX(prod_est,$G21+$H21-1,MATCH(CI$14,$BP$14:$DP$14,0))</f>
        <v>3.1284294721165449E-3</v>
      </c>
      <c r="CJ21" s="8" cm="1">
        <f t="array" ref="CJ21">AD21*INDEX(prod_est,$G21+$H21-1,MATCH(CJ$14,$BP$14:$DP$14,0))</f>
        <v>3.121360015377426E-3</v>
      </c>
      <c r="CK21" s="8" cm="1">
        <f t="array" ref="CK21">AE21*INDEX(prod_est,$G21+$H21-1,MATCH(CK$14,$BP$14:$DP$14,0))</f>
        <v>3.1173476094211246E-3</v>
      </c>
      <c r="CL21" s="8" cm="1">
        <f t="array" ref="CL21">AF21*INDEX(prod_est,$G21+$H21-1,MATCH(CL$14,$BP$14:$DP$14,0))</f>
        <v>3.1161396903039737E-3</v>
      </c>
      <c r="CM21" s="8" cm="1">
        <f t="array" ref="CM21">AG21*INDEX(prod_est,$G21+$H21-1,MATCH(CM$14,$BP$14:$DP$14,0))</f>
        <v>3.0964342711864339E-3</v>
      </c>
      <c r="CN21" s="8" cm="1">
        <f t="array" ref="CN21">AH21*INDEX(prod_est,$G21+$H21-1,MATCH(CN$14,$BP$14:$DP$14,0))</f>
        <v>3.080555176628562E-3</v>
      </c>
      <c r="CO21" s="8" cm="1">
        <f t="array" ref="CO21">AI21*INDEX(prod_est,$G21+$H21-1,MATCH(CO$14,$BP$14:$DP$14,0))</f>
        <v>3.0668405213264104E-3</v>
      </c>
      <c r="CP21" s="8" cm="1">
        <f t="array" ref="CP21">AJ21*INDEX(prod_est,$G21+$H21-1,MATCH(CP$14,$BP$14:$DP$14,0))</f>
        <v>3.0560827970043851E-3</v>
      </c>
      <c r="CQ21" s="8" cm="1">
        <f t="array" ref="CQ21">AK21*INDEX(prod_est,$G21+$H21-1,MATCH(CQ$14,$BP$14:$DP$14,0))</f>
        <v>3.04788334356573E-3</v>
      </c>
      <c r="CR21" s="8" cm="1">
        <f t="array" ref="CR21">AL21*INDEX(prod_est,$G21+$H21-1,MATCH(CR$14,$BP$14:$DP$14,0))</f>
        <v>3.0294399629726045E-3</v>
      </c>
      <c r="CS21" s="8" cm="1">
        <f t="array" ref="CS21">AM21*INDEX(prod_est,$G21+$H21-1,MATCH(CS$14,$BP$14:$DP$14,0))</f>
        <v>3.0133264729570505E-3</v>
      </c>
      <c r="CT21" s="8" cm="1">
        <f t="array" ref="CT21">AN21*INDEX(prod_est,$G21+$H21-1,MATCH(CT$14,$BP$14:$DP$14,0))</f>
        <v>2.9998507402540296E-3</v>
      </c>
      <c r="CU21" s="8" cm="1">
        <f t="array" ref="CU21">AO21*INDEX(prod_est,$G21+$H21-1,MATCH(CU$14,$BP$14:$DP$14,0))</f>
        <v>2.9887995238172395E-3</v>
      </c>
      <c r="CV21" s="8" cm="1">
        <f t="array" ref="CV21">AP21*INDEX(prod_est,$G21+$H21-1,MATCH(CV$14,$BP$14:$DP$14,0))</f>
        <v>2.9794515201672241E-3</v>
      </c>
      <c r="CW21" cm="1">
        <f t="array" ref="CW21">AQ21*INDEX(prod_est,$G21+$H21-1,MATCH(CW$14,$BP$14:$DP$14,0))</f>
        <v>2.9720028913668064E-3</v>
      </c>
      <c r="CX21" cm="1">
        <f t="array" ref="CX21">AR21*INDEX(prod_est,$G21+$H21-1,MATCH(CX$14,$BP$14:$DP$14,0))</f>
        <v>2.9645728841383896E-3</v>
      </c>
      <c r="CY21" cm="1">
        <f t="array" ref="CY21">AS21*INDEX(prod_est,$G21+$H21-1,MATCH(CY$14,$BP$14:$DP$14,0))</f>
        <v>2.9571614519280434E-3</v>
      </c>
      <c r="CZ21" cm="1">
        <f t="array" ref="CZ21">AT21*INDEX(prod_est,$G21+$H21-1,MATCH(CZ$14,$BP$14:$DP$14,0))</f>
        <v>2.9497685482982234E-3</v>
      </c>
      <c r="DA21" cm="1">
        <f t="array" ref="DA21">AU21*INDEX(prod_est,$G21+$H21-1,MATCH(DA$14,$BP$14:$DP$14,0))</f>
        <v>2.9423941269274782E-3</v>
      </c>
      <c r="DB21" cm="1">
        <f t="array" ref="DB21">AV21*INDEX(prod_est,$G21+$H21-1,MATCH(DB$14,$BP$14:$DP$14,0))</f>
        <v>2.9350381416101594E-3</v>
      </c>
      <c r="DC21" cm="1">
        <f t="array" ref="DC21">AW21*INDEX(prod_est,$G21+$H21-1,MATCH(DC$14,$BP$14:$DP$14,0))</f>
        <v>2.9277005462561342E-3</v>
      </c>
      <c r="DD21" cm="1">
        <f t="array" ref="DD21">AX21*INDEX(prod_est,$G21+$H21-1,MATCH(DD$14,$BP$14:$DP$14,0))</f>
        <v>2.9203812948904941E-3</v>
      </c>
      <c r="DE21" cm="1">
        <f t="array" ref="DE21">AY21*INDEX(prod_est,$G21+$H21-1,MATCH(DE$14,$BP$14:$DP$14,0))</f>
        <v>2.9130803416532679E-3</v>
      </c>
      <c r="DF21" cm="1">
        <f t="array" ref="DF21">AZ21*INDEX(prod_est,$G21+$H21-1,MATCH(DF$14,$BP$14:$DP$14,0))</f>
        <v>2.905797640799135E-3</v>
      </c>
      <c r="DG21" cm="1">
        <f t="array" ref="DG21">BA21*INDEX(prod_est,$G21+$H21-1,MATCH(DG$14,$BP$14:$DP$14,0))</f>
        <v>2.8985331466971371E-3</v>
      </c>
      <c r="DH21" cm="1">
        <f t="array" ref="DH21">BB21*INDEX(prod_est,$G21+$H21-1,MATCH(DH$14,$BP$14:$DP$14,0))</f>
        <v>2.891286813830394E-3</v>
      </c>
      <c r="DI21" cm="1">
        <f t="array" ref="DI21">BC21*INDEX(prod_est,$G21+$H21-1,MATCH(DI$14,$BP$14:$DP$14,0))</f>
        <v>2.8840585967958182E-3</v>
      </c>
      <c r="DJ21" cm="1">
        <f t="array" ref="DJ21">BD21*INDEX(prod_est,$G21+$H21-1,MATCH(DJ$14,$BP$14:$DP$14,0))</f>
        <v>2.8768484503038289E-3</v>
      </c>
      <c r="DK21" cm="1">
        <f t="array" ref="DK21">BE21*INDEX(prod_est,$G21+$H21-1,MATCH(DK$14,$BP$14:$DP$14,0))</f>
        <v>2.8696563291780697E-3</v>
      </c>
      <c r="DL21" cm="1">
        <f t="array" ref="DL21">BF21*INDEX(prod_est,$G21+$H21-1,MATCH(DL$14,$BP$14:$DP$14,0))</f>
        <v>2.8624821883551244E-3</v>
      </c>
      <c r="DM21" cm="1">
        <f t="array" ref="DM21">BG21*INDEX(prod_est,$G21+$H21-1,MATCH(DM$14,$BP$14:$DP$14,0))</f>
        <v>2.8553259828842368E-3</v>
      </c>
      <c r="DN21" cm="1">
        <f t="array" ref="DN21">BH21*INDEX(prod_est,$G21+$H21-1,MATCH(DN$14,$BP$14:$DP$14,0))</f>
        <v>2.8481876679270265E-3</v>
      </c>
      <c r="DO21" cm="1">
        <f t="array" ref="DO21">BI21*INDEX(prod_est,$G21+$H21-1,MATCH(DO$14,$BP$14:$DP$14,0))</f>
        <v>2.8410671987572095E-3</v>
      </c>
      <c r="DP21" cm="1">
        <f t="array" ref="DP21">BJ21*INDEX(prod_est,$G21+$H21-1,MATCH(DP$14,$BP$14:$DP$14,0))</f>
        <v>2.8339645307603168E-3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18_CT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18_CT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18_CT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18_CT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3.4727838332948411E-5</v>
      </c>
      <c r="K26" s="42">
        <f t="shared" ref="K26:AP26" si="27">J26*(1-$F$4)</f>
        <v>3.4641018737116042E-5</v>
      </c>
      <c r="L26" s="42">
        <f t="shared" si="27"/>
        <v>3.4554416190273252E-5</v>
      </c>
      <c r="M26" s="42">
        <f t="shared" si="27"/>
        <v>3.4468030149797571E-5</v>
      </c>
      <c r="N26" s="42">
        <f t="shared" si="27"/>
        <v>3.438186007442308E-5</v>
      </c>
      <c r="O26" s="42">
        <f t="shared" si="27"/>
        <v>3.4295905424237026E-5</v>
      </c>
      <c r="P26" s="42">
        <f t="shared" si="27"/>
        <v>3.4210165660676433E-5</v>
      </c>
      <c r="Q26" s="42">
        <f t="shared" si="27"/>
        <v>3.4124640246524743E-5</v>
      </c>
      <c r="R26" s="42">
        <f t="shared" si="27"/>
        <v>3.4039328645908431E-5</v>
      </c>
      <c r="S26" s="42">
        <f t="shared" si="27"/>
        <v>3.3954230324293662E-5</v>
      </c>
      <c r="T26" s="42">
        <f t="shared" si="27"/>
        <v>3.3869344748482932E-5</v>
      </c>
      <c r="U26" s="42">
        <f t="shared" si="27"/>
        <v>3.3784671386611725E-5</v>
      </c>
      <c r="V26" s="42">
        <f t="shared" si="27"/>
        <v>3.3700209708145196E-5</v>
      </c>
      <c r="W26" s="42">
        <f t="shared" si="27"/>
        <v>3.3615959183874833E-5</v>
      </c>
      <c r="X26" s="42">
        <f t="shared" si="27"/>
        <v>3.3531919285915147E-5</v>
      </c>
      <c r="Y26" s="42">
        <f t="shared" si="27"/>
        <v>3.344808948770036E-5</v>
      </c>
      <c r="Z26" s="42">
        <f t="shared" si="27"/>
        <v>3.3364469263981109E-5</v>
      </c>
      <c r="AA26" s="42">
        <f t="shared" si="27"/>
        <v>3.3281058090821157E-5</v>
      </c>
      <c r="AB26" s="42">
        <f t="shared" si="27"/>
        <v>3.3197855445594102E-5</v>
      </c>
      <c r="AC26" s="42">
        <f t="shared" si="27"/>
        <v>3.3114860806980121E-5</v>
      </c>
      <c r="AD26" s="42">
        <f t="shared" si="27"/>
        <v>3.3032073654962675E-5</v>
      </c>
      <c r="AE26" s="42">
        <f t="shared" si="27"/>
        <v>3.2949493470825271E-5</v>
      </c>
      <c r="AF26" s="42">
        <f t="shared" si="27"/>
        <v>3.2867119737148211E-5</v>
      </c>
      <c r="AG26" s="42">
        <f t="shared" si="27"/>
        <v>3.2784951937805339E-5</v>
      </c>
      <c r="AH26" s="42">
        <f t="shared" si="27"/>
        <v>3.2702989557960828E-5</v>
      </c>
      <c r="AI26" s="42">
        <f t="shared" si="27"/>
        <v>3.2621232084065926E-5</v>
      </c>
      <c r="AJ26" s="42">
        <f t="shared" si="27"/>
        <v>3.253967900385576E-5</v>
      </c>
      <c r="AK26" s="42">
        <f t="shared" si="27"/>
        <v>3.2458329806346126E-5</v>
      </c>
      <c r="AL26" s="42">
        <f t="shared" si="27"/>
        <v>3.2377183981830264E-5</v>
      </c>
      <c r="AM26" s="42">
        <f t="shared" si="27"/>
        <v>3.2296241021875693E-5</v>
      </c>
      <c r="AN26" s="42">
        <f t="shared" si="27"/>
        <v>3.2215500419321008E-5</v>
      </c>
      <c r="AO26" s="42">
        <f t="shared" si="27"/>
        <v>3.2134961668272705E-5</v>
      </c>
      <c r="AP26" s="42">
        <f t="shared" si="27"/>
        <v>3.2054624264102022E-5</v>
      </c>
      <c r="AQ26" s="42">
        <f t="shared" ref="AQ26:BJ26" si="28">AP26*(1-$F$4)</f>
        <v>3.1974487703441769E-5</v>
      </c>
      <c r="AR26" s="42">
        <f t="shared" si="28"/>
        <v>3.1894551484183166E-5</v>
      </c>
      <c r="AS26" s="42">
        <f t="shared" si="28"/>
        <v>3.1814815105472712E-5</v>
      </c>
      <c r="AT26" s="42">
        <f t="shared" si="28"/>
        <v>3.1735278067709029E-5</v>
      </c>
      <c r="AU26" s="42">
        <f t="shared" si="28"/>
        <v>3.1655939872539762E-5</v>
      </c>
      <c r="AV26" s="42">
        <f t="shared" si="28"/>
        <v>3.1576800022858416E-5</v>
      </c>
      <c r="AW26" s="42">
        <f t="shared" si="28"/>
        <v>3.1497858022801274E-5</v>
      </c>
      <c r="AX26" s="42">
        <f t="shared" si="28"/>
        <v>3.1419113377744271E-5</v>
      </c>
      <c r="AY26" s="42">
        <f t="shared" si="28"/>
        <v>3.1340565594299912E-5</v>
      </c>
      <c r="AZ26" s="42">
        <f t="shared" si="28"/>
        <v>3.1262214180314163E-5</v>
      </c>
      <c r="BA26" s="42">
        <f t="shared" si="28"/>
        <v>3.1184058644863378E-5</v>
      </c>
      <c r="BB26" s="42">
        <f t="shared" si="28"/>
        <v>3.1106098498251219E-5</v>
      </c>
      <c r="BC26" s="42">
        <f t="shared" si="28"/>
        <v>3.1028333252005589E-5</v>
      </c>
      <c r="BD26" s="42">
        <f t="shared" si="28"/>
        <v>3.0950762418875578E-5</v>
      </c>
      <c r="BE26" s="42">
        <f t="shared" si="28"/>
        <v>3.0873385512828394E-5</v>
      </c>
      <c r="BF26" s="42">
        <f t="shared" si="28"/>
        <v>3.0796202049046325E-5</v>
      </c>
      <c r="BG26" s="42">
        <f t="shared" si="28"/>
        <v>3.071921154392371E-5</v>
      </c>
      <c r="BH26" s="42">
        <f t="shared" si="28"/>
        <v>3.0642413515063902E-5</v>
      </c>
      <c r="BI26" s="42">
        <f t="shared" si="28"/>
        <v>3.0565807481276244E-5</v>
      </c>
      <c r="BJ26" s="42">
        <f t="shared" si="28"/>
        <v>3.0489392962573054E-5</v>
      </c>
      <c r="BK26" t="str">
        <f t="shared" si="3"/>
        <v>18_CT</v>
      </c>
      <c r="BL26" t="str">
        <f t="shared" si="4"/>
        <v>d_ind_cem_7_7_gas_diesel_oil</v>
      </c>
      <c r="BO26" s="8">
        <f t="shared" si="5"/>
        <v>0.44485419888000011</v>
      </c>
      <c r="BP26" s="8">
        <f t="shared" si="6"/>
        <v>0.41080099505759998</v>
      </c>
      <c r="BQ26" s="8" cm="1">
        <f t="array" ref="BQ26">K26*INDEX(prod_est,$G26+$H26-1,MATCH(BQ$14,$BP$14:$DP$14,0))</f>
        <v>0.40556231778256591</v>
      </c>
      <c r="BR26" s="8" cm="1">
        <f t="array" ref="BR26">L26*INDEX(prod_est,$G26+$H26-1,MATCH(BR$14,$BP$14:$DP$14,0))</f>
        <v>0.3926523259664304</v>
      </c>
      <c r="BS26" s="8" cm="1">
        <f t="array" ref="BS26">M26*INDEX(prod_est,$G26+$H26-1,MATCH(BS$14,$BP$14:$DP$14,0))</f>
        <v>0.39009166155301678</v>
      </c>
      <c r="BT26" s="8" cm="1">
        <f t="array" ref="BT26">N26*INDEX(prod_est,$G26+$H26-1,MATCH(BT$14,$BP$14:$DP$14,0))</f>
        <v>0.38808867561987276</v>
      </c>
      <c r="BU26" s="8" cm="1">
        <f t="array" ref="BU26">O26*INDEX(prod_est,$G26+$H26-1,MATCH(BU$14,$BP$14:$DP$14,0))</f>
        <v>0.38525831459595444</v>
      </c>
      <c r="BV26" s="8" cm="1">
        <f t="array" ref="BV26">P26*INDEX(prod_est,$G26+$H26-1,MATCH(BV$14,$BP$14:$DP$14,0))</f>
        <v>0.38279740801405604</v>
      </c>
      <c r="BW26" s="8" cm="1">
        <f t="array" ref="BW26">Q26*INDEX(prod_est,$G26+$H26-1,MATCH(BW$14,$BP$14:$DP$14,0))</f>
        <v>0.38078139670809386</v>
      </c>
      <c r="BX26" s="8" cm="1">
        <f t="array" ref="BX26">R26*INDEX(prod_est,$G26+$H26-1,MATCH(BX$14,$BP$14:$DP$14,0))</f>
        <v>0.37844486305222641</v>
      </c>
      <c r="BY26" s="8" cm="1">
        <f t="array" ref="BY26">S26*INDEX(prod_est,$G26+$H26-1,MATCH(BY$14,$BP$14:$DP$14,0))</f>
        <v>0.37664034006896796</v>
      </c>
      <c r="BZ26" s="8" cm="1">
        <f t="array" ref="BZ26">T26*INDEX(prod_est,$G26+$H26-1,MATCH(BZ$14,$BP$14:$DP$14,0))</f>
        <v>0.37357466490787872</v>
      </c>
      <c r="CA26" s="8" cm="1">
        <f t="array" ref="CA26">U26*INDEX(prod_est,$G26+$H26-1,MATCH(CA$14,$BP$14:$DP$14,0))</f>
        <v>0.37079354379620266</v>
      </c>
      <c r="CB26" s="8" cm="1">
        <f t="array" ref="CB26">V26*INDEX(prod_est,$G26+$H26-1,MATCH(CB$14,$BP$14:$DP$14,0))</f>
        <v>0.36814412632140187</v>
      </c>
      <c r="CC26" s="8" cm="1">
        <f t="array" ref="CC26">W26*INDEX(prod_est,$G26+$H26-1,MATCH(CC$14,$BP$14:$DP$14,0))</f>
        <v>0.36434441023849184</v>
      </c>
      <c r="CD26" s="8" cm="1">
        <f t="array" ref="CD26">X26*INDEX(prod_est,$G26+$H26-1,MATCH(CD$14,$BP$14:$DP$14,0))</f>
        <v>0.36151797397435864</v>
      </c>
      <c r="CE26" s="8" cm="1">
        <f t="array" ref="CE26">Y26*INDEX(prod_est,$G26+$H26-1,MATCH(CE$14,$BP$14:$DP$14,0))</f>
        <v>0.3586930948699022</v>
      </c>
      <c r="CF26" s="8" cm="1">
        <f t="array" ref="CF26">Z26*INDEX(prod_est,$G26+$H26-1,MATCH(CF$14,$BP$14:$DP$14,0))</f>
        <v>0.35619934849216528</v>
      </c>
      <c r="CG26" s="8" cm="1">
        <f t="array" ref="CG26">AA26*INDEX(prod_est,$G26+$H26-1,MATCH(CG$14,$BP$14:$DP$14,0))</f>
        <v>0.35392864213281849</v>
      </c>
      <c r="CH26" s="8" cm="1">
        <f t="array" ref="CH26">AB26*INDEX(prod_est,$G26+$H26-1,MATCH(CH$14,$BP$14:$DP$14,0))</f>
        <v>0.35227149340819897</v>
      </c>
      <c r="CI26" s="8" cm="1">
        <f t="array" ref="CI26">AC26*INDEX(prod_est,$G26+$H26-1,MATCH(CI$14,$BP$14:$DP$14,0))</f>
        <v>0.35136865372919079</v>
      </c>
      <c r="CJ26" s="8" cm="1">
        <f t="array" ref="CJ26">AD26*INDEX(prod_est,$G26+$H26-1,MATCH(CJ$14,$BP$14:$DP$14,0))</f>
        <v>0.35057464973480307</v>
      </c>
      <c r="CK26" s="8" cm="1">
        <f t="array" ref="CK26">AE26*INDEX(prod_est,$G26+$H26-1,MATCH(CK$14,$BP$14:$DP$14,0))</f>
        <v>0.35012399751724582</v>
      </c>
      <c r="CL26" s="8" cm="1">
        <f t="array" ref="CL26">AF26*INDEX(prod_est,$G26+$H26-1,MATCH(CL$14,$BP$14:$DP$14,0))</f>
        <v>0.34998833043004129</v>
      </c>
      <c r="CM26" s="8" cm="1">
        <f t="array" ref="CM26">AG26*INDEX(prod_est,$G26+$H26-1,MATCH(CM$14,$BP$14:$DP$14,0))</f>
        <v>0.34777512196611032</v>
      </c>
      <c r="CN26" s="8" cm="1">
        <f t="array" ref="CN26">AH26*INDEX(prod_est,$G26+$H26-1,MATCH(CN$14,$BP$14:$DP$14,0))</f>
        <v>0.34599166604135101</v>
      </c>
      <c r="CO26" s="8" cm="1">
        <f t="array" ref="CO26">AI26*INDEX(prod_est,$G26+$H26-1,MATCH(CO$14,$BP$14:$DP$14,0))</f>
        <v>0.34445130848724037</v>
      </c>
      <c r="CP26" s="8" cm="1">
        <f t="array" ref="CP26">AJ26*INDEX(prod_est,$G26+$H26-1,MATCH(CP$14,$BP$14:$DP$14,0))</f>
        <v>0.3432430577832018</v>
      </c>
      <c r="CQ26" s="8" cm="1">
        <f t="array" ref="CQ26">AK26*INDEX(prod_est,$G26+$H26-1,MATCH(CQ$14,$BP$14:$DP$14,0))</f>
        <v>0.34232213853546622</v>
      </c>
      <c r="CR26" s="8" cm="1">
        <f t="array" ref="CR26">AL26*INDEX(prod_est,$G26+$H26-1,MATCH(CR$14,$BP$14:$DP$14,0))</f>
        <v>0.34025067556435529</v>
      </c>
      <c r="CS26" s="8" cm="1">
        <f t="array" ref="CS26">AM26*INDEX(prod_est,$G26+$H26-1,MATCH(CS$14,$BP$14:$DP$14,0))</f>
        <v>0.33844089358138046</v>
      </c>
      <c r="CT26" s="8" cm="1">
        <f t="array" ref="CT26">AN26*INDEX(prod_est,$G26+$H26-1,MATCH(CT$14,$BP$14:$DP$14,0))</f>
        <v>0.33692737055007127</v>
      </c>
      <c r="CU26" s="8" cm="1">
        <f t="array" ref="CU26">AO26*INDEX(prod_est,$G26+$H26-1,MATCH(CU$14,$BP$14:$DP$14,0))</f>
        <v>0.3356861563638241</v>
      </c>
      <c r="CV26" s="8" cm="1">
        <f t="array" ref="CV26">AP26*INDEX(prod_est,$G26+$H26-1,MATCH(CV$14,$BP$14:$DP$14,0))</f>
        <v>0.33463623803041209</v>
      </c>
      <c r="CW26" cm="1">
        <f t="array" ref="CW26">AQ26*INDEX(prod_est,$G26+$H26-1,MATCH(CW$14,$BP$14:$DP$14,0))</f>
        <v>0.33379964743533608</v>
      </c>
      <c r="CX26" cm="1">
        <f t="array" ref="CX26">AR26*INDEX(prod_est,$G26+$H26-1,MATCH(CX$14,$BP$14:$DP$14,0))</f>
        <v>0.33296514831674773</v>
      </c>
      <c r="CY26" cm="1">
        <f t="array" ref="CY26">AS26*INDEX(prod_est,$G26+$H26-1,MATCH(CY$14,$BP$14:$DP$14,0))</f>
        <v>0.3321327354459559</v>
      </c>
      <c r="CZ26" cm="1">
        <f t="array" ref="CZ26">AT26*INDEX(prod_est,$G26+$H26-1,MATCH(CZ$14,$BP$14:$DP$14,0))</f>
        <v>0.33130240360734103</v>
      </c>
      <c r="DA26" cm="1">
        <f t="array" ref="DA26">AU26*INDEX(prod_est,$G26+$H26-1,MATCH(DA$14,$BP$14:$DP$14,0))</f>
        <v>0.33047414759832272</v>
      </c>
      <c r="DB26" cm="1">
        <f t="array" ref="DB26">AV26*INDEX(prod_est,$G26+$H26-1,MATCH(DB$14,$BP$14:$DP$14,0))</f>
        <v>0.32964796222932696</v>
      </c>
      <c r="DC26" cm="1">
        <f t="array" ref="DC26">AW26*INDEX(prod_est,$G26+$H26-1,MATCH(DC$14,$BP$14:$DP$14,0))</f>
        <v>0.32882384232375367</v>
      </c>
      <c r="DD26" cm="1">
        <f t="array" ref="DD26">AX26*INDEX(prod_est,$G26+$H26-1,MATCH(DD$14,$BP$14:$DP$14,0))</f>
        <v>0.32800178271794428</v>
      </c>
      <c r="DE26" cm="1">
        <f t="array" ref="DE26">AY26*INDEX(prod_est,$G26+$H26-1,MATCH(DE$14,$BP$14:$DP$14,0))</f>
        <v>0.32718177826114947</v>
      </c>
      <c r="DF26" cm="1">
        <f t="array" ref="DF26">AZ26*INDEX(prod_est,$G26+$H26-1,MATCH(DF$14,$BP$14:$DP$14,0))</f>
        <v>0.32636382381549661</v>
      </c>
      <c r="DG26" cm="1">
        <f t="array" ref="DG26">BA26*INDEX(prod_est,$G26+$H26-1,MATCH(DG$14,$BP$14:$DP$14,0))</f>
        <v>0.32554791425595786</v>
      </c>
      <c r="DH26" cm="1">
        <f t="array" ref="DH26">BB26*INDEX(prod_est,$G26+$H26-1,MATCH(DH$14,$BP$14:$DP$14,0))</f>
        <v>0.32473404447031795</v>
      </c>
      <c r="DI26" cm="1">
        <f t="array" ref="DI26">BC26*INDEX(prod_est,$G26+$H26-1,MATCH(DI$14,$BP$14:$DP$14,0))</f>
        <v>0.32392220935914212</v>
      </c>
      <c r="DJ26" cm="1">
        <f t="array" ref="DJ26">BD26*INDEX(prod_est,$G26+$H26-1,MATCH(DJ$14,$BP$14:$DP$14,0))</f>
        <v>0.3231124038357443</v>
      </c>
      <c r="DK26" cm="1">
        <f t="array" ref="DK26">BE26*INDEX(prod_est,$G26+$H26-1,MATCH(DK$14,$BP$14:$DP$14,0))</f>
        <v>0.32230462282615502</v>
      </c>
      <c r="DL26" cm="1">
        <f t="array" ref="DL26">BF26*INDEX(prod_est,$G26+$H26-1,MATCH(DL$14,$BP$14:$DP$14,0))</f>
        <v>0.32149886126908961</v>
      </c>
      <c r="DM26" cm="1">
        <f t="array" ref="DM26">BG26*INDEX(prod_est,$G26+$H26-1,MATCH(DM$14,$BP$14:$DP$14,0))</f>
        <v>0.32069511411591695</v>
      </c>
      <c r="DN26" cm="1">
        <f t="array" ref="DN26">BH26*INDEX(prod_est,$G26+$H26-1,MATCH(DN$14,$BP$14:$DP$14,0))</f>
        <v>0.31989337633062714</v>
      </c>
      <c r="DO26" cm="1">
        <f t="array" ref="DO26">BI26*INDEX(prod_est,$G26+$H26-1,MATCH(DO$14,$BP$14:$DP$14,0))</f>
        <v>0.31909364288980058</v>
      </c>
      <c r="DP26" cm="1">
        <f t="array" ref="DP26">BJ26*INDEX(prod_est,$G26+$H26-1,MATCH(DP$14,$BP$14:$DP$14,0))</f>
        <v>0.31829590878257608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5.8732901809163457E-4</v>
      </c>
      <c r="K27" s="42">
        <f t="shared" ref="K27:AP27" si="29">J27*(1-$F$4)</f>
        <v>5.8586069554640552E-4</v>
      </c>
      <c r="L27" s="42">
        <f t="shared" si="29"/>
        <v>5.8439604380753957E-4</v>
      </c>
      <c r="M27" s="42">
        <f t="shared" si="29"/>
        <v>5.8293505369802078E-4</v>
      </c>
      <c r="N27" s="42">
        <f t="shared" si="29"/>
        <v>5.8147771606377571E-4</v>
      </c>
      <c r="O27" s="42">
        <f t="shared" si="29"/>
        <v>5.8002402177361628E-4</v>
      </c>
      <c r="P27" s="42">
        <f t="shared" si="29"/>
        <v>5.7857396171918224E-4</v>
      </c>
      <c r="Q27" s="42">
        <f t="shared" si="29"/>
        <v>5.7712752681488434E-4</v>
      </c>
      <c r="R27" s="42">
        <f t="shared" si="29"/>
        <v>5.7568470799784712E-4</v>
      </c>
      <c r="S27" s="42">
        <f t="shared" si="29"/>
        <v>5.7424549622785257E-4</v>
      </c>
      <c r="T27" s="42">
        <f t="shared" si="29"/>
        <v>5.7280988248728298E-4</v>
      </c>
      <c r="U27" s="42">
        <f t="shared" si="29"/>
        <v>5.7137785778106479E-4</v>
      </c>
      <c r="V27" s="42">
        <f t="shared" si="29"/>
        <v>5.699494131366122E-4</v>
      </c>
      <c r="W27" s="42">
        <f t="shared" si="29"/>
        <v>5.6852453960377068E-4</v>
      </c>
      <c r="X27" s="42">
        <f t="shared" si="29"/>
        <v>5.6710322825476124E-4</v>
      </c>
      <c r="Y27" s="42">
        <f t="shared" si="29"/>
        <v>5.656854701841244E-4</v>
      </c>
      <c r="Z27" s="42">
        <f t="shared" si="29"/>
        <v>5.6427125650866411E-4</v>
      </c>
      <c r="AA27" s="42">
        <f t="shared" si="29"/>
        <v>5.6286057836739249E-4</v>
      </c>
      <c r="AB27" s="42">
        <f t="shared" si="29"/>
        <v>5.6145342692147404E-4</v>
      </c>
      <c r="AC27" s="42">
        <f t="shared" si="29"/>
        <v>5.6004979335417041E-4</v>
      </c>
      <c r="AD27" s="42">
        <f t="shared" si="29"/>
        <v>5.5864966887078497E-4</v>
      </c>
      <c r="AE27" s="42">
        <f t="shared" si="29"/>
        <v>5.5725304469860805E-4</v>
      </c>
      <c r="AF27" s="42">
        <f t="shared" si="29"/>
        <v>5.5585991208686157E-4</v>
      </c>
      <c r="AG27" s="42">
        <f t="shared" si="29"/>
        <v>5.5447026230664445E-4</v>
      </c>
      <c r="AH27" s="42">
        <f t="shared" si="29"/>
        <v>5.530840866508779E-4</v>
      </c>
      <c r="AI27" s="42">
        <f t="shared" si="29"/>
        <v>5.5170137643425078E-4</v>
      </c>
      <c r="AJ27" s="42">
        <f t="shared" si="29"/>
        <v>5.5032212299316514E-4</v>
      </c>
      <c r="AK27" s="42">
        <f t="shared" si="29"/>
        <v>5.4894631768568226E-4</v>
      </c>
      <c r="AL27" s="42">
        <f t="shared" si="29"/>
        <v>5.4757395189146808E-4</v>
      </c>
      <c r="AM27" s="42">
        <f t="shared" si="29"/>
        <v>5.4620501701173948E-4</v>
      </c>
      <c r="AN27" s="42">
        <f t="shared" si="29"/>
        <v>5.448395044692102E-4</v>
      </c>
      <c r="AO27" s="42">
        <f t="shared" si="29"/>
        <v>5.4347740570803715E-4</v>
      </c>
      <c r="AP27" s="42">
        <f t="shared" si="29"/>
        <v>5.4211871219376714E-4</v>
      </c>
      <c r="AQ27" s="42">
        <f t="shared" ref="AQ27:BJ27" si="30">AP27*(1-$F$4)</f>
        <v>5.4076341541328275E-4</v>
      </c>
      <c r="AR27" s="42">
        <f t="shared" si="30"/>
        <v>5.3941150687474959E-4</v>
      </c>
      <c r="AS27" s="42">
        <f t="shared" si="30"/>
        <v>5.3806297810756278E-4</v>
      </c>
      <c r="AT27" s="42">
        <f t="shared" si="30"/>
        <v>5.367178206622939E-4</v>
      </c>
      <c r="AU27" s="42">
        <f t="shared" si="30"/>
        <v>5.3537602611063823E-4</v>
      </c>
      <c r="AV27" s="42">
        <f t="shared" si="30"/>
        <v>5.3403758604536166E-4</v>
      </c>
      <c r="AW27" s="42">
        <f t="shared" si="30"/>
        <v>5.3270249208024832E-4</v>
      </c>
      <c r="AX27" s="42">
        <f t="shared" si="30"/>
        <v>5.3137073585004775E-4</v>
      </c>
      <c r="AY27" s="42">
        <f t="shared" si="30"/>
        <v>5.3004230901042271E-4</v>
      </c>
      <c r="AZ27" s="42">
        <f t="shared" si="30"/>
        <v>5.2871720323789673E-4</v>
      </c>
      <c r="BA27" s="42">
        <f t="shared" si="30"/>
        <v>5.2739541022980201E-4</v>
      </c>
      <c r="BB27" s="42">
        <f t="shared" si="30"/>
        <v>5.2607692170422748E-4</v>
      </c>
      <c r="BC27" s="42">
        <f t="shared" si="30"/>
        <v>5.2476172939996697E-4</v>
      </c>
      <c r="BD27" s="42">
        <f t="shared" si="30"/>
        <v>5.2344982507646705E-4</v>
      </c>
      <c r="BE27" s="42">
        <f t="shared" si="30"/>
        <v>5.2214120051377589E-4</v>
      </c>
      <c r="BF27" s="42">
        <f t="shared" si="30"/>
        <v>5.2083584751249148E-4</v>
      </c>
      <c r="BG27" s="42">
        <f t="shared" si="30"/>
        <v>5.1953375789371033E-4</v>
      </c>
      <c r="BH27" s="42">
        <f t="shared" si="30"/>
        <v>5.1823492349897609E-4</v>
      </c>
      <c r="BI27" s="42">
        <f t="shared" si="30"/>
        <v>5.1693933619022866E-4</v>
      </c>
      <c r="BJ27" s="42">
        <f t="shared" si="30"/>
        <v>5.1564698784975309E-4</v>
      </c>
      <c r="BK27" t="str">
        <f t="shared" si="3"/>
        <v>18_CT</v>
      </c>
      <c r="BL27" t="str">
        <f t="shared" si="4"/>
        <v>d_ind_cem_7_8_fuel_oil</v>
      </c>
      <c r="BO27" s="8">
        <f t="shared" si="5"/>
        <v>7.3414230476194016</v>
      </c>
      <c r="BP27" s="8">
        <f t="shared" si="6"/>
        <v>6.9476062041366404</v>
      </c>
      <c r="BQ27" s="8" cm="1">
        <f t="array" ref="BQ27">K27*INDEX(prod_est,$G27+$H27-1,MATCH(BQ$14,$BP$14:$DP$14,0))</f>
        <v>6.8590079115925997</v>
      </c>
      <c r="BR27" s="8" cm="1">
        <f t="array" ref="BR27">L27*INDEX(prod_est,$G27+$H27-1,MATCH(BR$14,$BP$14:$DP$14,0))</f>
        <v>6.6406697373519075</v>
      </c>
      <c r="BS27" s="8" cm="1">
        <f t="array" ref="BS27">M27*INDEX(prod_est,$G27+$H27-1,MATCH(BS$14,$BP$14:$DP$14,0))</f>
        <v>6.5973629095219257</v>
      </c>
      <c r="BT27" s="8" cm="1">
        <f t="array" ref="BT27">N27*INDEX(prod_est,$G27+$H27-1,MATCH(BT$14,$BP$14:$DP$14,0))</f>
        <v>6.5634877299012953</v>
      </c>
      <c r="BU27" s="8" cm="1">
        <f t="array" ref="BU27">O27*INDEX(prod_est,$G27+$H27-1,MATCH(BU$14,$BP$14:$DP$14,0))</f>
        <v>6.5156197012297383</v>
      </c>
      <c r="BV27" s="8" cm="1">
        <f t="array" ref="BV27">P27*INDEX(prod_est,$G27+$H27-1,MATCH(BV$14,$BP$14:$DP$14,0))</f>
        <v>6.4740000117891103</v>
      </c>
      <c r="BW27" s="8" cm="1">
        <f t="array" ref="BW27">Q27*INDEX(prod_est,$G27+$H27-1,MATCH(BW$14,$BP$14:$DP$14,0))</f>
        <v>6.4399045426314752</v>
      </c>
      <c r="BX27" s="8" cm="1">
        <f t="array" ref="BX27">R27*INDEX(prod_est,$G27+$H27-1,MATCH(BX$14,$BP$14:$DP$14,0))</f>
        <v>6.4003882904339777</v>
      </c>
      <c r="BY27" s="8" cm="1">
        <f t="array" ref="BY27">S27*INDEX(prod_est,$G27+$H27-1,MATCH(BY$14,$BP$14:$DP$14,0))</f>
        <v>6.3698695837491615</v>
      </c>
      <c r="BZ27" s="8" cm="1">
        <f t="array" ref="BZ27">T27*INDEX(prod_est,$G27+$H27-1,MATCH(BZ$14,$BP$14:$DP$14,0))</f>
        <v>6.3180218423237431</v>
      </c>
      <c r="CA27" s="8" cm="1">
        <f t="array" ref="CA27">U27*INDEX(prod_est,$G27+$H27-1,MATCH(CA$14,$BP$14:$DP$14,0))</f>
        <v>6.2709865758019889</v>
      </c>
      <c r="CB27" s="8" cm="1">
        <f t="array" ref="CB27">V27*INDEX(prod_est,$G27+$H27-1,MATCH(CB$14,$BP$14:$DP$14,0))</f>
        <v>6.2261787259994517</v>
      </c>
      <c r="CC27" s="8" cm="1">
        <f t="array" ref="CC27">W27*INDEX(prod_est,$G27+$H27-1,MATCH(CC$14,$BP$14:$DP$14,0))</f>
        <v>6.1619166347455545</v>
      </c>
      <c r="CD27" s="8" cm="1">
        <f t="array" ref="CD27">X27*INDEX(prod_est,$G27+$H27-1,MATCH(CD$14,$BP$14:$DP$14,0))</f>
        <v>6.114114982946889</v>
      </c>
      <c r="CE27" s="8" cm="1">
        <f t="array" ref="CE27">Y27*INDEX(prod_est,$G27+$H27-1,MATCH(CE$14,$BP$14:$DP$14,0))</f>
        <v>6.066339666362504</v>
      </c>
      <c r="CF27" s="8" cm="1">
        <f t="array" ref="CF27">Z27*INDEX(prod_est,$G27+$H27-1,MATCH(CF$14,$BP$14:$DP$14,0))</f>
        <v>6.0241645791208605</v>
      </c>
      <c r="CG27" s="8" cm="1">
        <f t="array" ref="CG27">AA27*INDEX(prod_est,$G27+$H27-1,MATCH(CG$14,$BP$14:$DP$14,0))</f>
        <v>5.985761620559968</v>
      </c>
      <c r="CH27" s="8" cm="1">
        <f t="array" ref="CH27">AB27*INDEX(prod_est,$G27+$H27-1,MATCH(CH$14,$BP$14:$DP$14,0))</f>
        <v>5.9577353574815914</v>
      </c>
      <c r="CI27" s="8" cm="1">
        <f t="array" ref="CI27">AC27*INDEX(prod_est,$G27+$H27-1,MATCH(CI$14,$BP$14:$DP$14,0))</f>
        <v>5.9424662256375012</v>
      </c>
      <c r="CJ27" s="8" cm="1">
        <f t="array" ref="CJ27">AD27*INDEX(prod_est,$G27+$H27-1,MATCH(CJ$14,$BP$14:$DP$14,0))</f>
        <v>5.9290377599232338</v>
      </c>
      <c r="CK27" s="8" cm="1">
        <f t="array" ref="CK27">AE27*INDEX(prod_est,$G27+$H27-1,MATCH(CK$14,$BP$14:$DP$14,0))</f>
        <v>5.9214161762847386</v>
      </c>
      <c r="CL27" s="8" cm="1">
        <f t="array" ref="CL27">AF27*INDEX(prod_est,$G27+$H27-1,MATCH(CL$14,$BP$14:$DP$14,0))</f>
        <v>5.9191217283449831</v>
      </c>
      <c r="CM27" s="8" cm="1">
        <f t="array" ref="CM27">AG27*INDEX(prod_est,$G27+$H27-1,MATCH(CM$14,$BP$14:$DP$14,0))</f>
        <v>5.8816911937551177</v>
      </c>
      <c r="CN27" s="8" cm="1">
        <f t="array" ref="CN27">AH27*INDEX(prod_est,$G27+$H27-1,MATCH(CN$14,$BP$14:$DP$14,0))</f>
        <v>5.8515287803317415</v>
      </c>
      <c r="CO27" s="8" cm="1">
        <f t="array" ref="CO27">AI27*INDEX(prod_est,$G27+$H27-1,MATCH(CO$14,$BP$14:$DP$14,0))</f>
        <v>5.8254777292674005</v>
      </c>
      <c r="CP27" s="8" cm="1">
        <f t="array" ref="CP27">AJ27*INDEX(prod_est,$G27+$H27-1,MATCH(CP$14,$BP$14:$DP$14,0))</f>
        <v>5.8050433822513856</v>
      </c>
      <c r="CQ27" s="8" cm="1">
        <f t="array" ref="CQ27">AK27*INDEX(prod_est,$G27+$H27-1,MATCH(CQ$14,$BP$14:$DP$14,0))</f>
        <v>5.789468482589375</v>
      </c>
      <c r="CR27" s="8" cm="1">
        <f t="array" ref="CR27">AL27*INDEX(prod_est,$G27+$H27-1,MATCH(CR$14,$BP$14:$DP$14,0))</f>
        <v>5.7544351960032207</v>
      </c>
      <c r="CS27" s="8" cm="1">
        <f t="array" ref="CS27">AM27*INDEX(prod_est,$G27+$H27-1,MATCH(CS$14,$BP$14:$DP$14,0))</f>
        <v>5.7238275473258184</v>
      </c>
      <c r="CT27" s="8" cm="1">
        <f t="array" ref="CT27">AN27*INDEX(prod_est,$G27+$H27-1,MATCH(CT$14,$BP$14:$DP$14,0))</f>
        <v>5.6982303308415858</v>
      </c>
      <c r="CU27" s="8" cm="1">
        <f t="array" ref="CU27">AO27*INDEX(prod_est,$G27+$H27-1,MATCH(CU$14,$BP$14:$DP$14,0))</f>
        <v>5.6772384941985798</v>
      </c>
      <c r="CV27" s="8" cm="1">
        <f t="array" ref="CV27">AP27*INDEX(prod_est,$G27+$H27-1,MATCH(CV$14,$BP$14:$DP$14,0))</f>
        <v>5.6594819181074563</v>
      </c>
      <c r="CW27" cm="1">
        <f t="array" ref="CW27">AQ27*INDEX(prod_est,$G27+$H27-1,MATCH(CW$14,$BP$14:$DP$14,0))</f>
        <v>5.6453332133121883</v>
      </c>
      <c r="CX27" cm="1">
        <f t="array" ref="CX27">AR27*INDEX(prod_est,$G27+$H27-1,MATCH(CX$14,$BP$14:$DP$14,0))</f>
        <v>5.6312198802789082</v>
      </c>
      <c r="CY27" cm="1">
        <f t="array" ref="CY27">AS27*INDEX(prod_est,$G27+$H27-1,MATCH(CY$14,$BP$14:$DP$14,0))</f>
        <v>5.6171418305782117</v>
      </c>
      <c r="CZ27" cm="1">
        <f t="array" ref="CZ27">AT27*INDEX(prod_est,$G27+$H27-1,MATCH(CZ$14,$BP$14:$DP$14,0))</f>
        <v>5.6030989760017658</v>
      </c>
      <c r="DA27" cm="1">
        <f t="array" ref="DA27">AU27*INDEX(prod_est,$G27+$H27-1,MATCH(DA$14,$BP$14:$DP$14,0))</f>
        <v>5.5890912285617622</v>
      </c>
      <c r="DB27" cm="1">
        <f t="array" ref="DB27">AV27*INDEX(prod_est,$G27+$H27-1,MATCH(DB$14,$BP$14:$DP$14,0))</f>
        <v>5.5751185004903583</v>
      </c>
      <c r="DC27" cm="1">
        <f t="array" ref="DC27">AW27*INDEX(prod_est,$G27+$H27-1,MATCH(DC$14,$BP$14:$DP$14,0))</f>
        <v>5.561180704239133</v>
      </c>
      <c r="DD27" cm="1">
        <f t="array" ref="DD27">AX27*INDEX(prod_est,$G27+$H27-1,MATCH(DD$14,$BP$14:$DP$14,0))</f>
        <v>5.5472777524785357</v>
      </c>
      <c r="DE27" cm="1">
        <f t="array" ref="DE27">AY27*INDEX(prod_est,$G27+$H27-1,MATCH(DE$14,$BP$14:$DP$14,0))</f>
        <v>5.5334095580973406</v>
      </c>
      <c r="DF27" cm="1">
        <f t="array" ref="DF27">AZ27*INDEX(prod_est,$G27+$H27-1,MATCH(DF$14,$BP$14:$DP$14,0))</f>
        <v>5.5195760342020979</v>
      </c>
      <c r="DG27" cm="1">
        <f t="array" ref="DG27">BA27*INDEX(prod_est,$G27+$H27-1,MATCH(DG$14,$BP$14:$DP$14,0))</f>
        <v>5.5057770941165929</v>
      </c>
      <c r="DH27" cm="1">
        <f t="array" ref="DH27">BB27*INDEX(prod_est,$G27+$H27-1,MATCH(DH$14,$BP$14:$DP$14,0))</f>
        <v>5.4920126513813008</v>
      </c>
      <c r="DI27" cm="1">
        <f t="array" ref="DI27">BC27*INDEX(prod_est,$G27+$H27-1,MATCH(DI$14,$BP$14:$DP$14,0))</f>
        <v>5.4782826197528482</v>
      </c>
      <c r="DJ27" cm="1">
        <f t="array" ref="DJ27">BD27*INDEX(prod_est,$G27+$H27-1,MATCH(DJ$14,$BP$14:$DP$14,0))</f>
        <v>5.4645869132034663</v>
      </c>
      <c r="DK27" cm="1">
        <f t="array" ref="DK27">BE27*INDEX(prod_est,$G27+$H27-1,MATCH(DK$14,$BP$14:$DP$14,0))</f>
        <v>5.4509254459204577</v>
      </c>
      <c r="DL27" cm="1">
        <f t="array" ref="DL27">BF27*INDEX(prod_est,$G27+$H27-1,MATCH(DL$14,$BP$14:$DP$14,0))</f>
        <v>5.4372981323056564</v>
      </c>
      <c r="DM27" cm="1">
        <f t="array" ref="DM27">BG27*INDEX(prod_est,$G27+$H27-1,MATCH(DM$14,$BP$14:$DP$14,0))</f>
        <v>5.4237048869748934</v>
      </c>
      <c r="DN27" cm="1">
        <f t="array" ref="DN27">BH27*INDEX(prod_est,$G27+$H27-1,MATCH(DN$14,$BP$14:$DP$14,0))</f>
        <v>5.4101456247574564</v>
      </c>
      <c r="DO27" cm="1">
        <f t="array" ref="DO27">BI27*INDEX(prod_est,$G27+$H27-1,MATCH(DO$14,$BP$14:$DP$14,0))</f>
        <v>5.3966202606955633</v>
      </c>
      <c r="DP27" cm="1">
        <f t="array" ref="DP27">BJ27*INDEX(prod_est,$G27+$H27-1,MATCH(DP$14,$BP$14:$DP$14,0))</f>
        <v>5.3831287100438239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2.3545547955852122E-5</v>
      </c>
      <c r="K28" s="42">
        <f t="shared" ref="K28:AP28" si="31">J28*(1-$F$4)</f>
        <v>2.3486684085962493E-5</v>
      </c>
      <c r="L28" s="42">
        <f t="shared" si="31"/>
        <v>2.3427967375747589E-5</v>
      </c>
      <c r="M28" s="42">
        <f t="shared" si="31"/>
        <v>2.3369397457308222E-5</v>
      </c>
      <c r="N28" s="42">
        <f t="shared" si="31"/>
        <v>2.3310973963664953E-5</v>
      </c>
      <c r="O28" s="42">
        <f t="shared" si="31"/>
        <v>2.3252696528755792E-5</v>
      </c>
      <c r="P28" s="42">
        <f t="shared" si="31"/>
        <v>2.3194564787433905E-5</v>
      </c>
      <c r="Q28" s="42">
        <f t="shared" si="31"/>
        <v>2.3136578375465322E-5</v>
      </c>
      <c r="R28" s="42">
        <f t="shared" si="31"/>
        <v>2.307873692952666E-5</v>
      </c>
      <c r="S28" s="42">
        <f t="shared" si="31"/>
        <v>2.3021040087202843E-5</v>
      </c>
      <c r="T28" s="42">
        <f t="shared" si="31"/>
        <v>2.2963487486984838E-5</v>
      </c>
      <c r="U28" s="42">
        <f t="shared" si="31"/>
        <v>2.2906078768267378E-5</v>
      </c>
      <c r="V28" s="42">
        <f t="shared" si="31"/>
        <v>2.2848813571346711E-5</v>
      </c>
      <c r="W28" s="42">
        <f t="shared" si="31"/>
        <v>2.2791691537418345E-5</v>
      </c>
      <c r="X28" s="42">
        <f t="shared" si="31"/>
        <v>2.2734712308574801E-5</v>
      </c>
      <c r="Y28" s="42">
        <f t="shared" si="31"/>
        <v>2.2677875527803367E-5</v>
      </c>
      <c r="Z28" s="42">
        <f t="shared" si="31"/>
        <v>2.2621180838983859E-5</v>
      </c>
      <c r="AA28" s="42">
        <f t="shared" si="31"/>
        <v>2.2564627886886401E-5</v>
      </c>
      <c r="AB28" s="42">
        <f t="shared" si="31"/>
        <v>2.2508216317169186E-5</v>
      </c>
      <c r="AC28" s="42">
        <f t="shared" si="31"/>
        <v>2.2451945776376265E-5</v>
      </c>
      <c r="AD28" s="42">
        <f t="shared" si="31"/>
        <v>2.2395815911935327E-5</v>
      </c>
      <c r="AE28" s="42">
        <f t="shared" si="31"/>
        <v>2.2339826372155489E-5</v>
      </c>
      <c r="AF28" s="42">
        <f t="shared" si="31"/>
        <v>2.2283976806225102E-5</v>
      </c>
      <c r="AG28" s="42">
        <f t="shared" si="31"/>
        <v>2.2228266864209541E-5</v>
      </c>
      <c r="AH28" s="42">
        <f t="shared" si="31"/>
        <v>2.2172696197049019E-5</v>
      </c>
      <c r="AI28" s="42">
        <f t="shared" si="31"/>
        <v>2.2117264456556397E-5</v>
      </c>
      <c r="AJ28" s="42">
        <f t="shared" si="31"/>
        <v>2.2061971295415006E-5</v>
      </c>
      <c r="AK28" s="42">
        <f t="shared" si="31"/>
        <v>2.2006816367176468E-5</v>
      </c>
      <c r="AL28" s="42">
        <f t="shared" si="31"/>
        <v>2.1951799326258527E-5</v>
      </c>
      <c r="AM28" s="42">
        <f t="shared" si="31"/>
        <v>2.1896919827942884E-5</v>
      </c>
      <c r="AN28" s="42">
        <f t="shared" si="31"/>
        <v>2.1842177528373026E-5</v>
      </c>
      <c r="AO28" s="42">
        <f t="shared" si="31"/>
        <v>2.1787572084552094E-5</v>
      </c>
      <c r="AP28" s="42">
        <f t="shared" si="31"/>
        <v>2.1733103154340714E-5</v>
      </c>
      <c r="AQ28" s="42">
        <f t="shared" ref="AQ28:BJ28" si="32">AP28*(1-$F$4)</f>
        <v>2.1678770396454863E-5</v>
      </c>
      <c r="AR28" s="42">
        <f t="shared" si="32"/>
        <v>2.1624573470463728E-5</v>
      </c>
      <c r="AS28" s="42">
        <f t="shared" si="32"/>
        <v>2.1570512036787568E-5</v>
      </c>
      <c r="AT28" s="42">
        <f t="shared" si="32"/>
        <v>2.1516585756695602E-5</v>
      </c>
      <c r="AU28" s="42">
        <f t="shared" si="32"/>
        <v>2.1462794292303864E-5</v>
      </c>
      <c r="AV28" s="42">
        <f t="shared" si="32"/>
        <v>2.1409137306573105E-5</v>
      </c>
      <c r="AW28" s="42">
        <f t="shared" si="32"/>
        <v>2.1355614463306674E-5</v>
      </c>
      <c r="AX28" s="42">
        <f t="shared" si="32"/>
        <v>2.1302225427148408E-5</v>
      </c>
      <c r="AY28" s="42">
        <f t="shared" si="32"/>
        <v>2.1248969863580537E-5</v>
      </c>
      <c r="AZ28" s="42">
        <f t="shared" si="32"/>
        <v>2.1195847438921587E-5</v>
      </c>
      <c r="BA28" s="42">
        <f t="shared" si="32"/>
        <v>2.1142857820324284E-5</v>
      </c>
      <c r="BB28" s="42">
        <f t="shared" si="32"/>
        <v>2.1090000675773473E-5</v>
      </c>
      <c r="BC28" s="42">
        <f t="shared" si="32"/>
        <v>2.103727567408404E-5</v>
      </c>
      <c r="BD28" s="42">
        <f t="shared" si="32"/>
        <v>2.098468248489883E-5</v>
      </c>
      <c r="BE28" s="42">
        <f t="shared" si="32"/>
        <v>2.0932220778686584E-5</v>
      </c>
      <c r="BF28" s="42">
        <f t="shared" si="32"/>
        <v>2.087989022673987E-5</v>
      </c>
      <c r="BG28" s="42">
        <f t="shared" si="32"/>
        <v>2.0827690501173023E-5</v>
      </c>
      <c r="BH28" s="42">
        <f t="shared" si="32"/>
        <v>2.0775621274920093E-5</v>
      </c>
      <c r="BI28" s="42">
        <f t="shared" si="32"/>
        <v>2.0723682221732795E-5</v>
      </c>
      <c r="BJ28" s="42">
        <f t="shared" si="32"/>
        <v>2.0671873016178465E-5</v>
      </c>
      <c r="BK28" t="str">
        <f t="shared" si="3"/>
        <v>18_CT</v>
      </c>
      <c r="BL28" t="str">
        <f t="shared" si="4"/>
        <v>d_ind_cem_7_9_lpg</v>
      </c>
      <c r="BO28" s="8">
        <f t="shared" si="5"/>
        <v>0.34619794083677108</v>
      </c>
      <c r="BP28" s="8">
        <f t="shared" si="6"/>
        <v>0.27852394487403409</v>
      </c>
      <c r="BQ28" s="8" cm="1">
        <f t="array" ref="BQ28">K28*INDEX(prod_est,$G28+$H28-1,MATCH(BQ$14,$BP$14:$DP$14,0))</f>
        <v>0.27497211058414917</v>
      </c>
      <c r="BR28" s="8" cm="1">
        <f t="array" ref="BR28">L28*INDEX(prod_est,$G28+$H28-1,MATCH(BR$14,$BP$14:$DP$14,0))</f>
        <v>0.26621910878478061</v>
      </c>
      <c r="BS28" s="8" cm="1">
        <f t="array" ref="BS28">M28*INDEX(prod_est,$G28+$H28-1,MATCH(BS$14,$BP$14:$DP$14,0))</f>
        <v>0.26448297288807343</v>
      </c>
      <c r="BT28" s="8" cm="1">
        <f t="array" ref="BT28">N28*INDEX(prod_est,$G28+$H28-1,MATCH(BT$14,$BP$14:$DP$14,0))</f>
        <v>0.26312494418235366</v>
      </c>
      <c r="BU28" s="8" cm="1">
        <f t="array" ref="BU28">O28*INDEX(prod_est,$G28+$H28-1,MATCH(BU$14,$BP$14:$DP$14,0))</f>
        <v>0.26120595341240943</v>
      </c>
      <c r="BV28" s="8" cm="1">
        <f t="array" ref="BV28">P28*INDEX(prod_est,$G28+$H28-1,MATCH(BV$14,$BP$14:$DP$14,0))</f>
        <v>0.25953745353679275</v>
      </c>
      <c r="BW28" s="8" cm="1">
        <f t="array" ref="BW28">Q28*INDEX(prod_est,$G28+$H28-1,MATCH(BW$14,$BP$14:$DP$14,0))</f>
        <v>0.25817059360070987</v>
      </c>
      <c r="BX28" s="8" cm="1">
        <f t="array" ref="BX28">R28*INDEX(prod_est,$G28+$H28-1,MATCH(BX$14,$BP$14:$DP$14,0))</f>
        <v>0.25658641883240896</v>
      </c>
      <c r="BY28" s="8" cm="1">
        <f t="array" ref="BY28">S28*INDEX(prod_est,$G28+$H28-1,MATCH(BY$14,$BP$14:$DP$14,0))</f>
        <v>0.25536294842712781</v>
      </c>
      <c r="BZ28" s="8" cm="1">
        <f t="array" ref="BZ28">T28*INDEX(prod_est,$G28+$H28-1,MATCH(BZ$14,$BP$14:$DP$14,0))</f>
        <v>0.25328441417370134</v>
      </c>
      <c r="CA28" s="8" cm="1">
        <f t="array" ref="CA28">U28*INDEX(prod_est,$G28+$H28-1,MATCH(CA$14,$BP$14:$DP$14,0))</f>
        <v>0.2513988081685653</v>
      </c>
      <c r="CB28" s="8" cm="1">
        <f t="array" ref="CB28">V28*INDEX(prod_est,$G28+$H28-1,MATCH(CB$14,$BP$14:$DP$14,0))</f>
        <v>0.24960249750822658</v>
      </c>
      <c r="CC28" s="8" cm="1">
        <f t="array" ref="CC28">W28*INDEX(prod_est,$G28+$H28-1,MATCH(CC$14,$BP$14:$DP$14,0))</f>
        <v>0.24702628195484164</v>
      </c>
      <c r="CD28" s="8" cm="1">
        <f t="array" ref="CD28">X28*INDEX(prod_est,$G28+$H28-1,MATCH(CD$14,$BP$14:$DP$14,0))</f>
        <v>0.24510995218034579</v>
      </c>
      <c r="CE28" s="8" cm="1">
        <f t="array" ref="CE28">Y28*INDEX(prod_est,$G28+$H28-1,MATCH(CE$14,$BP$14:$DP$14,0))</f>
        <v>0.24319467816340942</v>
      </c>
      <c r="CF28" s="8" cm="1">
        <f t="array" ref="CF28">Z28*INDEX(prod_est,$G28+$H28-1,MATCH(CF$14,$BP$14:$DP$14,0))</f>
        <v>0.24150391283664768</v>
      </c>
      <c r="CG28" s="8" cm="1">
        <f t="array" ref="CG28">AA28*INDEX(prod_est,$G28+$H28-1,MATCH(CG$14,$BP$14:$DP$14,0))</f>
        <v>0.23996436911483376</v>
      </c>
      <c r="CH28" s="8" cm="1">
        <f t="array" ref="CH28">AB28*INDEX(prod_est,$G28+$H28-1,MATCH(CH$14,$BP$14:$DP$14,0))</f>
        <v>0.23884081876910185</v>
      </c>
      <c r="CI28" s="8" cm="1">
        <f t="array" ref="CI28">AC28*INDEX(prod_est,$G28+$H28-1,MATCH(CI$14,$BP$14:$DP$14,0))</f>
        <v>0.23822869155419354</v>
      </c>
      <c r="CJ28" s="8" cm="1">
        <f t="array" ref="CJ28">AD28*INDEX(prod_est,$G28+$H28-1,MATCH(CJ$14,$BP$14:$DP$14,0))</f>
        <v>0.23769035516401121</v>
      </c>
      <c r="CK28" s="8" cm="1">
        <f t="array" ref="CK28">AE28*INDEX(prod_est,$G28+$H28-1,MATCH(CK$14,$BP$14:$DP$14,0))</f>
        <v>0.23738481200586314</v>
      </c>
      <c r="CL28" s="8" cm="1">
        <f t="array" ref="CL28">AF28*INDEX(prod_est,$G28+$H28-1,MATCH(CL$14,$BP$14:$DP$14,0))</f>
        <v>0.23729282943334654</v>
      </c>
      <c r="CM28" s="8" cm="1">
        <f t="array" ref="CM28">AG28*INDEX(prod_est,$G28+$H28-1,MATCH(CM$14,$BP$14:$DP$14,0))</f>
        <v>0.23579226940642589</v>
      </c>
      <c r="CN28" s="8" cm="1">
        <f t="array" ref="CN28">AH28*INDEX(prod_est,$G28+$H28-1,MATCH(CN$14,$BP$14:$DP$14,0))</f>
        <v>0.23458308251143489</v>
      </c>
      <c r="CO28" s="8" cm="1">
        <f t="array" ref="CO28">AI28*INDEX(prod_est,$G28+$H28-1,MATCH(CO$14,$BP$14:$DP$14,0))</f>
        <v>0.23353871682671384</v>
      </c>
      <c r="CP28" s="8" cm="1">
        <f t="array" ref="CP28">AJ28*INDEX(prod_est,$G28+$H28-1,MATCH(CP$14,$BP$14:$DP$14,0))</f>
        <v>0.23271952028986398</v>
      </c>
      <c r="CQ28" s="8" cm="1">
        <f t="array" ref="CQ28">AK28*INDEX(prod_est,$G28+$H28-1,MATCH(CQ$14,$BP$14:$DP$14,0))</f>
        <v>0.23209513508905943</v>
      </c>
      <c r="CR28" s="8" cm="1">
        <f t="array" ref="CR28">AL28*INDEX(prod_est,$G28+$H28-1,MATCH(CR$14,$BP$14:$DP$14,0))</f>
        <v>0.23069067880653893</v>
      </c>
      <c r="CS28" s="8" cm="1">
        <f t="array" ref="CS28">AM28*INDEX(prod_est,$G28+$H28-1,MATCH(CS$14,$BP$14:$DP$14,0))</f>
        <v>0.22946364278830969</v>
      </c>
      <c r="CT28" s="8" cm="1">
        <f t="array" ref="CT28">AN28*INDEX(prod_est,$G28+$H28-1,MATCH(CT$14,$BP$14:$DP$14,0))</f>
        <v>0.22843747096689321</v>
      </c>
      <c r="CU28" s="8" cm="1">
        <f t="array" ref="CU28">AO28*INDEX(prod_est,$G28+$H28-1,MATCH(CU$14,$BP$14:$DP$14,0))</f>
        <v>0.22759592511927734</v>
      </c>
      <c r="CV28" s="8" cm="1">
        <f t="array" ref="CV28">AP28*INDEX(prod_est,$G28+$H28-1,MATCH(CV$14,$BP$14:$DP$14,0))</f>
        <v>0.22688407826511756</v>
      </c>
      <c r="CW28" cm="1">
        <f t="array" ref="CW28">AQ28*INDEX(prod_est,$G28+$H28-1,MATCH(CW$14,$BP$14:$DP$14,0))</f>
        <v>0.22631686806945475</v>
      </c>
      <c r="CX28" cm="1">
        <f t="array" ref="CX28">AR28*INDEX(prod_est,$G28+$H28-1,MATCH(CX$14,$BP$14:$DP$14,0))</f>
        <v>0.22575107589928115</v>
      </c>
      <c r="CY28" cm="1">
        <f t="array" ref="CY28">AS28*INDEX(prod_est,$G28+$H28-1,MATCH(CY$14,$BP$14:$DP$14,0))</f>
        <v>0.22518669820953294</v>
      </c>
      <c r="CZ28" cm="1">
        <f t="array" ref="CZ28">AT28*INDEX(prod_est,$G28+$H28-1,MATCH(CZ$14,$BP$14:$DP$14,0))</f>
        <v>0.22462373146400913</v>
      </c>
      <c r="DA28" cm="1">
        <f t="array" ref="DA28">AU28*INDEX(prod_est,$G28+$H28-1,MATCH(DA$14,$BP$14:$DP$14,0))</f>
        <v>0.22406217213534912</v>
      </c>
      <c r="DB28" cm="1">
        <f t="array" ref="DB28">AV28*INDEX(prod_est,$G28+$H28-1,MATCH(DB$14,$BP$14:$DP$14,0))</f>
        <v>0.22350201670501074</v>
      </c>
      <c r="DC28" cm="1">
        <f t="array" ref="DC28">AW28*INDEX(prod_est,$G28+$H28-1,MATCH(DC$14,$BP$14:$DP$14,0))</f>
        <v>0.22294326166324824</v>
      </c>
      <c r="DD28" cm="1">
        <f t="array" ref="DD28">AX28*INDEX(prod_est,$G28+$H28-1,MATCH(DD$14,$BP$14:$DP$14,0))</f>
        <v>0.22238590350909013</v>
      </c>
      <c r="DE28" cm="1">
        <f t="array" ref="DE28">AY28*INDEX(prod_est,$G28+$H28-1,MATCH(DE$14,$BP$14:$DP$14,0))</f>
        <v>0.2218299387503174</v>
      </c>
      <c r="DF28" cm="1">
        <f t="array" ref="DF28">AZ28*INDEX(prod_est,$G28+$H28-1,MATCH(DF$14,$BP$14:$DP$14,0))</f>
        <v>0.22127536390344163</v>
      </c>
      <c r="DG28" cm="1">
        <f t="array" ref="DG28">BA28*INDEX(prod_est,$G28+$H28-1,MATCH(DG$14,$BP$14:$DP$14,0))</f>
        <v>0.22072217549368303</v>
      </c>
      <c r="DH28" cm="1">
        <f t="array" ref="DH28">BB28*INDEX(prod_est,$G28+$H28-1,MATCH(DH$14,$BP$14:$DP$14,0))</f>
        <v>0.22017037005494883</v>
      </c>
      <c r="DI28" cm="1">
        <f t="array" ref="DI28">BC28*INDEX(prod_est,$G28+$H28-1,MATCH(DI$14,$BP$14:$DP$14,0))</f>
        <v>0.21961994412981145</v>
      </c>
      <c r="DJ28" cm="1">
        <f t="array" ref="DJ28">BD28*INDEX(prod_est,$G28+$H28-1,MATCH(DJ$14,$BP$14:$DP$14,0))</f>
        <v>0.21907089426948692</v>
      </c>
      <c r="DK28" cm="1">
        <f t="array" ref="DK28">BE28*INDEX(prod_est,$G28+$H28-1,MATCH(DK$14,$BP$14:$DP$14,0))</f>
        <v>0.21852321703381322</v>
      </c>
      <c r="DL28" cm="1">
        <f t="array" ref="DL28">BF28*INDEX(prod_est,$G28+$H28-1,MATCH(DL$14,$BP$14:$DP$14,0))</f>
        <v>0.21797690899122871</v>
      </c>
      <c r="DM28" cm="1">
        <f t="array" ref="DM28">BG28*INDEX(prod_est,$G28+$H28-1,MATCH(DM$14,$BP$14:$DP$14,0))</f>
        <v>0.21743196671875067</v>
      </c>
      <c r="DN28" cm="1">
        <f t="array" ref="DN28">BH28*INDEX(prod_est,$G28+$H28-1,MATCH(DN$14,$BP$14:$DP$14,0))</f>
        <v>0.21688838680195383</v>
      </c>
      <c r="DO28" cm="1">
        <f t="array" ref="DO28">BI28*INDEX(prod_est,$G28+$H28-1,MATCH(DO$14,$BP$14:$DP$14,0))</f>
        <v>0.21634616583494895</v>
      </c>
      <c r="DP28" cm="1">
        <f t="array" ref="DP28">BJ28*INDEX(prod_est,$G28+$H28-1,MATCH(DP$14,$BP$14:$DP$14,0))</f>
        <v>0.21580530042036161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18_CT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18_CT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18_CT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7.2444530379055618E-4</v>
      </c>
      <c r="K32" s="42">
        <f t="shared" ref="K32:AP32" si="39">J32*(1-$F$4)</f>
        <v>7.2263419053107984E-4</v>
      </c>
      <c r="L32" s="42">
        <f t="shared" si="39"/>
        <v>7.2082760505475213E-4</v>
      </c>
      <c r="M32" s="42">
        <f t="shared" si="39"/>
        <v>7.190255360421153E-4</v>
      </c>
      <c r="N32" s="42">
        <f t="shared" si="39"/>
        <v>7.1722797220201005E-4</v>
      </c>
      <c r="O32" s="42">
        <f t="shared" si="39"/>
        <v>7.1543490227150505E-4</v>
      </c>
      <c r="P32" s="42">
        <f t="shared" si="39"/>
        <v>7.1364631501582632E-4</v>
      </c>
      <c r="Q32" s="42">
        <f t="shared" si="39"/>
        <v>7.1186219922828682E-4</v>
      </c>
      <c r="R32" s="42">
        <f t="shared" si="39"/>
        <v>7.1008254373021613E-4</v>
      </c>
      <c r="S32" s="42">
        <f t="shared" si="39"/>
        <v>7.0830733737089059E-4</v>
      </c>
      <c r="T32" s="42">
        <f t="shared" si="39"/>
        <v>7.065365690274634E-4</v>
      </c>
      <c r="U32" s="42">
        <f t="shared" si="39"/>
        <v>7.0477022760489475E-4</v>
      </c>
      <c r="V32" s="42">
        <f t="shared" si="39"/>
        <v>7.030083020358825E-4</v>
      </c>
      <c r="W32" s="42">
        <f t="shared" si="39"/>
        <v>7.0125078128079282E-4</v>
      </c>
      <c r="X32" s="42">
        <f t="shared" si="39"/>
        <v>6.994976543275909E-4</v>
      </c>
      <c r="Y32" s="42">
        <f t="shared" si="39"/>
        <v>6.9774891019177198E-4</v>
      </c>
      <c r="Z32" s="42">
        <f t="shared" si="39"/>
        <v>6.9600453791629263E-4</v>
      </c>
      <c r="AA32" s="42">
        <f t="shared" si="39"/>
        <v>6.9426452657150189E-4</v>
      </c>
      <c r="AB32" s="42">
        <f t="shared" si="39"/>
        <v>6.9252886525507319E-4</v>
      </c>
      <c r="AC32" s="42">
        <f t="shared" si="39"/>
        <v>6.9079754309193551E-4</v>
      </c>
      <c r="AD32" s="42">
        <f t="shared" si="39"/>
        <v>6.8907054923420571E-4</v>
      </c>
      <c r="AE32" s="42">
        <f t="shared" si="39"/>
        <v>6.8734787286112023E-4</v>
      </c>
      <c r="AF32" s="42">
        <f t="shared" si="39"/>
        <v>6.8562950317896745E-4</v>
      </c>
      <c r="AG32" s="42">
        <f t="shared" si="39"/>
        <v>6.8391542942102012E-4</v>
      </c>
      <c r="AH32" s="42">
        <f t="shared" si="39"/>
        <v>6.8220564084746761E-4</v>
      </c>
      <c r="AI32" s="42">
        <f t="shared" si="39"/>
        <v>6.8050012674534903E-4</v>
      </c>
      <c r="AJ32" s="42">
        <f t="shared" si="39"/>
        <v>6.7879887642848565E-4</v>
      </c>
      <c r="AK32" s="42">
        <f t="shared" si="39"/>
        <v>6.7710187923741448E-4</v>
      </c>
      <c r="AL32" s="42">
        <f t="shared" si="39"/>
        <v>6.7540912453932099E-4</v>
      </c>
      <c r="AM32" s="42">
        <f t="shared" si="39"/>
        <v>6.7372060172797273E-4</v>
      </c>
      <c r="AN32" s="42">
        <f t="shared" si="39"/>
        <v>6.7203630022365278E-4</v>
      </c>
      <c r="AO32" s="42">
        <f t="shared" si="39"/>
        <v>6.703562094730937E-4</v>
      </c>
      <c r="AP32" s="42">
        <f t="shared" si="39"/>
        <v>6.6868031894941099E-4</v>
      </c>
      <c r="AQ32" s="42">
        <f t="shared" ref="AQ32:BJ32" si="40">AP32*(1-$F$4)</f>
        <v>6.6700861815203755E-4</v>
      </c>
      <c r="AR32" s="42">
        <f t="shared" si="40"/>
        <v>6.6534109660665753E-4</v>
      </c>
      <c r="AS32" s="42">
        <f t="shared" si="40"/>
        <v>6.6367774386514092E-4</v>
      </c>
      <c r="AT32" s="42">
        <f t="shared" si="40"/>
        <v>6.6201854950547812E-4</v>
      </c>
      <c r="AU32" s="42">
        <f t="shared" si="40"/>
        <v>6.6036350313171443E-4</v>
      </c>
      <c r="AV32" s="42">
        <f t="shared" si="40"/>
        <v>6.5871259437388517E-4</v>
      </c>
      <c r="AW32" s="42">
        <f t="shared" si="40"/>
        <v>6.570658128879505E-4</v>
      </c>
      <c r="AX32" s="42">
        <f t="shared" si="40"/>
        <v>6.5542314835573062E-4</v>
      </c>
      <c r="AY32" s="42">
        <f t="shared" si="40"/>
        <v>6.5378459048484128E-4</v>
      </c>
      <c r="AZ32" s="42">
        <f t="shared" si="40"/>
        <v>6.5215012900862919E-4</v>
      </c>
      <c r="BA32" s="42">
        <f t="shared" si="40"/>
        <v>6.5051975368610768E-4</v>
      </c>
      <c r="BB32" s="42">
        <f t="shared" si="40"/>
        <v>6.4889345430189243E-4</v>
      </c>
      <c r="BC32" s="42">
        <f t="shared" si="40"/>
        <v>6.4727122066613775E-4</v>
      </c>
      <c r="BD32" s="42">
        <f t="shared" si="40"/>
        <v>6.4565304261447244E-4</v>
      </c>
      <c r="BE32" s="42">
        <f t="shared" si="40"/>
        <v>6.4403891000793629E-4</v>
      </c>
      <c r="BF32" s="42">
        <f t="shared" si="40"/>
        <v>6.4242881273291646E-4</v>
      </c>
      <c r="BG32" s="42">
        <f t="shared" si="40"/>
        <v>6.4082274070108422E-4</v>
      </c>
      <c r="BH32" s="42">
        <f t="shared" si="40"/>
        <v>6.3922068384933157E-4</v>
      </c>
      <c r="BI32" s="42">
        <f t="shared" si="40"/>
        <v>6.3762263213970832E-4</v>
      </c>
      <c r="BJ32" s="42">
        <f t="shared" si="40"/>
        <v>6.3602857555935914E-4</v>
      </c>
      <c r="BK32" t="str">
        <f t="shared" si="3"/>
        <v>18_CT</v>
      </c>
      <c r="BL32" t="str">
        <f t="shared" si="4"/>
        <v>d_ind_cem_8_1_natural_gas</v>
      </c>
      <c r="BO32" s="8">
        <f t="shared" si="5"/>
        <v>8.5974273694129568</v>
      </c>
      <c r="BP32" s="8">
        <f t="shared" si="6"/>
        <v>8.5695760504509106</v>
      </c>
      <c r="BQ32" s="8" cm="1">
        <f t="array" ref="BQ32">K32*INDEX(prod_est,$G32+$H32-1,MATCH(BQ$14,$BP$14:$DP$14,0))</f>
        <v>8.4602938338733225</v>
      </c>
      <c r="BR32" s="8" cm="1">
        <f t="array" ref="BR32">L32*INDEX(prod_est,$G32+$H32-1,MATCH(BR$14,$BP$14:$DP$14,0))</f>
        <v>8.1909830045177117</v>
      </c>
      <c r="BS32" s="8" cm="1">
        <f t="array" ref="BS32">M32*INDEX(prod_est,$G32+$H32-1,MATCH(BS$14,$BP$14:$DP$14,0))</f>
        <v>8.1375658787209399</v>
      </c>
      <c r="BT32" s="8" cm="1">
        <f t="array" ref="BT32">N32*INDEX(prod_est,$G32+$H32-1,MATCH(BT$14,$BP$14:$DP$14,0))</f>
        <v>8.0957822888840774</v>
      </c>
      <c r="BU32" s="8" cm="1">
        <f t="array" ref="BU32">O32*INDEX(prod_est,$G32+$H32-1,MATCH(BU$14,$BP$14:$DP$14,0))</f>
        <v>8.0367391163102155</v>
      </c>
      <c r="BV32" s="8" cm="1">
        <f t="array" ref="BV32">P32*INDEX(prod_est,$G32+$H32-1,MATCH(BV$14,$BP$14:$DP$14,0))</f>
        <v>7.9854030037877122</v>
      </c>
      <c r="BW32" s="8" cm="1">
        <f t="array" ref="BW32">Q32*INDEX(prod_est,$G32+$H32-1,MATCH(BW$14,$BP$14:$DP$14,0))</f>
        <v>7.9433476961987202</v>
      </c>
      <c r="BX32" s="8" cm="1">
        <f t="array" ref="BX32">R32*INDEX(prod_est,$G32+$H32-1,MATCH(BX$14,$BP$14:$DP$14,0))</f>
        <v>7.894606083838247</v>
      </c>
      <c r="BY32" s="8" cm="1">
        <f t="array" ref="BY32">S32*INDEX(prod_est,$G32+$H32-1,MATCH(BY$14,$BP$14:$DP$14,0))</f>
        <v>7.8569625602687578</v>
      </c>
      <c r="BZ32" s="8" cm="1">
        <f t="array" ref="BZ32">T32*INDEX(prod_est,$G32+$H32-1,MATCH(BZ$14,$BP$14:$DP$14,0))</f>
        <v>7.7930105816829984</v>
      </c>
      <c r="CA32" s="8" cm="1">
        <f t="array" ref="CA32">U32*INDEX(prod_est,$G32+$H32-1,MATCH(CA$14,$BP$14:$DP$14,0))</f>
        <v>7.7349945857171631</v>
      </c>
      <c r="CB32" s="8" cm="1">
        <f t="array" ref="CB32">V32*INDEX(prod_est,$G32+$H32-1,MATCH(CB$14,$BP$14:$DP$14,0))</f>
        <v>7.6797260133114031</v>
      </c>
      <c r="CC32" s="8" cm="1">
        <f t="array" ref="CC32">W32*INDEX(prod_est,$G32+$H32-1,MATCH(CC$14,$BP$14:$DP$14,0))</f>
        <v>7.600461463482227</v>
      </c>
      <c r="CD32" s="8" cm="1">
        <f t="array" ref="CD32">X32*INDEX(prod_est,$G32+$H32-1,MATCH(CD$14,$BP$14:$DP$14,0))</f>
        <v>7.5415001639511834</v>
      </c>
      <c r="CE32" s="8" cm="1">
        <f t="array" ref="CE32">Y32*INDEX(prod_est,$G32+$H32-1,MATCH(CE$14,$BP$14:$DP$14,0))</f>
        <v>7.4825713477841864</v>
      </c>
      <c r="CF32" s="8" cm="1">
        <f t="array" ref="CF32">Z32*INDEX(prod_est,$G32+$H32-1,MATCH(CF$14,$BP$14:$DP$14,0))</f>
        <v>7.4305501757528081</v>
      </c>
      <c r="CG32" s="8" cm="1">
        <f t="array" ref="CG32">AA32*INDEX(prod_est,$G32+$H32-1,MATCH(CG$14,$BP$14:$DP$14,0))</f>
        <v>7.3831817636292278</v>
      </c>
      <c r="CH32" s="8" cm="1">
        <f t="array" ref="CH32">AB32*INDEX(prod_est,$G32+$H32-1,MATCH(CH$14,$BP$14:$DP$14,0))</f>
        <v>7.348612562986121</v>
      </c>
      <c r="CI32" s="8" cm="1">
        <f t="array" ref="CI32">AC32*INDEX(prod_est,$G32+$H32-1,MATCH(CI$14,$BP$14:$DP$14,0))</f>
        <v>7.3297787398364456</v>
      </c>
      <c r="CJ32" s="8" cm="1">
        <f t="array" ref="CJ32">AD32*INDEX(prod_est,$G32+$H32-1,MATCH(CJ$14,$BP$14:$DP$14,0))</f>
        <v>7.3132152998834492</v>
      </c>
      <c r="CK32" s="8" cm="1">
        <f t="array" ref="CK32">AE32*INDEX(prod_est,$G32+$H32-1,MATCH(CK$14,$BP$14:$DP$14,0))</f>
        <v>7.3038144014018869</v>
      </c>
      <c r="CL32" s="8" cm="1">
        <f t="array" ref="CL32">AF32*INDEX(prod_est,$G32+$H32-1,MATCH(CL$14,$BP$14:$DP$14,0))</f>
        <v>7.3009842976890678</v>
      </c>
      <c r="CM32" s="8" cm="1">
        <f t="array" ref="CM32">AG32*INDEX(prod_est,$G32+$H32-1,MATCH(CM$14,$BP$14:$DP$14,0))</f>
        <v>7.2548153290756918</v>
      </c>
      <c r="CN32" s="8" cm="1">
        <f t="array" ref="CN32">AH32*INDEX(prod_est,$G32+$H32-1,MATCH(CN$14,$BP$14:$DP$14,0))</f>
        <v>7.21761127805408</v>
      </c>
      <c r="CO32" s="8" cm="1">
        <f t="array" ref="CO32">AI32*INDEX(prod_est,$G32+$H32-1,MATCH(CO$14,$BP$14:$DP$14,0))</f>
        <v>7.1854784172196347</v>
      </c>
      <c r="CP32" s="8" cm="1">
        <f t="array" ref="CP32">AJ32*INDEX(prod_est,$G32+$H32-1,MATCH(CP$14,$BP$14:$DP$14,0))</f>
        <v>7.1602735213677686</v>
      </c>
      <c r="CQ32" s="8" cm="1">
        <f t="array" ref="CQ32">AK32*INDEX(prod_est,$G32+$H32-1,MATCH(CQ$14,$BP$14:$DP$14,0))</f>
        <v>7.1410625466507103</v>
      </c>
      <c r="CR32" s="8" cm="1">
        <f t="array" ref="CR32">AL32*INDEX(prod_est,$G32+$H32-1,MATCH(CR$14,$BP$14:$DP$14,0))</f>
        <v>7.0978504812462937</v>
      </c>
      <c r="CS32" s="8" cm="1">
        <f t="array" ref="CS32">AM32*INDEX(prod_est,$G32+$H32-1,MATCH(CS$14,$BP$14:$DP$14,0))</f>
        <v>7.0600972515208786</v>
      </c>
      <c r="CT32" s="8" cm="1">
        <f t="array" ref="CT32">AN32*INDEX(prod_est,$G32+$H32-1,MATCH(CT$14,$BP$14:$DP$14,0))</f>
        <v>7.0285241762923363</v>
      </c>
      <c r="CU32" s="8" cm="1">
        <f t="array" ref="CU32">AO32*INDEX(prod_est,$G32+$H32-1,MATCH(CU$14,$BP$14:$DP$14,0))</f>
        <v>7.0026316407534379</v>
      </c>
      <c r="CV32" s="8" cm="1">
        <f t="array" ref="CV32">AP32*INDEX(prod_est,$G32+$H32-1,MATCH(CV$14,$BP$14:$DP$14,0))</f>
        <v>6.9807296611740677</v>
      </c>
      <c r="CW32" cm="1">
        <f t="array" ref="CW32">AQ32*INDEX(prod_est,$G32+$H32-1,MATCH(CW$14,$BP$14:$DP$14,0))</f>
        <v>6.9632778370211339</v>
      </c>
      <c r="CX32" cm="1">
        <f t="array" ref="CX32">AR32*INDEX(prod_est,$G32+$H32-1,MATCH(CX$14,$BP$14:$DP$14,0))</f>
        <v>6.9458696424285815</v>
      </c>
      <c r="CY32" cm="1">
        <f t="array" ref="CY32">AS32*INDEX(prod_est,$G32+$H32-1,MATCH(CY$14,$BP$14:$DP$14,0))</f>
        <v>6.9285049683225104</v>
      </c>
      <c r="CZ32" cm="1">
        <f t="array" ref="CZ32">AT32*INDEX(prod_est,$G32+$H32-1,MATCH(CZ$14,$BP$14:$DP$14,0))</f>
        <v>6.9111837059017045</v>
      </c>
      <c r="DA32" cm="1">
        <f t="array" ref="DA32">AU32*INDEX(prod_est,$G32+$H32-1,MATCH(DA$14,$BP$14:$DP$14,0))</f>
        <v>6.8939057466369507</v>
      </c>
      <c r="DB32" cm="1">
        <f t="array" ref="DB32">AV32*INDEX(prod_est,$G32+$H32-1,MATCH(DB$14,$BP$14:$DP$14,0))</f>
        <v>6.8766709822703582</v>
      </c>
      <c r="DC32" cm="1">
        <f t="array" ref="DC32">AW32*INDEX(prod_est,$G32+$H32-1,MATCH(DC$14,$BP$14:$DP$14,0))</f>
        <v>6.8594793048146832</v>
      </c>
      <c r="DD32" cm="1">
        <f t="array" ref="DD32">AX32*INDEX(prod_est,$G32+$H32-1,MATCH(DD$14,$BP$14:$DP$14,0))</f>
        <v>6.8423306065526459</v>
      </c>
      <c r="DE32" cm="1">
        <f t="array" ref="DE32">AY32*INDEX(prod_est,$G32+$H32-1,MATCH(DE$14,$BP$14:$DP$14,0))</f>
        <v>6.8252247800362644</v>
      </c>
      <c r="DF32" cm="1">
        <f t="array" ref="DF32">AZ32*INDEX(prod_est,$G32+$H32-1,MATCH(DF$14,$BP$14:$DP$14,0))</f>
        <v>6.8081617180861738</v>
      </c>
      <c r="DG32" cm="1">
        <f t="array" ref="DG32">BA32*INDEX(prod_est,$G32+$H32-1,MATCH(DG$14,$BP$14:$DP$14,0))</f>
        <v>6.7911413137909591</v>
      </c>
      <c r="DH32" cm="1">
        <f t="array" ref="DH32">BB32*INDEX(prod_est,$G32+$H32-1,MATCH(DH$14,$BP$14:$DP$14,0))</f>
        <v>6.7741634605064824</v>
      </c>
      <c r="DI32" cm="1">
        <f t="array" ref="DI32">BC32*INDEX(prod_est,$G32+$H32-1,MATCH(DI$14,$BP$14:$DP$14,0))</f>
        <v>6.7572280518552166</v>
      </c>
      <c r="DJ32" cm="1">
        <f t="array" ref="DJ32">BD32*INDEX(prod_est,$G32+$H32-1,MATCH(DJ$14,$BP$14:$DP$14,0))</f>
        <v>6.7403349817255789</v>
      </c>
      <c r="DK32" cm="1">
        <f t="array" ref="DK32">BE32*INDEX(prod_est,$G32+$H32-1,MATCH(DK$14,$BP$14:$DP$14,0))</f>
        <v>6.7234841442712652</v>
      </c>
      <c r="DL32" cm="1">
        <f t="array" ref="DL32">BF32*INDEX(prod_est,$G32+$H32-1,MATCH(DL$14,$BP$14:$DP$14,0))</f>
        <v>6.7066754339105872</v>
      </c>
      <c r="DM32" cm="1">
        <f t="array" ref="DM32">BG32*INDEX(prod_est,$G32+$H32-1,MATCH(DM$14,$BP$14:$DP$14,0))</f>
        <v>6.6899087453258108</v>
      </c>
      <c r="DN32" cm="1">
        <f t="array" ref="DN32">BH32*INDEX(prod_est,$G32+$H32-1,MATCH(DN$14,$BP$14:$DP$14,0))</f>
        <v>6.6731839734624971</v>
      </c>
      <c r="DO32" cm="1">
        <f t="array" ref="DO32">BI32*INDEX(prod_est,$G32+$H32-1,MATCH(DO$14,$BP$14:$DP$14,0))</f>
        <v>6.6565010135288416</v>
      </c>
      <c r="DP32" cm="1">
        <f t="array" ref="DP32">BJ32*INDEX(prod_est,$G32+$H32-1,MATCH(DP$14,$BP$14:$DP$14,0))</f>
        <v>6.6398597609950203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18_CT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18_CT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18_CT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18_CT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ref="K37:AP37" si="49">J37*(1-$F$4)</f>
        <v>0</v>
      </c>
      <c r="L37" s="42">
        <f t="shared" si="49"/>
        <v>0</v>
      </c>
      <c r="M37" s="42">
        <f t="shared" si="49"/>
        <v>0</v>
      </c>
      <c r="N37" s="42">
        <f t="shared" si="49"/>
        <v>0</v>
      </c>
      <c r="O37" s="42">
        <f t="shared" si="49"/>
        <v>0</v>
      </c>
      <c r="P37" s="42">
        <f t="shared" si="49"/>
        <v>0</v>
      </c>
      <c r="Q37" s="42">
        <f t="shared" si="49"/>
        <v>0</v>
      </c>
      <c r="R37" s="42">
        <f t="shared" si="49"/>
        <v>0</v>
      </c>
      <c r="S37" s="42">
        <f t="shared" si="49"/>
        <v>0</v>
      </c>
      <c r="T37" s="42">
        <f t="shared" si="49"/>
        <v>0</v>
      </c>
      <c r="U37" s="42">
        <f t="shared" si="49"/>
        <v>0</v>
      </c>
      <c r="V37" s="42">
        <f t="shared" si="49"/>
        <v>0</v>
      </c>
      <c r="W37" s="42">
        <f t="shared" si="49"/>
        <v>0</v>
      </c>
      <c r="X37" s="42">
        <f t="shared" si="49"/>
        <v>0</v>
      </c>
      <c r="Y37" s="42">
        <f t="shared" si="49"/>
        <v>0</v>
      </c>
      <c r="Z37" s="42">
        <f t="shared" si="49"/>
        <v>0</v>
      </c>
      <c r="AA37" s="42">
        <f t="shared" si="49"/>
        <v>0</v>
      </c>
      <c r="AB37" s="42">
        <f t="shared" si="49"/>
        <v>0</v>
      </c>
      <c r="AC37" s="42">
        <f t="shared" si="49"/>
        <v>0</v>
      </c>
      <c r="AD37" s="42">
        <f t="shared" si="49"/>
        <v>0</v>
      </c>
      <c r="AE37" s="42">
        <f t="shared" si="49"/>
        <v>0</v>
      </c>
      <c r="AF37" s="42">
        <f t="shared" si="49"/>
        <v>0</v>
      </c>
      <c r="AG37" s="42">
        <f t="shared" si="49"/>
        <v>0</v>
      </c>
      <c r="AH37" s="42">
        <f t="shared" si="49"/>
        <v>0</v>
      </c>
      <c r="AI37" s="42">
        <f t="shared" si="49"/>
        <v>0</v>
      </c>
      <c r="AJ37" s="42">
        <f t="shared" si="49"/>
        <v>0</v>
      </c>
      <c r="AK37" s="42">
        <f t="shared" si="49"/>
        <v>0</v>
      </c>
      <c r="AL37" s="42">
        <f t="shared" si="49"/>
        <v>0</v>
      </c>
      <c r="AM37" s="42">
        <f t="shared" si="49"/>
        <v>0</v>
      </c>
      <c r="AN37" s="42">
        <f t="shared" si="49"/>
        <v>0</v>
      </c>
      <c r="AO37" s="42">
        <f t="shared" si="49"/>
        <v>0</v>
      </c>
      <c r="AP37" s="42">
        <f t="shared" si="49"/>
        <v>0</v>
      </c>
      <c r="AQ37" s="42">
        <f t="shared" ref="AQ37:BJ37" si="50">AP37*(1-$F$4)</f>
        <v>0</v>
      </c>
      <c r="AR37" s="42">
        <f t="shared" si="50"/>
        <v>0</v>
      </c>
      <c r="AS37" s="42">
        <f t="shared" si="50"/>
        <v>0</v>
      </c>
      <c r="AT37" s="42">
        <f t="shared" si="50"/>
        <v>0</v>
      </c>
      <c r="AU37" s="42">
        <f t="shared" si="50"/>
        <v>0</v>
      </c>
      <c r="AV37" s="42">
        <f t="shared" si="50"/>
        <v>0</v>
      </c>
      <c r="AW37" s="42">
        <f t="shared" si="50"/>
        <v>0</v>
      </c>
      <c r="AX37" s="42">
        <f t="shared" si="50"/>
        <v>0</v>
      </c>
      <c r="AY37" s="42">
        <f t="shared" si="50"/>
        <v>0</v>
      </c>
      <c r="AZ37" s="42">
        <f t="shared" si="50"/>
        <v>0</v>
      </c>
      <c r="BA37" s="42">
        <f t="shared" si="50"/>
        <v>0</v>
      </c>
      <c r="BB37" s="42">
        <f t="shared" si="50"/>
        <v>0</v>
      </c>
      <c r="BC37" s="42">
        <f t="shared" si="50"/>
        <v>0</v>
      </c>
      <c r="BD37" s="42">
        <f t="shared" si="50"/>
        <v>0</v>
      </c>
      <c r="BE37" s="42">
        <f t="shared" si="50"/>
        <v>0</v>
      </c>
      <c r="BF37" s="42">
        <f t="shared" si="50"/>
        <v>0</v>
      </c>
      <c r="BG37" s="42">
        <f t="shared" si="50"/>
        <v>0</v>
      </c>
      <c r="BH37" s="42">
        <f t="shared" si="50"/>
        <v>0</v>
      </c>
      <c r="BI37" s="42">
        <f t="shared" si="50"/>
        <v>0</v>
      </c>
      <c r="BJ37" s="42">
        <f t="shared" si="50"/>
        <v>0</v>
      </c>
      <c r="BK37" t="str">
        <f t="shared" si="3"/>
        <v>18_CT</v>
      </c>
      <c r="BL37" t="str">
        <f t="shared" si="4"/>
        <v>d_ind_cem_15_5_other_biomass</v>
      </c>
      <c r="BO37" s="8">
        <f t="shared" si="5"/>
        <v>0</v>
      </c>
      <c r="BP37" s="8">
        <f t="shared" si="6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18_CT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18_CT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18_CT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18_CT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18_CT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18_CT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18_CT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1.7542755944367091E-3</v>
      </c>
      <c r="K45" s="42">
        <f t="shared" ref="K45:AP45" si="62">J45*(1-$F$4)</f>
        <v>1.7498899054506174E-3</v>
      </c>
      <c r="L45" s="42">
        <f t="shared" si="62"/>
        <v>1.745515180686991E-3</v>
      </c>
      <c r="M45" s="42">
        <f t="shared" si="62"/>
        <v>1.7411513927352736E-3</v>
      </c>
      <c r="N45" s="42">
        <f t="shared" si="62"/>
        <v>1.7367985142534355E-3</v>
      </c>
      <c r="O45" s="42">
        <f t="shared" si="62"/>
        <v>1.732456517967802E-3</v>
      </c>
      <c r="P45" s="42">
        <f t="shared" si="62"/>
        <v>1.7281253766728826E-3</v>
      </c>
      <c r="Q45" s="42">
        <f t="shared" si="62"/>
        <v>1.7238050632312006E-3</v>
      </c>
      <c r="R45" s="42">
        <f t="shared" si="62"/>
        <v>1.7194955505731226E-3</v>
      </c>
      <c r="S45" s="42">
        <f t="shared" si="62"/>
        <v>1.7151968116966899E-3</v>
      </c>
      <c r="T45" s="42">
        <f t="shared" si="62"/>
        <v>1.7109088196674482E-3</v>
      </c>
      <c r="U45" s="42">
        <f t="shared" si="62"/>
        <v>1.7066315476182796E-3</v>
      </c>
      <c r="V45" s="42">
        <f t="shared" si="62"/>
        <v>1.7023649687492341E-3</v>
      </c>
      <c r="W45" s="42">
        <f t="shared" si="62"/>
        <v>1.6981090563273611E-3</v>
      </c>
      <c r="X45" s="42">
        <f t="shared" si="62"/>
        <v>1.6938637836865428E-3</v>
      </c>
      <c r="Y45" s="42">
        <f t="shared" si="62"/>
        <v>1.6896291242273266E-3</v>
      </c>
      <c r="Z45" s="42">
        <f t="shared" si="62"/>
        <v>1.6854050514167583E-3</v>
      </c>
      <c r="AA45" s="42">
        <f t="shared" si="62"/>
        <v>1.6811915387882166E-3</v>
      </c>
      <c r="AB45" s="42">
        <f t="shared" si="62"/>
        <v>1.6769885599412461E-3</v>
      </c>
      <c r="AC45" s="42">
        <f t="shared" si="62"/>
        <v>1.672796088541393E-3</v>
      </c>
      <c r="AD45" s="42">
        <f t="shared" si="62"/>
        <v>1.6686140983200395E-3</v>
      </c>
      <c r="AE45" s="42">
        <f t="shared" si="62"/>
        <v>1.6644425630742395E-3</v>
      </c>
      <c r="AF45" s="42">
        <f t="shared" si="62"/>
        <v>1.660281456666554E-3</v>
      </c>
      <c r="AG45" s="42">
        <f t="shared" si="62"/>
        <v>1.6561307530248877E-3</v>
      </c>
      <c r="AH45" s="42">
        <f t="shared" si="62"/>
        <v>1.6519904261423255E-3</v>
      </c>
      <c r="AI45" s="42">
        <f t="shared" si="62"/>
        <v>1.6478604500769697E-3</v>
      </c>
      <c r="AJ45" s="42">
        <f t="shared" si="62"/>
        <v>1.6437407989517774E-3</v>
      </c>
      <c r="AK45" s="42">
        <f t="shared" si="62"/>
        <v>1.6396314469543981E-3</v>
      </c>
      <c r="AL45" s="42">
        <f t="shared" si="62"/>
        <v>1.6355323683370122E-3</v>
      </c>
      <c r="AM45" s="42">
        <f t="shared" si="62"/>
        <v>1.6314435374161697E-3</v>
      </c>
      <c r="AN45" s="42">
        <f t="shared" si="62"/>
        <v>1.6273649285726294E-3</v>
      </c>
      <c r="AO45" s="42">
        <f t="shared" si="62"/>
        <v>1.623296516251198E-3</v>
      </c>
      <c r="AP45" s="42">
        <f t="shared" si="62"/>
        <v>1.6192382749605702E-3</v>
      </c>
      <c r="AQ45" s="42">
        <f t="shared" si="58"/>
        <v>1.6151901792731689E-3</v>
      </c>
      <c r="AR45" s="42">
        <f t="shared" si="58"/>
        <v>1.611152203824986E-3</v>
      </c>
      <c r="AS45" s="42">
        <f t="shared" si="58"/>
        <v>1.6071243233154236E-3</v>
      </c>
      <c r="AT45" s="42">
        <f t="shared" si="58"/>
        <v>1.6031065125071352E-3</v>
      </c>
      <c r="AU45" s="42">
        <f t="shared" si="58"/>
        <v>1.5990987462258675E-3</v>
      </c>
      <c r="AV45" s="42">
        <f t="shared" si="58"/>
        <v>1.595100999360303E-3</v>
      </c>
      <c r="AW45" s="42">
        <f t="shared" si="58"/>
        <v>1.5911132468619024E-3</v>
      </c>
      <c r="AX45" s="42">
        <f t="shared" si="58"/>
        <v>1.5871354637447476E-3</v>
      </c>
      <c r="AY45" s="42">
        <f t="shared" si="58"/>
        <v>1.5831676250853859E-3</v>
      </c>
      <c r="AZ45" s="42">
        <f t="shared" si="58"/>
        <v>1.5792097060226724E-3</v>
      </c>
      <c r="BA45" s="42">
        <f t="shared" si="58"/>
        <v>1.5752616817576157E-3</v>
      </c>
      <c r="BB45" s="42">
        <f t="shared" si="58"/>
        <v>1.5713235275532217E-3</v>
      </c>
      <c r="BC45" s="42">
        <f t="shared" si="58"/>
        <v>1.5673952187343387E-3</v>
      </c>
      <c r="BD45" s="42">
        <f t="shared" si="58"/>
        <v>1.563476730687503E-3</v>
      </c>
      <c r="BE45" s="42">
        <f t="shared" si="58"/>
        <v>1.5595680388607843E-3</v>
      </c>
      <c r="BF45" s="42">
        <f t="shared" si="58"/>
        <v>1.5556691187636324E-3</v>
      </c>
      <c r="BG45" s="42">
        <f t="shared" si="58"/>
        <v>1.5517799459667234E-3</v>
      </c>
      <c r="BH45" s="42">
        <f t="shared" si="58"/>
        <v>1.5479004961018068E-3</v>
      </c>
      <c r="BI45" s="42">
        <f t="shared" si="58"/>
        <v>1.5440307448615525E-3</v>
      </c>
      <c r="BJ45" s="42">
        <f t="shared" si="58"/>
        <v>1.5401706679993986E-3</v>
      </c>
      <c r="BK45" t="str">
        <f t="shared" si="3"/>
        <v>18_CT</v>
      </c>
      <c r="BL45" t="str">
        <f t="shared" si="4"/>
        <v>d_ind_cem_17_electricity</v>
      </c>
      <c r="BO45" s="8">
        <f t="shared" si="5"/>
        <v>19.247609243753569</v>
      </c>
      <c r="BP45" s="8">
        <f t="shared" si="6"/>
        <v>20.751598555909268</v>
      </c>
      <c r="BQ45" s="8" cm="1">
        <f t="array" ref="BQ45">K45*INDEX(prod_est,$G45+$H45-1,MATCH(BQ$14,$BP$14:$DP$14,0))</f>
        <v>20.486966948188289</v>
      </c>
      <c r="BR45" s="8" cm="1">
        <f t="array" ref="BR45">L45*INDEX(prod_est,$G45+$H45-1,MATCH(BR$14,$BP$14:$DP$14,0))</f>
        <v>19.834819142433936</v>
      </c>
      <c r="BS45" s="8" cm="1">
        <f t="array" ref="BS45">M45*INDEX(prod_est,$G45+$H45-1,MATCH(BS$14,$BP$14:$DP$14,0))</f>
        <v>19.705467265045929</v>
      </c>
      <c r="BT45" s="8" cm="1">
        <f t="array" ref="BT45">N45*INDEX(prod_est,$G45+$H45-1,MATCH(BT$14,$BP$14:$DP$14,0))</f>
        <v>19.604286497477656</v>
      </c>
      <c r="BU45" s="8" cm="1">
        <f t="array" ref="BU45">O45*INDEX(prod_est,$G45+$H45-1,MATCH(BU$14,$BP$14:$DP$14,0))</f>
        <v>19.461310904810432</v>
      </c>
      <c r="BV45" s="8" cm="1">
        <f t="array" ref="BV45">P45*INDEX(prod_est,$G45+$H45-1,MATCH(BV$14,$BP$14:$DP$14,0))</f>
        <v>19.336998290952256</v>
      </c>
      <c r="BW45" s="8" cm="1">
        <f t="array" ref="BW45">Q45*INDEX(prod_est,$G45+$H45-1,MATCH(BW$14,$BP$14:$DP$14,0))</f>
        <v>19.235159547110765</v>
      </c>
      <c r="BX45" s="8" cm="1">
        <f t="array" ref="BX45">R45*INDEX(prod_est,$G45+$H45-1,MATCH(BX$14,$BP$14:$DP$14,0))</f>
        <v>19.117129627460415</v>
      </c>
      <c r="BY45" s="8" cm="1">
        <f t="array" ref="BY45">S45*INDEX(prod_est,$G45+$H45-1,MATCH(BY$14,$BP$14:$DP$14,0))</f>
        <v>19.025974209182419</v>
      </c>
      <c r="BZ45" s="8" cm="1">
        <f t="array" ref="BZ45">T45*INDEX(prod_est,$G45+$H45-1,MATCH(BZ$14,$BP$14:$DP$14,0))</f>
        <v>18.871111730729012</v>
      </c>
      <c r="CA45" s="8" cm="1">
        <f t="array" ref="CA45">U45*INDEX(prod_est,$G45+$H45-1,MATCH(CA$14,$BP$14:$DP$14,0))</f>
        <v>18.730623490585447</v>
      </c>
      <c r="CB45" s="8" cm="1">
        <f t="array" ref="CB45">V45*INDEX(prod_est,$G45+$H45-1,MATCH(CB$14,$BP$14:$DP$14,0))</f>
        <v>18.596788255263377</v>
      </c>
      <c r="CC45" s="8" cm="1">
        <f t="array" ref="CC45">W45*INDEX(prod_est,$G45+$H45-1,MATCH(CC$14,$BP$14:$DP$14,0))</f>
        <v>18.40484572414092</v>
      </c>
      <c r="CD45" s="8" cm="1">
        <f t="array" ref="CD45">X45*INDEX(prod_est,$G45+$H45-1,MATCH(CD$14,$BP$14:$DP$14,0))</f>
        <v>18.262068390583263</v>
      </c>
      <c r="CE45" s="8" cm="1">
        <f t="array" ref="CE45">Y45*INDEX(prod_est,$G45+$H45-1,MATCH(CE$14,$BP$14:$DP$14,0))</f>
        <v>18.11936971689471</v>
      </c>
      <c r="CF45" s="8" cm="1">
        <f t="array" ref="CF45">Z45*INDEX(prod_est,$G45+$H45-1,MATCH(CF$14,$BP$14:$DP$14,0))</f>
        <v>17.993398201845697</v>
      </c>
      <c r="CG45" s="8" cm="1">
        <f t="array" ref="CG45">AA45*INDEX(prod_est,$G45+$H45-1,MATCH(CG$14,$BP$14:$DP$14,0))</f>
        <v>17.878693545882271</v>
      </c>
      <c r="CH45" s="8" cm="1">
        <f t="array" ref="CH45">AB45*INDEX(prod_est,$G45+$H45-1,MATCH(CH$14,$BP$14:$DP$14,0))</f>
        <v>17.794982733361188</v>
      </c>
      <c r="CI45" s="8" cm="1">
        <f t="array" ref="CI45">AC45*INDEX(prod_est,$G45+$H45-1,MATCH(CI$14,$BP$14:$DP$14,0))</f>
        <v>17.749375817106039</v>
      </c>
      <c r="CJ45" s="8" cm="1">
        <f t="array" ref="CJ45">AD45*INDEX(prod_est,$G45+$H45-1,MATCH(CJ$14,$BP$14:$DP$14,0))</f>
        <v>17.70926673182738</v>
      </c>
      <c r="CK45" s="8" cm="1">
        <f t="array" ref="CK45">AE45*INDEX(prod_est,$G45+$H45-1,MATCH(CK$14,$BP$14:$DP$14,0))</f>
        <v>17.686502050096831</v>
      </c>
      <c r="CL45" s="8" cm="1">
        <f t="array" ref="CL45">AF45*INDEX(prod_est,$G45+$H45-1,MATCH(CL$14,$BP$14:$DP$14,0))</f>
        <v>17.679648831714232</v>
      </c>
      <c r="CM45" s="8" cm="1">
        <f t="array" ref="CM45">AG45*INDEX(prod_est,$G45+$H45-1,MATCH(CM$14,$BP$14:$DP$14,0))</f>
        <v>17.567848680018894</v>
      </c>
      <c r="CN45" s="8" cm="1">
        <f t="array" ref="CN45">AH45*INDEX(prod_est,$G45+$H45-1,MATCH(CN$14,$BP$14:$DP$14,0))</f>
        <v>17.477757463497927</v>
      </c>
      <c r="CO45" s="8" cm="1">
        <f t="array" ref="CO45">AI45*INDEX(prod_est,$G45+$H45-1,MATCH(CO$14,$BP$14:$DP$14,0))</f>
        <v>17.399946353057494</v>
      </c>
      <c r="CP45" s="8" cm="1">
        <f t="array" ref="CP45">AJ45*INDEX(prod_est,$G45+$H45-1,MATCH(CP$14,$BP$14:$DP$14,0))</f>
        <v>17.338911609065242</v>
      </c>
      <c r="CQ45" s="8" cm="1">
        <f t="array" ref="CQ45">AK45*INDEX(prod_est,$G45+$H45-1,MATCH(CQ$14,$BP$14:$DP$14,0))</f>
        <v>17.29239140399919</v>
      </c>
      <c r="CR45" s="8" cm="1">
        <f t="array" ref="CR45">AL45*INDEX(prod_est,$G45+$H45-1,MATCH(CR$14,$BP$14:$DP$14,0))</f>
        <v>17.187751521143262</v>
      </c>
      <c r="CS45" s="8" cm="1">
        <f t="array" ref="CS45">AM45*INDEX(prod_est,$G45+$H45-1,MATCH(CS$14,$BP$14:$DP$14,0))</f>
        <v>17.096330444670102</v>
      </c>
      <c r="CT45" s="8" cm="1">
        <f t="array" ref="CT45">AN45*INDEX(prod_est,$G45+$H45-1,MATCH(CT$14,$BP$14:$DP$14,0))</f>
        <v>17.01987487925345</v>
      </c>
      <c r="CU45" s="8" cm="1">
        <f t="array" ref="CU45">AO45*INDEX(prod_est,$G45+$H45-1,MATCH(CU$14,$BP$14:$DP$14,0))</f>
        <v>16.957174986057503</v>
      </c>
      <c r="CV45" s="8" cm="1">
        <f t="array" ref="CV45">AP45*INDEX(prod_est,$G45+$H45-1,MATCH(CV$14,$BP$14:$DP$14,0))</f>
        <v>16.904138396483518</v>
      </c>
      <c r="CW45" cm="1">
        <f t="array" ref="CW45">AQ45*INDEX(prod_est,$G45+$H45-1,MATCH(CW$14,$BP$14:$DP$14,0))</f>
        <v>16.861878050492312</v>
      </c>
      <c r="CX45" cm="1">
        <f t="array" ref="CX45">AR45*INDEX(prod_est,$G45+$H45-1,MATCH(CX$14,$BP$14:$DP$14,0))</f>
        <v>16.819723355366079</v>
      </c>
      <c r="CY45" cm="1">
        <f t="array" ref="CY45">AS45*INDEX(prod_est,$G45+$H45-1,MATCH(CY$14,$BP$14:$DP$14,0))</f>
        <v>16.777674046977666</v>
      </c>
      <c r="CZ45" cm="1">
        <f t="array" ref="CZ45">AT45*INDEX(prod_est,$G45+$H45-1,MATCH(CZ$14,$BP$14:$DP$14,0))</f>
        <v>16.735729861860221</v>
      </c>
      <c r="DA45" cm="1">
        <f t="array" ref="DA45">AU45*INDEX(prod_est,$G45+$H45-1,MATCH(DA$14,$BP$14:$DP$14,0))</f>
        <v>16.693890537205576</v>
      </c>
      <c r="DB45" cm="1">
        <f t="array" ref="DB45">AV45*INDEX(prod_est,$G45+$H45-1,MATCH(DB$14,$BP$14:$DP$14,0))</f>
        <v>16.65215581086256</v>
      </c>
      <c r="DC45" cm="1">
        <f t="array" ref="DC45">AW45*INDEX(prod_est,$G45+$H45-1,MATCH(DC$14,$BP$14:$DP$14,0))</f>
        <v>16.610525421335407</v>
      </c>
      <c r="DD45" cm="1">
        <f t="array" ref="DD45">AX45*INDEX(prod_est,$G45+$H45-1,MATCH(DD$14,$BP$14:$DP$14,0))</f>
        <v>16.568999107782069</v>
      </c>
      <c r="DE45" cm="1">
        <f t="array" ref="DE45">AY45*INDEX(prod_est,$G45+$H45-1,MATCH(DE$14,$BP$14:$DP$14,0))</f>
        <v>16.527576610012616</v>
      </c>
      <c r="DF45" cm="1">
        <f t="array" ref="DF45">AZ45*INDEX(prod_est,$G45+$H45-1,MATCH(DF$14,$BP$14:$DP$14,0))</f>
        <v>16.486257668487582</v>
      </c>
      <c r="DG45" cm="1">
        <f t="array" ref="DG45">BA45*INDEX(prod_est,$G45+$H45-1,MATCH(DG$14,$BP$14:$DP$14,0))</f>
        <v>16.445042024316365</v>
      </c>
      <c r="DH45" cm="1">
        <f t="array" ref="DH45">BB45*INDEX(prod_est,$G45+$H45-1,MATCH(DH$14,$BP$14:$DP$14,0))</f>
        <v>16.403929419255572</v>
      </c>
      <c r="DI45" cm="1">
        <f t="array" ref="DI45">BC45*INDEX(prod_est,$G45+$H45-1,MATCH(DI$14,$BP$14:$DP$14,0))</f>
        <v>16.362919595707435</v>
      </c>
      <c r="DJ45" cm="1">
        <f t="array" ref="DJ45">BD45*INDEX(prod_est,$G45+$H45-1,MATCH(DJ$14,$BP$14:$DP$14,0))</f>
        <v>16.322012296718167</v>
      </c>
      <c r="DK45" cm="1">
        <f t="array" ref="DK45">BE45*INDEX(prod_est,$G45+$H45-1,MATCH(DK$14,$BP$14:$DP$14,0))</f>
        <v>16.281207265976374</v>
      </c>
      <c r="DL45" cm="1">
        <f t="array" ref="DL45">BF45*INDEX(prod_est,$G45+$H45-1,MATCH(DL$14,$BP$14:$DP$14,0))</f>
        <v>16.240504247811433</v>
      </c>
      <c r="DM45" cm="1">
        <f t="array" ref="DM45">BG45*INDEX(prod_est,$G45+$H45-1,MATCH(DM$14,$BP$14:$DP$14,0))</f>
        <v>16.199902987191905</v>
      </c>
      <c r="DN45" cm="1">
        <f t="array" ref="DN45">BH45*INDEX(prod_est,$G45+$H45-1,MATCH(DN$14,$BP$14:$DP$14,0))</f>
        <v>16.159403229723928</v>
      </c>
      <c r="DO45" cm="1">
        <f t="array" ref="DO45">BI45*INDEX(prod_est,$G45+$H45-1,MATCH(DO$14,$BP$14:$DP$14,0))</f>
        <v>16.11900472164962</v>
      </c>
      <c r="DP45" cm="1">
        <f t="array" ref="DP45">BJ45*INDEX(prod_est,$G45+$H45-1,MATCH(DP$14,$BP$14:$DP$14,0))</f>
        <v>16.078707209845497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2.3926279714612928E-9</v>
      </c>
      <c r="K46" s="42">
        <f t="shared" ref="K46:AP46" si="63">J46*(1-$F$4)</f>
        <v>2.3866464015326399E-9</v>
      </c>
      <c r="L46" s="42">
        <f t="shared" si="63"/>
        <v>2.3806797855288086E-9</v>
      </c>
      <c r="M46" s="42">
        <f t="shared" si="63"/>
        <v>2.3747280860649865E-9</v>
      </c>
      <c r="N46" s="42">
        <f t="shared" si="63"/>
        <v>2.3687912658498241E-9</v>
      </c>
      <c r="O46" s="42">
        <f t="shared" si="63"/>
        <v>2.3628692876851996E-9</v>
      </c>
      <c r="P46" s="42">
        <f t="shared" si="63"/>
        <v>2.3569621144659868E-9</v>
      </c>
      <c r="Q46" s="42">
        <f t="shared" si="63"/>
        <v>2.3510697091798219E-9</v>
      </c>
      <c r="R46" s="42">
        <f t="shared" si="63"/>
        <v>2.3451920349068726E-9</v>
      </c>
      <c r="S46" s="42">
        <f t="shared" si="63"/>
        <v>2.3393290548196056E-9</v>
      </c>
      <c r="T46" s="42">
        <f t="shared" si="63"/>
        <v>2.3334807321825568E-9</v>
      </c>
      <c r="U46" s="42">
        <f t="shared" si="63"/>
        <v>2.3276470303521007E-9</v>
      </c>
      <c r="V46" s="42">
        <f t="shared" si="63"/>
        <v>2.3218279127762204E-9</v>
      </c>
      <c r="W46" s="42">
        <f t="shared" si="63"/>
        <v>2.3160233429942801E-9</v>
      </c>
      <c r="X46" s="42">
        <f t="shared" si="63"/>
        <v>2.3102332846367943E-9</v>
      </c>
      <c r="Y46" s="42">
        <f t="shared" si="63"/>
        <v>2.3044577014252026E-9</v>
      </c>
      <c r="Z46" s="42">
        <f t="shared" si="63"/>
        <v>2.2986965571716399E-9</v>
      </c>
      <c r="AA46" s="42">
        <f t="shared" si="63"/>
        <v>2.2929498157787109E-9</v>
      </c>
      <c r="AB46" s="42">
        <f t="shared" si="63"/>
        <v>2.2872174412392643E-9</v>
      </c>
      <c r="AC46" s="42">
        <f t="shared" si="63"/>
        <v>2.2814993976361662E-9</v>
      </c>
      <c r="AD46" s="42">
        <f t="shared" si="63"/>
        <v>2.2757956491420758E-9</v>
      </c>
      <c r="AE46" s="42">
        <f t="shared" si="63"/>
        <v>2.2701061600192208E-9</v>
      </c>
      <c r="AF46" s="42">
        <f t="shared" si="63"/>
        <v>2.2644308946191728E-9</v>
      </c>
      <c r="AG46" s="42">
        <f t="shared" si="63"/>
        <v>2.2587698173826248E-9</v>
      </c>
      <c r="AH46" s="42">
        <f t="shared" si="63"/>
        <v>2.2531228928391684E-9</v>
      </c>
      <c r="AI46" s="42">
        <f t="shared" si="63"/>
        <v>2.2474900856070707E-9</v>
      </c>
      <c r="AJ46" s="42">
        <f t="shared" si="63"/>
        <v>2.2418713603930532E-9</v>
      </c>
      <c r="AK46" s="42">
        <f t="shared" si="63"/>
        <v>2.2362666819920708E-9</v>
      </c>
      <c r="AL46" s="42">
        <f t="shared" si="63"/>
        <v>2.2306760152870909E-9</v>
      </c>
      <c r="AM46" s="42">
        <f t="shared" si="63"/>
        <v>2.2250993252488733E-9</v>
      </c>
      <c r="AN46" s="42">
        <f t="shared" si="63"/>
        <v>2.2195365769357512E-9</v>
      </c>
      <c r="AO46" s="42">
        <f t="shared" si="63"/>
        <v>2.2139877354934121E-9</v>
      </c>
      <c r="AP46" s="42">
        <f t="shared" si="63"/>
        <v>2.2084527661546788E-9</v>
      </c>
      <c r="AQ46" s="42">
        <f t="shared" si="58"/>
        <v>2.2029316342392924E-9</v>
      </c>
      <c r="AR46" s="42">
        <f t="shared" si="58"/>
        <v>2.1974243051536944E-9</v>
      </c>
      <c r="AS46" s="42">
        <f t="shared" si="58"/>
        <v>2.1919307443908102E-9</v>
      </c>
      <c r="AT46" s="42">
        <f t="shared" si="58"/>
        <v>2.1864509175298331E-9</v>
      </c>
      <c r="AU46" s="42">
        <f t="shared" si="58"/>
        <v>2.1809847902360088E-9</v>
      </c>
      <c r="AV46" s="42">
        <f t="shared" si="58"/>
        <v>2.175532328260419E-9</v>
      </c>
      <c r="AW46" s="42">
        <f t="shared" si="58"/>
        <v>2.1700934974397682E-9</v>
      </c>
      <c r="AX46" s="42">
        <f t="shared" si="58"/>
        <v>2.1646682636961691E-9</v>
      </c>
      <c r="AY46" s="42">
        <f t="shared" si="58"/>
        <v>2.1592565930369288E-9</v>
      </c>
      <c r="AZ46" s="42">
        <f t="shared" si="58"/>
        <v>2.1538584515543366E-9</v>
      </c>
      <c r="BA46" s="42">
        <f t="shared" si="58"/>
        <v>2.1484738054254509E-9</v>
      </c>
      <c r="BB46" s="42">
        <f t="shared" si="58"/>
        <v>2.1431026209118875E-9</v>
      </c>
      <c r="BC46" s="42">
        <f t="shared" si="58"/>
        <v>2.1377448643596077E-9</v>
      </c>
      <c r="BD46" s="42">
        <f t="shared" si="58"/>
        <v>2.1324005021987089E-9</v>
      </c>
      <c r="BE46" s="42">
        <f t="shared" si="58"/>
        <v>2.1270695009432122E-9</v>
      </c>
      <c r="BF46" s="42">
        <f t="shared" si="58"/>
        <v>2.1217518271908542E-9</v>
      </c>
      <c r="BG46" s="42">
        <f t="shared" si="58"/>
        <v>2.1164474476228774E-9</v>
      </c>
      <c r="BH46" s="42">
        <f t="shared" si="58"/>
        <v>2.1111563290038201E-9</v>
      </c>
      <c r="BI46" s="42">
        <f t="shared" si="58"/>
        <v>2.1058784381813105E-9</v>
      </c>
      <c r="BJ46" s="42">
        <f t="shared" si="58"/>
        <v>2.1006137420858575E-9</v>
      </c>
      <c r="BK46" t="str">
        <f t="shared" si="3"/>
        <v>18_CT</v>
      </c>
      <c r="BL46" t="str">
        <f t="shared" si="4"/>
        <v>d_ind_cem_18_heat</v>
      </c>
      <c r="BO46" s="8">
        <f t="shared" si="5"/>
        <v>0</v>
      </c>
      <c r="BP46" s="8">
        <f t="shared" si="6"/>
        <v>2.8302768000000009E-5</v>
      </c>
      <c r="BQ46" s="8" cm="1">
        <f t="array" ref="BQ46">K46*INDEX(prod_est,$G46+$H46-1,MATCH(BQ$14,$BP$14:$DP$14,0))</f>
        <v>2.794184125121896E-5</v>
      </c>
      <c r="BR46" s="8" cm="1">
        <f t="array" ref="BR46">L46*INDEX(prod_est,$G46+$H46-1,MATCH(BR$14,$BP$14:$DP$14,0))</f>
        <v>2.705238745814149E-5</v>
      </c>
      <c r="BS46" s="8" cm="1">
        <f t="array" ref="BS46">M46*INDEX(prod_est,$G46+$H46-1,MATCH(BS$14,$BP$14:$DP$14,0))</f>
        <v>2.6875966534894844E-5</v>
      </c>
      <c r="BT46" s="8" cm="1">
        <f t="array" ref="BT46">N46*INDEX(prod_est,$G46+$H46-1,MATCH(BT$14,$BP$14:$DP$14,0))</f>
        <v>2.6737967730473516E-5</v>
      </c>
      <c r="BU46" s="8" cm="1">
        <f t="array" ref="BU46">O46*INDEX(prod_est,$G46+$H46-1,MATCH(BU$14,$BP$14:$DP$14,0))</f>
        <v>2.6542965643380301E-5</v>
      </c>
      <c r="BV46" s="8" cm="1">
        <f t="array" ref="BV46">P46*INDEX(prod_est,$G46+$H46-1,MATCH(BV$14,$BP$14:$DP$14,0))</f>
        <v>2.6373417689760136E-5</v>
      </c>
      <c r="BW46" s="8" cm="1">
        <f t="array" ref="BW46">Q46*INDEX(prod_est,$G46+$H46-1,MATCH(BW$14,$BP$14:$DP$14,0))</f>
        <v>2.6234521482193687E-5</v>
      </c>
      <c r="BX46" s="8" cm="1">
        <f t="array" ref="BX46">R46*INDEX(prod_est,$G46+$H46-1,MATCH(BX$14,$BP$14:$DP$14,0))</f>
        <v>2.6073542393092563E-5</v>
      </c>
      <c r="BY46" s="8" cm="1">
        <f t="array" ref="BY46">S46*INDEX(prod_est,$G46+$H46-1,MATCH(BY$14,$BP$14:$DP$14,0))</f>
        <v>2.5949216999628825E-5</v>
      </c>
      <c r="BZ46" s="8" cm="1">
        <f t="array" ref="BZ46">T46*INDEX(prod_est,$G46+$H46-1,MATCH(BZ$14,$BP$14:$DP$14,0))</f>
        <v>2.5738002582206333E-5</v>
      </c>
      <c r="CA46" s="8" cm="1">
        <f t="array" ref="CA46">U46*INDEX(prod_est,$G46+$H46-1,MATCH(CA$14,$BP$14:$DP$14,0))</f>
        <v>2.5546392954793835E-5</v>
      </c>
      <c r="CB46" s="8" cm="1">
        <f t="array" ref="CB46">V46*INDEX(prod_est,$G46+$H46-1,MATCH(CB$14,$BP$14:$DP$14,0))</f>
        <v>2.5363857252527781E-5</v>
      </c>
      <c r="CC46" s="8" cm="1">
        <f t="array" ref="CC46">W46*INDEX(prod_est,$G46+$H46-1,MATCH(CC$14,$BP$14:$DP$14,0))</f>
        <v>2.5102069953922552E-5</v>
      </c>
      <c r="CD46" s="8" cm="1">
        <f t="array" ref="CD46">X46*INDEX(prod_est,$G46+$H46-1,MATCH(CD$14,$BP$14:$DP$14,0))</f>
        <v>2.4907338269206615E-5</v>
      </c>
      <c r="CE46" s="8" cm="1">
        <f t="array" ref="CE46">Y46*INDEX(prod_est,$G46+$H46-1,MATCH(CE$14,$BP$14:$DP$14,0))</f>
        <v>2.4712713867407719E-5</v>
      </c>
      <c r="CF46" s="8" cm="1">
        <f t="array" ref="CF46">Z46*INDEX(prod_est,$G46+$H46-1,MATCH(CF$14,$BP$14:$DP$14,0))</f>
        <v>2.4540903365415068E-5</v>
      </c>
      <c r="CG46" s="8" cm="1">
        <f t="array" ref="CG46">AA46*INDEX(prod_est,$G46+$H46-1,MATCH(CG$14,$BP$14:$DP$14,0))</f>
        <v>2.438445954941188E-5</v>
      </c>
      <c r="CH46" s="8" cm="1">
        <f t="array" ref="CH46">AB46*INDEX(prod_est,$G46+$H46-1,MATCH(CH$14,$BP$14:$DP$14,0))</f>
        <v>2.4270287732744724E-5</v>
      </c>
      <c r="CI46" s="8" cm="1">
        <f t="array" ref="CI46">AC46*INDEX(prod_est,$G46+$H46-1,MATCH(CI$14,$BP$14:$DP$14,0))</f>
        <v>2.4208085200901831E-5</v>
      </c>
      <c r="CJ46" s="8" cm="1">
        <f t="array" ref="CJ46">AD46*INDEX(prod_est,$G46+$H46-1,MATCH(CJ$14,$BP$14:$DP$14,0))</f>
        <v>2.4153381071372934E-5</v>
      </c>
      <c r="CK46" s="8" cm="1">
        <f t="array" ref="CK46">AE46*INDEX(prod_est,$G46+$H46-1,MATCH(CK$14,$BP$14:$DP$14,0))</f>
        <v>2.4122332691949169E-5</v>
      </c>
      <c r="CL46" s="8" cm="1">
        <f t="array" ref="CL46">AF46*INDEX(prod_est,$G46+$H46-1,MATCH(CL$14,$BP$14:$DP$14,0))</f>
        <v>2.4112985698780741E-5</v>
      </c>
      <c r="CM46" s="8" cm="1">
        <f t="array" ref="CM46">AG46*INDEX(prod_est,$G46+$H46-1,MATCH(CM$14,$BP$14:$DP$14,0))</f>
        <v>2.3960503288942634E-5</v>
      </c>
      <c r="CN46" s="8" cm="1">
        <f t="array" ref="CN46">AH46*INDEX(prod_est,$G46+$H46-1,MATCH(CN$14,$BP$14:$DP$14,0))</f>
        <v>2.3837629342959107E-5</v>
      </c>
      <c r="CO46" s="8" cm="1">
        <f t="array" ref="CO46">AI46*INDEX(prod_est,$G46+$H46-1,MATCH(CO$14,$BP$14:$DP$14,0))</f>
        <v>2.3731504034073407E-5</v>
      </c>
      <c r="CP46" s="8" cm="1">
        <f t="array" ref="CP46">AJ46*INDEX(prod_est,$G46+$H46-1,MATCH(CP$14,$BP$14:$DP$14,0))</f>
        <v>2.3648259738724403E-5</v>
      </c>
      <c r="CQ46" s="8" cm="1">
        <f t="array" ref="CQ46">AK46*INDEX(prod_est,$G46+$H46-1,MATCH(CQ$14,$BP$14:$DP$14,0))</f>
        <v>2.3584811587115763E-5</v>
      </c>
      <c r="CR46" s="8" cm="1">
        <f t="array" ref="CR46">AL46*INDEX(prod_est,$G46+$H46-1,MATCH(CR$14,$BP$14:$DP$14,0))</f>
        <v>2.344209495157372E-5</v>
      </c>
      <c r="CS46" s="8" cm="1">
        <f t="array" ref="CS46">AM46*INDEX(prod_est,$G46+$H46-1,MATCH(CS$14,$BP$14:$DP$14,0))</f>
        <v>2.3317407231215269E-5</v>
      </c>
      <c r="CT46" s="8" cm="1">
        <f t="array" ref="CT46">AN46*INDEX(prod_est,$G46+$H46-1,MATCH(CT$14,$BP$14:$DP$14,0))</f>
        <v>2.3213130728156174E-5</v>
      </c>
      <c r="CU46" s="8" cm="1">
        <f t="array" ref="CU46">AO46*INDEX(prod_est,$G46+$H46-1,MATCH(CU$14,$BP$14:$DP$14,0))</f>
        <v>2.3127615362871493E-5</v>
      </c>
      <c r="CV46" s="8" cm="1">
        <f t="array" ref="CV46">AP46*INDEX(prod_est,$G46+$H46-1,MATCH(CV$14,$BP$14:$DP$14,0))</f>
        <v>2.3055279620341613E-5</v>
      </c>
      <c r="CW46" cm="1">
        <f t="array" ref="CW46">AQ46*INDEX(prod_est,$G46+$H46-1,MATCH(CW$14,$BP$14:$DP$14,0))</f>
        <v>2.2997641421290759E-5</v>
      </c>
      <c r="CX46" cm="1">
        <f t="array" ref="CX46">AR46*INDEX(prod_est,$G46+$H46-1,MATCH(CX$14,$BP$14:$DP$14,0))</f>
        <v>2.2940147317737535E-5</v>
      </c>
      <c r="CY46" cm="1">
        <f t="array" ref="CY46">AS46*INDEX(prod_est,$G46+$H46-1,MATCH(CY$14,$BP$14:$DP$14,0))</f>
        <v>2.2882796949443194E-5</v>
      </c>
      <c r="CZ46" cm="1">
        <f t="array" ref="CZ46">AT46*INDEX(prod_est,$G46+$H46-1,MATCH(CZ$14,$BP$14:$DP$14,0))</f>
        <v>2.2825589957069585E-5</v>
      </c>
      <c r="DA46" cm="1">
        <f t="array" ref="DA46">AU46*INDEX(prod_est,$G46+$H46-1,MATCH(DA$14,$BP$14:$DP$14,0))</f>
        <v>2.2768525982176914E-5</v>
      </c>
      <c r="DB46" cm="1">
        <f t="array" ref="DB46">AV46*INDEX(prod_est,$G46+$H46-1,MATCH(DB$14,$BP$14:$DP$14,0))</f>
        <v>2.2711604667221472E-5</v>
      </c>
      <c r="DC46" cm="1">
        <f t="array" ref="DC46">AW46*INDEX(prod_est,$G46+$H46-1,MATCH(DC$14,$BP$14:$DP$14,0))</f>
        <v>2.2654825655553422E-5</v>
      </c>
      <c r="DD46" cm="1">
        <f t="array" ref="DD46">AX46*INDEX(prod_est,$G46+$H46-1,MATCH(DD$14,$BP$14:$DP$14,0))</f>
        <v>2.2598188591414542E-5</v>
      </c>
      <c r="DE46" cm="1">
        <f t="array" ref="DE46">AY46*INDEX(prod_est,$G46+$H46-1,MATCH(DE$14,$BP$14:$DP$14,0))</f>
        <v>2.2541693119936008E-5</v>
      </c>
      <c r="DF46" cm="1">
        <f t="array" ref="DF46">AZ46*INDEX(prod_est,$G46+$H46-1,MATCH(DF$14,$BP$14:$DP$14,0))</f>
        <v>2.248533888713617E-5</v>
      </c>
      <c r="DG46" cm="1">
        <f t="array" ref="DG46">BA46*INDEX(prod_est,$G46+$H46-1,MATCH(DG$14,$BP$14:$DP$14,0))</f>
        <v>2.242912553991833E-5</v>
      </c>
      <c r="DH46" cm="1">
        <f t="array" ref="DH46">BB46*INDEX(prod_est,$G46+$H46-1,MATCH(DH$14,$BP$14:$DP$14,0))</f>
        <v>2.2373052726068534E-5</v>
      </c>
      <c r="DI46" cm="1">
        <f t="array" ref="DI46">BC46*INDEX(prod_est,$G46+$H46-1,MATCH(DI$14,$BP$14:$DP$14,0))</f>
        <v>2.2317120094253362E-5</v>
      </c>
      <c r="DJ46" cm="1">
        <f t="array" ref="DJ46">BD46*INDEX(prod_est,$G46+$H46-1,MATCH(DJ$14,$BP$14:$DP$14,0))</f>
        <v>2.2261327294017733E-5</v>
      </c>
      <c r="DK46" cm="1">
        <f t="array" ref="DK46">BE46*INDEX(prod_est,$G46+$H46-1,MATCH(DK$14,$BP$14:$DP$14,0))</f>
        <v>2.220567397578269E-5</v>
      </c>
      <c r="DL46" cm="1">
        <f t="array" ref="DL46">BF46*INDEX(prod_est,$G46+$H46-1,MATCH(DL$14,$BP$14:$DP$14,0))</f>
        <v>2.2150159790843232E-5</v>
      </c>
      <c r="DM46" cm="1">
        <f t="array" ref="DM46">BG46*INDEX(prod_est,$G46+$H46-1,MATCH(DM$14,$BP$14:$DP$14,0))</f>
        <v>2.2094784391366129E-5</v>
      </c>
      <c r="DN46" cm="1">
        <f t="array" ref="DN46">BH46*INDEX(prod_est,$G46+$H46-1,MATCH(DN$14,$BP$14:$DP$14,0))</f>
        <v>2.2039547430387713E-5</v>
      </c>
      <c r="DO46" cm="1">
        <f t="array" ref="DO46">BI46*INDEX(prod_est,$G46+$H46-1,MATCH(DO$14,$BP$14:$DP$14,0))</f>
        <v>2.1984448561811743E-5</v>
      </c>
      <c r="DP46" cm="1">
        <f t="array" ref="DP46">BJ46*INDEX(prod_est,$G46+$H46-1,MATCH(DP$14,$BP$14:$DP$14,0))</f>
        <v>2.1929487440407214E-5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4">SUM(J15:J46)*1000</f>
        <v>6.2155049158689479</v>
      </c>
      <c r="K47" s="42">
        <f t="shared" si="64"/>
        <v>6.1999661535792763</v>
      </c>
      <c r="L47" s="42">
        <f t="shared" si="64"/>
        <v>6.1844662381953279</v>
      </c>
      <c r="M47" s="42">
        <f t="shared" si="64"/>
        <v>6.1690050725998402</v>
      </c>
      <c r="N47" s="42">
        <f t="shared" si="64"/>
        <v>6.1535825599183402</v>
      </c>
      <c r="O47" s="42">
        <f t="shared" si="64"/>
        <v>6.1381986035185454</v>
      </c>
      <c r="P47" s="42">
        <f t="shared" si="64"/>
        <v>6.1228531070097496</v>
      </c>
      <c r="Q47" s="42">
        <f t="shared" si="64"/>
        <v>6.1075459742422256</v>
      </c>
      <c r="R47" s="42">
        <f t="shared" si="64"/>
        <v>6.092277109306619</v>
      </c>
      <c r="S47" s="42">
        <f t="shared" si="64"/>
        <v>6.0770464165333538</v>
      </c>
      <c r="T47" s="42">
        <f t="shared" si="64"/>
        <v>6.0618538004920204</v>
      </c>
      <c r="U47" s="42">
        <f t="shared" si="64"/>
        <v>6.0466991659907903</v>
      </c>
      <c r="V47" s="42">
        <f t="shared" si="64"/>
        <v>6.0315824180758142</v>
      </c>
      <c r="W47" s="42">
        <f t="shared" si="64"/>
        <v>6.0165034620306237</v>
      </c>
      <c r="X47" s="42">
        <f t="shared" si="64"/>
        <v>6.0014622033755503</v>
      </c>
      <c r="Y47" s="42">
        <f t="shared" si="64"/>
        <v>5.9864585478671097</v>
      </c>
      <c r="Z47" s="42">
        <f t="shared" si="64"/>
        <v>5.971492401497442</v>
      </c>
      <c r="AA47" s="42">
        <f t="shared" si="64"/>
        <v>5.9565636704937006</v>
      </c>
      <c r="AB47" s="42">
        <f t="shared" si="64"/>
        <v>5.9416722613174651</v>
      </c>
      <c r="AC47" s="42">
        <f t="shared" si="64"/>
        <v>5.9268180806641722</v>
      </c>
      <c r="AD47" s="42">
        <f t="shared" si="64"/>
        <v>5.9120010354625112</v>
      </c>
      <c r="AE47" s="42">
        <f t="shared" si="64"/>
        <v>5.8972210328738566</v>
      </c>
      <c r="AF47" s="42">
        <f t="shared" si="64"/>
        <v>5.8824779802916716</v>
      </c>
      <c r="AG47" s="42">
        <f t="shared" si="64"/>
        <v>5.8677717853409419</v>
      </c>
      <c r="AH47" s="42">
        <f t="shared" si="64"/>
        <v>5.8531023558775912</v>
      </c>
      <c r="AI47" s="42">
        <f t="shared" si="64"/>
        <v>5.8384695999878966</v>
      </c>
      <c r="AJ47" s="42">
        <f t="shared" si="64"/>
        <v>5.8238734259879275</v>
      </c>
      <c r="AK47" s="42">
        <f t="shared" si="64"/>
        <v>5.8093137424229582</v>
      </c>
      <c r="AL47" s="42">
        <f t="shared" si="64"/>
        <v>5.7947904580669007</v>
      </c>
      <c r="AM47" s="42">
        <f t="shared" si="64"/>
        <v>5.7803034819217336</v>
      </c>
      <c r="AN47" s="42">
        <f t="shared" si="64"/>
        <v>5.7658527232169297</v>
      </c>
      <c r="AO47" s="42">
        <f t="shared" ref="AO47:BJ47" si="65">SUM(AO15:AO46)*1000</f>
        <v>5.7514380914088878</v>
      </c>
      <c r="AP47">
        <f t="shared" si="65"/>
        <v>5.7370594961803656</v>
      </c>
      <c r="AQ47">
        <f t="shared" si="65"/>
        <v>5.7227168474399148</v>
      </c>
      <c r="AR47">
        <f t="shared" si="65"/>
        <v>5.7084100553213171</v>
      </c>
      <c r="AS47">
        <f t="shared" si="65"/>
        <v>5.6941390301830133</v>
      </c>
      <c r="AT47">
        <f t="shared" si="65"/>
        <v>5.6799036826075575</v>
      </c>
      <c r="AU47">
        <f t="shared" si="65"/>
        <v>5.6657039234010371</v>
      </c>
      <c r="AV47">
        <f t="shared" si="65"/>
        <v>5.6515396635925352</v>
      </c>
      <c r="AW47">
        <f t="shared" si="65"/>
        <v>5.6374108144335544</v>
      </c>
      <c r="AX47">
        <f t="shared" si="65"/>
        <v>5.6233172873974704</v>
      </c>
      <c r="AY47">
        <f t="shared" si="65"/>
        <v>5.6092589941789779</v>
      </c>
      <c r="AZ47">
        <f t="shared" si="65"/>
        <v>5.595235846693531</v>
      </c>
      <c r="BA47">
        <f t="shared" si="65"/>
        <v>5.5812477570767962</v>
      </c>
      <c r="BB47">
        <f t="shared" si="65"/>
        <v>5.567294637684105</v>
      </c>
      <c r="BC47">
        <f t="shared" si="65"/>
        <v>5.5533764010898956</v>
      </c>
      <c r="BD47">
        <f t="shared" si="65"/>
        <v>5.5394929600871707</v>
      </c>
      <c r="BE47">
        <f t="shared" si="65"/>
        <v>5.5256442276869526</v>
      </c>
      <c r="BF47">
        <f t="shared" si="65"/>
        <v>5.5118301171177357</v>
      </c>
      <c r="BG47">
        <f t="shared" si="65"/>
        <v>5.4980505418249415</v>
      </c>
      <c r="BH47">
        <f t="shared" si="65"/>
        <v>5.4843054154703799</v>
      </c>
      <c r="BI47">
        <f t="shared" si="65"/>
        <v>5.4705946519317044</v>
      </c>
      <c r="BJ47">
        <f t="shared" si="65"/>
        <v>5.4569181653018752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18_CT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18_CT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47.996749152521751</v>
      </c>
      <c r="BP58" s="65">
        <f t="shared" si="73"/>
        <v>36.562381666912792</v>
      </c>
      <c r="BQ58" s="65">
        <f t="shared" si="73"/>
        <v>36.096125449756549</v>
      </c>
      <c r="BR58" s="65">
        <f t="shared" si="73"/>
        <v>34.947101825721553</v>
      </c>
      <c r="BS58" s="65">
        <f t="shared" si="73"/>
        <v>34.719195879215789</v>
      </c>
      <c r="BT58" s="65">
        <f t="shared" si="73"/>
        <v>34.540924801389409</v>
      </c>
      <c r="BU58" s="65">
        <f t="shared" si="73"/>
        <v>34.289015138908802</v>
      </c>
      <c r="BV58" s="65">
        <f t="shared" si="73"/>
        <v>34.069987904855068</v>
      </c>
      <c r="BW58" s="65">
        <f t="shared" si="73"/>
        <v>33.89055753418846</v>
      </c>
      <c r="BX58" s="65">
        <f t="shared" si="73"/>
        <v>33.682599821497341</v>
      </c>
      <c r="BY58" s="65">
        <f t="shared" si="73"/>
        <v>33.521992474303936</v>
      </c>
      <c r="BZ58" s="65">
        <f t="shared" si="73"/>
        <v>33.249139227464063</v>
      </c>
      <c r="CA58" s="65">
        <f t="shared" si="73"/>
        <v>33.001612048196264</v>
      </c>
      <c r="CB58" s="65">
        <f t="shared" si="73"/>
        <v>32.765806843062641</v>
      </c>
      <c r="CC58" s="65">
        <f t="shared" si="73"/>
        <v>32.427622000959758</v>
      </c>
      <c r="CD58" s="65">
        <f t="shared" si="73"/>
        <v>32.176061652543488</v>
      </c>
      <c r="CE58" s="65">
        <f t="shared" si="73"/>
        <v>31.924639895481917</v>
      </c>
      <c r="CF58" s="65">
        <f t="shared" si="73"/>
        <v>31.702689832214634</v>
      </c>
      <c r="CG58" s="65">
        <f t="shared" si="73"/>
        <v>31.500590924074736</v>
      </c>
      <c r="CH58" s="65">
        <f t="shared" si="73"/>
        <v>31.353100278050668</v>
      </c>
      <c r="CI58" s="65">
        <f t="shared" si="73"/>
        <v>31.272745144238733</v>
      </c>
      <c r="CJ58" s="65">
        <f t="shared" si="73"/>
        <v>31.202076675960587</v>
      </c>
      <c r="CK58" s="65">
        <f t="shared" si="73"/>
        <v>31.161967429450463</v>
      </c>
      <c r="CL58" s="65">
        <f t="shared" si="73"/>
        <v>31.149892697690589</v>
      </c>
      <c r="CM58" s="65">
        <f t="shared" si="73"/>
        <v>30.952911255239748</v>
      </c>
      <c r="CN58" s="65">
        <f t="shared" si="73"/>
        <v>30.794178932310437</v>
      </c>
      <c r="CO58" s="65">
        <f t="shared" si="73"/>
        <v>30.657083011233109</v>
      </c>
      <c r="CP58" s="65">
        <f t="shared" si="73"/>
        <v>30.549545483520497</v>
      </c>
      <c r="CQ58" s="65">
        <f t="shared" si="73"/>
        <v>30.467581219983614</v>
      </c>
      <c r="CR58" s="65">
        <f t="shared" si="73"/>
        <v>30.283215503566552</v>
      </c>
      <c r="CS58" s="65">
        <f t="shared" si="73"/>
        <v>30.122140091404638</v>
      </c>
      <c r="CT58" s="65">
        <f t="shared" si="73"/>
        <v>29.987432514261034</v>
      </c>
      <c r="CU58" s="65">
        <f t="shared" si="73"/>
        <v>29.876961148918813</v>
      </c>
      <c r="CV58" s="65">
        <f t="shared" ref="CV58:DP58" si="74">CV$49*CV15</f>
        <v>29.783515623501049</v>
      </c>
      <c r="CW58" s="65">
        <f t="shared" si="74"/>
        <v>29.709056834442297</v>
      </c>
      <c r="CX58" s="65">
        <f t="shared" si="74"/>
        <v>29.634784192356197</v>
      </c>
      <c r="CY58" s="65">
        <f t="shared" si="74"/>
        <v>29.560697231875306</v>
      </c>
      <c r="CZ58" s="65">
        <f t="shared" si="74"/>
        <v>29.486795488795618</v>
      </c>
      <c r="DA58" s="65">
        <f t="shared" si="74"/>
        <v>29.413078500073627</v>
      </c>
      <c r="DB58" s="65">
        <f t="shared" si="74"/>
        <v>29.339545803823448</v>
      </c>
      <c r="DC58" s="65">
        <f t="shared" si="74"/>
        <v>29.26619693931389</v>
      </c>
      <c r="DD58" s="65">
        <f t="shared" si="74"/>
        <v>29.193031446965609</v>
      </c>
      <c r="DE58" s="65">
        <f t="shared" si="74"/>
        <v>29.120048868348196</v>
      </c>
      <c r="DF58" s="65">
        <f t="shared" si="74"/>
        <v>29.047248746177328</v>
      </c>
      <c r="DG58" s="65">
        <f t="shared" si="74"/>
        <v>28.974630624311885</v>
      </c>
      <c r="DH58" s="65">
        <f t="shared" si="74"/>
        <v>28.902194047751109</v>
      </c>
      <c r="DI58" s="65">
        <f t="shared" si="74"/>
        <v>28.829938562631732</v>
      </c>
      <c r="DJ58" s="65">
        <f t="shared" si="74"/>
        <v>28.757863716225152</v>
      </c>
      <c r="DK58" s="65">
        <f t="shared" si="74"/>
        <v>28.685969056934592</v>
      </c>
      <c r="DL58" s="65">
        <f t="shared" si="74"/>
        <v>28.61425413429226</v>
      </c>
      <c r="DM58" s="65">
        <f t="shared" si="74"/>
        <v>28.542718498956528</v>
      </c>
      <c r="DN58" s="65">
        <f t="shared" si="74"/>
        <v>28.471361702709139</v>
      </c>
      <c r="DO58" s="65">
        <f t="shared" si="74"/>
        <v>28.400183298452369</v>
      </c>
      <c r="DP58" s="65">
        <f t="shared" si="74"/>
        <v>28.329182840206236</v>
      </c>
    </row>
    <row r="59" spans="1:120" x14ac:dyDescent="0.25">
      <c r="A59" s="65" t="str">
        <f t="shared" si="69"/>
        <v>18_CT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18_CT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18_CT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18_CT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18_CT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18_CT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18_CT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18_CT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18_CT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18_CT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18_CT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18_CT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4.8332419200000001E-3</v>
      </c>
      <c r="BP64" s="65">
        <f t="shared" si="85"/>
        <v>3.6575884800000018E-3</v>
      </c>
      <c r="BQ64" s="65">
        <f t="shared" si="85"/>
        <v>3.6109456386190656E-3</v>
      </c>
      <c r="BR64" s="65">
        <f t="shared" si="85"/>
        <v>3.4960008407444389E-3</v>
      </c>
      <c r="BS64" s="65">
        <f t="shared" si="85"/>
        <v>3.4732018291248725E-3</v>
      </c>
      <c r="BT64" s="65">
        <f t="shared" si="85"/>
        <v>3.4553681374765782E-3</v>
      </c>
      <c r="BU64" s="65">
        <f t="shared" si="85"/>
        <v>3.4301678677599165E-3</v>
      </c>
      <c r="BV64" s="65">
        <f t="shared" si="85"/>
        <v>3.4082570552920795E-3</v>
      </c>
      <c r="BW64" s="65">
        <f t="shared" si="85"/>
        <v>3.3903073915450307E-3</v>
      </c>
      <c r="BX64" s="65">
        <f t="shared" si="85"/>
        <v>3.3695039400304235E-3</v>
      </c>
      <c r="BY64" s="65">
        <f t="shared" si="85"/>
        <v>3.3534372737981863E-3</v>
      </c>
      <c r="BZ64" s="65">
        <f t="shared" si="85"/>
        <v>3.3261418721620491E-3</v>
      </c>
      <c r="CA64" s="65">
        <f t="shared" si="85"/>
        <v>3.3013800126195109E-3</v>
      </c>
      <c r="CB64" s="65">
        <f t="shared" si="85"/>
        <v>3.2777907834035899E-3</v>
      </c>
      <c r="CC64" s="65">
        <f t="shared" si="85"/>
        <v>3.2439598094299912E-3</v>
      </c>
      <c r="CD64" s="65">
        <f t="shared" si="85"/>
        <v>3.2187944840205477E-3</v>
      </c>
      <c r="CE64" s="65">
        <f t="shared" si="85"/>
        <v>3.1936430228649976E-3</v>
      </c>
      <c r="CF64" s="65">
        <f t="shared" si="85"/>
        <v>3.1714398195305626E-3</v>
      </c>
      <c r="CG64" s="65">
        <f t="shared" si="85"/>
        <v>3.151222464847074E-3</v>
      </c>
      <c r="CH64" s="65">
        <f t="shared" si="85"/>
        <v>3.1364679531547032E-3</v>
      </c>
      <c r="CI64" s="65">
        <f t="shared" si="85"/>
        <v>3.1284294721165449E-3</v>
      </c>
      <c r="CJ64" s="65">
        <f t="shared" si="85"/>
        <v>3.121360015377426E-3</v>
      </c>
      <c r="CK64" s="65">
        <f t="shared" si="85"/>
        <v>3.1173476094211246E-3</v>
      </c>
      <c r="CL64" s="65">
        <f t="shared" si="85"/>
        <v>3.1161396903039737E-3</v>
      </c>
      <c r="CM64" s="65">
        <f t="shared" si="85"/>
        <v>3.0964342711864339E-3</v>
      </c>
      <c r="CN64" s="65">
        <f t="shared" si="85"/>
        <v>3.080555176628562E-3</v>
      </c>
      <c r="CO64" s="65">
        <f t="shared" si="85"/>
        <v>3.0668405213264104E-3</v>
      </c>
      <c r="CP64" s="65">
        <f t="shared" si="85"/>
        <v>3.0560827970043851E-3</v>
      </c>
      <c r="CQ64" s="65">
        <f t="shared" si="85"/>
        <v>3.04788334356573E-3</v>
      </c>
      <c r="CR64" s="65">
        <f t="shared" si="85"/>
        <v>3.0294399629726045E-3</v>
      </c>
      <c r="CS64" s="65">
        <f t="shared" si="85"/>
        <v>3.0133264729570505E-3</v>
      </c>
      <c r="CT64" s="65">
        <f t="shared" si="85"/>
        <v>2.9998507402540296E-3</v>
      </c>
      <c r="CU64" s="65">
        <f t="shared" si="85"/>
        <v>2.9887995238172395E-3</v>
      </c>
      <c r="CV64" s="65">
        <f t="shared" si="85"/>
        <v>2.9794515201672241E-3</v>
      </c>
      <c r="CW64" s="65">
        <f t="shared" ref="CW64:DP64" si="86">CW$49*CW21</f>
        <v>2.9720028913668064E-3</v>
      </c>
      <c r="CX64" s="65">
        <f t="shared" si="86"/>
        <v>2.9645728841383896E-3</v>
      </c>
      <c r="CY64" s="65">
        <f t="shared" si="86"/>
        <v>2.9571614519280434E-3</v>
      </c>
      <c r="CZ64" s="65">
        <f t="shared" si="86"/>
        <v>2.9497685482982234E-3</v>
      </c>
      <c r="DA64" s="65">
        <f t="shared" si="86"/>
        <v>2.9423941269274782E-3</v>
      </c>
      <c r="DB64" s="65">
        <f t="shared" si="86"/>
        <v>2.9350381416101594E-3</v>
      </c>
      <c r="DC64" s="65">
        <f t="shared" si="86"/>
        <v>2.9277005462561342E-3</v>
      </c>
      <c r="DD64" s="65">
        <f t="shared" si="86"/>
        <v>2.9203812948904941E-3</v>
      </c>
      <c r="DE64" s="65">
        <f t="shared" si="86"/>
        <v>2.9130803416532679E-3</v>
      </c>
      <c r="DF64" s="65">
        <f t="shared" si="86"/>
        <v>2.905797640799135E-3</v>
      </c>
      <c r="DG64" s="65">
        <f t="shared" si="86"/>
        <v>2.8985331466971371E-3</v>
      </c>
      <c r="DH64" s="65">
        <f t="shared" si="86"/>
        <v>2.891286813830394E-3</v>
      </c>
      <c r="DI64" s="65">
        <f t="shared" si="86"/>
        <v>2.8840585967958182E-3</v>
      </c>
      <c r="DJ64" s="65">
        <f t="shared" si="86"/>
        <v>2.8768484503038289E-3</v>
      </c>
      <c r="DK64" s="65">
        <f t="shared" si="86"/>
        <v>2.8696563291780697E-3</v>
      </c>
      <c r="DL64" s="65">
        <f t="shared" si="86"/>
        <v>2.8624821883551244E-3</v>
      </c>
      <c r="DM64" s="65">
        <f t="shared" si="86"/>
        <v>2.8553259828842368E-3</v>
      </c>
      <c r="DN64" s="65">
        <f t="shared" si="86"/>
        <v>2.8481876679270265E-3</v>
      </c>
      <c r="DO64" s="65">
        <f t="shared" si="86"/>
        <v>2.8410671987572095E-3</v>
      </c>
      <c r="DP64" s="65">
        <f t="shared" si="86"/>
        <v>2.8339645307603168E-3</v>
      </c>
    </row>
    <row r="65" spans="1:120" x14ac:dyDescent="0.25">
      <c r="A65" s="65" t="str">
        <f t="shared" si="69"/>
        <v>18_CT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18_CT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18_CT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18_CT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18_CT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18_CT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18_CT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18_CT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18_CT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18_CT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0.44485419888000011</v>
      </c>
      <c r="BP69" s="65">
        <f t="shared" si="95"/>
        <v>0.41080099505759998</v>
      </c>
      <c r="BQ69" s="65">
        <f t="shared" si="95"/>
        <v>0.40556231778256591</v>
      </c>
      <c r="BR69" s="65">
        <f t="shared" si="95"/>
        <v>0.3926523259664304</v>
      </c>
      <c r="BS69" s="65">
        <f t="shared" si="95"/>
        <v>0.39009166155301678</v>
      </c>
      <c r="BT69" s="65">
        <f t="shared" si="95"/>
        <v>0.38808867561987276</v>
      </c>
      <c r="BU69" s="65">
        <f t="shared" si="95"/>
        <v>0.38525831459595444</v>
      </c>
      <c r="BV69" s="65">
        <f t="shared" si="95"/>
        <v>0.38279740801405604</v>
      </c>
      <c r="BW69" s="65">
        <f t="shared" si="95"/>
        <v>0.38078139670809386</v>
      </c>
      <c r="BX69" s="65">
        <f t="shared" si="95"/>
        <v>0.37844486305222641</v>
      </c>
      <c r="BY69" s="65">
        <f t="shared" si="95"/>
        <v>0.37664034006896796</v>
      </c>
      <c r="BZ69" s="65">
        <f t="shared" si="95"/>
        <v>0.37357466490787872</v>
      </c>
      <c r="CA69" s="65">
        <f t="shared" si="95"/>
        <v>0.37079354379620266</v>
      </c>
      <c r="CB69" s="65">
        <f t="shared" si="95"/>
        <v>0.36814412632140187</v>
      </c>
      <c r="CC69" s="65">
        <f t="shared" si="95"/>
        <v>0.36434441023849184</v>
      </c>
      <c r="CD69" s="65">
        <f t="shared" si="95"/>
        <v>0.36151797397435864</v>
      </c>
      <c r="CE69" s="65">
        <f t="shared" si="95"/>
        <v>0.3586930948699022</v>
      </c>
      <c r="CF69" s="65">
        <f t="shared" si="95"/>
        <v>0.35619934849216528</v>
      </c>
      <c r="CG69" s="65">
        <f t="shared" si="95"/>
        <v>0.35392864213281849</v>
      </c>
      <c r="CH69" s="65">
        <f t="shared" si="95"/>
        <v>0.35227149340819897</v>
      </c>
      <c r="CI69" s="65">
        <f t="shared" si="95"/>
        <v>0.35136865372919079</v>
      </c>
      <c r="CJ69" s="65">
        <f t="shared" si="95"/>
        <v>0.35057464973480307</v>
      </c>
      <c r="CK69" s="65">
        <f t="shared" si="95"/>
        <v>0.35012399751724582</v>
      </c>
      <c r="CL69" s="65">
        <f t="shared" si="95"/>
        <v>0.34998833043004129</v>
      </c>
      <c r="CM69" s="65">
        <f t="shared" si="95"/>
        <v>0.34777512196611032</v>
      </c>
      <c r="CN69" s="65">
        <f t="shared" si="95"/>
        <v>0.34599166604135101</v>
      </c>
      <c r="CO69" s="65">
        <f t="shared" si="95"/>
        <v>0.34445130848724037</v>
      </c>
      <c r="CP69" s="65">
        <f t="shared" si="95"/>
        <v>0.3432430577832018</v>
      </c>
      <c r="CQ69" s="65">
        <f t="shared" si="95"/>
        <v>0.34232213853546622</v>
      </c>
      <c r="CR69" s="65">
        <f t="shared" si="95"/>
        <v>0.34025067556435529</v>
      </c>
      <c r="CS69" s="65">
        <f t="shared" si="95"/>
        <v>0.33844089358138046</v>
      </c>
      <c r="CT69" s="65">
        <f t="shared" si="95"/>
        <v>0.33692737055007127</v>
      </c>
      <c r="CU69" s="65">
        <f t="shared" si="95"/>
        <v>0.3356861563638241</v>
      </c>
      <c r="CV69" s="65">
        <f t="shared" si="95"/>
        <v>0.33463623803041209</v>
      </c>
      <c r="CW69" s="65">
        <f t="shared" ref="CW69:DP69" si="96">CW$49*CW26</f>
        <v>0.33379964743533608</v>
      </c>
      <c r="CX69" s="65">
        <f t="shared" si="96"/>
        <v>0.33296514831674773</v>
      </c>
      <c r="CY69" s="65">
        <f t="shared" si="96"/>
        <v>0.3321327354459559</v>
      </c>
      <c r="CZ69" s="65">
        <f t="shared" si="96"/>
        <v>0.33130240360734103</v>
      </c>
      <c r="DA69" s="65">
        <f t="shared" si="96"/>
        <v>0.33047414759832272</v>
      </c>
      <c r="DB69" s="65">
        <f t="shared" si="96"/>
        <v>0.32964796222932696</v>
      </c>
      <c r="DC69" s="65">
        <f t="shared" si="96"/>
        <v>0.32882384232375367</v>
      </c>
      <c r="DD69" s="65">
        <f t="shared" si="96"/>
        <v>0.32800178271794428</v>
      </c>
      <c r="DE69" s="65">
        <f t="shared" si="96"/>
        <v>0.32718177826114947</v>
      </c>
      <c r="DF69" s="65">
        <f t="shared" si="96"/>
        <v>0.32636382381549661</v>
      </c>
      <c r="DG69" s="65">
        <f t="shared" si="96"/>
        <v>0.32554791425595786</v>
      </c>
      <c r="DH69" s="65">
        <f t="shared" si="96"/>
        <v>0.32473404447031795</v>
      </c>
      <c r="DI69" s="65">
        <f t="shared" si="96"/>
        <v>0.32392220935914212</v>
      </c>
      <c r="DJ69" s="65">
        <f t="shared" si="96"/>
        <v>0.3231124038357443</v>
      </c>
      <c r="DK69" s="65">
        <f t="shared" si="96"/>
        <v>0.32230462282615502</v>
      </c>
      <c r="DL69" s="65">
        <f t="shared" si="96"/>
        <v>0.32149886126908961</v>
      </c>
      <c r="DM69" s="65">
        <f t="shared" si="96"/>
        <v>0.32069511411591695</v>
      </c>
      <c r="DN69" s="65">
        <f t="shared" si="96"/>
        <v>0.31989337633062714</v>
      </c>
      <c r="DO69" s="65">
        <f t="shared" si="96"/>
        <v>0.31909364288980058</v>
      </c>
      <c r="DP69" s="65">
        <f t="shared" si="96"/>
        <v>0.31829590878257608</v>
      </c>
    </row>
    <row r="70" spans="1:120" x14ac:dyDescent="0.25">
      <c r="A70" s="65" t="str">
        <f t="shared" si="69"/>
        <v>18_CT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18_CT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7.3414230476194016</v>
      </c>
      <c r="BP70" s="65">
        <f t="shared" si="97"/>
        <v>6.9476062041366404</v>
      </c>
      <c r="BQ70" s="65">
        <f t="shared" si="97"/>
        <v>6.8590079115925997</v>
      </c>
      <c r="BR70" s="65">
        <f t="shared" si="97"/>
        <v>6.6406697373519075</v>
      </c>
      <c r="BS70" s="65">
        <f t="shared" si="97"/>
        <v>6.5973629095219257</v>
      </c>
      <c r="BT70" s="65">
        <f t="shared" si="97"/>
        <v>6.5634877299012953</v>
      </c>
      <c r="BU70" s="65">
        <f t="shared" si="97"/>
        <v>6.5156197012297383</v>
      </c>
      <c r="BV70" s="65">
        <f t="shared" si="97"/>
        <v>6.4740000117891103</v>
      </c>
      <c r="BW70" s="65">
        <f t="shared" si="97"/>
        <v>6.4399045426314752</v>
      </c>
      <c r="BX70" s="65">
        <f t="shared" si="97"/>
        <v>6.4003882904339777</v>
      </c>
      <c r="BY70" s="65">
        <f t="shared" si="97"/>
        <v>6.3698695837491615</v>
      </c>
      <c r="BZ70" s="65">
        <f t="shared" si="97"/>
        <v>6.3180218423237431</v>
      </c>
      <c r="CA70" s="65">
        <f t="shared" si="97"/>
        <v>6.2709865758019889</v>
      </c>
      <c r="CB70" s="65">
        <f t="shared" si="97"/>
        <v>6.2261787259994517</v>
      </c>
      <c r="CC70" s="65">
        <f t="shared" si="97"/>
        <v>6.1619166347455545</v>
      </c>
      <c r="CD70" s="65">
        <f t="shared" si="97"/>
        <v>6.114114982946889</v>
      </c>
      <c r="CE70" s="65">
        <f t="shared" si="97"/>
        <v>6.066339666362504</v>
      </c>
      <c r="CF70" s="65">
        <f t="shared" si="97"/>
        <v>6.0241645791208605</v>
      </c>
      <c r="CG70" s="65">
        <f t="shared" si="97"/>
        <v>5.985761620559968</v>
      </c>
      <c r="CH70" s="65">
        <f t="shared" si="97"/>
        <v>5.9577353574815914</v>
      </c>
      <c r="CI70" s="65">
        <f t="shared" si="97"/>
        <v>5.9424662256375012</v>
      </c>
      <c r="CJ70" s="65">
        <f t="shared" si="97"/>
        <v>5.9290377599232338</v>
      </c>
      <c r="CK70" s="65">
        <f t="shared" si="97"/>
        <v>5.9214161762847386</v>
      </c>
      <c r="CL70" s="65">
        <f t="shared" si="97"/>
        <v>5.9191217283449831</v>
      </c>
      <c r="CM70" s="65">
        <f t="shared" si="97"/>
        <v>5.8816911937551177</v>
      </c>
      <c r="CN70" s="65">
        <f t="shared" si="97"/>
        <v>5.8515287803317415</v>
      </c>
      <c r="CO70" s="65">
        <f t="shared" si="97"/>
        <v>5.8254777292674005</v>
      </c>
      <c r="CP70" s="65">
        <f t="shared" si="97"/>
        <v>5.8050433822513856</v>
      </c>
      <c r="CQ70" s="65">
        <f t="shared" si="97"/>
        <v>5.789468482589375</v>
      </c>
      <c r="CR70" s="65">
        <f t="shared" si="97"/>
        <v>5.7544351960032207</v>
      </c>
      <c r="CS70" s="65">
        <f t="shared" si="97"/>
        <v>5.7238275473258184</v>
      </c>
      <c r="CT70" s="65">
        <f t="shared" si="97"/>
        <v>5.6982303308415858</v>
      </c>
      <c r="CU70" s="65">
        <f t="shared" si="97"/>
        <v>5.6772384941985798</v>
      </c>
      <c r="CV70" s="65">
        <f t="shared" si="97"/>
        <v>5.6594819181074563</v>
      </c>
      <c r="CW70" s="65">
        <f t="shared" ref="CW70:DP70" si="98">CW$49*CW27</f>
        <v>5.6453332133121883</v>
      </c>
      <c r="CX70" s="65">
        <f t="shared" si="98"/>
        <v>5.6312198802789082</v>
      </c>
      <c r="CY70" s="65">
        <f t="shared" si="98"/>
        <v>5.6171418305782117</v>
      </c>
      <c r="CZ70" s="65">
        <f t="shared" si="98"/>
        <v>5.6030989760017658</v>
      </c>
      <c r="DA70" s="65">
        <f t="shared" si="98"/>
        <v>5.5890912285617622</v>
      </c>
      <c r="DB70" s="65">
        <f t="shared" si="98"/>
        <v>5.5751185004903583</v>
      </c>
      <c r="DC70" s="65">
        <f t="shared" si="98"/>
        <v>5.561180704239133</v>
      </c>
      <c r="DD70" s="65">
        <f t="shared" si="98"/>
        <v>5.5472777524785357</v>
      </c>
      <c r="DE70" s="65">
        <f t="shared" si="98"/>
        <v>5.5334095580973406</v>
      </c>
      <c r="DF70" s="65">
        <f t="shared" si="98"/>
        <v>5.5195760342020979</v>
      </c>
      <c r="DG70" s="65">
        <f t="shared" si="98"/>
        <v>5.5057770941165929</v>
      </c>
      <c r="DH70" s="65">
        <f t="shared" si="98"/>
        <v>5.4920126513813008</v>
      </c>
      <c r="DI70" s="65">
        <f t="shared" si="98"/>
        <v>5.4782826197528482</v>
      </c>
      <c r="DJ70" s="65">
        <f t="shared" si="98"/>
        <v>5.4645869132034663</v>
      </c>
      <c r="DK70" s="65">
        <f t="shared" si="98"/>
        <v>5.4509254459204577</v>
      </c>
      <c r="DL70" s="65">
        <f t="shared" si="98"/>
        <v>5.4372981323056564</v>
      </c>
      <c r="DM70" s="65">
        <f t="shared" si="98"/>
        <v>5.4237048869748934</v>
      </c>
      <c r="DN70" s="65">
        <f t="shared" si="98"/>
        <v>5.4101456247574564</v>
      </c>
      <c r="DO70" s="65">
        <f t="shared" si="98"/>
        <v>5.3966202606955633</v>
      </c>
      <c r="DP70" s="65">
        <f t="shared" si="98"/>
        <v>5.3831287100438239</v>
      </c>
    </row>
    <row r="71" spans="1:120" x14ac:dyDescent="0.25">
      <c r="A71" s="65" t="str">
        <f t="shared" si="69"/>
        <v>18_CT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18_CT</v>
      </c>
      <c r="BL71" s="65" t="str">
        <f t="shared" si="72"/>
        <v>d_ind_cem_7_9_lpg</v>
      </c>
      <c r="BM71" s="65"/>
      <c r="BN71" s="65"/>
      <c r="BO71" s="65">
        <f t="shared" ref="BO71:CV71" si="99">BO$49*BO28</f>
        <v>0.34619794083677108</v>
      </c>
      <c r="BP71" s="65">
        <f t="shared" si="99"/>
        <v>0.27852394487403409</v>
      </c>
      <c r="BQ71" s="65">
        <f t="shared" si="99"/>
        <v>0.27497211058414917</v>
      </c>
      <c r="BR71" s="65">
        <f t="shared" si="99"/>
        <v>0.26621910878478061</v>
      </c>
      <c r="BS71" s="65">
        <f t="shared" si="99"/>
        <v>0.26448297288807343</v>
      </c>
      <c r="BT71" s="65">
        <f t="shared" si="99"/>
        <v>0.26312494418235366</v>
      </c>
      <c r="BU71" s="65">
        <f t="shared" si="99"/>
        <v>0.26120595341240943</v>
      </c>
      <c r="BV71" s="65">
        <f t="shared" si="99"/>
        <v>0.25953745353679275</v>
      </c>
      <c r="BW71" s="65">
        <f t="shared" si="99"/>
        <v>0.25817059360070987</v>
      </c>
      <c r="BX71" s="65">
        <f t="shared" si="99"/>
        <v>0.25658641883240896</v>
      </c>
      <c r="BY71" s="65">
        <f t="shared" si="99"/>
        <v>0.25536294842712781</v>
      </c>
      <c r="BZ71" s="65">
        <f t="shared" si="99"/>
        <v>0.25328441417370134</v>
      </c>
      <c r="CA71" s="65">
        <f t="shared" si="99"/>
        <v>0.2513988081685653</v>
      </c>
      <c r="CB71" s="65">
        <f t="shared" si="99"/>
        <v>0.24960249750822658</v>
      </c>
      <c r="CC71" s="65">
        <f t="shared" si="99"/>
        <v>0.24702628195484164</v>
      </c>
      <c r="CD71" s="65">
        <f t="shared" si="99"/>
        <v>0.24510995218034579</v>
      </c>
      <c r="CE71" s="65">
        <f t="shared" si="99"/>
        <v>0.24319467816340942</v>
      </c>
      <c r="CF71" s="65">
        <f t="shared" si="99"/>
        <v>0.24150391283664768</v>
      </c>
      <c r="CG71" s="65">
        <f t="shared" si="99"/>
        <v>0.23996436911483376</v>
      </c>
      <c r="CH71" s="65">
        <f t="shared" si="99"/>
        <v>0.23884081876910185</v>
      </c>
      <c r="CI71" s="65">
        <f t="shared" si="99"/>
        <v>0.23822869155419354</v>
      </c>
      <c r="CJ71" s="65">
        <f t="shared" si="99"/>
        <v>0.23769035516401121</v>
      </c>
      <c r="CK71" s="65">
        <f t="shared" si="99"/>
        <v>0.23738481200586314</v>
      </c>
      <c r="CL71" s="65">
        <f t="shared" si="99"/>
        <v>0.23729282943334654</v>
      </c>
      <c r="CM71" s="65">
        <f t="shared" si="99"/>
        <v>0.23579226940642589</v>
      </c>
      <c r="CN71" s="65">
        <f t="shared" si="99"/>
        <v>0.23458308251143489</v>
      </c>
      <c r="CO71" s="65">
        <f t="shared" si="99"/>
        <v>0.23353871682671384</v>
      </c>
      <c r="CP71" s="65">
        <f t="shared" si="99"/>
        <v>0.23271952028986398</v>
      </c>
      <c r="CQ71" s="65">
        <f t="shared" si="99"/>
        <v>0.23209513508905943</v>
      </c>
      <c r="CR71" s="65">
        <f t="shared" si="99"/>
        <v>0.23069067880653893</v>
      </c>
      <c r="CS71" s="65">
        <f t="shared" si="99"/>
        <v>0.22946364278830969</v>
      </c>
      <c r="CT71" s="65">
        <f t="shared" si="99"/>
        <v>0.22843747096689321</v>
      </c>
      <c r="CU71" s="65">
        <f t="shared" si="99"/>
        <v>0.22759592511927734</v>
      </c>
      <c r="CV71" s="65">
        <f t="shared" si="99"/>
        <v>0.22688407826511756</v>
      </c>
      <c r="CW71" s="65">
        <f t="shared" ref="CW71:DP71" si="100">CW$49*CW28</f>
        <v>0.22631686806945475</v>
      </c>
      <c r="CX71" s="65">
        <f t="shared" si="100"/>
        <v>0.22575107589928115</v>
      </c>
      <c r="CY71" s="65">
        <f t="shared" si="100"/>
        <v>0.22518669820953294</v>
      </c>
      <c r="CZ71" s="65">
        <f t="shared" si="100"/>
        <v>0.22462373146400913</v>
      </c>
      <c r="DA71" s="65">
        <f t="shared" si="100"/>
        <v>0.22406217213534912</v>
      </c>
      <c r="DB71" s="65">
        <f t="shared" si="100"/>
        <v>0.22350201670501074</v>
      </c>
      <c r="DC71" s="65">
        <f t="shared" si="100"/>
        <v>0.22294326166324824</v>
      </c>
      <c r="DD71" s="65">
        <f t="shared" si="100"/>
        <v>0.22238590350909013</v>
      </c>
      <c r="DE71" s="65">
        <f t="shared" si="100"/>
        <v>0.2218299387503174</v>
      </c>
      <c r="DF71" s="65">
        <f t="shared" si="100"/>
        <v>0.22127536390344163</v>
      </c>
      <c r="DG71" s="65">
        <f t="shared" si="100"/>
        <v>0.22072217549368303</v>
      </c>
      <c r="DH71" s="65">
        <f t="shared" si="100"/>
        <v>0.22017037005494883</v>
      </c>
      <c r="DI71" s="65">
        <f t="shared" si="100"/>
        <v>0.21961994412981145</v>
      </c>
      <c r="DJ71" s="65">
        <f t="shared" si="100"/>
        <v>0.21907089426948692</v>
      </c>
      <c r="DK71" s="65">
        <f t="shared" si="100"/>
        <v>0.21852321703381322</v>
      </c>
      <c r="DL71" s="65">
        <f t="shared" si="100"/>
        <v>0.21797690899122871</v>
      </c>
      <c r="DM71" s="65">
        <f t="shared" si="100"/>
        <v>0.21743196671875067</v>
      </c>
      <c r="DN71" s="65">
        <f t="shared" si="100"/>
        <v>0.21688838680195383</v>
      </c>
      <c r="DO71" s="65">
        <f t="shared" si="100"/>
        <v>0.21634616583494895</v>
      </c>
      <c r="DP71" s="65">
        <f t="shared" si="100"/>
        <v>0.21580530042036161</v>
      </c>
    </row>
    <row r="72" spans="1:120" x14ac:dyDescent="0.25">
      <c r="A72" s="65" t="str">
        <f t="shared" si="69"/>
        <v>18_CT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18_CT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18_CT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18_CT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18_CT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18_CT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18_CT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18_CT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8.5974273694129568</v>
      </c>
      <c r="BP75" s="65">
        <f t="shared" si="107"/>
        <v>8.5695760504509106</v>
      </c>
      <c r="BQ75" s="65">
        <f t="shared" si="107"/>
        <v>8.4602938338733225</v>
      </c>
      <c r="BR75" s="65">
        <f t="shared" si="107"/>
        <v>8.1909830045177117</v>
      </c>
      <c r="BS75" s="65">
        <f t="shared" si="107"/>
        <v>8.1375658787209399</v>
      </c>
      <c r="BT75" s="65">
        <f t="shared" si="107"/>
        <v>8.0957822888840774</v>
      </c>
      <c r="BU75" s="65">
        <f t="shared" si="107"/>
        <v>8.0367391163102155</v>
      </c>
      <c r="BV75" s="65">
        <f t="shared" si="107"/>
        <v>7.9854030037877122</v>
      </c>
      <c r="BW75" s="65">
        <f t="shared" si="107"/>
        <v>7.9433476961987202</v>
      </c>
      <c r="BX75" s="65">
        <f t="shared" si="107"/>
        <v>7.894606083838247</v>
      </c>
      <c r="BY75" s="65">
        <f t="shared" si="107"/>
        <v>7.8569625602687578</v>
      </c>
      <c r="BZ75" s="65">
        <f t="shared" si="107"/>
        <v>7.7930105816829984</v>
      </c>
      <c r="CA75" s="65">
        <f t="shared" si="107"/>
        <v>7.7349945857171631</v>
      </c>
      <c r="CB75" s="65">
        <f t="shared" si="107"/>
        <v>7.6797260133114031</v>
      </c>
      <c r="CC75" s="65">
        <f t="shared" si="107"/>
        <v>7.600461463482227</v>
      </c>
      <c r="CD75" s="65">
        <f t="shared" si="107"/>
        <v>7.5415001639511834</v>
      </c>
      <c r="CE75" s="65">
        <f t="shared" si="107"/>
        <v>7.4825713477841864</v>
      </c>
      <c r="CF75" s="65">
        <f t="shared" si="107"/>
        <v>7.4305501757528081</v>
      </c>
      <c r="CG75" s="65">
        <f t="shared" si="107"/>
        <v>7.3831817636292278</v>
      </c>
      <c r="CH75" s="65">
        <f t="shared" si="107"/>
        <v>7.348612562986121</v>
      </c>
      <c r="CI75" s="65">
        <f t="shared" si="107"/>
        <v>7.3297787398364456</v>
      </c>
      <c r="CJ75" s="65">
        <f t="shared" si="107"/>
        <v>7.3132152998834492</v>
      </c>
      <c r="CK75" s="65">
        <f t="shared" si="107"/>
        <v>7.3038144014018869</v>
      </c>
      <c r="CL75" s="65">
        <f t="shared" si="107"/>
        <v>7.3009842976890678</v>
      </c>
      <c r="CM75" s="65">
        <f t="shared" si="107"/>
        <v>7.2548153290756918</v>
      </c>
      <c r="CN75" s="65">
        <f t="shared" si="107"/>
        <v>7.21761127805408</v>
      </c>
      <c r="CO75" s="65">
        <f t="shared" si="107"/>
        <v>7.1854784172196347</v>
      </c>
      <c r="CP75" s="65">
        <f t="shared" si="107"/>
        <v>7.1602735213677686</v>
      </c>
      <c r="CQ75" s="65">
        <f t="shared" si="107"/>
        <v>7.1410625466507103</v>
      </c>
      <c r="CR75" s="65">
        <f t="shared" si="107"/>
        <v>7.0978504812462937</v>
      </c>
      <c r="CS75" s="65">
        <f t="shared" si="107"/>
        <v>7.0600972515208786</v>
      </c>
      <c r="CT75" s="65">
        <f t="shared" si="107"/>
        <v>7.0285241762923363</v>
      </c>
      <c r="CU75" s="65">
        <f t="shared" si="107"/>
        <v>7.0026316407534379</v>
      </c>
      <c r="CV75" s="65">
        <f t="shared" si="107"/>
        <v>6.9807296611740677</v>
      </c>
      <c r="CW75" s="65">
        <f t="shared" ref="CW75:DP75" si="108">CW$49*CW32</f>
        <v>6.9632778370211339</v>
      </c>
      <c r="CX75" s="65">
        <f t="shared" si="108"/>
        <v>6.9458696424285815</v>
      </c>
      <c r="CY75" s="65">
        <f t="shared" si="108"/>
        <v>6.9285049683225104</v>
      </c>
      <c r="CZ75" s="65">
        <f t="shared" si="108"/>
        <v>6.9111837059017045</v>
      </c>
      <c r="DA75" s="65">
        <f t="shared" si="108"/>
        <v>6.8939057466369507</v>
      </c>
      <c r="DB75" s="65">
        <f t="shared" si="108"/>
        <v>6.8766709822703582</v>
      </c>
      <c r="DC75" s="65">
        <f t="shared" si="108"/>
        <v>6.8594793048146832</v>
      </c>
      <c r="DD75" s="65">
        <f t="shared" si="108"/>
        <v>6.8423306065526459</v>
      </c>
      <c r="DE75" s="65">
        <f t="shared" si="108"/>
        <v>6.8252247800362644</v>
      </c>
      <c r="DF75" s="65">
        <f t="shared" si="108"/>
        <v>6.8081617180861738</v>
      </c>
      <c r="DG75" s="65">
        <f t="shared" si="108"/>
        <v>6.7911413137909591</v>
      </c>
      <c r="DH75" s="65">
        <f t="shared" si="108"/>
        <v>6.7741634605064824</v>
      </c>
      <c r="DI75" s="65">
        <f t="shared" si="108"/>
        <v>6.7572280518552166</v>
      </c>
      <c r="DJ75" s="65">
        <f t="shared" si="108"/>
        <v>6.7403349817255789</v>
      </c>
      <c r="DK75" s="65">
        <f t="shared" si="108"/>
        <v>6.7234841442712652</v>
      </c>
      <c r="DL75" s="65">
        <f t="shared" si="108"/>
        <v>6.7066754339105872</v>
      </c>
      <c r="DM75" s="65">
        <f t="shared" si="108"/>
        <v>6.6899087453258108</v>
      </c>
      <c r="DN75" s="65">
        <f t="shared" si="108"/>
        <v>6.6731839734624971</v>
      </c>
      <c r="DO75" s="65">
        <f t="shared" si="108"/>
        <v>6.6565010135288416</v>
      </c>
      <c r="DP75" s="65">
        <f t="shared" si="108"/>
        <v>6.6398597609950203</v>
      </c>
    </row>
    <row r="76" spans="1:120" x14ac:dyDescent="0.25">
      <c r="A76" s="65" t="str">
        <f t="shared" si="69"/>
        <v>18_CT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18_CT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18_CT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18_CT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18_CT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18_CT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18_CT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18_CT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18_CT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18_CT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0</v>
      </c>
      <c r="BP80" s="65">
        <f t="shared" si="117"/>
        <v>0</v>
      </c>
      <c r="BQ80" s="65">
        <f t="shared" si="117"/>
        <v>0</v>
      </c>
      <c r="BR80" s="65">
        <f t="shared" si="117"/>
        <v>0</v>
      </c>
      <c r="BS80" s="65">
        <f t="shared" si="117"/>
        <v>0</v>
      </c>
      <c r="BT80" s="65">
        <f t="shared" si="117"/>
        <v>0</v>
      </c>
      <c r="BU80" s="65">
        <f t="shared" si="117"/>
        <v>0</v>
      </c>
      <c r="BV80" s="65">
        <f t="shared" si="117"/>
        <v>0</v>
      </c>
      <c r="BW80" s="65">
        <f t="shared" si="117"/>
        <v>0</v>
      </c>
      <c r="BX80" s="65">
        <f t="shared" si="117"/>
        <v>0</v>
      </c>
      <c r="BY80" s="65">
        <f t="shared" si="117"/>
        <v>0</v>
      </c>
      <c r="BZ80" s="65">
        <f t="shared" si="117"/>
        <v>0</v>
      </c>
      <c r="CA80" s="65">
        <f t="shared" si="117"/>
        <v>0</v>
      </c>
      <c r="CB80" s="65">
        <f t="shared" si="117"/>
        <v>0</v>
      </c>
      <c r="CC80" s="65">
        <f t="shared" si="117"/>
        <v>0</v>
      </c>
      <c r="CD80" s="65">
        <f t="shared" si="117"/>
        <v>0</v>
      </c>
      <c r="CE80" s="65">
        <f t="shared" si="117"/>
        <v>0</v>
      </c>
      <c r="CF80" s="65">
        <f t="shared" si="117"/>
        <v>0</v>
      </c>
      <c r="CG80" s="65">
        <f t="shared" si="117"/>
        <v>0</v>
      </c>
      <c r="CH80" s="65">
        <f t="shared" si="117"/>
        <v>0</v>
      </c>
      <c r="CI80" s="65">
        <f t="shared" si="117"/>
        <v>0</v>
      </c>
      <c r="CJ80" s="65">
        <f t="shared" si="117"/>
        <v>0</v>
      </c>
      <c r="CK80" s="65">
        <f t="shared" si="117"/>
        <v>0</v>
      </c>
      <c r="CL80" s="65">
        <f t="shared" si="117"/>
        <v>0</v>
      </c>
      <c r="CM80" s="65">
        <f t="shared" si="117"/>
        <v>0</v>
      </c>
      <c r="CN80" s="65">
        <f t="shared" si="117"/>
        <v>0</v>
      </c>
      <c r="CO80" s="65">
        <f t="shared" si="117"/>
        <v>0</v>
      </c>
      <c r="CP80" s="65">
        <f t="shared" si="117"/>
        <v>0</v>
      </c>
      <c r="CQ80" s="65">
        <f t="shared" si="117"/>
        <v>0</v>
      </c>
      <c r="CR80" s="65">
        <f t="shared" si="117"/>
        <v>0</v>
      </c>
      <c r="CS80" s="65">
        <f t="shared" si="117"/>
        <v>0</v>
      </c>
      <c r="CT80" s="65">
        <f t="shared" si="117"/>
        <v>0</v>
      </c>
      <c r="CU80" s="65">
        <f t="shared" si="117"/>
        <v>0</v>
      </c>
      <c r="CV80" s="65">
        <f t="shared" si="117"/>
        <v>0</v>
      </c>
      <c r="CW80" s="65">
        <f t="shared" ref="CW80:DP80" si="118">CW$49*CW37</f>
        <v>0</v>
      </c>
      <c r="CX80" s="65">
        <f t="shared" si="118"/>
        <v>0</v>
      </c>
      <c r="CY80" s="65">
        <f t="shared" si="118"/>
        <v>0</v>
      </c>
      <c r="CZ80" s="65">
        <f t="shared" si="118"/>
        <v>0</v>
      </c>
      <c r="DA80" s="65">
        <f t="shared" si="118"/>
        <v>0</v>
      </c>
      <c r="DB80" s="65">
        <f t="shared" si="118"/>
        <v>0</v>
      </c>
      <c r="DC80" s="65">
        <f t="shared" si="118"/>
        <v>0</v>
      </c>
      <c r="DD80" s="65">
        <f t="shared" si="118"/>
        <v>0</v>
      </c>
      <c r="DE80" s="65">
        <f t="shared" si="118"/>
        <v>0</v>
      </c>
      <c r="DF80" s="65">
        <f t="shared" si="118"/>
        <v>0</v>
      </c>
      <c r="DG80" s="65">
        <f t="shared" si="118"/>
        <v>0</v>
      </c>
      <c r="DH80" s="65">
        <f t="shared" si="118"/>
        <v>0</v>
      </c>
      <c r="DI80" s="65">
        <f t="shared" si="118"/>
        <v>0</v>
      </c>
      <c r="DJ80" s="65">
        <f t="shared" si="118"/>
        <v>0</v>
      </c>
      <c r="DK80" s="65">
        <f t="shared" si="118"/>
        <v>0</v>
      </c>
      <c r="DL80" s="65">
        <f t="shared" si="118"/>
        <v>0</v>
      </c>
      <c r="DM80" s="65">
        <f t="shared" si="118"/>
        <v>0</v>
      </c>
      <c r="DN80" s="65">
        <f t="shared" si="118"/>
        <v>0</v>
      </c>
      <c r="DO80" s="65">
        <f t="shared" si="118"/>
        <v>0</v>
      </c>
      <c r="DP80" s="65">
        <f t="shared" si="118"/>
        <v>0</v>
      </c>
    </row>
    <row r="81" spans="1:120" x14ac:dyDescent="0.25">
      <c r="A81" s="65" t="str">
        <f t="shared" si="69"/>
        <v>18_CT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18_CT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18_CT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18_CT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18_CT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18_CT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18_CT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18_CT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18_CT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18_CT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18_CT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18_CT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18_CT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18_CT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18_CT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18_CT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19.247609243753569</v>
      </c>
      <c r="BP88" s="65">
        <f t="shared" si="133"/>
        <v>20.751598555909268</v>
      </c>
      <c r="BQ88" s="65">
        <f t="shared" si="133"/>
        <v>20.486966948188289</v>
      </c>
      <c r="BR88" s="65">
        <f t="shared" si="133"/>
        <v>19.834819142433936</v>
      </c>
      <c r="BS88" s="65">
        <f t="shared" si="133"/>
        <v>19.705467265045929</v>
      </c>
      <c r="BT88" s="65">
        <f t="shared" si="133"/>
        <v>19.604286497477656</v>
      </c>
      <c r="BU88" s="65">
        <f t="shared" si="133"/>
        <v>19.461310904810432</v>
      </c>
      <c r="BV88" s="65">
        <f t="shared" si="133"/>
        <v>19.336998290952256</v>
      </c>
      <c r="BW88" s="65">
        <f t="shared" si="133"/>
        <v>19.235159547110765</v>
      </c>
      <c r="BX88" s="65">
        <f t="shared" si="133"/>
        <v>19.117129627460415</v>
      </c>
      <c r="BY88" s="65">
        <f t="shared" si="133"/>
        <v>19.025974209182419</v>
      </c>
      <c r="BZ88" s="65">
        <f t="shared" si="133"/>
        <v>18.871111730729012</v>
      </c>
      <c r="CA88" s="65">
        <f t="shared" si="133"/>
        <v>18.730623490585447</v>
      </c>
      <c r="CB88" s="65">
        <f t="shared" si="133"/>
        <v>18.596788255263377</v>
      </c>
      <c r="CC88" s="65">
        <f t="shared" si="133"/>
        <v>18.40484572414092</v>
      </c>
      <c r="CD88" s="65">
        <f t="shared" si="133"/>
        <v>18.262068390583263</v>
      </c>
      <c r="CE88" s="65">
        <f t="shared" si="133"/>
        <v>18.11936971689471</v>
      </c>
      <c r="CF88" s="65">
        <f t="shared" si="133"/>
        <v>17.993398201845697</v>
      </c>
      <c r="CG88" s="65">
        <f t="shared" si="133"/>
        <v>17.878693545882271</v>
      </c>
      <c r="CH88" s="65">
        <f t="shared" si="133"/>
        <v>17.794982733361188</v>
      </c>
      <c r="CI88" s="65">
        <f t="shared" si="133"/>
        <v>17.749375817106039</v>
      </c>
      <c r="CJ88" s="65">
        <f t="shared" si="133"/>
        <v>17.70926673182738</v>
      </c>
      <c r="CK88" s="65">
        <f t="shared" si="133"/>
        <v>17.686502050096831</v>
      </c>
      <c r="CL88" s="65">
        <f t="shared" si="133"/>
        <v>17.679648831714232</v>
      </c>
      <c r="CM88" s="65">
        <f t="shared" si="133"/>
        <v>17.567848680018894</v>
      </c>
      <c r="CN88" s="65">
        <f t="shared" si="133"/>
        <v>17.477757463497927</v>
      </c>
      <c r="CO88" s="65">
        <f t="shared" si="133"/>
        <v>17.399946353057494</v>
      </c>
      <c r="CP88" s="65">
        <f t="shared" si="133"/>
        <v>17.338911609065242</v>
      </c>
      <c r="CQ88" s="65">
        <f t="shared" si="133"/>
        <v>17.29239140399919</v>
      </c>
      <c r="CR88" s="65">
        <f t="shared" si="133"/>
        <v>17.187751521143262</v>
      </c>
      <c r="CS88" s="65">
        <f t="shared" si="133"/>
        <v>17.096330444670102</v>
      </c>
      <c r="CT88" s="65">
        <f t="shared" si="133"/>
        <v>17.01987487925345</v>
      </c>
      <c r="CU88" s="65">
        <f t="shared" si="133"/>
        <v>16.957174986057503</v>
      </c>
      <c r="CV88" s="65">
        <f t="shared" si="133"/>
        <v>16.904138396483518</v>
      </c>
      <c r="CW88" s="65">
        <f t="shared" ref="CW88:DP88" si="134">CW$49*CW45</f>
        <v>16.861878050492312</v>
      </c>
      <c r="CX88" s="65">
        <f t="shared" si="134"/>
        <v>16.819723355366079</v>
      </c>
      <c r="CY88" s="65">
        <f t="shared" si="134"/>
        <v>16.777674046977666</v>
      </c>
      <c r="CZ88" s="65">
        <f t="shared" si="134"/>
        <v>16.735729861860221</v>
      </c>
      <c r="DA88" s="65">
        <f t="shared" si="134"/>
        <v>16.693890537205576</v>
      </c>
      <c r="DB88" s="65">
        <f t="shared" si="134"/>
        <v>16.65215581086256</v>
      </c>
      <c r="DC88" s="65">
        <f t="shared" si="134"/>
        <v>16.610525421335407</v>
      </c>
      <c r="DD88" s="65">
        <f t="shared" si="134"/>
        <v>16.568999107782069</v>
      </c>
      <c r="DE88" s="65">
        <f t="shared" si="134"/>
        <v>16.527576610012616</v>
      </c>
      <c r="DF88" s="65">
        <f t="shared" si="134"/>
        <v>16.486257668487582</v>
      </c>
      <c r="DG88" s="65">
        <f t="shared" si="134"/>
        <v>16.445042024316365</v>
      </c>
      <c r="DH88" s="65">
        <f t="shared" si="134"/>
        <v>16.403929419255572</v>
      </c>
      <c r="DI88" s="65">
        <f t="shared" si="134"/>
        <v>16.362919595707435</v>
      </c>
      <c r="DJ88" s="65">
        <f t="shared" si="134"/>
        <v>16.322012296718167</v>
      </c>
      <c r="DK88" s="65">
        <f t="shared" si="134"/>
        <v>16.281207265976374</v>
      </c>
      <c r="DL88" s="65">
        <f t="shared" si="134"/>
        <v>16.240504247811433</v>
      </c>
      <c r="DM88" s="65">
        <f t="shared" si="134"/>
        <v>16.199902987191905</v>
      </c>
      <c r="DN88" s="65">
        <f t="shared" si="134"/>
        <v>16.159403229723928</v>
      </c>
      <c r="DO88" s="65">
        <f t="shared" si="134"/>
        <v>16.11900472164962</v>
      </c>
      <c r="DP88" s="65">
        <f t="shared" si="134"/>
        <v>16.078707209845497</v>
      </c>
    </row>
    <row r="89" spans="1:120" x14ac:dyDescent="0.25">
      <c r="A89" s="65" t="str">
        <f t="shared" si="69"/>
        <v>18_CT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18_CT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2.8302768000000009E-5</v>
      </c>
      <c r="BQ89" s="65">
        <f t="shared" si="136"/>
        <v>2.794184125121896E-5</v>
      </c>
      <c r="BR89" s="65">
        <f t="shared" si="136"/>
        <v>2.705238745814149E-5</v>
      </c>
      <c r="BS89" s="65">
        <f t="shared" si="136"/>
        <v>2.6875966534894844E-5</v>
      </c>
      <c r="BT89" s="65">
        <f t="shared" si="136"/>
        <v>2.6737967730473516E-5</v>
      </c>
      <c r="BU89" s="65">
        <f t="shared" si="136"/>
        <v>2.6542965643380301E-5</v>
      </c>
      <c r="BV89" s="65">
        <f t="shared" si="136"/>
        <v>2.6373417689760136E-5</v>
      </c>
      <c r="BW89" s="65">
        <f t="shared" si="136"/>
        <v>2.6234521482193687E-5</v>
      </c>
      <c r="BX89" s="65">
        <f t="shared" si="136"/>
        <v>2.6073542393092563E-5</v>
      </c>
      <c r="BY89" s="65">
        <f t="shared" si="136"/>
        <v>2.5949216999628825E-5</v>
      </c>
      <c r="BZ89" s="65">
        <f t="shared" si="136"/>
        <v>2.5738002582206333E-5</v>
      </c>
      <c r="CA89" s="65">
        <f t="shared" si="136"/>
        <v>2.5546392954793835E-5</v>
      </c>
      <c r="CB89" s="65">
        <f t="shared" si="136"/>
        <v>2.5363857252527781E-5</v>
      </c>
      <c r="CC89" s="65">
        <f t="shared" si="136"/>
        <v>2.5102069953922552E-5</v>
      </c>
      <c r="CD89" s="65">
        <f t="shared" si="136"/>
        <v>2.4907338269206615E-5</v>
      </c>
      <c r="CE89" s="65">
        <f t="shared" si="136"/>
        <v>2.4712713867407719E-5</v>
      </c>
      <c r="CF89" s="65">
        <f t="shared" si="136"/>
        <v>2.4540903365415068E-5</v>
      </c>
      <c r="CG89" s="65">
        <f t="shared" si="136"/>
        <v>2.438445954941188E-5</v>
      </c>
      <c r="CH89" s="65">
        <f t="shared" si="136"/>
        <v>2.4270287732744724E-5</v>
      </c>
      <c r="CI89" s="65">
        <f t="shared" si="136"/>
        <v>2.4208085200901831E-5</v>
      </c>
      <c r="CJ89" s="65">
        <f t="shared" si="136"/>
        <v>2.4153381071372934E-5</v>
      </c>
      <c r="CK89" s="65">
        <f t="shared" si="136"/>
        <v>2.4122332691949169E-5</v>
      </c>
      <c r="CL89" s="65">
        <f t="shared" si="136"/>
        <v>2.4112985698780741E-5</v>
      </c>
      <c r="CM89" s="65">
        <f t="shared" si="136"/>
        <v>2.3960503288942634E-5</v>
      </c>
      <c r="CN89" s="65">
        <f t="shared" si="136"/>
        <v>2.3837629342959107E-5</v>
      </c>
      <c r="CO89" s="65">
        <f t="shared" si="136"/>
        <v>2.3731504034073407E-5</v>
      </c>
      <c r="CP89" s="65">
        <f t="shared" si="136"/>
        <v>2.3648259738724403E-5</v>
      </c>
      <c r="CQ89" s="65">
        <f t="shared" si="136"/>
        <v>2.3584811587115763E-5</v>
      </c>
      <c r="CR89" s="65">
        <f t="shared" si="136"/>
        <v>2.344209495157372E-5</v>
      </c>
      <c r="CS89" s="65">
        <f t="shared" si="136"/>
        <v>2.3317407231215269E-5</v>
      </c>
      <c r="CT89" s="65">
        <f t="shared" si="136"/>
        <v>2.3213130728156174E-5</v>
      </c>
      <c r="CU89" s="65">
        <f t="shared" si="136"/>
        <v>2.3127615362871493E-5</v>
      </c>
      <c r="CV89" s="65">
        <f t="shared" si="136"/>
        <v>2.3055279620341613E-5</v>
      </c>
      <c r="CW89" s="65">
        <f t="shared" ref="CW89:DP89" si="137">CW$49*CW46</f>
        <v>2.2997641421290759E-5</v>
      </c>
      <c r="CX89" s="65">
        <f t="shared" si="137"/>
        <v>2.2940147317737535E-5</v>
      </c>
      <c r="CY89" s="65">
        <f t="shared" si="137"/>
        <v>2.2882796949443194E-5</v>
      </c>
      <c r="CZ89" s="65">
        <f t="shared" si="137"/>
        <v>2.2825589957069585E-5</v>
      </c>
      <c r="DA89" s="65">
        <f t="shared" si="137"/>
        <v>2.2768525982176914E-5</v>
      </c>
      <c r="DB89" s="65">
        <f t="shared" si="137"/>
        <v>2.2711604667221472E-5</v>
      </c>
      <c r="DC89" s="65">
        <f t="shared" si="137"/>
        <v>2.2654825655553422E-5</v>
      </c>
      <c r="DD89" s="65">
        <f t="shared" si="137"/>
        <v>2.2598188591414542E-5</v>
      </c>
      <c r="DE89" s="65">
        <f t="shared" si="137"/>
        <v>2.2541693119936008E-5</v>
      </c>
      <c r="DF89" s="65">
        <f t="shared" si="137"/>
        <v>2.248533888713617E-5</v>
      </c>
      <c r="DG89" s="65">
        <f t="shared" si="137"/>
        <v>2.242912553991833E-5</v>
      </c>
      <c r="DH89" s="65">
        <f t="shared" si="137"/>
        <v>2.2373052726068534E-5</v>
      </c>
      <c r="DI89" s="65">
        <f t="shared" si="137"/>
        <v>2.2317120094253362E-5</v>
      </c>
      <c r="DJ89" s="65">
        <f t="shared" si="137"/>
        <v>2.2261327294017733E-5</v>
      </c>
      <c r="DK89" s="65">
        <f t="shared" si="137"/>
        <v>2.220567397578269E-5</v>
      </c>
      <c r="DL89" s="65">
        <f t="shared" si="137"/>
        <v>2.2150159790843232E-5</v>
      </c>
      <c r="DM89" s="65">
        <f t="shared" si="137"/>
        <v>2.2094784391366129E-5</v>
      </c>
      <c r="DN89" s="65">
        <f t="shared" si="137"/>
        <v>2.2039547430387713E-5</v>
      </c>
      <c r="DO89" s="65">
        <f t="shared" si="137"/>
        <v>2.1984448561811743E-5</v>
      </c>
      <c r="DP89" s="65">
        <f t="shared" si="137"/>
        <v>2.1929487440407214E-5</v>
      </c>
    </row>
    <row r="90" spans="1:120" x14ac:dyDescent="0.25">
      <c r="A90" s="52" t="str">
        <f t="shared" ref="A90:C121" si="138">A58</f>
        <v>18_CT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18_CT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18_CT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18_CT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18_CT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18_CT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18_CT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18_CT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18_CT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18_CT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18_CT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18_CT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18_CT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18_CT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18_CT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18_CT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18_CT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18_CT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18_CT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18_CT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18_CT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18_CT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18_CT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18_CT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18_CT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18_CT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18_CT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18_CT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18_CT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18_CT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18_CT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18_CT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18_CT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18_CT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18_CT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18_CT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18_CT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18_CT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18_CT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18_CT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18_CT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18_CT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18_CT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18_CT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18_CT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18_CT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18_CT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18_CT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18_CT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18_CT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18_CT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18_CT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18_CT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18_CT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18_CT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18_CT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18_CT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18_CT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18_CT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18_CT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18_CT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18_CT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18_CT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18_CT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AO15" si="1">J15*(1-$F$4)</f>
        <v>4.1509432671598258E-4</v>
      </c>
      <c r="L15" s="42">
        <f t="shared" si="1"/>
        <v>4.1461662882333545E-4</v>
      </c>
      <c r="M15" s="42">
        <f t="shared" si="1"/>
        <v>4.1413948067387185E-4</v>
      </c>
      <c r="N15" s="42">
        <f t="shared" si="1"/>
        <v>4.1366288163493766E-4</v>
      </c>
      <c r="O15" s="42">
        <f t="shared" si="1"/>
        <v>4.1318683107460671E-4</v>
      </c>
      <c r="P15" s="42">
        <f t="shared" si="1"/>
        <v>4.1271132836168014E-4</v>
      </c>
      <c r="Q15" s="42">
        <f t="shared" si="1"/>
        <v>4.1223637286568545E-4</v>
      </c>
      <c r="R15" s="42">
        <f t="shared" si="1"/>
        <v>4.1176196395687571E-4</v>
      </c>
      <c r="S15" s="42">
        <f t="shared" si="1"/>
        <v>4.1128810100622877E-4</v>
      </c>
      <c r="T15" s="42">
        <f t="shared" si="1"/>
        <v>4.1081478338544632E-4</v>
      </c>
      <c r="U15" s="42">
        <f t="shared" si="1"/>
        <v>4.1034201046695305E-4</v>
      </c>
      <c r="V15" s="42">
        <f t="shared" si="1"/>
        <v>4.0986978162389597E-4</v>
      </c>
      <c r="W15" s="42">
        <f t="shared" si="1"/>
        <v>4.0939809623014343E-4</v>
      </c>
      <c r="X15" s="42">
        <f t="shared" si="1"/>
        <v>4.0892695366028436E-4</v>
      </c>
      <c r="Y15" s="42">
        <f t="shared" si="1"/>
        <v>4.0845635328962745E-4</v>
      </c>
      <c r="Z15" s="42">
        <f t="shared" si="1"/>
        <v>4.0798629449420023E-4</v>
      </c>
      <c r="AA15" s="42">
        <f t="shared" si="1"/>
        <v>4.075167766507484E-4</v>
      </c>
      <c r="AB15" s="42">
        <f t="shared" si="1"/>
        <v>4.0704779913673482E-4</v>
      </c>
      <c r="AC15" s="42">
        <f t="shared" si="1"/>
        <v>4.0657936133033882E-4</v>
      </c>
      <c r="AD15" s="42">
        <f t="shared" si="1"/>
        <v>4.0611146261045533E-4</v>
      </c>
      <c r="AE15" s="42">
        <f t="shared" si="1"/>
        <v>4.0564410235669401E-4</v>
      </c>
      <c r="AF15" s="42">
        <f t="shared" si="1"/>
        <v>4.0517727994937862E-4</v>
      </c>
      <c r="AG15" s="42">
        <f t="shared" si="1"/>
        <v>4.0471099476954589E-4</v>
      </c>
      <c r="AH15" s="42">
        <f t="shared" si="1"/>
        <v>4.0424524619894493E-4</v>
      </c>
      <c r="AI15" s="42">
        <f t="shared" si="1"/>
        <v>4.0378003362003635E-4</v>
      </c>
      <c r="AJ15" s="42">
        <f t="shared" si="1"/>
        <v>4.0331535641599146E-4</v>
      </c>
      <c r="AK15" s="42">
        <f t="shared" si="1"/>
        <v>4.0285121397069139E-4</v>
      </c>
      <c r="AL15" s="42">
        <f t="shared" si="1"/>
        <v>4.0238760566872631E-4</v>
      </c>
      <c r="AM15" s="42">
        <f t="shared" si="1"/>
        <v>4.019245308953946E-4</v>
      </c>
      <c r="AN15" s="42">
        <f t="shared" si="1"/>
        <v>4.0146198903670213E-4</v>
      </c>
      <c r="AO15" s="42">
        <f t="shared" si="1"/>
        <v>4.0099997947936125E-4</v>
      </c>
      <c r="AP15" s="42">
        <f t="shared" ref="AP15:BJ15" si="2">AO15*(1-$F$4)</f>
        <v>4.0053850161079021E-4</v>
      </c>
      <c r="AQ15" s="42">
        <f t="shared" si="2"/>
        <v>4.0007755481911213E-4</v>
      </c>
      <c r="AR15" s="42">
        <f t="shared" si="2"/>
        <v>3.9961713849315434E-4</v>
      </c>
      <c r="AS15" s="42">
        <f t="shared" si="2"/>
        <v>3.9915725202244748E-4</v>
      </c>
      <c r="AT15" s="42">
        <f t="shared" si="2"/>
        <v>3.9869789479722475E-4</v>
      </c>
      <c r="AU15" s="42">
        <f t="shared" si="2"/>
        <v>3.9823906620842117E-4</v>
      </c>
      <c r="AV15" s="42">
        <f t="shared" si="2"/>
        <v>3.9778076564767252E-4</v>
      </c>
      <c r="AW15" s="42">
        <f t="shared" si="2"/>
        <v>3.9732299250731481E-4</v>
      </c>
      <c r="AX15" s="42">
        <f t="shared" si="2"/>
        <v>3.9686574618038331E-4</v>
      </c>
      <c r="AY15" s="42">
        <f t="shared" si="2"/>
        <v>3.964090260606118E-4</v>
      </c>
      <c r="AZ15" s="42">
        <f t="shared" si="2"/>
        <v>3.9595283154243179E-4</v>
      </c>
      <c r="BA15" s="42">
        <f t="shared" si="2"/>
        <v>3.954971620209717E-4</v>
      </c>
      <c r="BB15" s="42">
        <f t="shared" si="2"/>
        <v>3.9504201689205597E-4</v>
      </c>
      <c r="BC15" s="42">
        <f t="shared" si="2"/>
        <v>3.9458739555220439E-4</v>
      </c>
      <c r="BD15" s="42">
        <f t="shared" si="2"/>
        <v>3.9413329739863129E-4</v>
      </c>
      <c r="BE15" s="42">
        <f t="shared" si="2"/>
        <v>3.9367972182924462E-4</v>
      </c>
      <c r="BF15" s="42">
        <f t="shared" si="2"/>
        <v>3.9322666824264524E-4</v>
      </c>
      <c r="BG15" s="42">
        <f t="shared" si="2"/>
        <v>3.9277413603812611E-4</v>
      </c>
      <c r="BH15" s="42">
        <f t="shared" si="2"/>
        <v>3.9232212461567153E-4</v>
      </c>
      <c r="BI15" s="42">
        <f t="shared" si="2"/>
        <v>3.9187063337595634E-4</v>
      </c>
      <c r="BJ15" s="42">
        <f t="shared" si="2"/>
        <v>3.9141966172034497E-4</v>
      </c>
      <c r="BK15" t="str">
        <f t="shared" ref="BK15:BK46" si="3">A15</f>
        <v>19_THA</v>
      </c>
      <c r="BL15" t="str">
        <f t="shared" ref="BL15:BL46" si="4">"d_ind_cem_"&amp;C15</f>
        <v>d_ind_cem_1_x_coal_thermal</v>
      </c>
      <c r="BO15" s="8">
        <f t="shared" ref="BO15:BO46" si="5">E15</f>
        <v>13.32281628</v>
      </c>
      <c r="BP15" s="8">
        <f t="shared" ref="BP15:BP46" si="6">F15</f>
        <v>14.99586156</v>
      </c>
      <c r="BQ15" s="8" cm="1">
        <f t="array" ref="BQ15">K15*INDEX(prod_est,$G15+$H15-1,MATCH(BQ$14,$BP$14:$DP$14,0))</f>
        <v>15.111043895108311</v>
      </c>
      <c r="BR15" s="8" cm="1">
        <f t="array" ref="BR15">L15*INDEX(prod_est,$G15+$H15-1,MATCH(BR$14,$BP$14:$DP$14,0))</f>
        <v>13.670996249250649</v>
      </c>
      <c r="BS15" s="8" cm="1">
        <f t="array" ref="BS15">M15*INDEX(prod_est,$G15+$H15-1,MATCH(BS$14,$BP$14:$DP$14,0))</f>
        <v>14.109200199687196</v>
      </c>
      <c r="BT15" s="8" cm="1">
        <f t="array" ref="BT15">N15*INDEX(prod_est,$G15+$H15-1,MATCH(BT$14,$BP$14:$DP$14,0))</f>
        <v>14.569961281324858</v>
      </c>
      <c r="BU15" s="8" cm="1">
        <f t="array" ref="BU15">O15*INDEX(prod_est,$G15+$H15-1,MATCH(BU$14,$BP$14:$DP$14,0))</f>
        <v>15.055918783587812</v>
      </c>
      <c r="BV15" s="8" cm="1">
        <f t="array" ref="BV15">P15*INDEX(prod_est,$G15+$H15-1,MATCH(BV$14,$BP$14:$DP$14,0))</f>
        <v>15.562552498889437</v>
      </c>
      <c r="BW15" s="8" cm="1">
        <f t="array" ref="BW15">Q15*INDEX(prod_est,$G15+$H15-1,MATCH(BW$14,$BP$14:$DP$14,0))</f>
        <v>16.093626372901987</v>
      </c>
      <c r="BX15" s="8" cm="1">
        <f t="array" ref="BX15">R15*INDEX(prod_est,$G15+$H15-1,MATCH(BX$14,$BP$14:$DP$14,0))</f>
        <v>16.649912789901546</v>
      </c>
      <c r="BY15" s="8" cm="1">
        <f t="array" ref="BY15">S15*INDEX(prod_est,$G15+$H15-1,MATCH(BY$14,$BP$14:$DP$14,0))</f>
        <v>17.226223823325885</v>
      </c>
      <c r="BZ15" s="8" cm="1">
        <f t="array" ref="BZ15">T15*INDEX(prod_est,$G15+$H15-1,MATCH(BZ$14,$BP$14:$DP$14,0))</f>
        <v>17.541129959809879</v>
      </c>
      <c r="CA15" s="8" cm="1">
        <f t="array" ref="CA15">U15*INDEX(prod_est,$G15+$H15-1,MATCH(CA$14,$BP$14:$DP$14,0))</f>
        <v>17.860614347751692</v>
      </c>
      <c r="CB15" s="8" cm="1">
        <f t="array" ref="CB15">V15*INDEX(prod_est,$G15+$H15-1,MATCH(CB$14,$BP$14:$DP$14,0))</f>
        <v>18.183572232104517</v>
      </c>
      <c r="CC15" s="8" cm="1">
        <f t="array" ref="CC15">W15*INDEX(prod_est,$G15+$H15-1,MATCH(CC$14,$BP$14:$DP$14,0))</f>
        <v>18.503918552300988</v>
      </c>
      <c r="CD15" s="8" cm="1">
        <f t="array" ref="CD15">X15*INDEX(prod_est,$G15+$H15-1,MATCH(CD$14,$BP$14:$DP$14,0))</f>
        <v>18.824154502347419</v>
      </c>
      <c r="CE15" s="8" cm="1">
        <f t="array" ref="CE15">Y15*INDEX(prod_est,$G15+$H15-1,MATCH(CE$14,$BP$14:$DP$14,0))</f>
        <v>19.143676614016545</v>
      </c>
      <c r="CF15" s="8" cm="1">
        <f t="array" ref="CF15">Z15*INDEX(prod_est,$G15+$H15-1,MATCH(CF$14,$BP$14:$DP$14,0))</f>
        <v>19.460145257553542</v>
      </c>
      <c r="CG15" s="8" cm="1">
        <f t="array" ref="CG15">AA15*INDEX(prod_est,$G15+$H15-1,MATCH(CG$14,$BP$14:$DP$14,0))</f>
        <v>19.773238767610803</v>
      </c>
      <c r="CH15" s="8" cm="1">
        <f t="array" ref="CH15">AB15*INDEX(prod_est,$G15+$H15-1,MATCH(CH$14,$BP$14:$DP$14,0))</f>
        <v>20.103565714981315</v>
      </c>
      <c r="CI15" s="8" cm="1">
        <f t="array" ref="CI15">AC15*INDEX(prod_est,$G15+$H15-1,MATCH(CI$14,$BP$14:$DP$14,0))</f>
        <v>20.430912896104648</v>
      </c>
      <c r="CJ15" s="8" cm="1">
        <f t="array" ref="CJ15">AD15*INDEX(prod_est,$G15+$H15-1,MATCH(CJ$14,$BP$14:$DP$14,0))</f>
        <v>20.755718825936253</v>
      </c>
      <c r="CK15" s="8" cm="1">
        <f t="array" ref="CK15">AE15*INDEX(prod_est,$G15+$H15-1,MATCH(CK$14,$BP$14:$DP$14,0))</f>
        <v>21.074315368557514</v>
      </c>
      <c r="CL15" s="8" cm="1">
        <f t="array" ref="CL15">AF15*INDEX(prod_est,$G15+$H15-1,MATCH(CL$14,$BP$14:$DP$14,0))</f>
        <v>21.387006094223704</v>
      </c>
      <c r="CM15" s="8" cm="1">
        <f t="array" ref="CM15">AG15*INDEX(prod_est,$G15+$H15-1,MATCH(CM$14,$BP$14:$DP$14,0))</f>
        <v>21.755094803751483</v>
      </c>
      <c r="CN15" s="8" cm="1">
        <f t="array" ref="CN15">AH15*INDEX(prod_est,$G15+$H15-1,MATCH(CN$14,$BP$14:$DP$14,0))</f>
        <v>22.114107257398967</v>
      </c>
      <c r="CO15" s="8" cm="1">
        <f t="array" ref="CO15">AI15*INDEX(prod_est,$G15+$H15-1,MATCH(CO$14,$BP$14:$DP$14,0))</f>
        <v>22.469606018161308</v>
      </c>
      <c r="CP15" s="8" cm="1">
        <f t="array" ref="CP15">AJ15*INDEX(prod_est,$G15+$H15-1,MATCH(CP$14,$BP$14:$DP$14,0))</f>
        <v>22.819962541258523</v>
      </c>
      <c r="CQ15" s="8" cm="1">
        <f t="array" ref="CQ15">AK15*INDEX(prod_est,$G15+$H15-1,MATCH(CQ$14,$BP$14:$DP$14,0))</f>
        <v>23.163085461894127</v>
      </c>
      <c r="CR15" s="8" cm="1">
        <f t="array" ref="CR15">AL15*INDEX(prod_est,$G15+$H15-1,MATCH(CR$14,$BP$14:$DP$14,0))</f>
        <v>23.501183103600336</v>
      </c>
      <c r="CS15" s="8" cm="1">
        <f t="array" ref="CS15">AM15*INDEX(prod_est,$G15+$H15-1,MATCH(CS$14,$BP$14:$DP$14,0))</f>
        <v>23.834412941394344</v>
      </c>
      <c r="CT15" s="8" cm="1">
        <f t="array" ref="CT15">AN15*INDEX(prod_est,$G15+$H15-1,MATCH(CT$14,$BP$14:$DP$14,0))</f>
        <v>24.166007790768035</v>
      </c>
      <c r="CU15" s="8" cm="1">
        <f t="array" ref="CU15">AO15*INDEX(prod_est,$G15+$H15-1,MATCH(CU$14,$BP$14:$DP$14,0))</f>
        <v>24.493589382549438</v>
      </c>
      <c r="CV15" s="8" cm="1">
        <f t="array" ref="CV15">AP15*INDEX(prod_est,$G15+$H15-1,MATCH(CV$14,$BP$14:$DP$14,0))</f>
        <v>24.82075441725252</v>
      </c>
      <c r="CW15" cm="1">
        <f t="array" ref="CW15">AQ15*INDEX(prod_est,$G15+$H15-1,MATCH(CW$14,$BP$14:$DP$14,0))</f>
        <v>24.79219025408306</v>
      </c>
      <c r="CX15" cm="1">
        <f t="array" ref="CX15">AR15*INDEX(prod_est,$G15+$H15-1,MATCH(CX$14,$BP$14:$DP$14,0))</f>
        <v>24.763658963057765</v>
      </c>
      <c r="CY15" cm="1">
        <f t="array" ref="CY15">AS15*INDEX(prod_est,$G15+$H15-1,MATCH(CY$14,$BP$14:$DP$14,0))</f>
        <v>24.735160506346794</v>
      </c>
      <c r="CZ15" cm="1">
        <f t="array" ref="CZ15">AT15*INDEX(prod_est,$G15+$H15-1,MATCH(CZ$14,$BP$14:$DP$14,0))</f>
        <v>24.706694846163838</v>
      </c>
      <c r="DA15" cm="1">
        <f t="array" ref="DA15">AU15*INDEX(prod_est,$G15+$H15-1,MATCH(DA$14,$BP$14:$DP$14,0))</f>
        <v>24.678261944766074</v>
      </c>
      <c r="DB15" cm="1">
        <f t="array" ref="DB15">AV15*INDEX(prod_est,$G15+$H15-1,MATCH(DB$14,$BP$14:$DP$14,0))</f>
        <v>24.649861764454105</v>
      </c>
      <c r="DC15" cm="1">
        <f t="array" ref="DC15">AW15*INDEX(prod_est,$G15+$H15-1,MATCH(DC$14,$BP$14:$DP$14,0))</f>
        <v>24.621494267571936</v>
      </c>
      <c r="DD15" cm="1">
        <f t="array" ref="DD15">AX15*INDEX(prod_est,$G15+$H15-1,MATCH(DD$14,$BP$14:$DP$14,0))</f>
        <v>24.593159416506893</v>
      </c>
      <c r="DE15" cm="1">
        <f t="array" ref="DE15">AY15*INDEX(prod_est,$G15+$H15-1,MATCH(DE$14,$BP$14:$DP$14,0))</f>
        <v>24.564857173689592</v>
      </c>
      <c r="DF15" cm="1">
        <f t="array" ref="DF15">AZ15*INDEX(prod_est,$G15+$H15-1,MATCH(DF$14,$BP$14:$DP$14,0))</f>
        <v>24.536587501593882</v>
      </c>
      <c r="DG15" cm="1">
        <f t="array" ref="DG15">BA15*INDEX(prod_est,$G15+$H15-1,MATCH(DG$14,$BP$14:$DP$14,0))</f>
        <v>24.50835036273681</v>
      </c>
      <c r="DH15" cm="1">
        <f t="array" ref="DH15">BB15*INDEX(prod_est,$G15+$H15-1,MATCH(DH$14,$BP$14:$DP$14,0))</f>
        <v>24.480145719678543</v>
      </c>
      <c r="DI15" cm="1">
        <f t="array" ref="DI15">BC15*INDEX(prod_est,$G15+$H15-1,MATCH(DI$14,$BP$14:$DP$14,0))</f>
        <v>24.451973535022336</v>
      </c>
      <c r="DJ15" cm="1">
        <f t="array" ref="DJ15">BD15*INDEX(prod_est,$G15+$H15-1,MATCH(DJ$14,$BP$14:$DP$14,0))</f>
        <v>24.4238337714145</v>
      </c>
      <c r="DK15" cm="1">
        <f t="array" ref="DK15">BE15*INDEX(prod_est,$G15+$H15-1,MATCH(DK$14,$BP$14:$DP$14,0))</f>
        <v>24.395726391544308</v>
      </c>
      <c r="DL15" cm="1">
        <f t="array" ref="DL15">BF15*INDEX(prod_est,$G15+$H15-1,MATCH(DL$14,$BP$14:$DP$14,0))</f>
        <v>24.367651358143984</v>
      </c>
      <c r="DM15" cm="1">
        <f t="array" ref="DM15">BG15*INDEX(prod_est,$G15+$H15-1,MATCH(DM$14,$BP$14:$DP$14,0))</f>
        <v>24.339608633988636</v>
      </c>
      <c r="DN15" cm="1">
        <f t="array" ref="DN15">BH15*INDEX(prod_est,$G15+$H15-1,MATCH(DN$14,$BP$14:$DP$14,0))</f>
        <v>24.311598181896219</v>
      </c>
      <c r="DO15" cm="1">
        <f t="array" ref="DO15">BI15*INDEX(prod_est,$G15+$H15-1,MATCH(DO$14,$BP$14:$DP$14,0))</f>
        <v>24.283619964727471</v>
      </c>
      <c r="DP15" cm="1">
        <f t="array" ref="DP15">BJ15*INDEX(prod_est,$G15+$H15-1,MATCH(DP$14,$BP$14:$DP$14,0))</f>
        <v>24.255673945385869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ref="K16:AP16" si="7">J16*(1-$F$4)</f>
        <v>1.5297889584976324E-6</v>
      </c>
      <c r="L16" s="42">
        <f t="shared" si="7"/>
        <v>1.5280284503079622E-6</v>
      </c>
      <c r="M16" s="42">
        <f t="shared" si="7"/>
        <v>1.5262699681422535E-6</v>
      </c>
      <c r="N16" s="42">
        <f t="shared" si="7"/>
        <v>1.524513509668922E-6</v>
      </c>
      <c r="O16" s="42">
        <f t="shared" si="7"/>
        <v>1.5227590725590668E-6</v>
      </c>
      <c r="P16" s="42">
        <f t="shared" si="7"/>
        <v>1.5210066544864668E-6</v>
      </c>
      <c r="Q16" s="42">
        <f t="shared" si="7"/>
        <v>1.5192562531275786E-6</v>
      </c>
      <c r="R16" s="42">
        <f t="shared" si="7"/>
        <v>1.5175078661615324E-6</v>
      </c>
      <c r="S16" s="42">
        <f t="shared" si="7"/>
        <v>1.5157614912701289E-6</v>
      </c>
      <c r="T16" s="42">
        <f t="shared" si="7"/>
        <v>1.5140171261378374E-6</v>
      </c>
      <c r="U16" s="42">
        <f t="shared" si="7"/>
        <v>1.5122747684517913E-6</v>
      </c>
      <c r="V16" s="42">
        <f t="shared" si="7"/>
        <v>1.5105344159017862E-6</v>
      </c>
      <c r="W16" s="42">
        <f t="shared" si="7"/>
        <v>1.5087960661802759E-6</v>
      </c>
      <c r="X16" s="42">
        <f t="shared" si="7"/>
        <v>1.5070597169823701E-6</v>
      </c>
      <c r="Y16" s="42">
        <f t="shared" si="7"/>
        <v>1.5053253660058307E-6</v>
      </c>
      <c r="Z16" s="42">
        <f t="shared" si="7"/>
        <v>1.5035930109510693E-6</v>
      </c>
      <c r="AA16" s="42">
        <f t="shared" si="7"/>
        <v>1.5018626495211437E-6</v>
      </c>
      <c r="AB16" s="42">
        <f t="shared" si="7"/>
        <v>1.5001342794217553E-6</v>
      </c>
      <c r="AC16" s="42">
        <f t="shared" si="7"/>
        <v>1.4984078983612456E-6</v>
      </c>
      <c r="AD16" s="42">
        <f t="shared" si="7"/>
        <v>1.4966835040505936E-6</v>
      </c>
      <c r="AE16" s="42">
        <f t="shared" si="7"/>
        <v>1.4949610942034124E-6</v>
      </c>
      <c r="AF16" s="42">
        <f t="shared" si="7"/>
        <v>1.4932406665359462E-6</v>
      </c>
      <c r="AG16" s="42">
        <f t="shared" si="7"/>
        <v>1.4915222187670677E-6</v>
      </c>
      <c r="AH16" s="42">
        <f t="shared" si="7"/>
        <v>1.4898057486182746E-6</v>
      </c>
      <c r="AI16" s="42">
        <f t="shared" si="7"/>
        <v>1.4880912538136864E-6</v>
      </c>
      <c r="AJ16" s="42">
        <f t="shared" si="7"/>
        <v>1.4863787320800425E-6</v>
      </c>
      <c r="AK16" s="42">
        <f t="shared" si="7"/>
        <v>1.4846681811466977E-6</v>
      </c>
      <c r="AL16" s="42">
        <f t="shared" si="7"/>
        <v>1.4829595987456202E-6</v>
      </c>
      <c r="AM16" s="42">
        <f t="shared" si="7"/>
        <v>1.4812529826113884E-6</v>
      </c>
      <c r="AN16" s="42">
        <f t="shared" si="7"/>
        <v>1.4795483304811875E-6</v>
      </c>
      <c r="AO16" s="42">
        <f t="shared" si="7"/>
        <v>1.4778456400948069E-6</v>
      </c>
      <c r="AP16" s="42">
        <f t="shared" si="7"/>
        <v>1.4761449091946373E-6</v>
      </c>
      <c r="AQ16" s="42">
        <f t="shared" ref="AQ16:BJ16" si="8">AP16*(1-$F$4)</f>
        <v>1.4744461355256669E-6</v>
      </c>
      <c r="AR16" s="42">
        <f t="shared" si="8"/>
        <v>1.4727493168354799E-6</v>
      </c>
      <c r="AS16" s="42">
        <f t="shared" si="8"/>
        <v>1.4710544508742519E-6</v>
      </c>
      <c r="AT16" s="42">
        <f t="shared" si="8"/>
        <v>1.4693615353947478E-6</v>
      </c>
      <c r="AU16" s="42">
        <f t="shared" si="8"/>
        <v>1.4676705681523189E-6</v>
      </c>
      <c r="AV16" s="42">
        <f t="shared" si="8"/>
        <v>1.4659815469048995E-6</v>
      </c>
      <c r="AW16" s="42">
        <f t="shared" si="8"/>
        <v>1.464294469413004E-6</v>
      </c>
      <c r="AX16" s="42">
        <f t="shared" si="8"/>
        <v>1.4626093334397243E-6</v>
      </c>
      <c r="AY16" s="42">
        <f t="shared" si="8"/>
        <v>1.4609261367507264E-6</v>
      </c>
      <c r="AZ16" s="42">
        <f t="shared" si="8"/>
        <v>1.4592448771142476E-6</v>
      </c>
      <c r="BA16" s="42">
        <f t="shared" si="8"/>
        <v>1.4575655523010935E-6</v>
      </c>
      <c r="BB16" s="42">
        <f t="shared" si="8"/>
        <v>1.4558881600846355E-6</v>
      </c>
      <c r="BC16" s="42">
        <f t="shared" si="8"/>
        <v>1.4542126982408069E-6</v>
      </c>
      <c r="BD16" s="42">
        <f t="shared" si="8"/>
        <v>1.4525391645481009E-6</v>
      </c>
      <c r="BE16" s="42">
        <f t="shared" si="8"/>
        <v>1.450867556787567E-6</v>
      </c>
      <c r="BF16" s="42">
        <f t="shared" si="8"/>
        <v>1.4491978727428084E-6</v>
      </c>
      <c r="BG16" s="42">
        <f t="shared" si="8"/>
        <v>1.447530110199979E-6</v>
      </c>
      <c r="BH16" s="42">
        <f t="shared" si="8"/>
        <v>1.4458642669477803E-6</v>
      </c>
      <c r="BI16" s="42">
        <f t="shared" si="8"/>
        <v>1.4442003407774588E-6</v>
      </c>
      <c r="BJ16" s="42">
        <f t="shared" si="8"/>
        <v>1.4425383294828026E-6</v>
      </c>
      <c r="BK16" t="str">
        <f t="shared" si="3"/>
        <v>19_THA</v>
      </c>
      <c r="BL16" t="str">
        <f t="shared" si="4"/>
        <v>d_ind_cem_1_1_coking_coal</v>
      </c>
      <c r="BO16" s="8">
        <f t="shared" si="5"/>
        <v>2.7632879999999999E-2</v>
      </c>
      <c r="BP16" s="8">
        <f t="shared" si="6"/>
        <v>5.5265759999999997E-2</v>
      </c>
      <c r="BQ16" s="8" cm="1">
        <f t="array" ref="BQ16">K16*INDEX(prod_est,$G16+$H16-1,MATCH(BQ$14,$BP$14:$DP$14,0))</f>
        <v>5.5690253068495323E-2</v>
      </c>
      <c r="BR16" s="8" cm="1">
        <f t="array" ref="BR16">L16*INDEX(prod_est,$G16+$H16-1,MATCH(BR$14,$BP$14:$DP$14,0))</f>
        <v>5.0383100340650695E-2</v>
      </c>
      <c r="BS16" s="8" cm="1">
        <f t="array" ref="BS16">M16*INDEX(prod_est,$G16+$H16-1,MATCH(BS$14,$BP$14:$DP$14,0))</f>
        <v>5.1998057524603125E-2</v>
      </c>
      <c r="BT16" s="8" cm="1">
        <f t="array" ref="BT16">N16*INDEX(prod_est,$G16+$H16-1,MATCH(BT$14,$BP$14:$DP$14,0))</f>
        <v>5.3696146777644178E-2</v>
      </c>
      <c r="BU16" s="8" cm="1">
        <f t="array" ref="BU16">O16*INDEX(prod_est,$G16+$H16-1,MATCH(BU$14,$BP$14:$DP$14,0))</f>
        <v>5.5487094939095725E-2</v>
      </c>
      <c r="BV16" s="8" cm="1">
        <f t="array" ref="BV16">P16*INDEX(prod_est,$G16+$H16-1,MATCH(BV$14,$BP$14:$DP$14,0))</f>
        <v>5.7354243232359096E-2</v>
      </c>
      <c r="BW16" s="8" cm="1">
        <f t="array" ref="BW16">Q16*INDEX(prod_est,$G16+$H16-1,MATCH(BW$14,$BP$14:$DP$14,0))</f>
        <v>5.9311463305778328E-2</v>
      </c>
      <c r="BX16" s="8" cm="1">
        <f t="array" ref="BX16">R16*INDEX(prod_est,$G16+$H16-1,MATCH(BX$14,$BP$14:$DP$14,0))</f>
        <v>6.1361601704972624E-2</v>
      </c>
      <c r="BY16" s="8" cm="1">
        <f t="array" ref="BY16">S16*INDEX(prod_est,$G16+$H16-1,MATCH(BY$14,$BP$14:$DP$14,0))</f>
        <v>6.3485538841304881E-2</v>
      </c>
      <c r="BZ16" s="8" cm="1">
        <f t="array" ref="BZ16">T16*INDEX(prod_est,$G16+$H16-1,MATCH(BZ$14,$BP$14:$DP$14,0))</f>
        <v>6.4646094164639817E-2</v>
      </c>
      <c r="CA16" s="8" cm="1">
        <f t="array" ref="CA16">U16*INDEX(prod_est,$G16+$H16-1,MATCH(CA$14,$BP$14:$DP$14,0))</f>
        <v>6.582352217950202E-2</v>
      </c>
      <c r="CB16" s="8" cm="1">
        <f t="array" ref="CB16">V16*INDEX(prod_est,$G16+$H16-1,MATCH(CB$14,$BP$14:$DP$14,0))</f>
        <v>6.7013751420772164E-2</v>
      </c>
      <c r="CC16" s="8" cm="1">
        <f t="array" ref="CC16">W16*INDEX(prod_est,$G16+$H16-1,MATCH(CC$14,$BP$14:$DP$14,0))</f>
        <v>6.8194356001444315E-2</v>
      </c>
      <c r="CD16" s="8" cm="1">
        <f t="array" ref="CD16">X16*INDEX(prod_est,$G16+$H16-1,MATCH(CD$14,$BP$14:$DP$14,0))</f>
        <v>6.937455382387861E-2</v>
      </c>
      <c r="CE16" s="8" cm="1">
        <f t="array" ref="CE16">Y16*INDEX(prod_est,$G16+$H16-1,MATCH(CE$14,$BP$14:$DP$14,0))</f>
        <v>7.055212086579514E-2</v>
      </c>
      <c r="CF16" s="8" cm="1">
        <f t="array" ref="CF16">Z16*INDEX(prod_est,$G16+$H16-1,MATCH(CF$14,$BP$14:$DP$14,0))</f>
        <v>7.1718434653853427E-2</v>
      </c>
      <c r="CG16" s="8" cm="1">
        <f t="array" ref="CG16">AA16*INDEX(prod_est,$G16+$H16-1,MATCH(CG$14,$BP$14:$DP$14,0))</f>
        <v>7.2872309722328138E-2</v>
      </c>
      <c r="CH16" s="8" cm="1">
        <f t="array" ref="CH16">AB16*INDEX(prod_est,$G16+$H16-1,MATCH(CH$14,$BP$14:$DP$14,0))</f>
        <v>7.4089696914245592E-2</v>
      </c>
      <c r="CI16" s="8" cm="1">
        <f t="array" ref="CI16">AC16*INDEX(prod_est,$G16+$H16-1,MATCH(CI$14,$BP$14:$DP$14,0))</f>
        <v>7.5296102473289606E-2</v>
      </c>
      <c r="CJ16" s="8" cm="1">
        <f t="array" ref="CJ16">AD16*INDEX(prod_est,$G16+$H16-1,MATCH(CJ$14,$BP$14:$DP$14,0))</f>
        <v>7.6493142502822284E-2</v>
      </c>
      <c r="CK16" s="8" cm="1">
        <f t="array" ref="CK16">AE16*INDEX(prod_est,$G16+$H16-1,MATCH(CK$14,$BP$14:$DP$14,0))</f>
        <v>7.7667298451841102E-2</v>
      </c>
      <c r="CL16" s="8" cm="1">
        <f t="array" ref="CL16">AF16*INDEX(prod_est,$G16+$H16-1,MATCH(CL$14,$BP$14:$DP$14,0))</f>
        <v>7.8819689098403811E-2</v>
      </c>
      <c r="CM16" s="8" cm="1">
        <f t="array" ref="CM16">AG16*INDEX(prod_est,$G16+$H16-1,MATCH(CM$14,$BP$14:$DP$14,0))</f>
        <v>8.017624351830685E-2</v>
      </c>
      <c r="CN16" s="8" cm="1">
        <f t="array" ref="CN16">AH16*INDEX(prod_est,$G16+$H16-1,MATCH(CN$14,$BP$14:$DP$14,0))</f>
        <v>8.1499348297642576E-2</v>
      </c>
      <c r="CO16" s="8" cm="1">
        <f t="array" ref="CO16">AI16*INDEX(prod_est,$G16+$H16-1,MATCH(CO$14,$BP$14:$DP$14,0))</f>
        <v>8.2809503710452953E-2</v>
      </c>
      <c r="CP16" s="8" cm="1">
        <f t="array" ref="CP16">AJ16*INDEX(prod_est,$G16+$H16-1,MATCH(CP$14,$BP$14:$DP$14,0))</f>
        <v>8.410070791652359E-2</v>
      </c>
      <c r="CQ16" s="8" cm="1">
        <f t="array" ref="CQ16">AK16*INDEX(prod_est,$G16+$H16-1,MATCH(CQ$14,$BP$14:$DP$14,0))</f>
        <v>8.536525339838695E-2</v>
      </c>
      <c r="CR16" s="8" cm="1">
        <f t="array" ref="CR16">AL16*INDEX(prod_est,$G16+$H16-1,MATCH(CR$14,$BP$14:$DP$14,0))</f>
        <v>8.6611278713327328E-2</v>
      </c>
      <c r="CS16" s="8" cm="1">
        <f t="array" ref="CS16">AM16*INDEX(prod_est,$G16+$H16-1,MATCH(CS$14,$BP$14:$DP$14,0))</f>
        <v>8.783936421989709E-2</v>
      </c>
      <c r="CT16" s="8" cm="1">
        <f t="array" ref="CT16">AN16*INDEX(prod_est,$G16+$H16-1,MATCH(CT$14,$BP$14:$DP$14,0))</f>
        <v>8.9061424138855316E-2</v>
      </c>
      <c r="CU16" s="8" cm="1">
        <f t="array" ref="CU16">AO16*INDEX(prod_est,$G16+$H16-1,MATCH(CU$14,$BP$14:$DP$14,0))</f>
        <v>9.026869359512317E-2</v>
      </c>
      <c r="CV16" s="8" cm="1">
        <f t="array" ref="CV16">AP16*INDEX(prod_est,$G16+$H16-1,MATCH(CV$14,$BP$14:$DP$14,0))</f>
        <v>9.1474427871606603E-2</v>
      </c>
      <c r="CW16" cm="1">
        <f t="array" ref="CW16">AQ16*INDEX(prod_est,$G16+$H16-1,MATCH(CW$14,$BP$14:$DP$14,0))</f>
        <v>9.1369157482172281E-2</v>
      </c>
      <c r="CX16" cm="1">
        <f t="array" ref="CX16">AR16*INDEX(prod_est,$G16+$H16-1,MATCH(CX$14,$BP$14:$DP$14,0))</f>
        <v>9.1264008239763966E-2</v>
      </c>
      <c r="CY16" cm="1">
        <f t="array" ref="CY16">AS16*INDEX(prod_est,$G16+$H16-1,MATCH(CY$14,$BP$14:$DP$14,0))</f>
        <v>9.1158980004963502E-2</v>
      </c>
      <c r="CZ16" cm="1">
        <f t="array" ref="CZ16">AT16*INDEX(prod_est,$G16+$H16-1,MATCH(CZ$14,$BP$14:$DP$14,0))</f>
        <v>9.1054072638513214E-2</v>
      </c>
      <c r="DA16" cm="1">
        <f t="array" ref="DA16">AU16*INDEX(prod_est,$G16+$H16-1,MATCH(DA$14,$BP$14:$DP$14,0))</f>
        <v>9.0949286001315632E-2</v>
      </c>
      <c r="DB16" cm="1">
        <f t="array" ref="DB16">AV16*INDEX(prod_est,$G16+$H16-1,MATCH(DB$14,$BP$14:$DP$14,0))</f>
        <v>9.084461995443345E-2</v>
      </c>
      <c r="DC16" cm="1">
        <f t="array" ref="DC16">AW16*INDEX(prod_est,$G16+$H16-1,MATCH(DC$14,$BP$14:$DP$14,0))</f>
        <v>9.0740074359089151E-2</v>
      </c>
      <c r="DD16" cm="1">
        <f t="array" ref="DD16">AX16*INDEX(prod_est,$G16+$H16-1,MATCH(DD$14,$BP$14:$DP$14,0))</f>
        <v>9.0635649076665006E-2</v>
      </c>
      <c r="DE16" cm="1">
        <f t="array" ref="DE16">AY16*INDEX(prod_est,$G16+$H16-1,MATCH(DE$14,$BP$14:$DP$14,0))</f>
        <v>9.0531343968702757E-2</v>
      </c>
      <c r="DF16" cm="1">
        <f t="array" ref="DF16">AZ16*INDEX(prod_est,$G16+$H16-1,MATCH(DF$14,$BP$14:$DP$14,0))</f>
        <v>9.0427158896903517E-2</v>
      </c>
      <c r="DG16" cm="1">
        <f t="array" ref="DG16">BA16*INDEX(prod_est,$G16+$H16-1,MATCH(DG$14,$BP$14:$DP$14,0))</f>
        <v>9.0323093723127537E-2</v>
      </c>
      <c r="DH16" cm="1">
        <f t="array" ref="DH16">BB16*INDEX(prod_est,$G16+$H16-1,MATCH(DH$14,$BP$14:$DP$14,0))</f>
        <v>9.0219148309394079E-2</v>
      </c>
      <c r="DI16" cm="1">
        <f t="array" ref="DI16">BC16*INDEX(prod_est,$G16+$H16-1,MATCH(DI$14,$BP$14:$DP$14,0))</f>
        <v>9.0115322517881138E-2</v>
      </c>
      <c r="DJ16" cm="1">
        <f t="array" ref="DJ16">BD16*INDEX(prod_est,$G16+$H16-1,MATCH(DJ$14,$BP$14:$DP$14,0))</f>
        <v>9.0011616210925363E-2</v>
      </c>
      <c r="DK16" cm="1">
        <f t="array" ref="DK16">BE16*INDEX(prod_est,$G16+$H16-1,MATCH(DK$14,$BP$14:$DP$14,0))</f>
        <v>8.9908029251021815E-2</v>
      </c>
      <c r="DL16" cm="1">
        <f t="array" ref="DL16">BF16*INDEX(prod_est,$G16+$H16-1,MATCH(DL$14,$BP$14:$DP$14,0))</f>
        <v>8.980456150082379E-2</v>
      </c>
      <c r="DM16" cm="1">
        <f t="array" ref="DM16">BG16*INDEX(prod_est,$G16+$H16-1,MATCH(DM$14,$BP$14:$DP$14,0))</f>
        <v>8.970121282314264E-2</v>
      </c>
      <c r="DN16" cm="1">
        <f t="array" ref="DN16">BH16*INDEX(prod_est,$G16+$H16-1,MATCH(DN$14,$BP$14:$DP$14,0))</f>
        <v>8.959798308094763E-2</v>
      </c>
      <c r="DO16" cm="1">
        <f t="array" ref="DO16">BI16*INDEX(prod_est,$G16+$H16-1,MATCH(DO$14,$BP$14:$DP$14,0))</f>
        <v>8.9494872137365677E-2</v>
      </c>
      <c r="DP16" cm="1">
        <f t="array" ref="DP16">BJ16*INDEX(prod_est,$G16+$H16-1,MATCH(DP$14,$BP$14:$DP$14,0))</f>
        <v>8.9391879855681242E-2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ref="K17:AP17" si="9">J17*(1-$F$4)</f>
        <v>1.0343459435296493E-4</v>
      </c>
      <c r="L17" s="42">
        <f t="shared" si="9"/>
        <v>1.0331555999241336E-4</v>
      </c>
      <c r="M17" s="42">
        <f t="shared" si="9"/>
        <v>1.0319666261870918E-4</v>
      </c>
      <c r="N17" s="42">
        <f t="shared" si="9"/>
        <v>1.0307790207420551E-4</v>
      </c>
      <c r="O17" s="42">
        <f t="shared" si="9"/>
        <v>1.0295927820143689E-4</v>
      </c>
      <c r="P17" s="42">
        <f t="shared" si="9"/>
        <v>1.0284079084311906E-4</v>
      </c>
      <c r="Q17" s="42">
        <f t="shared" si="9"/>
        <v>1.0272243984214877E-4</v>
      </c>
      <c r="R17" s="42">
        <f t="shared" si="9"/>
        <v>1.0260422504160359E-4</v>
      </c>
      <c r="S17" s="42">
        <f t="shared" si="9"/>
        <v>1.0248614628474165E-4</v>
      </c>
      <c r="T17" s="42">
        <f t="shared" si="9"/>
        <v>1.0236820341500148E-4</v>
      </c>
      <c r="U17" s="42">
        <f t="shared" si="9"/>
        <v>1.0225039627600178E-4</v>
      </c>
      <c r="V17" s="42">
        <f t="shared" si="9"/>
        <v>1.021327247115412E-4</v>
      </c>
      <c r="W17" s="42">
        <f t="shared" si="9"/>
        <v>1.0201518856559817E-4</v>
      </c>
      <c r="X17" s="42">
        <f t="shared" si="9"/>
        <v>1.0189778768233067E-4</v>
      </c>
      <c r="Y17" s="42">
        <f t="shared" si="9"/>
        <v>1.0178052190607602E-4</v>
      </c>
      <c r="Z17" s="42">
        <f t="shared" si="9"/>
        <v>1.0166339108135067E-4</v>
      </c>
      <c r="AA17" s="42">
        <f t="shared" si="9"/>
        <v>1.0154639505285002E-4</v>
      </c>
      <c r="AB17" s="42">
        <f t="shared" si="9"/>
        <v>1.0142953366544818E-4</v>
      </c>
      <c r="AC17" s="42">
        <f t="shared" si="9"/>
        <v>1.0131280676419781E-4</v>
      </c>
      <c r="AD17" s="42">
        <f t="shared" si="9"/>
        <v>1.0119621419432986E-4</v>
      </c>
      <c r="AE17" s="42">
        <f t="shared" si="9"/>
        <v>1.010797558012534E-4</v>
      </c>
      <c r="AF17" s="42">
        <f t="shared" si="9"/>
        <v>1.009634314305554E-4</v>
      </c>
      <c r="AG17" s="42">
        <f t="shared" si="9"/>
        <v>1.0084724092800055E-4</v>
      </c>
      <c r="AH17" s="42">
        <f t="shared" si="9"/>
        <v>1.0073118413953101E-4</v>
      </c>
      <c r="AI17" s="42">
        <f t="shared" si="9"/>
        <v>1.0061526091126625E-4</v>
      </c>
      <c r="AJ17" s="42">
        <f t="shared" si="9"/>
        <v>1.0049947108950283E-4</v>
      </c>
      <c r="AK17" s="42">
        <f t="shared" si="9"/>
        <v>1.0038381452071417E-4</v>
      </c>
      <c r="AL17" s="42">
        <f t="shared" si="9"/>
        <v>1.0026829105155041E-4</v>
      </c>
      <c r="AM17" s="42">
        <f t="shared" si="9"/>
        <v>1.0015290052883814E-4</v>
      </c>
      <c r="AN17" s="42">
        <f t="shared" si="9"/>
        <v>1.0003764279958024E-4</v>
      </c>
      <c r="AO17" s="42">
        <f t="shared" si="9"/>
        <v>9.9922517710955645E-5</v>
      </c>
      <c r="AP17" s="42">
        <f t="shared" si="9"/>
        <v>9.9807525110319161E-5</v>
      </c>
      <c r="AQ17" s="42">
        <f t="shared" ref="AQ17:BJ17" si="10">AP17*(1-$F$4)</f>
        <v>9.9692664845201279E-5</v>
      </c>
      <c r="AR17" s="42">
        <f t="shared" si="10"/>
        <v>9.9577936763307941E-5</v>
      </c>
      <c r="AS17" s="42">
        <f t="shared" si="10"/>
        <v>9.9463340712520364E-5</v>
      </c>
      <c r="AT17" s="42">
        <f t="shared" si="10"/>
        <v>9.9348876540894811E-5</v>
      </c>
      <c r="AU17" s="42">
        <f t="shared" si="10"/>
        <v>9.9234544096662397E-5</v>
      </c>
      <c r="AV17" s="42">
        <f t="shared" si="10"/>
        <v>9.9120343228228919E-5</v>
      </c>
      <c r="AW17" s="42">
        <f t="shared" si="10"/>
        <v>9.9006273784174619E-5</v>
      </c>
      <c r="AX17" s="42">
        <f t="shared" si="10"/>
        <v>9.8892335613253999E-5</v>
      </c>
      <c r="AY17" s="42">
        <f t="shared" si="10"/>
        <v>9.8778528564395616E-5</v>
      </c>
      <c r="AZ17" s="42">
        <f t="shared" si="10"/>
        <v>9.8664852486701879E-5</v>
      </c>
      <c r="BA17" s="42">
        <f t="shared" si="10"/>
        <v>9.8551307229448857E-5</v>
      </c>
      <c r="BB17" s="42">
        <f t="shared" si="10"/>
        <v>9.8437892642086068E-5</v>
      </c>
      <c r="BC17" s="42">
        <f t="shared" si="10"/>
        <v>9.8324608574236296E-5</v>
      </c>
      <c r="BD17" s="42">
        <f t="shared" si="10"/>
        <v>9.8211454875695377E-5</v>
      </c>
      <c r="BE17" s="42">
        <f t="shared" si="10"/>
        <v>9.8098431396431999E-5</v>
      </c>
      <c r="BF17" s="42">
        <f t="shared" si="10"/>
        <v>9.7985537986587521E-5</v>
      </c>
      <c r="BG17" s="42">
        <f t="shared" si="10"/>
        <v>9.7872774496475756E-5</v>
      </c>
      <c r="BH17" s="42">
        <f t="shared" si="10"/>
        <v>9.7760140776582773E-5</v>
      </c>
      <c r="BI17" s="42">
        <f t="shared" si="10"/>
        <v>9.7647636677566715E-5</v>
      </c>
      <c r="BJ17" s="42">
        <f t="shared" si="10"/>
        <v>9.7535262050257572E-5</v>
      </c>
      <c r="BK17" t="str">
        <f t="shared" si="3"/>
        <v>19_THA</v>
      </c>
      <c r="BL17" t="str">
        <f t="shared" si="4"/>
        <v>d_ind_cem_1_5_lignite</v>
      </c>
      <c r="BO17" s="8">
        <f t="shared" si="5"/>
        <v>2.4702120000000001</v>
      </c>
      <c r="BP17" s="8">
        <f t="shared" si="6"/>
        <v>3.7367189999999999</v>
      </c>
      <c r="BQ17" s="8" cm="1">
        <f t="array" ref="BQ17">K17*INDEX(prod_est,$G17+$H17-1,MATCH(BQ$14,$BP$14:$DP$14,0))</f>
        <v>3.7654205199721273</v>
      </c>
      <c r="BR17" s="8" cm="1">
        <f t="array" ref="BR17">L17*INDEX(prod_est,$G17+$H17-1,MATCH(BR$14,$BP$14:$DP$14,0))</f>
        <v>3.4065846253053595</v>
      </c>
      <c r="BS17" s="8" cm="1">
        <f t="array" ref="BS17">M17*INDEX(prod_est,$G17+$H17-1,MATCH(BS$14,$BP$14:$DP$14,0))</f>
        <v>3.5157777530839609</v>
      </c>
      <c r="BT17" s="8" cm="1">
        <f t="array" ref="BT17">N17*INDEX(prod_est,$G17+$H17-1,MATCH(BT$14,$BP$14:$DP$14,0))</f>
        <v>3.6305917423520775</v>
      </c>
      <c r="BU17" s="8" cm="1">
        <f t="array" ref="BU17">O17*INDEX(prod_est,$G17+$H17-1,MATCH(BU$14,$BP$14:$DP$14,0))</f>
        <v>3.7516842600865856</v>
      </c>
      <c r="BV17" s="8" cm="1">
        <f t="array" ref="BV17">P17*INDEX(prod_est,$G17+$H17-1,MATCH(BV$14,$BP$14:$DP$14,0))</f>
        <v>3.8779289458242796</v>
      </c>
      <c r="BW17" s="8" cm="1">
        <f t="array" ref="BW17">Q17*INDEX(prod_est,$G17+$H17-1,MATCH(BW$14,$BP$14:$DP$14,0))</f>
        <v>4.0102637121520566</v>
      </c>
      <c r="BX17" s="8" cm="1">
        <f t="array" ref="BX17">R17*INDEX(prod_est,$G17+$H17-1,MATCH(BX$14,$BP$14:$DP$14,0))</f>
        <v>4.1488810243703078</v>
      </c>
      <c r="BY17" s="8" cm="1">
        <f t="array" ref="BY17">S17*INDEX(prod_est,$G17+$H17-1,MATCH(BY$14,$BP$14:$DP$14,0))</f>
        <v>4.2924881375655</v>
      </c>
      <c r="BZ17" s="8" cm="1">
        <f t="array" ref="BZ17">T17*INDEX(prod_est,$G17+$H17-1,MATCH(BZ$14,$BP$14:$DP$14,0))</f>
        <v>4.3709575031773511</v>
      </c>
      <c r="CA17" s="8" cm="1">
        <f t="array" ref="CA17">U17*INDEX(prod_est,$G17+$H17-1,MATCH(CA$14,$BP$14:$DP$14,0))</f>
        <v>4.4505676928186011</v>
      </c>
      <c r="CB17" s="8" cm="1">
        <f t="array" ref="CB17">V17*INDEX(prod_est,$G17+$H17-1,MATCH(CB$14,$BP$14:$DP$14,0))</f>
        <v>4.531043419927208</v>
      </c>
      <c r="CC17" s="8" cm="1">
        <f t="array" ref="CC17">W17*INDEX(prod_est,$G17+$H17-1,MATCH(CC$14,$BP$14:$DP$14,0))</f>
        <v>4.6108683887340174</v>
      </c>
      <c r="CD17" s="8" cm="1">
        <f t="array" ref="CD17">X17*INDEX(prod_est,$G17+$H17-1,MATCH(CD$14,$BP$14:$DP$14,0))</f>
        <v>4.6906658551372455</v>
      </c>
      <c r="CE17" s="8" cm="1">
        <f t="array" ref="CE17">Y17*INDEX(prod_est,$G17+$H17-1,MATCH(CE$14,$BP$14:$DP$14,0))</f>
        <v>4.7702854449031928</v>
      </c>
      <c r="CF17" s="8" cm="1">
        <f t="array" ref="CF17">Z17*INDEX(prod_est,$G17+$H17-1,MATCH(CF$14,$BP$14:$DP$14,0))</f>
        <v>4.8491441612548609</v>
      </c>
      <c r="CG17" s="8" cm="1">
        <f t="array" ref="CG17">AA17*INDEX(prod_est,$G17+$H17-1,MATCH(CG$14,$BP$14:$DP$14,0))</f>
        <v>4.9271618505437758</v>
      </c>
      <c r="CH17" s="8" cm="1">
        <f t="array" ref="CH17">AB17*INDEX(prod_est,$G17+$H17-1,MATCH(CH$14,$BP$14:$DP$14,0))</f>
        <v>5.0094738254518303</v>
      </c>
      <c r="CI17" s="8" cm="1">
        <f t="array" ref="CI17">AC17*INDEX(prod_est,$G17+$H17-1,MATCH(CI$14,$BP$14:$DP$14,0))</f>
        <v>5.0910432922281021</v>
      </c>
      <c r="CJ17" s="8" cm="1">
        <f t="array" ref="CJ17">AD17*INDEX(prod_est,$G17+$H17-1,MATCH(CJ$14,$BP$14:$DP$14,0))</f>
        <v>5.1719795214976401</v>
      </c>
      <c r="CK17" s="8" cm="1">
        <f t="array" ref="CK17">AE17*INDEX(prod_est,$G17+$H17-1,MATCH(CK$14,$BP$14:$DP$14,0))</f>
        <v>5.2513684748687988</v>
      </c>
      <c r="CL17" s="8" cm="1">
        <f t="array" ref="CL17">AF17*INDEX(prod_est,$G17+$H17-1,MATCH(CL$14,$BP$14:$DP$14,0))</f>
        <v>5.3292857969943457</v>
      </c>
      <c r="CM17" s="8" cm="1">
        <f t="array" ref="CM17">AG17*INDEX(prod_est,$G17+$H17-1,MATCH(CM$14,$BP$14:$DP$14,0))</f>
        <v>5.4210073742491529</v>
      </c>
      <c r="CN17" s="8" cm="1">
        <f t="array" ref="CN17">AH17*INDEX(prod_est,$G17+$H17-1,MATCH(CN$14,$BP$14:$DP$14,0))</f>
        <v>5.5104672996701485</v>
      </c>
      <c r="CO17" s="8" cm="1">
        <f t="array" ref="CO17">AI17*INDEX(prod_est,$G17+$H17-1,MATCH(CO$14,$BP$14:$DP$14,0))</f>
        <v>5.5990516713317593</v>
      </c>
      <c r="CP17" s="8" cm="1">
        <f t="array" ref="CP17">AJ17*INDEX(prod_est,$G17+$H17-1,MATCH(CP$14,$BP$14:$DP$14,0))</f>
        <v>5.6863546829922171</v>
      </c>
      <c r="CQ17" s="8" cm="1">
        <f t="array" ref="CQ17">AK17*INDEX(prod_est,$G17+$H17-1,MATCH(CQ$14,$BP$14:$DP$14,0))</f>
        <v>5.7718552013682052</v>
      </c>
      <c r="CR17" s="8" cm="1">
        <f t="array" ref="CR17">AL17*INDEX(prod_est,$G17+$H17-1,MATCH(CR$14,$BP$14:$DP$14,0))</f>
        <v>5.8561035039124691</v>
      </c>
      <c r="CS17" s="8" cm="1">
        <f t="array" ref="CS17">AM17*INDEX(prod_est,$G17+$H17-1,MATCH(CS$14,$BP$14:$DP$14,0))</f>
        <v>5.9391388307771296</v>
      </c>
      <c r="CT17" s="8" cm="1">
        <f t="array" ref="CT17">AN17*INDEX(prod_est,$G17+$H17-1,MATCH(CT$14,$BP$14:$DP$14,0))</f>
        <v>6.0217667457521467</v>
      </c>
      <c r="CU17" s="8" cm="1">
        <f t="array" ref="CU17">AO17*INDEX(prod_est,$G17+$H17-1,MATCH(CU$14,$BP$14:$DP$14,0))</f>
        <v>6.103394623761166</v>
      </c>
      <c r="CV17" s="8" cm="1">
        <f t="array" ref="CV17">AP17*INDEX(prod_est,$G17+$H17-1,MATCH(CV$14,$BP$14:$DP$14,0))</f>
        <v>6.1849187026824879</v>
      </c>
      <c r="CW17" cm="1">
        <f t="array" ref="CW17">AQ17*INDEX(prod_est,$G17+$H17-1,MATCH(CW$14,$BP$14:$DP$14,0))</f>
        <v>6.1778009888514172</v>
      </c>
      <c r="CX17" cm="1">
        <f t="array" ref="CX17">AR17*INDEX(prod_est,$G17+$H17-1,MATCH(CX$14,$BP$14:$DP$14,0))</f>
        <v>6.1706914662113084</v>
      </c>
      <c r="CY17" cm="1">
        <f t="array" ref="CY17">AS17*INDEX(prod_est,$G17+$H17-1,MATCH(CY$14,$BP$14:$DP$14,0))</f>
        <v>6.1635901253355962</v>
      </c>
      <c r="CZ17" cm="1">
        <f t="array" ref="CZ17">AT17*INDEX(prod_est,$G17+$H17-1,MATCH(CZ$14,$BP$14:$DP$14,0))</f>
        <v>6.1564969568085592</v>
      </c>
      <c r="DA17" cm="1">
        <f t="array" ref="DA17">AU17*INDEX(prod_est,$G17+$H17-1,MATCH(DA$14,$BP$14:$DP$14,0))</f>
        <v>6.1494119512253143</v>
      </c>
      <c r="DB17" cm="1">
        <f t="array" ref="DB17">AV17*INDEX(prod_est,$G17+$H17-1,MATCH(DB$14,$BP$14:$DP$14,0))</f>
        <v>6.1423350991918015</v>
      </c>
      <c r="DC17" cm="1">
        <f t="array" ref="DC17">AW17*INDEX(prod_est,$G17+$H17-1,MATCH(DC$14,$BP$14:$DP$14,0))</f>
        <v>6.1352663913247723</v>
      </c>
      <c r="DD17" cm="1">
        <f t="array" ref="DD17">AX17*INDEX(prod_est,$G17+$H17-1,MATCH(DD$14,$BP$14:$DP$14,0))</f>
        <v>6.128205818251776</v>
      </c>
      <c r="DE17" cm="1">
        <f t="array" ref="DE17">AY17*INDEX(prod_est,$G17+$H17-1,MATCH(DE$14,$BP$14:$DP$14,0))</f>
        <v>6.1211533706111467</v>
      </c>
      <c r="DF17" cm="1">
        <f t="array" ref="DF17">AZ17*INDEX(prod_est,$G17+$H17-1,MATCH(DF$14,$BP$14:$DP$14,0))</f>
        <v>6.1141090390519937</v>
      </c>
      <c r="DG17" cm="1">
        <f t="array" ref="DG17">BA17*INDEX(prod_est,$G17+$H17-1,MATCH(DG$14,$BP$14:$DP$14,0))</f>
        <v>6.1070728142341864</v>
      </c>
      <c r="DH17" cm="1">
        <f t="array" ref="DH17">BB17*INDEX(prod_est,$G17+$H17-1,MATCH(DH$14,$BP$14:$DP$14,0))</f>
        <v>6.100044686828344</v>
      </c>
      <c r="DI17" cm="1">
        <f t="array" ref="DI17">BC17*INDEX(prod_est,$G17+$H17-1,MATCH(DI$14,$BP$14:$DP$14,0))</f>
        <v>6.0930246475158221</v>
      </c>
      <c r="DJ17" cm="1">
        <f t="array" ref="DJ17">BD17*INDEX(prod_est,$G17+$H17-1,MATCH(DJ$14,$BP$14:$DP$14,0))</f>
        <v>6.086012686988699</v>
      </c>
      <c r="DK17" cm="1">
        <f t="array" ref="DK17">BE17*INDEX(prod_est,$G17+$H17-1,MATCH(DK$14,$BP$14:$DP$14,0))</f>
        <v>6.0790087959497647</v>
      </c>
      <c r="DL17" cm="1">
        <f t="array" ref="DL17">BF17*INDEX(prod_est,$G17+$H17-1,MATCH(DL$14,$BP$14:$DP$14,0))</f>
        <v>6.0720129651125117</v>
      </c>
      <c r="DM17" cm="1">
        <f t="array" ref="DM17">BG17*INDEX(prod_est,$G17+$H17-1,MATCH(DM$14,$BP$14:$DP$14,0))</f>
        <v>6.0650251852011161</v>
      </c>
      <c r="DN17" cm="1">
        <f t="array" ref="DN17">BH17*INDEX(prod_est,$G17+$H17-1,MATCH(DN$14,$BP$14:$DP$14,0))</f>
        <v>6.0580454469504295</v>
      </c>
      <c r="DO17" cm="1">
        <f t="array" ref="DO17">BI17*INDEX(prod_est,$G17+$H17-1,MATCH(DO$14,$BP$14:$DP$14,0))</f>
        <v>6.0510737411059683</v>
      </c>
      <c r="DP17" cm="1">
        <f t="array" ref="DP17">BJ17*INDEX(prod_est,$G17+$H17-1,MATCH(DP$14,$BP$14:$DP$14,0))</f>
        <v>6.0441100584238949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ref="K18:AP18" si="11">J18*(1-$F$4)</f>
        <v>5.0678083722630321E-3</v>
      </c>
      <c r="L18" s="42">
        <f t="shared" si="11"/>
        <v>5.0619762487577021E-3</v>
      </c>
      <c r="M18" s="42">
        <f t="shared" si="11"/>
        <v>5.0561508369632501E-3</v>
      </c>
      <c r="N18" s="42">
        <f t="shared" si="11"/>
        <v>5.0503321291557211E-3</v>
      </c>
      <c r="O18" s="42">
        <f t="shared" si="11"/>
        <v>5.0445201176200476E-3</v>
      </c>
      <c r="P18" s="42">
        <f t="shared" si="11"/>
        <v>5.0387147946500425E-3</v>
      </c>
      <c r="Q18" s="42">
        <f t="shared" si="11"/>
        <v>5.0329161525483855E-3</v>
      </c>
      <c r="R18" s="42">
        <f t="shared" si="11"/>
        <v>5.0271241836266157E-3</v>
      </c>
      <c r="S18" s="42">
        <f t="shared" si="11"/>
        <v>5.0213388802051191E-3</v>
      </c>
      <c r="T18" s="42">
        <f t="shared" si="11"/>
        <v>5.0155602346131202E-3</v>
      </c>
      <c r="U18" s="42">
        <f t="shared" si="11"/>
        <v>5.0097882391886709E-3</v>
      </c>
      <c r="V18" s="42">
        <f t="shared" si="11"/>
        <v>5.0040228862786411E-3</v>
      </c>
      <c r="W18" s="42">
        <f t="shared" si="11"/>
        <v>4.9982641682387082E-3</v>
      </c>
      <c r="X18" s="42">
        <f t="shared" si="11"/>
        <v>4.9925120774333455E-3</v>
      </c>
      <c r="Y18" s="42">
        <f t="shared" si="11"/>
        <v>4.9867666062358143E-3</v>
      </c>
      <c r="Z18" s="42">
        <f t="shared" si="11"/>
        <v>4.9810277470281536E-3</v>
      </c>
      <c r="AA18" s="42">
        <f t="shared" si="11"/>
        <v>4.9752954922011672E-3</v>
      </c>
      <c r="AB18" s="42">
        <f t="shared" si="11"/>
        <v>4.9695698341544184E-3</v>
      </c>
      <c r="AC18" s="42">
        <f t="shared" si="11"/>
        <v>4.963850765296215E-3</v>
      </c>
      <c r="AD18" s="42">
        <f t="shared" si="11"/>
        <v>4.9581382780436029E-3</v>
      </c>
      <c r="AE18" s="42">
        <f t="shared" si="11"/>
        <v>4.9524323648223534E-3</v>
      </c>
      <c r="AF18" s="42">
        <f t="shared" si="11"/>
        <v>4.9467330180669551E-3</v>
      </c>
      <c r="AG18" s="42">
        <f t="shared" si="11"/>
        <v>4.9410402302206028E-3</v>
      </c>
      <c r="AH18" s="42">
        <f t="shared" si="11"/>
        <v>4.9353539937351878E-3</v>
      </c>
      <c r="AI18" s="42">
        <f t="shared" si="11"/>
        <v>4.9296743010712888E-3</v>
      </c>
      <c r="AJ18" s="42">
        <f t="shared" si="11"/>
        <v>4.9240011446981596E-3</v>
      </c>
      <c r="AK18" s="42">
        <f t="shared" si="11"/>
        <v>4.9183345170937219E-3</v>
      </c>
      <c r="AL18" s="42">
        <f t="shared" si="11"/>
        <v>4.9126744107445526E-3</v>
      </c>
      <c r="AM18" s="42">
        <f t="shared" si="11"/>
        <v>4.9070208181458764E-3</v>
      </c>
      <c r="AN18" s="42">
        <f t="shared" si="11"/>
        <v>4.9013737318015531E-3</v>
      </c>
      <c r="AO18" s="42">
        <f t="shared" si="11"/>
        <v>4.8957331442240704E-3</v>
      </c>
      <c r="AP18" s="42">
        <f t="shared" si="11"/>
        <v>4.8900990479345333E-3</v>
      </c>
      <c r="AQ18" s="42">
        <f t="shared" ref="AQ18:BJ18" si="12">AP18*(1-$F$4)</f>
        <v>4.8844714354626517E-3</v>
      </c>
      <c r="AR18" s="42">
        <f t="shared" si="12"/>
        <v>4.8788502993467346E-3</v>
      </c>
      <c r="AS18" s="42">
        <f t="shared" si="12"/>
        <v>4.8732356321336762E-3</v>
      </c>
      <c r="AT18" s="42">
        <f t="shared" si="12"/>
        <v>4.8676274263789489E-3</v>
      </c>
      <c r="AU18" s="42">
        <f t="shared" si="12"/>
        <v>4.8620256746465928E-3</v>
      </c>
      <c r="AV18" s="42">
        <f t="shared" si="12"/>
        <v>4.8564303695092037E-3</v>
      </c>
      <c r="AW18" s="42">
        <f t="shared" si="12"/>
        <v>4.8508415035479271E-3</v>
      </c>
      <c r="AX18" s="42">
        <f t="shared" si="12"/>
        <v>4.845259069352445E-3</v>
      </c>
      <c r="AY18" s="42">
        <f t="shared" si="12"/>
        <v>4.8396830595209672E-3</v>
      </c>
      <c r="AZ18" s="42">
        <f t="shared" si="12"/>
        <v>4.8341134666602219E-3</v>
      </c>
      <c r="BA18" s="42">
        <f t="shared" si="12"/>
        <v>4.8285502833854462E-3</v>
      </c>
      <c r="BB18" s="42">
        <f t="shared" si="12"/>
        <v>4.8229935023203748E-3</v>
      </c>
      <c r="BC18" s="42">
        <f t="shared" si="12"/>
        <v>4.8174431160972319E-3</v>
      </c>
      <c r="BD18" s="42">
        <f t="shared" si="12"/>
        <v>4.8118991173567204E-3</v>
      </c>
      <c r="BE18" s="42">
        <f t="shared" si="12"/>
        <v>4.806361498748012E-3</v>
      </c>
      <c r="BF18" s="42">
        <f t="shared" si="12"/>
        <v>4.8008302529287377E-3</v>
      </c>
      <c r="BG18" s="42">
        <f t="shared" si="12"/>
        <v>4.7953053725649794E-3</v>
      </c>
      <c r="BH18" s="42">
        <f t="shared" si="12"/>
        <v>4.7897868503312584E-3</v>
      </c>
      <c r="BI18" s="42">
        <f t="shared" si="12"/>
        <v>4.7842746789105257E-3</v>
      </c>
      <c r="BJ18" s="42">
        <f t="shared" si="12"/>
        <v>4.7787688509941537E-3</v>
      </c>
      <c r="BK18" t="str">
        <f t="shared" si="3"/>
        <v>19_THA</v>
      </c>
      <c r="BL18" t="str">
        <f t="shared" si="4"/>
        <v>d_ind_cem_2_coal_products</v>
      </c>
      <c r="BO18" s="8">
        <f t="shared" si="5"/>
        <v>141.43261608</v>
      </c>
      <c r="BP18" s="8">
        <f t="shared" si="6"/>
        <v>183.08164643999999</v>
      </c>
      <c r="BQ18" s="8" cm="1">
        <f t="array" ref="BQ18">K18*INDEX(prod_est,$G18+$H18-1,MATCH(BQ$14,$BP$14:$DP$14,0))</f>
        <v>184.48788585265788</v>
      </c>
      <c r="BR18" s="8" cm="1">
        <f t="array" ref="BR18">L18*INDEX(prod_est,$G18+$H18-1,MATCH(BR$14,$BP$14:$DP$14,0))</f>
        <v>166.9066156534906</v>
      </c>
      <c r="BS18" s="8" cm="1">
        <f t="array" ref="BS18">M18*INDEX(prod_est,$G18+$H18-1,MATCH(BS$14,$BP$14:$DP$14,0))</f>
        <v>172.256565064629</v>
      </c>
      <c r="BT18" s="8" cm="1">
        <f t="array" ref="BT18">N18*INDEX(prod_est,$G18+$H18-1,MATCH(BT$14,$BP$14:$DP$14,0))</f>
        <v>177.88191023764074</v>
      </c>
      <c r="BU18" s="8" cm="1">
        <f t="array" ref="BU18">O18*INDEX(prod_est,$G18+$H18-1,MATCH(BU$14,$BP$14:$DP$14,0))</f>
        <v>183.81487375948933</v>
      </c>
      <c r="BV18" s="8" cm="1">
        <f t="array" ref="BV18">P18*INDEX(prod_est,$G18+$H18-1,MATCH(BV$14,$BP$14:$DP$14,0))</f>
        <v>190.00026926799757</v>
      </c>
      <c r="BW18" s="8" cm="1">
        <f t="array" ref="BW18">Q18*INDEX(prod_est,$G18+$H18-1,MATCH(BW$14,$BP$14:$DP$14,0))</f>
        <v>196.48405006621712</v>
      </c>
      <c r="BX18" s="8" cm="1">
        <f t="array" ref="BX18">R18*INDEX(prod_est,$G18+$H18-1,MATCH(BX$14,$BP$14:$DP$14,0))</f>
        <v>203.27564604814805</v>
      </c>
      <c r="BY18" s="8" cm="1">
        <f t="array" ref="BY18">S18*INDEX(prod_est,$G18+$H18-1,MATCH(BY$14,$BP$14:$DP$14,0))</f>
        <v>210.31171879653274</v>
      </c>
      <c r="BZ18" s="8" cm="1">
        <f t="array" ref="BZ18">T18*INDEX(prod_est,$G18+$H18-1,MATCH(BZ$14,$BP$14:$DP$14,0))</f>
        <v>214.15634844391056</v>
      </c>
      <c r="CA18" s="8" cm="1">
        <f t="array" ref="CA18">U18*INDEX(prod_est,$G18+$H18-1,MATCH(CA$14,$BP$14:$DP$14,0))</f>
        <v>218.05687310014525</v>
      </c>
      <c r="CB18" s="8" cm="1">
        <f t="array" ref="CB18">V18*INDEX(prod_est,$G18+$H18-1,MATCH(CB$14,$BP$14:$DP$14,0))</f>
        <v>221.99980501916295</v>
      </c>
      <c r="CC18" s="8" cm="1">
        <f t="array" ref="CC18">W18*INDEX(prod_est,$G18+$H18-1,MATCH(CC$14,$BP$14:$DP$14,0))</f>
        <v>225.91085284378462</v>
      </c>
      <c r="CD18" s="8" cm="1">
        <f t="array" ref="CD18">X18*INDEX(prod_est,$G18+$H18-1,MATCH(CD$14,$BP$14:$DP$14,0))</f>
        <v>229.82055318005382</v>
      </c>
      <c r="CE18" s="8" cm="1">
        <f t="array" ref="CE18">Y18*INDEX(prod_est,$G18+$H18-1,MATCH(CE$14,$BP$14:$DP$14,0))</f>
        <v>233.72153839816281</v>
      </c>
      <c r="CF18" s="8" cm="1">
        <f t="array" ref="CF18">Z18*INDEX(prod_est,$G18+$H18-1,MATCH(CF$14,$BP$14:$DP$14,0))</f>
        <v>237.58524439955289</v>
      </c>
      <c r="CG18" s="8" cm="1">
        <f t="array" ref="CG18">AA18*INDEX(prod_est,$G18+$H18-1,MATCH(CG$14,$BP$14:$DP$14,0))</f>
        <v>241.40774403264246</v>
      </c>
      <c r="CH18" s="8" cm="1">
        <f t="array" ref="CH18">AB18*INDEX(prod_est,$G18+$H18-1,MATCH(CH$14,$BP$14:$DP$14,0))</f>
        <v>245.44064345266699</v>
      </c>
      <c r="CI18" s="8" cm="1">
        <f t="array" ref="CI18">AC18*INDEX(prod_est,$G18+$H18-1,MATCH(CI$14,$BP$14:$DP$14,0))</f>
        <v>249.43716346839008</v>
      </c>
      <c r="CJ18" s="8" cm="1">
        <f t="array" ref="CJ18">AD18*INDEX(prod_est,$G18+$H18-1,MATCH(CJ$14,$BP$14:$DP$14,0))</f>
        <v>253.40265782622447</v>
      </c>
      <c r="CK18" s="8" cm="1">
        <f t="array" ref="CK18">AE18*INDEX(prod_est,$G18+$H18-1,MATCH(CK$14,$BP$14:$DP$14,0))</f>
        <v>257.29234294633653</v>
      </c>
      <c r="CL18" s="8" cm="1">
        <f t="array" ref="CL18">AF18*INDEX(prod_est,$G18+$H18-1,MATCH(CL$14,$BP$14:$DP$14,0))</f>
        <v>261.10992506073717</v>
      </c>
      <c r="CM18" s="8" cm="1">
        <f t="array" ref="CM18">AG18*INDEX(prod_est,$G18+$H18-1,MATCH(CM$14,$BP$14:$DP$14,0))</f>
        <v>265.60385071527094</v>
      </c>
      <c r="CN18" s="8" cm="1">
        <f t="array" ref="CN18">AH18*INDEX(prod_est,$G18+$H18-1,MATCH(CN$14,$BP$14:$DP$14,0))</f>
        <v>269.98696607301537</v>
      </c>
      <c r="CO18" s="8" cm="1">
        <f t="array" ref="CO18">AI18*INDEX(prod_est,$G18+$H18-1,MATCH(CO$14,$BP$14:$DP$14,0))</f>
        <v>274.32718341680294</v>
      </c>
      <c r="CP18" s="8" cm="1">
        <f t="array" ref="CP18">AJ18*INDEX(prod_est,$G18+$H18-1,MATCH(CP$14,$BP$14:$DP$14,0))</f>
        <v>278.60462015046346</v>
      </c>
      <c r="CQ18" s="8" cm="1">
        <f t="array" ref="CQ18">AK18*INDEX(prod_est,$G18+$H18-1,MATCH(CQ$14,$BP$14:$DP$14,0))</f>
        <v>282.79374319550629</v>
      </c>
      <c r="CR18" s="8" cm="1">
        <f t="array" ref="CR18">AL18*INDEX(prod_est,$G18+$H18-1,MATCH(CR$14,$BP$14:$DP$14,0))</f>
        <v>286.92151355757505</v>
      </c>
      <c r="CS18" s="8" cm="1">
        <f t="array" ref="CS18">AM18*INDEX(prod_est,$G18+$H18-1,MATCH(CS$14,$BP$14:$DP$14,0))</f>
        <v>290.98985381946403</v>
      </c>
      <c r="CT18" s="8" cm="1">
        <f t="array" ref="CT18">AN18*INDEX(prod_est,$G18+$H18-1,MATCH(CT$14,$BP$14:$DP$14,0))</f>
        <v>295.0382328159929</v>
      </c>
      <c r="CU18" s="8" cm="1">
        <f t="array" ref="CU18">AO18*INDEX(prod_est,$G18+$H18-1,MATCH(CU$14,$BP$14:$DP$14,0))</f>
        <v>299.03761470724424</v>
      </c>
      <c r="CV18" s="8" cm="1">
        <f t="array" ref="CV18">AP18*INDEX(prod_est,$G18+$H18-1,MATCH(CV$14,$BP$14:$DP$14,0))</f>
        <v>303.0319109316647</v>
      </c>
      <c r="CW18" cm="1">
        <f t="array" ref="CW18">AQ18*INDEX(prod_est,$G18+$H18-1,MATCH(CW$14,$BP$14:$DP$14,0))</f>
        <v>302.68317644906614</v>
      </c>
      <c r="CX18" cm="1">
        <f t="array" ref="CX18">AR18*INDEX(prod_est,$G18+$H18-1,MATCH(CX$14,$BP$14:$DP$14,0))</f>
        <v>302.334843296278</v>
      </c>
      <c r="CY18" cm="1">
        <f t="array" ref="CY18">AS18*INDEX(prod_est,$G18+$H18-1,MATCH(CY$14,$BP$14:$DP$14,0))</f>
        <v>301.98691101144271</v>
      </c>
      <c r="CZ18" cm="1">
        <f t="array" ref="CZ18">AT18*INDEX(prod_est,$G18+$H18-1,MATCH(CZ$14,$BP$14:$DP$14,0))</f>
        <v>301.63937913323451</v>
      </c>
      <c r="DA18" cm="1">
        <f t="array" ref="DA18">AU18*INDEX(prod_est,$G18+$H18-1,MATCH(DA$14,$BP$14:$DP$14,0))</f>
        <v>301.2922472008583</v>
      </c>
      <c r="DB18" cm="1">
        <f t="array" ref="DB18">AV18*INDEX(prod_est,$G18+$H18-1,MATCH(DB$14,$BP$14:$DP$14,0))</f>
        <v>300.94551475404927</v>
      </c>
      <c r="DC18" cm="1">
        <f t="array" ref="DC18">AW18*INDEX(prod_est,$G18+$H18-1,MATCH(DC$14,$BP$14:$DP$14,0))</f>
        <v>300.59918133307247</v>
      </c>
      <c r="DD18" cm="1">
        <f t="array" ref="DD18">AX18*INDEX(prod_est,$G18+$H18-1,MATCH(DD$14,$BP$14:$DP$14,0))</f>
        <v>300.25324647872185</v>
      </c>
      <c r="DE18" cm="1">
        <f t="array" ref="DE18">AY18*INDEX(prod_est,$G18+$H18-1,MATCH(DE$14,$BP$14:$DP$14,0))</f>
        <v>299.90770973231992</v>
      </c>
      <c r="DF18" cm="1">
        <f t="array" ref="DF18">AZ18*INDEX(prod_est,$G18+$H18-1,MATCH(DF$14,$BP$14:$DP$14,0))</f>
        <v>299.56257063571701</v>
      </c>
      <c r="DG18" cm="1">
        <f t="array" ref="DG18">BA18*INDEX(prod_est,$G18+$H18-1,MATCH(DG$14,$BP$14:$DP$14,0))</f>
        <v>299.21782873129069</v>
      </c>
      <c r="DH18" cm="1">
        <f t="array" ref="DH18">BB18*INDEX(prod_est,$G18+$H18-1,MATCH(DH$14,$BP$14:$DP$14,0))</f>
        <v>298.87348356194514</v>
      </c>
      <c r="DI18" cm="1">
        <f t="array" ref="DI18">BC18*INDEX(prod_est,$G18+$H18-1,MATCH(DI$14,$BP$14:$DP$14,0))</f>
        <v>298.52953467111064</v>
      </c>
      <c r="DJ18" cm="1">
        <f t="array" ref="DJ18">BD18*INDEX(prod_est,$G18+$H18-1,MATCH(DJ$14,$BP$14:$DP$14,0))</f>
        <v>298.18598160274297</v>
      </c>
      <c r="DK18" cm="1">
        <f t="array" ref="DK18">BE18*INDEX(prod_est,$G18+$H18-1,MATCH(DK$14,$BP$14:$DP$14,0))</f>
        <v>297.8428239013225</v>
      </c>
      <c r="DL18" cm="1">
        <f t="array" ref="DL18">BF18*INDEX(prod_est,$G18+$H18-1,MATCH(DL$14,$BP$14:$DP$14,0))</f>
        <v>297.50006111185394</v>
      </c>
      <c r="DM18" cm="1">
        <f t="array" ref="DM18">BG18*INDEX(prod_est,$G18+$H18-1,MATCH(DM$14,$BP$14:$DP$14,0))</f>
        <v>297.15769277986573</v>
      </c>
      <c r="DN18" cm="1">
        <f t="array" ref="DN18">BH18*INDEX(prod_est,$G18+$H18-1,MATCH(DN$14,$BP$14:$DP$14,0))</f>
        <v>296.81571845140917</v>
      </c>
      <c r="DO18" cm="1">
        <f t="array" ref="DO18">BI18*INDEX(prod_est,$G18+$H18-1,MATCH(DO$14,$BP$14:$DP$14,0))</f>
        <v>296.47413767305807</v>
      </c>
      <c r="DP18" cm="1">
        <f t="array" ref="DP18">BJ18*INDEX(prod_est,$G18+$H18-1,MATCH(DP$14,$BP$14:$DP$14,0))</f>
        <v>296.13294999190799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19_THA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19_THA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ref="K21:AP21" si="17">J21*(1-$F$4)</f>
        <v>6.9721290714558763E-6</v>
      </c>
      <c r="L21" s="42">
        <f t="shared" si="17"/>
        <v>6.9641054220096218E-6</v>
      </c>
      <c r="M21" s="42">
        <f t="shared" si="17"/>
        <v>6.9560910063210576E-6</v>
      </c>
      <c r="N21" s="42">
        <f t="shared" si="17"/>
        <v>6.9480858137638133E-6</v>
      </c>
      <c r="O21" s="42">
        <f t="shared" si="17"/>
        <v>6.9400898337237453E-6</v>
      </c>
      <c r="P21" s="42">
        <f t="shared" si="17"/>
        <v>6.9321030555989267E-6</v>
      </c>
      <c r="Q21" s="42">
        <f t="shared" si="17"/>
        <v>6.9241254687996304E-6</v>
      </c>
      <c r="R21" s="42">
        <f t="shared" si="17"/>
        <v>6.9161570627483158E-6</v>
      </c>
      <c r="S21" s="42">
        <f t="shared" si="17"/>
        <v>6.9081978268796163E-6</v>
      </c>
      <c r="T21" s="42">
        <f t="shared" si="17"/>
        <v>6.9002477506403241E-6</v>
      </c>
      <c r="U21" s="42">
        <f t="shared" si="17"/>
        <v>6.8923068234893749E-6</v>
      </c>
      <c r="V21" s="42">
        <f t="shared" si="17"/>
        <v>6.8843750348978358E-6</v>
      </c>
      <c r="W21" s="42">
        <f t="shared" si="17"/>
        <v>6.8764523743488916E-6</v>
      </c>
      <c r="X21" s="42">
        <f t="shared" si="17"/>
        <v>6.8685388313378293E-6</v>
      </c>
      <c r="Y21" s="42">
        <f t="shared" si="17"/>
        <v>6.8606343953720249E-6</v>
      </c>
      <c r="Z21" s="42">
        <f t="shared" si="17"/>
        <v>6.8527390559709305E-6</v>
      </c>
      <c r="AA21" s="42">
        <f t="shared" si="17"/>
        <v>6.8448528026660576E-6</v>
      </c>
      <c r="AB21" s="42">
        <f t="shared" si="17"/>
        <v>6.8369756250009664E-6</v>
      </c>
      <c r="AC21" s="42">
        <f t="shared" si="17"/>
        <v>6.8291075125312494E-6</v>
      </c>
      <c r="AD21" s="42">
        <f t="shared" si="17"/>
        <v>6.8212484548245203E-6</v>
      </c>
      <c r="AE21" s="42">
        <f t="shared" si="17"/>
        <v>6.8133984414603976E-6</v>
      </c>
      <c r="AF21" s="42">
        <f t="shared" si="17"/>
        <v>6.8055574620304912E-6</v>
      </c>
      <c r="AG21" s="42">
        <f t="shared" si="17"/>
        <v>6.7977255061383901E-6</v>
      </c>
      <c r="AH21" s="42">
        <f t="shared" si="17"/>
        <v>6.789902563399648E-6</v>
      </c>
      <c r="AI21" s="42">
        <f t="shared" si="17"/>
        <v>6.7820886234417681E-6</v>
      </c>
      <c r="AJ21" s="42">
        <f t="shared" si="17"/>
        <v>6.7742836759041906E-6</v>
      </c>
      <c r="AK21" s="42">
        <f t="shared" si="17"/>
        <v>6.7664877104382803E-6</v>
      </c>
      <c r="AL21" s="42">
        <f t="shared" si="17"/>
        <v>6.7587007167073096E-6</v>
      </c>
      <c r="AM21" s="42">
        <f t="shared" si="17"/>
        <v>6.7509226843864467E-6</v>
      </c>
      <c r="AN21" s="42">
        <f t="shared" si="17"/>
        <v>6.7431536031627426E-6</v>
      </c>
      <c r="AO21" s="42">
        <f t="shared" si="17"/>
        <v>6.7353934627351172E-6</v>
      </c>
      <c r="AP21" s="42">
        <f t="shared" si="17"/>
        <v>6.7276422528143435E-6</v>
      </c>
      <c r="AQ21" s="42">
        <f t="shared" ref="AQ21:BJ21" si="18">AP21*(1-$F$4)</f>
        <v>6.7198999631230364E-6</v>
      </c>
      <c r="AR21" s="42">
        <f t="shared" si="18"/>
        <v>6.7121665833956384E-6</v>
      </c>
      <c r="AS21" s="42">
        <f t="shared" si="18"/>
        <v>6.7044421033784048E-6</v>
      </c>
      <c r="AT21" s="42">
        <f t="shared" si="18"/>
        <v>6.696726512829392E-6</v>
      </c>
      <c r="AU21" s="42">
        <f t="shared" si="18"/>
        <v>6.6890198015184434E-6</v>
      </c>
      <c r="AV21" s="42">
        <f t="shared" si="18"/>
        <v>6.6813219592271738E-6</v>
      </c>
      <c r="AW21" s="42">
        <f t="shared" si="18"/>
        <v>6.673632975748959E-6</v>
      </c>
      <c r="AX21" s="42">
        <f t="shared" si="18"/>
        <v>6.6659528408889207E-6</v>
      </c>
      <c r="AY21" s="42">
        <f t="shared" si="18"/>
        <v>6.6582815444639117E-6</v>
      </c>
      <c r="AZ21" s="42">
        <f t="shared" si="18"/>
        <v>6.6506190763025056E-6</v>
      </c>
      <c r="BA21" s="42">
        <f t="shared" si="18"/>
        <v>6.6429654262449801E-6</v>
      </c>
      <c r="BB21" s="42">
        <f t="shared" si="18"/>
        <v>6.6353205841433044E-6</v>
      </c>
      <c r="BC21" s="42">
        <f t="shared" si="18"/>
        <v>6.6276845398611284E-6</v>
      </c>
      <c r="BD21" s="42">
        <f t="shared" si="18"/>
        <v>6.620057283273765E-6</v>
      </c>
      <c r="BE21" s="42">
        <f t="shared" si="18"/>
        <v>6.6124388042681801E-6</v>
      </c>
      <c r="BF21" s="42">
        <f t="shared" si="18"/>
        <v>6.6048290927429774E-6</v>
      </c>
      <c r="BG21" s="42">
        <f t="shared" si="18"/>
        <v>6.5972281386083851E-6</v>
      </c>
      <c r="BH21" s="42">
        <f t="shared" si="18"/>
        <v>6.5896359317862435E-6</v>
      </c>
      <c r="BI21" s="42">
        <f t="shared" si="18"/>
        <v>6.5820524622099902E-6</v>
      </c>
      <c r="BJ21" s="42">
        <f t="shared" si="18"/>
        <v>6.5744777198246481E-6</v>
      </c>
      <c r="BK21" t="str">
        <f t="shared" si="3"/>
        <v>19_THA</v>
      </c>
      <c r="BL21" t="str">
        <f t="shared" si="4"/>
        <v>d_ind_cem_7_1_mo_gasoline</v>
      </c>
      <c r="BO21" s="8">
        <f t="shared" si="5"/>
        <v>0.188908416</v>
      </c>
      <c r="BP21" s="8">
        <f t="shared" si="6"/>
        <v>0.25187788799999999</v>
      </c>
      <c r="BQ21" s="8" cm="1">
        <f t="array" ref="BQ21">K21*INDEX(prod_est,$G21+$H21-1,MATCH(BQ$14,$BP$14:$DP$14,0))</f>
        <v>0.25381254731823322</v>
      </c>
      <c r="BR21" s="8" cm="1">
        <f t="array" ref="BR21">L21*INDEX(prod_est,$G21+$H21-1,MATCH(BR$14,$BP$14:$DP$14,0))</f>
        <v>0.2296247967040565</v>
      </c>
      <c r="BS21" s="8" cm="1">
        <f t="array" ref="BS21">M21*INDEX(prod_est,$G21+$H21-1,MATCH(BS$14,$BP$14:$DP$14,0))</f>
        <v>0.23698508641516089</v>
      </c>
      <c r="BT21" s="8" cm="1">
        <f t="array" ref="BT21">N21*INDEX(prod_est,$G21+$H21-1,MATCH(BT$14,$BP$14:$DP$14,0))</f>
        <v>0.24472425682902071</v>
      </c>
      <c r="BU21" s="8" cm="1">
        <f t="array" ref="BU21">O21*INDEX(prod_est,$G21+$H21-1,MATCH(BU$14,$BP$14:$DP$14,0))</f>
        <v>0.2528866387527271</v>
      </c>
      <c r="BV21" s="8" cm="1">
        <f t="array" ref="BV21">P21*INDEX(prod_est,$G21+$H21-1,MATCH(BV$14,$BP$14:$DP$14,0))</f>
        <v>0.26139630854990326</v>
      </c>
      <c r="BW21" s="8" cm="1">
        <f t="array" ref="BW21">Q21*INDEX(prod_est,$G21+$H21-1,MATCH(BW$14,$BP$14:$DP$14,0))</f>
        <v>0.2703164873087594</v>
      </c>
      <c r="BX21" s="8" cm="1">
        <f t="array" ref="BX21">R21*INDEX(prod_est,$G21+$H21-1,MATCH(BX$14,$BP$14:$DP$14,0))</f>
        <v>0.27966014837660247</v>
      </c>
      <c r="BY21" s="8" cm="1">
        <f t="array" ref="BY21">S21*INDEX(prod_est,$G21+$H21-1,MATCH(BY$14,$BP$14:$DP$14,0))</f>
        <v>0.28934015277976521</v>
      </c>
      <c r="BZ21" s="8" cm="1">
        <f t="array" ref="BZ21">T21*INDEX(prod_est,$G21+$H21-1,MATCH(BZ$14,$BP$14:$DP$14,0))</f>
        <v>0.29462947158672204</v>
      </c>
      <c r="CA21" s="8" cm="1">
        <f t="array" ref="CA21">U21*INDEX(prod_est,$G21+$H21-1,MATCH(CA$14,$BP$14:$DP$14,0))</f>
        <v>0.2999956889635485</v>
      </c>
      <c r="CB21" s="8" cm="1">
        <f t="array" ref="CB21">V21*INDEX(prod_est,$G21+$H21-1,MATCH(CB$14,$BP$14:$DP$14,0))</f>
        <v>0.30542024889951913</v>
      </c>
      <c r="CC21" s="8" cm="1">
        <f t="array" ref="CC21">W21*INDEX(prod_est,$G21+$H21-1,MATCH(CC$14,$BP$14:$DP$14,0))</f>
        <v>0.31080094371567335</v>
      </c>
      <c r="CD21" s="8" cm="1">
        <f t="array" ref="CD21">X21*INDEX(prod_est,$G21+$H21-1,MATCH(CD$14,$BP$14:$DP$14,0))</f>
        <v>0.31617978470034358</v>
      </c>
      <c r="CE21" s="8" cm="1">
        <f t="array" ref="CE21">Y21*INDEX(prod_est,$G21+$H21-1,MATCH(CE$14,$BP$14:$DP$14,0))</f>
        <v>0.32154663570350256</v>
      </c>
      <c r="CF21" s="8" cm="1">
        <f t="array" ref="CF21">Z21*INDEX(prod_est,$G21+$H21-1,MATCH(CF$14,$BP$14:$DP$14,0))</f>
        <v>0.32686219914968334</v>
      </c>
      <c r="CG21" s="8" cm="1">
        <f t="array" ref="CG21">AA21*INDEX(prod_est,$G21+$H21-1,MATCH(CG$14,$BP$14:$DP$14,0))</f>
        <v>0.33212107218903475</v>
      </c>
      <c r="CH21" s="8" cm="1">
        <f t="array" ref="CH21">AB21*INDEX(prod_est,$G21+$H21-1,MATCH(CH$14,$BP$14:$DP$14,0))</f>
        <v>0.33766940654250094</v>
      </c>
      <c r="CI21" s="8" cm="1">
        <f t="array" ref="CI21">AC21*INDEX(prod_est,$G21+$H21-1,MATCH(CI$14,$BP$14:$DP$14,0))</f>
        <v>0.34316769127220459</v>
      </c>
      <c r="CJ21" s="8" cm="1">
        <f t="array" ref="CJ21">AD21*INDEX(prod_est,$G21+$H21-1,MATCH(CJ$14,$BP$14:$DP$14,0))</f>
        <v>0.34862329189165048</v>
      </c>
      <c r="CK21" s="8" cm="1">
        <f t="array" ref="CK21">AE21*INDEX(prod_est,$G21+$H21-1,MATCH(CK$14,$BP$14:$DP$14,0))</f>
        <v>0.353974596580512</v>
      </c>
      <c r="CL21" s="8" cm="1">
        <f t="array" ref="CL21">AF21*INDEX(prod_est,$G21+$H21-1,MATCH(CL$14,$BP$14:$DP$14,0))</f>
        <v>0.35922670425454328</v>
      </c>
      <c r="CM21" s="8" cm="1">
        <f t="array" ref="CM21">AG21*INDEX(prod_est,$G21+$H21-1,MATCH(CM$14,$BP$14:$DP$14,0))</f>
        <v>0.36540930379252556</v>
      </c>
      <c r="CN21" s="8" cm="1">
        <f t="array" ref="CN21">AH21*INDEX(prod_est,$G21+$H21-1,MATCH(CN$14,$BP$14:$DP$14,0))</f>
        <v>0.37143945405955869</v>
      </c>
      <c r="CO21" s="8" cm="1">
        <f t="array" ref="CO21">AI21*INDEX(prod_est,$G21+$H21-1,MATCH(CO$14,$BP$14:$DP$14,0))</f>
        <v>0.37741058660763999</v>
      </c>
      <c r="CP21" s="8" cm="1">
        <f t="array" ref="CP21">AJ21*INDEX(prod_est,$G21+$H21-1,MATCH(CP$14,$BP$14:$DP$14,0))</f>
        <v>0.38329534759530731</v>
      </c>
      <c r="CQ21" s="8" cm="1">
        <f t="array" ref="CQ21">AK21*INDEX(prod_est,$G21+$H21-1,MATCH(CQ$14,$BP$14:$DP$14,0))</f>
        <v>0.38905860942779974</v>
      </c>
      <c r="CR21" s="8" cm="1">
        <f t="array" ref="CR21">AL21*INDEX(prod_est,$G21+$H21-1,MATCH(CR$14,$BP$14:$DP$14,0))</f>
        <v>0.39473746419649774</v>
      </c>
      <c r="CS21" s="8" cm="1">
        <f t="array" ref="CS21">AM21*INDEX(prod_est,$G21+$H21-1,MATCH(CS$14,$BP$14:$DP$14,0))</f>
        <v>0.40033455692947023</v>
      </c>
      <c r="CT21" s="8" cm="1">
        <f t="array" ref="CT21">AN21*INDEX(prod_est,$G21+$H21-1,MATCH(CT$14,$BP$14:$DP$14,0))</f>
        <v>0.40590418759041924</v>
      </c>
      <c r="CU21" s="8" cm="1">
        <f t="array" ref="CU21">AO21*INDEX(prod_est,$G21+$H21-1,MATCH(CU$14,$BP$14:$DP$14,0))</f>
        <v>0.41140640959716729</v>
      </c>
      <c r="CV21" s="8" cm="1">
        <f t="array" ref="CV21">AP21*INDEX(prod_est,$G21+$H21-1,MATCH(CV$14,$BP$14:$DP$14,0))</f>
        <v>0.41690163490574622</v>
      </c>
      <c r="CW21" cm="1">
        <f t="array" ref="CW21">AQ21*INDEX(prod_est,$G21+$H21-1,MATCH(CW$14,$BP$14:$DP$14,0))</f>
        <v>0.41642185713086982</v>
      </c>
      <c r="CX21" cm="1">
        <f t="array" ref="CX21">AR21*INDEX(prod_est,$G21+$H21-1,MATCH(CX$14,$BP$14:$DP$14,0))</f>
        <v>0.41594263149274219</v>
      </c>
      <c r="CY21" cm="1">
        <f t="array" ref="CY21">AS21*INDEX(prod_est,$G21+$H21-1,MATCH(CY$14,$BP$14:$DP$14,0))</f>
        <v>0.41546395735595465</v>
      </c>
      <c r="CZ21" cm="1">
        <f t="array" ref="CZ21">AT21*INDEX(prod_est,$G21+$H21-1,MATCH(CZ$14,$BP$14:$DP$14,0))</f>
        <v>0.41498583408582962</v>
      </c>
      <c r="DA21" cm="1">
        <f t="array" ref="DA21">AU21*INDEX(prod_est,$G21+$H21-1,MATCH(DA$14,$BP$14:$DP$14,0))</f>
        <v>0.41450826104842015</v>
      </c>
      <c r="DB21" cm="1">
        <f t="array" ref="DB21">AV21*INDEX(prod_est,$G21+$H21-1,MATCH(DB$14,$BP$14:$DP$14,0))</f>
        <v>0.41403123761050853</v>
      </c>
      <c r="DC21" cm="1">
        <f t="array" ref="DC21">AW21*INDEX(prod_est,$G21+$H21-1,MATCH(DC$14,$BP$14:$DP$14,0))</f>
        <v>0.41355476313960604</v>
      </c>
      <c r="DD21" cm="1">
        <f t="array" ref="DD21">AX21*INDEX(prod_est,$G21+$H21-1,MATCH(DD$14,$BP$14:$DP$14,0))</f>
        <v>0.4130788370039517</v>
      </c>
      <c r="DE21" cm="1">
        <f t="array" ref="DE21">AY21*INDEX(prod_est,$G21+$H21-1,MATCH(DE$14,$BP$14:$DP$14,0))</f>
        <v>0.41260345857251163</v>
      </c>
      <c r="DF21" cm="1">
        <f t="array" ref="DF21">AZ21*INDEX(prod_est,$G21+$H21-1,MATCH(DF$14,$BP$14:$DP$14,0))</f>
        <v>0.41212862721497817</v>
      </c>
      <c r="DG21" cm="1">
        <f t="array" ref="DG21">BA21*INDEX(prod_est,$G21+$H21-1,MATCH(DG$14,$BP$14:$DP$14,0))</f>
        <v>0.41165434230176889</v>
      </c>
      <c r="DH21" cm="1">
        <f t="array" ref="DH21">BB21*INDEX(prod_est,$G21+$H21-1,MATCH(DH$14,$BP$14:$DP$14,0))</f>
        <v>0.41118060320402611</v>
      </c>
      <c r="DI21" cm="1">
        <f t="array" ref="DI21">BC21*INDEX(prod_est,$G21+$H21-1,MATCH(DI$14,$BP$14:$DP$14,0))</f>
        <v>0.4107074092936156</v>
      </c>
      <c r="DJ21" cm="1">
        <f t="array" ref="DJ21">BD21*INDEX(prod_est,$G21+$H21-1,MATCH(DJ$14,$BP$14:$DP$14,0))</f>
        <v>0.41023475994312625</v>
      </c>
      <c r="DK21" cm="1">
        <f t="array" ref="DK21">BE21*INDEX(prod_est,$G21+$H21-1,MATCH(DK$14,$BP$14:$DP$14,0))</f>
        <v>0.40976265452586885</v>
      </c>
      <c r="DL21" cm="1">
        <f t="array" ref="DL21">BF21*INDEX(prod_est,$G21+$H21-1,MATCH(DL$14,$BP$14:$DP$14,0))</f>
        <v>0.40929109241587541</v>
      </c>
      <c r="DM21" cm="1">
        <f t="array" ref="DM21">BG21*INDEX(prod_est,$G21+$H21-1,MATCH(DM$14,$BP$14:$DP$14,0))</f>
        <v>0.40882007298789835</v>
      </c>
      <c r="DN21" cm="1">
        <f t="array" ref="DN21">BH21*INDEX(prod_est,$G21+$H21-1,MATCH(DN$14,$BP$14:$DP$14,0))</f>
        <v>0.40834959561740952</v>
      </c>
      <c r="DO21" cm="1">
        <f t="array" ref="DO21">BI21*INDEX(prod_est,$G21+$H21-1,MATCH(DO$14,$BP$14:$DP$14,0))</f>
        <v>0.40787965968059969</v>
      </c>
      <c r="DP21" cm="1">
        <f t="array" ref="DP21">BJ21*INDEX(prod_est,$G21+$H21-1,MATCH(DP$14,$BP$14:$DP$14,0))</f>
        <v>0.40741026455437729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19_THA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19_THA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19_THA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19_THA</v>
      </c>
      <c r="BL25" t="str">
        <f t="shared" si="4"/>
        <v>d_ind_cem_7_6_kerosene</v>
      </c>
      <c r="BO25" s="8">
        <f t="shared" si="5"/>
        <v>0.1036233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ref="K26:AP26" si="27">J26*(1-$F$4)</f>
        <v>1.9157129912095354E-4</v>
      </c>
      <c r="L26" s="42">
        <f t="shared" si="27"/>
        <v>1.9135083548174709E-4</v>
      </c>
      <c r="M26" s="42">
        <f t="shared" si="27"/>
        <v>1.9113062555599583E-4</v>
      </c>
      <c r="N26" s="42">
        <f t="shared" si="27"/>
        <v>1.9091066905172182E-4</v>
      </c>
      <c r="O26" s="42">
        <f t="shared" si="27"/>
        <v>1.9069096567728313E-4</v>
      </c>
      <c r="P26" s="42">
        <f t="shared" si="27"/>
        <v>1.9047151514137346E-4</v>
      </c>
      <c r="Q26" s="42">
        <f t="shared" si="27"/>
        <v>1.9025231715302177E-4</v>
      </c>
      <c r="R26" s="42">
        <f t="shared" si="27"/>
        <v>1.9003337142159188E-4</v>
      </c>
      <c r="S26" s="42">
        <f t="shared" si="27"/>
        <v>1.8981467765678204E-4</v>
      </c>
      <c r="T26" s="42">
        <f t="shared" si="27"/>
        <v>1.8959623556862463E-4</v>
      </c>
      <c r="U26" s="42">
        <f t="shared" si="27"/>
        <v>1.8937804486748568E-4</v>
      </c>
      <c r="V26" s="42">
        <f t="shared" si="27"/>
        <v>1.8916010526406457E-4</v>
      </c>
      <c r="W26" s="42">
        <f t="shared" si="27"/>
        <v>1.8894241646939361E-4</v>
      </c>
      <c r="X26" s="42">
        <f t="shared" si="27"/>
        <v>1.8872497819483766E-4</v>
      </c>
      <c r="Y26" s="42">
        <f t="shared" si="27"/>
        <v>1.8850779015209374E-4</v>
      </c>
      <c r="Z26" s="42">
        <f t="shared" si="27"/>
        <v>1.8829085205319065E-4</v>
      </c>
      <c r="AA26" s="42">
        <f t="shared" si="27"/>
        <v>1.8807416361048859E-4</v>
      </c>
      <c r="AB26" s="42">
        <f t="shared" si="27"/>
        <v>1.8785772453667882E-4</v>
      </c>
      <c r="AC26" s="42">
        <f t="shared" si="27"/>
        <v>1.8764153454478319E-4</v>
      </c>
      <c r="AD26" s="42">
        <f t="shared" si="27"/>
        <v>1.8742559334815383E-4</v>
      </c>
      <c r="AE26" s="42">
        <f t="shared" si="27"/>
        <v>1.8720990066047272E-4</v>
      </c>
      <c r="AF26" s="42">
        <f t="shared" si="27"/>
        <v>1.869944561957514E-4</v>
      </c>
      <c r="AG26" s="42">
        <f t="shared" si="27"/>
        <v>1.8677925966833047E-4</v>
      </c>
      <c r="AH26" s="42">
        <f t="shared" si="27"/>
        <v>1.8656431079287932E-4</v>
      </c>
      <c r="AI26" s="42">
        <f t="shared" si="27"/>
        <v>1.8634960928439568E-4</v>
      </c>
      <c r="AJ26" s="42">
        <f t="shared" si="27"/>
        <v>1.8613515485820529E-4</v>
      </c>
      <c r="AK26" s="42">
        <f t="shared" si="27"/>
        <v>1.8592094722996144E-4</v>
      </c>
      <c r="AL26" s="42">
        <f t="shared" si="27"/>
        <v>1.8570698611564471E-4</v>
      </c>
      <c r="AM26" s="42">
        <f t="shared" si="27"/>
        <v>1.854932712315625E-4</v>
      </c>
      <c r="AN26" s="42">
        <f t="shared" si="27"/>
        <v>1.8527980229434871E-4</v>
      </c>
      <c r="AO26" s="42">
        <f t="shared" si="27"/>
        <v>1.8506657902096332E-4</v>
      </c>
      <c r="AP26" s="42">
        <f t="shared" si="27"/>
        <v>1.8485360112869206E-4</v>
      </c>
      <c r="AQ26" s="42">
        <f t="shared" ref="AQ26:BJ26" si="28">AP26*(1-$F$4)</f>
        <v>1.84640868335146E-4</v>
      </c>
      <c r="AR26" s="42">
        <f t="shared" si="28"/>
        <v>1.8442838035826121E-4</v>
      </c>
      <c r="AS26" s="42">
        <f t="shared" si="28"/>
        <v>1.8421613691629833E-4</v>
      </c>
      <c r="AT26" s="42">
        <f t="shared" si="28"/>
        <v>1.8400413772784224E-4</v>
      </c>
      <c r="AU26" s="42">
        <f t="shared" si="28"/>
        <v>1.8379238251180172E-4</v>
      </c>
      <c r="AV26" s="42">
        <f t="shared" si="28"/>
        <v>1.8358087098740896E-4</v>
      </c>
      <c r="AW26" s="42">
        <f t="shared" si="28"/>
        <v>1.8336960287421934E-4</v>
      </c>
      <c r="AX26" s="42">
        <f t="shared" si="28"/>
        <v>1.831585778921109E-4</v>
      </c>
      <c r="AY26" s="42">
        <f t="shared" si="28"/>
        <v>1.8294779576128411E-4</v>
      </c>
      <c r="AZ26" s="42">
        <f t="shared" si="28"/>
        <v>1.8273725620226143E-4</v>
      </c>
      <c r="BA26" s="42">
        <f t="shared" si="28"/>
        <v>1.8252695893588691E-4</v>
      </c>
      <c r="BB26" s="42">
        <f t="shared" si="28"/>
        <v>1.8231690368332592E-4</v>
      </c>
      <c r="BC26" s="42">
        <f t="shared" si="28"/>
        <v>1.8210709016606467E-4</v>
      </c>
      <c r="BD26" s="42">
        <f t="shared" si="28"/>
        <v>1.8189751810590991E-4</v>
      </c>
      <c r="BE26" s="42">
        <f t="shared" si="28"/>
        <v>1.816881872249885E-4</v>
      </c>
      <c r="BF26" s="42">
        <f t="shared" si="28"/>
        <v>1.8147909724574714E-4</v>
      </c>
      <c r="BG26" s="42">
        <f t="shared" si="28"/>
        <v>1.8127024789095191E-4</v>
      </c>
      <c r="BH26" s="42">
        <f t="shared" si="28"/>
        <v>1.8106163888368794E-4</v>
      </c>
      <c r="BI26" s="42">
        <f t="shared" si="28"/>
        <v>1.8085326994735903E-4</v>
      </c>
      <c r="BJ26" s="42">
        <f t="shared" si="28"/>
        <v>1.8064514080568732E-4</v>
      </c>
      <c r="BK26" t="str">
        <f t="shared" si="3"/>
        <v>19_THA</v>
      </c>
      <c r="BL26" t="str">
        <f t="shared" si="4"/>
        <v>d_ind_cem_7_7_gas_diesel_oil</v>
      </c>
      <c r="BO26" s="8">
        <f t="shared" si="5"/>
        <v>11.473925400000001</v>
      </c>
      <c r="BP26" s="8">
        <f t="shared" si="6"/>
        <v>6.9207803999999999</v>
      </c>
      <c r="BQ26" s="8" cm="1">
        <f t="array" ref="BQ26">K26*INDEX(prod_est,$G26+$H26-1,MATCH(BQ$14,$BP$14:$DP$14,0))</f>
        <v>6.9739385092593018</v>
      </c>
      <c r="BR26" s="8" cm="1">
        <f t="array" ref="BR26">L26*INDEX(prod_est,$G26+$H26-1,MATCH(BR$14,$BP$14:$DP$14,0))</f>
        <v>6.3093382472042121</v>
      </c>
      <c r="BS26" s="8" cm="1">
        <f t="array" ref="BS26">M26*INDEX(prod_est,$G26+$H26-1,MATCH(BS$14,$BP$14:$DP$14,0))</f>
        <v>6.5115749309218911</v>
      </c>
      <c r="BT26" s="8" cm="1">
        <f t="array" ref="BT26">N26*INDEX(prod_est,$G26+$H26-1,MATCH(BT$14,$BP$14:$DP$14,0))</f>
        <v>6.7242220169277145</v>
      </c>
      <c r="BU26" s="8" cm="1">
        <f t="array" ref="BU26">O26*INDEX(prod_est,$G26+$H26-1,MATCH(BU$14,$BP$14:$DP$14,0))</f>
        <v>6.9484975707822141</v>
      </c>
      <c r="BV26" s="8" cm="1">
        <f t="array" ref="BV26">P26*INDEX(prod_est,$G26+$H26-1,MATCH(BV$14,$BP$14:$DP$14,0))</f>
        <v>7.1823154593249683</v>
      </c>
      <c r="BW26" s="8" cm="1">
        <f t="array" ref="BW26">Q26*INDEX(prod_est,$G26+$H26-1,MATCH(BW$14,$BP$14:$DP$14,0))</f>
        <v>7.427412791246331</v>
      </c>
      <c r="BX26" s="8" cm="1">
        <f t="array" ref="BX26">R26*INDEX(prod_est,$G26+$H26-1,MATCH(BX$14,$BP$14:$DP$14,0))</f>
        <v>7.6841460316908892</v>
      </c>
      <c r="BY26" s="8" cm="1">
        <f t="array" ref="BY26">S26*INDEX(prod_est,$G26+$H26-1,MATCH(BY$14,$BP$14:$DP$14,0))</f>
        <v>7.9501208867179525</v>
      </c>
      <c r="BZ26" s="8" cm="1">
        <f t="array" ref="BZ26">T26*INDEX(prod_est,$G26+$H26-1,MATCH(BZ$14,$BP$14:$DP$14,0))</f>
        <v>8.0954540647083046</v>
      </c>
      <c r="CA26" s="8" cm="1">
        <f t="array" ref="CA26">U26*INDEX(prod_est,$G26+$H26-1,MATCH(CA$14,$BP$14:$DP$14,0))</f>
        <v>8.242900163842183</v>
      </c>
      <c r="CB26" s="8" cm="1">
        <f t="array" ref="CB26">V26*INDEX(prod_est,$G26+$H26-1,MATCH(CB$14,$BP$14:$DP$14,0))</f>
        <v>8.3919493256466957</v>
      </c>
      <c r="CC26" s="8" cm="1">
        <f t="array" ref="CC26">W26*INDEX(prod_est,$G26+$H26-1,MATCH(CC$14,$BP$14:$DP$14,0))</f>
        <v>8.5397932174535924</v>
      </c>
      <c r="CD26" s="8" cm="1">
        <f t="array" ref="CD26">X26*INDEX(prod_est,$G26+$H26-1,MATCH(CD$14,$BP$14:$DP$14,0))</f>
        <v>8.6875861720357062</v>
      </c>
      <c r="CE26" s="8" cm="1">
        <f t="array" ref="CE26">Y26*INDEX(prod_est,$G26+$H26-1,MATCH(CE$14,$BP$14:$DP$14,0))</f>
        <v>8.8350496811484351</v>
      </c>
      <c r="CF26" s="8" cm="1">
        <f t="array" ref="CF26">Z26*INDEX(prod_est,$G26+$H26-1,MATCH(CF$14,$BP$14:$DP$14,0))</f>
        <v>8.9811039759711875</v>
      </c>
      <c r="CG26" s="8" cm="1">
        <f t="array" ref="CG26">AA26*INDEX(prod_est,$G26+$H26-1,MATCH(CG$14,$BP$14:$DP$14,0))</f>
        <v>9.1256006038642692</v>
      </c>
      <c r="CH26" s="8" cm="1">
        <f t="array" ref="CH26">AB26*INDEX(prod_est,$G26+$H26-1,MATCH(CH$14,$BP$14:$DP$14,0))</f>
        <v>9.2780506817612043</v>
      </c>
      <c r="CI26" s="8" cm="1">
        <f t="array" ref="CI26">AC26*INDEX(prod_est,$G26+$H26-1,MATCH(CI$14,$BP$14:$DP$14,0))</f>
        <v>9.4291255597233086</v>
      </c>
      <c r="CJ26" s="8" cm="1">
        <f t="array" ref="CJ26">AD26*INDEX(prod_est,$G26+$H26-1,MATCH(CJ$14,$BP$14:$DP$14,0))</f>
        <v>9.5790276179670606</v>
      </c>
      <c r="CK26" s="8" cm="1">
        <f t="array" ref="CK26">AE26*INDEX(prod_est,$G26+$H26-1,MATCH(CK$14,$BP$14:$DP$14,0))</f>
        <v>9.726063965219188</v>
      </c>
      <c r="CL26" s="8" cm="1">
        <f t="array" ref="CL26">AF26*INDEX(prod_est,$G26+$H26-1,MATCH(CL$14,$BP$14:$DP$14,0))</f>
        <v>9.8703747030046571</v>
      </c>
      <c r="CM26" s="8" cm="1">
        <f t="array" ref="CM26">AG26*INDEX(prod_est,$G26+$H26-1,MATCH(CM$14,$BP$14:$DP$14,0))</f>
        <v>10.040252313315241</v>
      </c>
      <c r="CN26" s="8" cm="1">
        <f t="array" ref="CN26">AH26*INDEX(prod_est,$G26+$H26-1,MATCH(CN$14,$BP$14:$DP$14,0))</f>
        <v>10.205941116363874</v>
      </c>
      <c r="CO26" s="8" cm="1">
        <f t="array" ref="CO26">AI26*INDEX(prod_est,$G26+$H26-1,MATCH(CO$14,$BP$14:$DP$14,0))</f>
        <v>10.370008305558992</v>
      </c>
      <c r="CP26" s="8" cm="1">
        <f t="array" ref="CP26">AJ26*INDEX(prod_est,$G26+$H26-1,MATCH(CP$14,$BP$14:$DP$14,0))</f>
        <v>10.531702286819202</v>
      </c>
      <c r="CQ26" s="8" cm="1">
        <f t="array" ref="CQ26">AK26*INDEX(prod_est,$G26+$H26-1,MATCH(CQ$14,$BP$14:$DP$14,0))</f>
        <v>10.690057868752547</v>
      </c>
      <c r="CR26" s="8" cm="1">
        <f t="array" ref="CR26">AL26*INDEX(prod_est,$G26+$H26-1,MATCH(CR$14,$BP$14:$DP$14,0))</f>
        <v>10.84609422069167</v>
      </c>
      <c r="CS26" s="8" cm="1">
        <f t="array" ref="CS26">AM26*INDEX(prod_est,$G26+$H26-1,MATCH(CS$14,$BP$14:$DP$14,0))</f>
        <v>10.999884019355294</v>
      </c>
      <c r="CT26" s="8" cm="1">
        <f t="array" ref="CT26">AN26*INDEX(prod_est,$G26+$H26-1,MATCH(CT$14,$BP$14:$DP$14,0))</f>
        <v>11.152919250115746</v>
      </c>
      <c r="CU26" s="8" cm="1">
        <f t="array" ref="CU26">AO26*INDEX(prod_est,$G26+$H26-1,MATCH(CU$14,$BP$14:$DP$14,0))</f>
        <v>11.304102311571107</v>
      </c>
      <c r="CV26" s="8" cm="1">
        <f t="array" ref="CV26">AP26*INDEX(prod_est,$G26+$H26-1,MATCH(CV$14,$BP$14:$DP$14,0))</f>
        <v>11.455093126648917</v>
      </c>
      <c r="CW26" cm="1">
        <f t="array" ref="CW26">AQ26*INDEX(prod_est,$G26+$H26-1,MATCH(CW$14,$BP$14:$DP$14,0))</f>
        <v>11.441910402881117</v>
      </c>
      <c r="CX26" cm="1">
        <f t="array" ref="CX26">AR26*INDEX(prod_est,$G26+$H26-1,MATCH(CX$14,$BP$14:$DP$14,0))</f>
        <v>11.428742850024985</v>
      </c>
      <c r="CY26" cm="1">
        <f t="array" ref="CY26">AS26*INDEX(prod_est,$G26+$H26-1,MATCH(CY$14,$BP$14:$DP$14,0))</f>
        <v>11.415590450621563</v>
      </c>
      <c r="CZ26" cm="1">
        <f t="array" ref="CZ26">AT26*INDEX(prod_est,$G26+$H26-1,MATCH(CZ$14,$BP$14:$DP$14,0))</f>
        <v>11.402453187231993</v>
      </c>
      <c r="DA26" cm="1">
        <f t="array" ref="DA26">AU26*INDEX(prod_est,$G26+$H26-1,MATCH(DA$14,$BP$14:$DP$14,0))</f>
        <v>11.38933104243748</v>
      </c>
      <c r="DB26" cm="1">
        <f t="array" ref="DB26">AV26*INDEX(prod_est,$G26+$H26-1,MATCH(DB$14,$BP$14:$DP$14,0))</f>
        <v>11.376223998839277</v>
      </c>
      <c r="DC26" cm="1">
        <f t="array" ref="DC26">AW26*INDEX(prod_est,$G26+$H26-1,MATCH(DC$14,$BP$14:$DP$14,0))</f>
        <v>11.363132039058662</v>
      </c>
      <c r="DD26" cm="1">
        <f t="array" ref="DD26">AX26*INDEX(prod_est,$G26+$H26-1,MATCH(DD$14,$BP$14:$DP$14,0))</f>
        <v>11.35005514573691</v>
      </c>
      <c r="DE26" cm="1">
        <f t="array" ref="DE26">AY26*INDEX(prod_est,$G26+$H26-1,MATCH(DE$14,$BP$14:$DP$14,0))</f>
        <v>11.336993301535275</v>
      </c>
      <c r="DF26" cm="1">
        <f t="array" ref="DF26">AZ26*INDEX(prod_est,$G26+$H26-1,MATCH(DF$14,$BP$14:$DP$14,0))</f>
        <v>11.323946489134961</v>
      </c>
      <c r="DG26" cm="1">
        <f t="array" ref="DG26">BA26*INDEX(prod_est,$G26+$H26-1,MATCH(DG$14,$BP$14:$DP$14,0))</f>
        <v>11.310914691237105</v>
      </c>
      <c r="DH26" cm="1">
        <f t="array" ref="DH26">BB26*INDEX(prod_est,$G26+$H26-1,MATCH(DH$14,$BP$14:$DP$14,0))</f>
        <v>11.297897890562757</v>
      </c>
      <c r="DI26" cm="1">
        <f t="array" ref="DI26">BC26*INDEX(prod_est,$G26+$H26-1,MATCH(DI$14,$BP$14:$DP$14,0))</f>
        <v>11.284896069852842</v>
      </c>
      <c r="DJ26" cm="1">
        <f t="array" ref="DJ26">BD26*INDEX(prod_est,$G26+$H26-1,MATCH(DJ$14,$BP$14:$DP$14,0))</f>
        <v>11.271909211868154</v>
      </c>
      <c r="DK26" cm="1">
        <f t="array" ref="DK26">BE26*INDEX(prod_est,$G26+$H26-1,MATCH(DK$14,$BP$14:$DP$14,0))</f>
        <v>11.258937299389322</v>
      </c>
      <c r="DL26" cm="1">
        <f t="array" ref="DL26">BF26*INDEX(prod_est,$G26+$H26-1,MATCH(DL$14,$BP$14:$DP$14,0))</f>
        <v>11.245980315216796</v>
      </c>
      <c r="DM26" cm="1">
        <f t="array" ref="DM26">BG26*INDEX(prod_est,$G26+$H26-1,MATCH(DM$14,$BP$14:$DP$14,0))</f>
        <v>11.233038242170817</v>
      </c>
      <c r="DN26" cm="1">
        <f t="array" ref="DN26">BH26*INDEX(prod_est,$G26+$H26-1,MATCH(DN$14,$BP$14:$DP$14,0))</f>
        <v>11.220111063091396</v>
      </c>
      <c r="DO26" cm="1">
        <f t="array" ref="DO26">BI26*INDEX(prod_est,$G26+$H26-1,MATCH(DO$14,$BP$14:$DP$14,0))</f>
        <v>11.207198760838292</v>
      </c>
      <c r="DP26" cm="1">
        <f t="array" ref="DP26">BJ26*INDEX(prod_est,$G26+$H26-1,MATCH(DP$14,$BP$14:$DP$14,0))</f>
        <v>11.194301318290991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ref="K27:AP27" si="29">J27*(1-$F$4)</f>
        <v>4.9544301496798331E-5</v>
      </c>
      <c r="L27" s="42">
        <f t="shared" si="29"/>
        <v>4.9487285038382873E-5</v>
      </c>
      <c r="M27" s="42">
        <f t="shared" si="29"/>
        <v>4.943033419551617E-5</v>
      </c>
      <c r="N27" s="42">
        <f t="shared" si="29"/>
        <v>4.9373448892686683E-5</v>
      </c>
      <c r="O27" s="42">
        <f t="shared" si="29"/>
        <v>4.9316629054469783E-5</v>
      </c>
      <c r="P27" s="42">
        <f t="shared" si="29"/>
        <v>4.9259874605527626E-5</v>
      </c>
      <c r="Q27" s="42">
        <f t="shared" si="29"/>
        <v>4.9203185470609089E-5</v>
      </c>
      <c r="R27" s="42">
        <f t="shared" si="29"/>
        <v>4.9146561574549632E-5</v>
      </c>
      <c r="S27" s="42">
        <f t="shared" si="29"/>
        <v>4.9090002842271224E-5</v>
      </c>
      <c r="T27" s="42">
        <f t="shared" si="29"/>
        <v>4.9033509198782236E-5</v>
      </c>
      <c r="U27" s="42">
        <f t="shared" si="29"/>
        <v>4.8977080569177336E-5</v>
      </c>
      <c r="V27" s="42">
        <f t="shared" si="29"/>
        <v>4.8920716878637398E-5</v>
      </c>
      <c r="W27" s="42">
        <f t="shared" si="29"/>
        <v>4.8864418052429397E-5</v>
      </c>
      <c r="X27" s="42">
        <f t="shared" si="29"/>
        <v>4.8808184015906311E-5</v>
      </c>
      <c r="Y27" s="42">
        <f t="shared" si="29"/>
        <v>4.8752014694507021E-5</v>
      </c>
      <c r="Z27" s="42">
        <f t="shared" si="29"/>
        <v>4.8695910013756225E-5</v>
      </c>
      <c r="AA27" s="42">
        <f t="shared" si="29"/>
        <v>4.8639869899264316E-5</v>
      </c>
      <c r="AB27" s="42">
        <f t="shared" si="29"/>
        <v>4.8583894276727301E-5</v>
      </c>
      <c r="AC27" s="42">
        <f t="shared" si="29"/>
        <v>4.8527983071926704E-5</v>
      </c>
      <c r="AD27" s="42">
        <f t="shared" si="29"/>
        <v>4.8472136210729449E-5</v>
      </c>
      <c r="AE27" s="42">
        <f t="shared" si="29"/>
        <v>4.8416353619087786E-5</v>
      </c>
      <c r="AF27" s="42">
        <f t="shared" si="29"/>
        <v>4.8360635223039165E-5</v>
      </c>
      <c r="AG27" s="42">
        <f t="shared" si="29"/>
        <v>4.8304980948706165E-5</v>
      </c>
      <c r="AH27" s="42">
        <f t="shared" si="29"/>
        <v>4.8249390722296387E-5</v>
      </c>
      <c r="AI27" s="42">
        <f t="shared" si="29"/>
        <v>4.8193864470102345E-5</v>
      </c>
      <c r="AJ27" s="42">
        <f t="shared" si="29"/>
        <v>4.8138402118501378E-5</v>
      </c>
      <c r="AK27" s="42">
        <f t="shared" si="29"/>
        <v>4.8083003593955551E-5</v>
      </c>
      <c r="AL27" s="42">
        <f t="shared" si="29"/>
        <v>4.8027668823011567E-5</v>
      </c>
      <c r="AM27" s="42">
        <f t="shared" si="29"/>
        <v>4.7972397732300647E-5</v>
      </c>
      <c r="AN27" s="42">
        <f t="shared" si="29"/>
        <v>4.7917190248538456E-5</v>
      </c>
      <c r="AO27" s="42">
        <f t="shared" si="29"/>
        <v>4.7862046298524995E-5</v>
      </c>
      <c r="AP27" s="42">
        <f t="shared" si="29"/>
        <v>4.7806965809144495E-5</v>
      </c>
      <c r="AQ27" s="42">
        <f t="shared" ref="AQ27:BJ27" si="30">AP27*(1-$F$4)</f>
        <v>4.7751948707365343E-5</v>
      </c>
      <c r="AR27" s="42">
        <f t="shared" si="30"/>
        <v>4.7696994920239963E-5</v>
      </c>
      <c r="AS27" s="42">
        <f t="shared" si="30"/>
        <v>4.7642104374904738E-5</v>
      </c>
      <c r="AT27" s="42">
        <f t="shared" si="30"/>
        <v>4.7587276998579893E-5</v>
      </c>
      <c r="AU27" s="42">
        <f t="shared" si="30"/>
        <v>4.7532512718569409E-5</v>
      </c>
      <c r="AV27" s="42">
        <f t="shared" si="30"/>
        <v>4.7477811462260938E-5</v>
      </c>
      <c r="AW27" s="42">
        <f t="shared" si="30"/>
        <v>4.7423173157125685E-5</v>
      </c>
      <c r="AX27" s="42">
        <f t="shared" si="30"/>
        <v>4.7368597730718333E-5</v>
      </c>
      <c r="AY27" s="42">
        <f t="shared" si="30"/>
        <v>4.7314085110676924E-5</v>
      </c>
      <c r="AZ27" s="42">
        <f t="shared" si="30"/>
        <v>4.7259635224722781E-5</v>
      </c>
      <c r="BA27" s="42">
        <f t="shared" si="30"/>
        <v>4.7205248000660406E-5</v>
      </c>
      <c r="BB27" s="42">
        <f t="shared" si="30"/>
        <v>4.7150923366377392E-5</v>
      </c>
      <c r="BC27" s="42">
        <f t="shared" si="30"/>
        <v>4.7096661249844307E-5</v>
      </c>
      <c r="BD27" s="42">
        <f t="shared" si="30"/>
        <v>4.7042461579114626E-5</v>
      </c>
      <c r="BE27" s="42">
        <f t="shared" si="30"/>
        <v>4.6988324282324604E-5</v>
      </c>
      <c r="BF27" s="42">
        <f t="shared" si="30"/>
        <v>4.6934249287693219E-5</v>
      </c>
      <c r="BG27" s="42">
        <f t="shared" si="30"/>
        <v>4.6880236523522039E-5</v>
      </c>
      <c r="BH27" s="42">
        <f t="shared" si="30"/>
        <v>4.6826285918195148E-5</v>
      </c>
      <c r="BI27" s="42">
        <f t="shared" si="30"/>
        <v>4.6772397400179054E-5</v>
      </c>
      <c r="BJ27" s="42">
        <f t="shared" si="30"/>
        <v>4.6718570898022577E-5</v>
      </c>
      <c r="BK27" t="str">
        <f t="shared" si="3"/>
        <v>19_THA</v>
      </c>
      <c r="BL27" t="str">
        <f t="shared" si="4"/>
        <v>d_ind_cem_7_8_fuel_oil</v>
      </c>
      <c r="BO27" s="8">
        <f t="shared" si="5"/>
        <v>1.3523364</v>
      </c>
      <c r="BP27" s="8">
        <f t="shared" si="6"/>
        <v>1.789857</v>
      </c>
      <c r="BQ27" s="8" cm="1">
        <f t="array" ref="BQ27">K27*INDEX(prod_est,$G27+$H27-1,MATCH(BQ$14,$BP$14:$DP$14,0))</f>
        <v>1.8036047868774057</v>
      </c>
      <c r="BR27" s="8" cm="1">
        <f t="array" ref="BR27">L27*INDEX(prod_est,$G27+$H27-1,MATCH(BR$14,$BP$14:$DP$14,0))</f>
        <v>1.6317254087597102</v>
      </c>
      <c r="BS27" s="8" cm="1">
        <f t="array" ref="BS27">M27*INDEX(prod_est,$G27+$H27-1,MATCH(BS$14,$BP$14:$DP$14,0))</f>
        <v>1.6840279993763514</v>
      </c>
      <c r="BT27" s="8" cm="1">
        <f t="array" ref="BT27">N27*INDEX(prod_est,$G27+$H27-1,MATCH(BT$14,$BP$14:$DP$14,0))</f>
        <v>1.7390229354123401</v>
      </c>
      <c r="BU27" s="8" cm="1">
        <f t="array" ref="BU27">O27*INDEX(prod_est,$G27+$H27-1,MATCH(BU$14,$BP$14:$DP$14,0))</f>
        <v>1.7970252338229866</v>
      </c>
      <c r="BV27" s="8" cm="1">
        <f t="array" ref="BV27">P27*INDEX(prod_est,$G27+$H27-1,MATCH(BV$14,$BP$14:$DP$14,0))</f>
        <v>1.8574953774116301</v>
      </c>
      <c r="BW27" s="8" cm="1">
        <f t="array" ref="BW27">Q27*INDEX(prod_est,$G27+$H27-1,MATCH(BW$14,$BP$14:$DP$14,0))</f>
        <v>1.9208826184257757</v>
      </c>
      <c r="BX27" s="8" cm="1">
        <f t="array" ref="BX27">R27*INDEX(prod_est,$G27+$H27-1,MATCH(BX$14,$BP$14:$DP$14,0))</f>
        <v>1.9872791461269546</v>
      </c>
      <c r="BY27" s="8" cm="1">
        <f t="array" ref="BY27">S27*INDEX(prod_est,$G27+$H27-1,MATCH(BY$14,$BP$14:$DP$14,0))</f>
        <v>2.0560657465649879</v>
      </c>
      <c r="BZ27" s="8" cm="1">
        <f t="array" ref="BZ27">T27*INDEX(prod_est,$G27+$H27-1,MATCH(BZ$14,$BP$14:$DP$14,0))</f>
        <v>2.0936519132866307</v>
      </c>
      <c r="CA27" s="8" cm="1">
        <f t="array" ref="CA27">U27*INDEX(prod_est,$G27+$H27-1,MATCH(CA$14,$BP$14:$DP$14,0))</f>
        <v>2.1317845251315997</v>
      </c>
      <c r="CB27" s="8" cm="1">
        <f t="array" ref="CB27">V27*INDEX(prod_est,$G27+$H27-1,MATCH(CB$14,$BP$14:$DP$14,0))</f>
        <v>2.1703317221500078</v>
      </c>
      <c r="CC27" s="8" cm="1">
        <f t="array" ref="CC27">W27*INDEX(prod_est,$G27+$H27-1,MATCH(CC$14,$BP$14:$DP$14,0))</f>
        <v>2.2085672114104127</v>
      </c>
      <c r="CD27" s="8" cm="1">
        <f t="array" ref="CD27">X27*INDEX(prod_est,$G27+$H27-1,MATCH(CD$14,$BP$14:$DP$14,0))</f>
        <v>2.2467895272506144</v>
      </c>
      <c r="CE27" s="8" cm="1">
        <f t="array" ref="CE27">Y27*INDEX(prod_est,$G27+$H27-1,MATCH(CE$14,$BP$14:$DP$14,0))</f>
        <v>2.2849266416763201</v>
      </c>
      <c r="CF27" s="8" cm="1">
        <f t="array" ref="CF27">Z27*INDEX(prod_est,$G27+$H27-1,MATCH(CF$14,$BP$14:$DP$14,0))</f>
        <v>2.3226993041304804</v>
      </c>
      <c r="CG27" s="8" cm="1">
        <f t="array" ref="CG27">AA27*INDEX(prod_est,$G27+$H27-1,MATCH(CG$14,$BP$14:$DP$14,0))</f>
        <v>2.3600691216890364</v>
      </c>
      <c r="CH27" s="8" cm="1">
        <f t="array" ref="CH27">AB27*INDEX(prod_est,$G27+$H27-1,MATCH(CH$14,$BP$14:$DP$14,0))</f>
        <v>2.3994958659727263</v>
      </c>
      <c r="CI27" s="8" cm="1">
        <f t="array" ref="CI27">AC27*INDEX(prod_est,$G27+$H27-1,MATCH(CI$14,$BP$14:$DP$14,0))</f>
        <v>2.4385669551008564</v>
      </c>
      <c r="CJ27" s="8" cm="1">
        <f t="array" ref="CJ27">AD27*INDEX(prod_est,$G27+$H27-1,MATCH(CJ$14,$BP$14:$DP$14,0))</f>
        <v>2.477334728784585</v>
      </c>
      <c r="CK27" s="8" cm="1">
        <f t="array" ref="CK27">AE27*INDEX(prod_est,$G27+$H27-1,MATCH(CK$14,$BP$14:$DP$14,0))</f>
        <v>2.5153613703153082</v>
      </c>
      <c r="CL27" s="8" cm="1">
        <f t="array" ref="CL27">AF27*INDEX(prod_est,$G27+$H27-1,MATCH(CL$14,$BP$14:$DP$14,0))</f>
        <v>2.5526831128460326</v>
      </c>
      <c r="CM27" s="8" cm="1">
        <f t="array" ref="CM27">AG27*INDEX(prod_est,$G27+$H27-1,MATCH(CM$14,$BP$14:$DP$14,0))</f>
        <v>2.5966169775815282</v>
      </c>
      <c r="CN27" s="8" cm="1">
        <f t="array" ref="CN27">AH27*INDEX(prod_est,$G27+$H27-1,MATCH(CN$14,$BP$14:$DP$14,0))</f>
        <v>2.6394675300941057</v>
      </c>
      <c r="CO27" s="8" cm="1">
        <f t="array" ref="CO27">AI27*INDEX(prod_est,$G27+$H27-1,MATCH(CO$14,$BP$14:$DP$14,0))</f>
        <v>2.6818986997135332</v>
      </c>
      <c r="CP27" s="8" cm="1">
        <f t="array" ref="CP27">AJ27*INDEX(prod_est,$G27+$H27-1,MATCH(CP$14,$BP$14:$DP$14,0))</f>
        <v>2.7237161086601391</v>
      </c>
      <c r="CQ27" s="8" cm="1">
        <f t="array" ref="CQ27">AK27*INDEX(prod_est,$G27+$H27-1,MATCH(CQ$14,$BP$14:$DP$14,0))</f>
        <v>2.7646701384704864</v>
      </c>
      <c r="CR27" s="8" cm="1">
        <f t="array" ref="CR27">AL27*INDEX(prod_est,$G27+$H27-1,MATCH(CR$14,$BP$14:$DP$14,0))</f>
        <v>2.80502436742026</v>
      </c>
      <c r="CS27" s="8" cm="1">
        <f t="array" ref="CS27">AM27*INDEX(prod_est,$G27+$H27-1,MATCH(CS$14,$BP$14:$DP$14,0))</f>
        <v>2.8447975912125765</v>
      </c>
      <c r="CT27" s="8" cm="1">
        <f t="array" ref="CT27">AN27*INDEX(prod_est,$G27+$H27-1,MATCH(CT$14,$BP$14:$DP$14,0))</f>
        <v>2.8843756681333823</v>
      </c>
      <c r="CU27" s="8" cm="1">
        <f t="array" ref="CU27">AO27*INDEX(prod_est,$G27+$H27-1,MATCH(CU$14,$BP$14:$DP$14,0))</f>
        <v>2.9234747357511481</v>
      </c>
      <c r="CV27" s="8" cm="1">
        <f t="array" ref="CV27">AP27*INDEX(prod_est,$G27+$H27-1,MATCH(CV$14,$BP$14:$DP$14,0))</f>
        <v>2.9625240844781677</v>
      </c>
      <c r="CW27" cm="1">
        <f t="array" ref="CW27">AQ27*INDEX(prod_est,$G27+$H27-1,MATCH(CW$14,$BP$14:$DP$14,0))</f>
        <v>2.9591147593658063</v>
      </c>
      <c r="CX27" cm="1">
        <f t="array" ref="CX27">AR27*INDEX(prod_est,$G27+$H27-1,MATCH(CX$14,$BP$14:$DP$14,0))</f>
        <v>2.9557093577650821</v>
      </c>
      <c r="CY27" cm="1">
        <f t="array" ref="CY27">AS27*INDEX(prod_est,$G27+$H27-1,MATCH(CY$14,$BP$14:$DP$14,0))</f>
        <v>2.952307875160749</v>
      </c>
      <c r="CZ27" cm="1">
        <f t="array" ref="CZ27">AT27*INDEX(prod_est,$G27+$H27-1,MATCH(CZ$14,$BP$14:$DP$14,0))</f>
        <v>2.9489103070427567</v>
      </c>
      <c r="DA27" cm="1">
        <f t="array" ref="DA27">AU27*INDEX(prod_est,$G27+$H27-1,MATCH(DA$14,$BP$14:$DP$14,0))</f>
        <v>2.9455166489062448</v>
      </c>
      <c r="DB27" cm="1">
        <f t="array" ref="DB27">AV27*INDEX(prod_est,$G27+$H27-1,MATCH(DB$14,$BP$14:$DP$14,0))</f>
        <v>2.942126896251537</v>
      </c>
      <c r="DC27" cm="1">
        <f t="array" ref="DC27">AW27*INDEX(prod_est,$G27+$H27-1,MATCH(DC$14,$BP$14:$DP$14,0))</f>
        <v>2.9387410445841367</v>
      </c>
      <c r="DD27" cm="1">
        <f t="array" ref="DD27">AX27*INDEX(prod_est,$G27+$H27-1,MATCH(DD$14,$BP$14:$DP$14,0))</f>
        <v>2.9353590894147179</v>
      </c>
      <c r="DE27" cm="1">
        <f t="array" ref="DE27">AY27*INDEX(prod_est,$G27+$H27-1,MATCH(DE$14,$BP$14:$DP$14,0))</f>
        <v>2.9319810262591228</v>
      </c>
      <c r="DF27" cm="1">
        <f t="array" ref="DF27">AZ27*INDEX(prod_est,$G27+$H27-1,MATCH(DF$14,$BP$14:$DP$14,0))</f>
        <v>2.928606850638352</v>
      </c>
      <c r="DG27" cm="1">
        <f t="array" ref="DG27">BA27*INDEX(prod_est,$G27+$H27-1,MATCH(DG$14,$BP$14:$DP$14,0))</f>
        <v>2.925236558078562</v>
      </c>
      <c r="DH27" cm="1">
        <f t="array" ref="DH27">BB27*INDEX(prod_est,$G27+$H27-1,MATCH(DH$14,$BP$14:$DP$14,0))</f>
        <v>2.9218701441110575</v>
      </c>
      <c r="DI27" cm="1">
        <f t="array" ref="DI27">BC27*INDEX(prod_est,$G27+$H27-1,MATCH(DI$14,$BP$14:$DP$14,0))</f>
        <v>2.9185076042722864</v>
      </c>
      <c r="DJ27" cm="1">
        <f t="array" ref="DJ27">BD27*INDEX(prod_est,$G27+$H27-1,MATCH(DJ$14,$BP$14:$DP$14,0))</f>
        <v>2.9151489341038324</v>
      </c>
      <c r="DK27" cm="1">
        <f t="array" ref="DK27">BE27*INDEX(prod_est,$G27+$H27-1,MATCH(DK$14,$BP$14:$DP$14,0))</f>
        <v>2.9117941291524105</v>
      </c>
      <c r="DL27" cm="1">
        <f t="array" ref="DL27">BF27*INDEX(prod_est,$G27+$H27-1,MATCH(DL$14,$BP$14:$DP$14,0))</f>
        <v>2.9084431849698609</v>
      </c>
      <c r="DM27" cm="1">
        <f t="array" ref="DM27">BG27*INDEX(prod_est,$G27+$H27-1,MATCH(DM$14,$BP$14:$DP$14,0))</f>
        <v>2.9050960971131419</v>
      </c>
      <c r="DN27" cm="1">
        <f t="array" ref="DN27">BH27*INDEX(prod_est,$G27+$H27-1,MATCH(DN$14,$BP$14:$DP$14,0))</f>
        <v>2.9017528611443257</v>
      </c>
      <c r="DO27" cm="1">
        <f t="array" ref="DO27">BI27*INDEX(prod_est,$G27+$H27-1,MATCH(DO$14,$BP$14:$DP$14,0))</f>
        <v>2.8984134726305921</v>
      </c>
      <c r="DP27" cm="1">
        <f t="array" ref="DP27">BJ27*INDEX(prod_est,$G27+$H27-1,MATCH(DP$14,$BP$14:$DP$14,0))</f>
        <v>2.8950779271442215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ref="K28:AP28" si="31">J28*(1-$F$4)</f>
        <v>5.6755170360262167E-5</v>
      </c>
      <c r="L28" s="42">
        <f t="shared" si="31"/>
        <v>5.6689855506425398E-5</v>
      </c>
      <c r="M28" s="42">
        <f t="shared" si="31"/>
        <v>5.6624615818077601E-5</v>
      </c>
      <c r="N28" s="42">
        <f t="shared" si="31"/>
        <v>5.6559451208717001E-5</v>
      </c>
      <c r="O28" s="42">
        <f t="shared" si="31"/>
        <v>5.6494361591941371E-5</v>
      </c>
      <c r="P28" s="42">
        <f t="shared" si="31"/>
        <v>5.6429346881447914E-5</v>
      </c>
      <c r="Q28" s="42">
        <f t="shared" si="31"/>
        <v>5.6364406991033165E-5</v>
      </c>
      <c r="R28" s="42">
        <f t="shared" si="31"/>
        <v>5.6299541834592843E-5</v>
      </c>
      <c r="S28" s="42">
        <f t="shared" si="31"/>
        <v>5.6234751326121778E-5</v>
      </c>
      <c r="T28" s="42">
        <f t="shared" si="31"/>
        <v>5.6170035379713759E-5</v>
      </c>
      <c r="U28" s="42">
        <f t="shared" si="31"/>
        <v>5.6105393909561449E-5</v>
      </c>
      <c r="V28" s="42">
        <f t="shared" si="31"/>
        <v>5.604082682995626E-5</v>
      </c>
      <c r="W28" s="42">
        <f t="shared" si="31"/>
        <v>5.5976334055288227E-5</v>
      </c>
      <c r="X28" s="42">
        <f t="shared" si="31"/>
        <v>5.5911915500045918E-5</v>
      </c>
      <c r="Y28" s="42">
        <f t="shared" si="31"/>
        <v>5.5847571078816305E-5</v>
      </c>
      <c r="Z28" s="42">
        <f t="shared" si="31"/>
        <v>5.5783300706284652E-5</v>
      </c>
      <c r="AA28" s="42">
        <f t="shared" si="31"/>
        <v>5.5719104297234416E-5</v>
      </c>
      <c r="AB28" s="42">
        <f t="shared" si="31"/>
        <v>5.5654981766547107E-5</v>
      </c>
      <c r="AC28" s="42">
        <f t="shared" si="31"/>
        <v>5.55909330292022E-5</v>
      </c>
      <c r="AD28" s="42">
        <f t="shared" si="31"/>
        <v>5.5526958000277011E-5</v>
      </c>
      <c r="AE28" s="42">
        <f t="shared" si="31"/>
        <v>5.5463056594946585E-5</v>
      </c>
      <c r="AF28" s="42">
        <f t="shared" si="31"/>
        <v>5.5399228728483591E-5</v>
      </c>
      <c r="AG28" s="42">
        <f t="shared" si="31"/>
        <v>5.5335474316258197E-5</v>
      </c>
      <c r="AH28" s="42">
        <f t="shared" si="31"/>
        <v>5.5271793273737971E-5</v>
      </c>
      <c r="AI28" s="42">
        <f t="shared" si="31"/>
        <v>5.5208185516487755E-5</v>
      </c>
      <c r="AJ28" s="42">
        <f t="shared" si="31"/>
        <v>5.5144650960169563E-5</v>
      </c>
      <c r="AK28" s="42">
        <f t="shared" si="31"/>
        <v>5.5081189520542472E-5</v>
      </c>
      <c r="AL28" s="42">
        <f t="shared" si="31"/>
        <v>5.5017801113462499E-5</v>
      </c>
      <c r="AM28" s="42">
        <f t="shared" si="31"/>
        <v>5.4954485654882496E-5</v>
      </c>
      <c r="AN28" s="42">
        <f t="shared" si="31"/>
        <v>5.4891243060852038E-5</v>
      </c>
      <c r="AO28" s="42">
        <f t="shared" si="31"/>
        <v>5.4828073247517316E-5</v>
      </c>
      <c r="AP28" s="42">
        <f t="shared" si="31"/>
        <v>5.4764976131121015E-5</v>
      </c>
      <c r="AQ28" s="42">
        <f t="shared" ref="AQ28:BJ28" si="32">AP28*(1-$F$4)</f>
        <v>5.4701951628002219E-5</v>
      </c>
      <c r="AR28" s="42">
        <f t="shared" si="32"/>
        <v>5.4638999654596278E-5</v>
      </c>
      <c r="AS28" s="42">
        <f t="shared" si="32"/>
        <v>5.457612012743472E-5</v>
      </c>
      <c r="AT28" s="42">
        <f t="shared" si="32"/>
        <v>5.4513312963145116E-5</v>
      </c>
      <c r="AU28" s="42">
        <f t="shared" si="32"/>
        <v>5.4450578078451002E-5</v>
      </c>
      <c r="AV28" s="42">
        <f t="shared" si="32"/>
        <v>5.4387915390171743E-5</v>
      </c>
      <c r="AW28" s="42">
        <f t="shared" si="32"/>
        <v>5.432532481522242E-5</v>
      </c>
      <c r="AX28" s="42">
        <f t="shared" si="32"/>
        <v>5.426280627061374E-5</v>
      </c>
      <c r="AY28" s="42">
        <f t="shared" si="32"/>
        <v>5.4200359673451913E-5</v>
      </c>
      <c r="AZ28" s="42">
        <f t="shared" si="32"/>
        <v>5.4137984940938549E-5</v>
      </c>
      <c r="BA28" s="42">
        <f t="shared" si="32"/>
        <v>5.4075681990370535E-5</v>
      </c>
      <c r="BB28" s="42">
        <f t="shared" si="32"/>
        <v>5.4013450739139941E-5</v>
      </c>
      <c r="BC28" s="42">
        <f t="shared" si="32"/>
        <v>5.3951291104733904E-5</v>
      </c>
      <c r="BD28" s="42">
        <f t="shared" si="32"/>
        <v>5.3889203004734508E-5</v>
      </c>
      <c r="BE28" s="42">
        <f t="shared" si="32"/>
        <v>5.3827186356818701E-5</v>
      </c>
      <c r="BF28" s="42">
        <f t="shared" si="32"/>
        <v>5.3765241078758157E-5</v>
      </c>
      <c r="BG28" s="42">
        <f t="shared" si="32"/>
        <v>5.3703367088419182E-5</v>
      </c>
      <c r="BH28" s="42">
        <f t="shared" si="32"/>
        <v>5.364156430376261E-5</v>
      </c>
      <c r="BI28" s="42">
        <f t="shared" si="32"/>
        <v>5.3579832642843681E-5</v>
      </c>
      <c r="BJ28" s="42">
        <f t="shared" si="32"/>
        <v>5.3518172023811941E-5</v>
      </c>
      <c r="BK28" t="str">
        <f t="shared" si="3"/>
        <v>19_THA</v>
      </c>
      <c r="BL28" t="str">
        <f t="shared" si="4"/>
        <v>d_ind_cem_7_9_lpg</v>
      </c>
      <c r="BO28" s="8">
        <f t="shared" si="5"/>
        <v>3.5947864799999998</v>
      </c>
      <c r="BP28" s="8">
        <f t="shared" si="6"/>
        <v>2.0503596960000001</v>
      </c>
      <c r="BQ28" s="8" cm="1">
        <f t="array" ref="BQ28">K28*INDEX(prod_est,$G28+$H28-1,MATCH(BQ$14,$BP$14:$DP$14,0))</f>
        <v>2.0661083888411769</v>
      </c>
      <c r="BR28" s="8" cm="1">
        <f t="array" ref="BR28">L28*INDEX(prod_est,$G28+$H28-1,MATCH(BR$14,$BP$14:$DP$14,0))</f>
        <v>1.8692130226381407</v>
      </c>
      <c r="BS28" s="8" cm="1">
        <f t="array" ref="BS28">M28*INDEX(prod_est,$G28+$H28-1,MATCH(BS$14,$BP$14:$DP$14,0))</f>
        <v>1.9291279341627758</v>
      </c>
      <c r="BT28" s="8" cm="1">
        <f t="array" ref="BT28">N28*INDEX(prod_est,$G28+$H28-1,MATCH(BT$14,$BP$14:$DP$14,0))</f>
        <v>1.9921270454505988</v>
      </c>
      <c r="BU28" s="8" cm="1">
        <f t="array" ref="BU28">O28*INDEX(prod_est,$G28+$H28-1,MATCH(BU$14,$BP$14:$DP$14,0))</f>
        <v>2.0585712222404511</v>
      </c>
      <c r="BV28" s="8" cm="1">
        <f t="array" ref="BV28">P28*INDEX(prod_est,$G28+$H28-1,MATCH(BV$14,$BP$14:$DP$14,0))</f>
        <v>2.127842423920522</v>
      </c>
      <c r="BW28" s="8" cm="1">
        <f t="array" ref="BW28">Q28*INDEX(prod_est,$G28+$H28-1,MATCH(BW$14,$BP$14:$DP$14,0))</f>
        <v>2.2004552886443758</v>
      </c>
      <c r="BX28" s="8" cm="1">
        <f t="array" ref="BX28">R28*INDEX(prod_est,$G28+$H28-1,MATCH(BX$14,$BP$14:$DP$14,0))</f>
        <v>2.2765154232544842</v>
      </c>
      <c r="BY28" s="8" cm="1">
        <f t="array" ref="BY28">S28*INDEX(prod_est,$G28+$H28-1,MATCH(BY$14,$BP$14:$DP$14,0))</f>
        <v>2.3553134910124109</v>
      </c>
      <c r="BZ28" s="8" cm="1">
        <f t="array" ref="BZ28">T28*INDEX(prod_est,$G28+$H28-1,MATCH(BZ$14,$BP$14:$DP$14,0))</f>
        <v>2.3983700935081371</v>
      </c>
      <c r="CA28" s="8" cm="1">
        <f t="array" ref="CA28">U28*INDEX(prod_est,$G28+$H28-1,MATCH(CA$14,$BP$14:$DP$14,0))</f>
        <v>2.4420526728595244</v>
      </c>
      <c r="CB28" s="8" cm="1">
        <f t="array" ref="CB28">V28*INDEX(prod_est,$G28+$H28-1,MATCH(CB$14,$BP$14:$DP$14,0))</f>
        <v>2.4862101777106469</v>
      </c>
      <c r="CC28" s="8" cm="1">
        <f t="array" ref="CC28">W28*INDEX(prod_est,$G28+$H28-1,MATCH(CC$14,$BP$14:$DP$14,0))</f>
        <v>2.5300106076535838</v>
      </c>
      <c r="CD28" s="8" cm="1">
        <f t="array" ref="CD28">X28*INDEX(prod_est,$G28+$H28-1,MATCH(CD$14,$BP$14:$DP$14,0))</f>
        <v>2.573795946865896</v>
      </c>
      <c r="CE28" s="8" cm="1">
        <f t="array" ref="CE28">Y28*INDEX(prod_est,$G28+$H28-1,MATCH(CE$14,$BP$14:$DP$14,0))</f>
        <v>2.6174836841209994</v>
      </c>
      <c r="CF28" s="8" cm="1">
        <f t="array" ref="CF28">Z28*INDEX(prod_est,$G28+$H28-1,MATCH(CF$14,$BP$14:$DP$14,0))</f>
        <v>2.6607539256579615</v>
      </c>
      <c r="CG28" s="8" cm="1">
        <f t="array" ref="CG28">AA28*INDEX(prod_est,$G28+$H28-1,MATCH(CG$14,$BP$14:$DP$14,0))</f>
        <v>2.703562690698373</v>
      </c>
      <c r="CH28" s="8" cm="1">
        <f t="array" ref="CH28">AB28*INDEX(prod_est,$G28+$H28-1,MATCH(CH$14,$BP$14:$DP$14,0))</f>
        <v>2.7487277555185106</v>
      </c>
      <c r="CI28" s="8" cm="1">
        <f t="array" ref="CI28">AC28*INDEX(prod_est,$G28+$H28-1,MATCH(CI$14,$BP$14:$DP$14,0))</f>
        <v>2.7934854017590438</v>
      </c>
      <c r="CJ28" s="8" cm="1">
        <f t="array" ref="CJ28">AD28*INDEX(prod_est,$G28+$H28-1,MATCH(CJ$14,$BP$14:$DP$14,0))</f>
        <v>2.8378955868547062</v>
      </c>
      <c r="CK28" s="8" cm="1">
        <f t="array" ref="CK28">AE28*INDEX(prod_est,$G28+$H28-1,MATCH(CK$14,$BP$14:$DP$14,0))</f>
        <v>2.881456772563304</v>
      </c>
      <c r="CL28" s="8" cm="1">
        <f t="array" ref="CL28">AF28*INDEX(prod_est,$G28+$H28-1,MATCH(CL$14,$BP$14:$DP$14,0))</f>
        <v>2.9242104655507806</v>
      </c>
      <c r="CM28" s="8" cm="1">
        <f t="array" ref="CM28">AG28*INDEX(prod_est,$G28+$H28-1,MATCH(CM$14,$BP$14:$DP$14,0))</f>
        <v>2.9745386345291833</v>
      </c>
      <c r="CN28" s="8" cm="1">
        <f t="array" ref="CN28">AH28*INDEX(prod_est,$G28+$H28-1,MATCH(CN$14,$BP$14:$DP$14,0))</f>
        <v>3.0236258218425385</v>
      </c>
      <c r="CO28" s="8" cm="1">
        <f t="array" ref="CO28">AI28*INDEX(prod_est,$G28+$H28-1,MATCH(CO$14,$BP$14:$DP$14,0))</f>
        <v>3.0722325876578038</v>
      </c>
      <c r="CP28" s="8" cm="1">
        <f t="array" ref="CP28">AJ28*INDEX(prod_est,$G28+$H28-1,MATCH(CP$14,$BP$14:$DP$14,0))</f>
        <v>3.1201362637030243</v>
      </c>
      <c r="CQ28" s="8" cm="1">
        <f t="array" ref="CQ28">AK28*INDEX(prod_est,$G28+$H28-1,MATCH(CQ$14,$BP$14:$DP$14,0))</f>
        <v>3.1670509010801551</v>
      </c>
      <c r="CR28" s="8" cm="1">
        <f t="array" ref="CR28">AL28*INDEX(prod_est,$G28+$H28-1,MATCH(CR$14,$BP$14:$DP$14,0))</f>
        <v>3.213278440264443</v>
      </c>
      <c r="CS28" s="8" cm="1">
        <f t="array" ref="CS28">AM28*INDEX(prod_est,$G28+$H28-1,MATCH(CS$14,$BP$14:$DP$14,0))</f>
        <v>3.2588404125581811</v>
      </c>
      <c r="CT28" s="8" cm="1">
        <f t="array" ref="CT28">AN28*INDEX(prod_est,$G28+$H28-1,MATCH(CT$14,$BP$14:$DP$14,0))</f>
        <v>3.3041788355515314</v>
      </c>
      <c r="CU28" s="8" cm="1">
        <f t="array" ref="CU28">AO28*INDEX(prod_est,$G28+$H28-1,MATCH(CU$14,$BP$14:$DP$14,0))</f>
        <v>3.3489685323790686</v>
      </c>
      <c r="CV28" s="8" cm="1">
        <f t="array" ref="CV28">AP28*INDEX(prod_est,$G28+$H28-1,MATCH(CV$14,$BP$14:$DP$14,0))</f>
        <v>3.3937012740366033</v>
      </c>
      <c r="CW28" cm="1">
        <f t="array" ref="CW28">AQ28*INDEX(prod_est,$G28+$H28-1,MATCH(CW$14,$BP$14:$DP$14,0))</f>
        <v>3.3897957425885901</v>
      </c>
      <c r="CX28" cm="1">
        <f t="array" ref="CX28">AR28*INDEX(prod_est,$G28+$H28-1,MATCH(CX$14,$BP$14:$DP$14,0))</f>
        <v>3.3858947056952413</v>
      </c>
      <c r="CY28" cm="1">
        <f t="array" ref="CY28">AS28*INDEX(prod_est,$G28+$H28-1,MATCH(CY$14,$BP$14:$DP$14,0))</f>
        <v>3.3819981581841443</v>
      </c>
      <c r="CZ28" cm="1">
        <f t="array" ref="CZ28">AT28*INDEX(prod_est,$G28+$H28-1,MATCH(CZ$14,$BP$14:$DP$14,0))</f>
        <v>3.3781060948888384</v>
      </c>
      <c r="DA28" cm="1">
        <f t="array" ref="DA28">AU28*INDEX(prod_est,$G28+$H28-1,MATCH(DA$14,$BP$14:$DP$14,0))</f>
        <v>3.3742185106488085</v>
      </c>
      <c r="DB28" cm="1">
        <f t="array" ref="DB28">AV28*INDEX(prod_est,$G28+$H28-1,MATCH(DB$14,$BP$14:$DP$14,0))</f>
        <v>3.3703354003094792</v>
      </c>
      <c r="DC28" cm="1">
        <f t="array" ref="DC28">AW28*INDEX(prod_est,$G28+$H28-1,MATCH(DC$14,$BP$14:$DP$14,0))</f>
        <v>3.3664567587222058</v>
      </c>
      <c r="DD28" cm="1">
        <f t="array" ref="DD28">AX28*INDEX(prod_est,$G28+$H28-1,MATCH(DD$14,$BP$14:$DP$14,0))</f>
        <v>3.3625825807442693</v>
      </c>
      <c r="DE28" cm="1">
        <f t="array" ref="DE28">AY28*INDEX(prod_est,$G28+$H28-1,MATCH(DE$14,$BP$14:$DP$14,0))</f>
        <v>3.3587128612388701</v>
      </c>
      <c r="DF28" cm="1">
        <f t="array" ref="DF28">AZ28*INDEX(prod_est,$G28+$H28-1,MATCH(DF$14,$BP$14:$DP$14,0))</f>
        <v>3.354847595075118</v>
      </c>
      <c r="DG28" cm="1">
        <f t="array" ref="DG28">BA28*INDEX(prod_est,$G28+$H28-1,MATCH(DG$14,$BP$14:$DP$14,0))</f>
        <v>3.3509867771280297</v>
      </c>
      <c r="DH28" cm="1">
        <f t="array" ref="DH28">BB28*INDEX(prod_est,$G28+$H28-1,MATCH(DH$14,$BP$14:$DP$14,0))</f>
        <v>3.347130402278518</v>
      </c>
      <c r="DI28" cm="1">
        <f t="array" ref="DI28">BC28*INDEX(prod_est,$G28+$H28-1,MATCH(DI$14,$BP$14:$DP$14,0))</f>
        <v>3.343278465413388</v>
      </c>
      <c r="DJ28" cm="1">
        <f t="array" ref="DJ28">BD28*INDEX(prod_est,$G28+$H28-1,MATCH(DJ$14,$BP$14:$DP$14,0))</f>
        <v>3.3394309614253288</v>
      </c>
      <c r="DK28" cm="1">
        <f t="array" ref="DK28">BE28*INDEX(prod_est,$G28+$H28-1,MATCH(DK$14,$BP$14:$DP$14,0))</f>
        <v>3.3355878852129073</v>
      </c>
      <c r="DL28" cm="1">
        <f t="array" ref="DL28">BF28*INDEX(prod_est,$G28+$H28-1,MATCH(DL$14,$BP$14:$DP$14,0))</f>
        <v>3.3317492316805604</v>
      </c>
      <c r="DM28" cm="1">
        <f t="array" ref="DM28">BG28*INDEX(prod_est,$G28+$H28-1,MATCH(DM$14,$BP$14:$DP$14,0))</f>
        <v>3.3279149957385896</v>
      </c>
      <c r="DN28" cm="1">
        <f t="array" ref="DN28">BH28*INDEX(prod_est,$G28+$H28-1,MATCH(DN$14,$BP$14:$DP$14,0))</f>
        <v>3.3240851723031546</v>
      </c>
      <c r="DO28" cm="1">
        <f t="array" ref="DO28">BI28*INDEX(prod_est,$G28+$H28-1,MATCH(DO$14,$BP$14:$DP$14,0))</f>
        <v>3.3202597562962639</v>
      </c>
      <c r="DP28" cm="1">
        <f t="array" ref="DP28">BJ28*INDEX(prod_est,$G28+$H28-1,MATCH(DP$14,$BP$14:$DP$14,0))</f>
        <v>3.3164387426457718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19_THA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19_THA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19_THA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ref="K32:AP32" si="39">J32*(1-$F$4)</f>
        <v>1.0069530697725839E-3</v>
      </c>
      <c r="L32" s="42">
        <f t="shared" si="39"/>
        <v>1.0057942503706651E-3</v>
      </c>
      <c r="M32" s="42">
        <f t="shared" si="39"/>
        <v>1.0046367645586093E-3</v>
      </c>
      <c r="N32" s="42">
        <f t="shared" si="39"/>
        <v>1.0034806108016974E-3</v>
      </c>
      <c r="O32" s="42">
        <f t="shared" si="39"/>
        <v>1.002325787566977E-3</v>
      </c>
      <c r="P32" s="42">
        <f t="shared" si="39"/>
        <v>1.0011722933232596E-3</v>
      </c>
      <c r="Q32" s="42">
        <f t="shared" si="39"/>
        <v>1.0000201265411188E-3</v>
      </c>
      <c r="R32" s="42">
        <f t="shared" si="39"/>
        <v>9.988692856928885E-4</v>
      </c>
      <c r="S32" s="42">
        <f t="shared" si="39"/>
        <v>9.9771976925266048E-4</v>
      </c>
      <c r="T32" s="42">
        <f t="shared" si="39"/>
        <v>9.9657157569628244E-4</v>
      </c>
      <c r="U32" s="42">
        <f t="shared" si="39"/>
        <v>9.9542470350135631E-4</v>
      </c>
      <c r="V32" s="42">
        <f t="shared" si="39"/>
        <v>9.9427915114723604E-4</v>
      </c>
      <c r="W32" s="42">
        <f t="shared" si="39"/>
        <v>9.9313491711502532E-4</v>
      </c>
      <c r="X32" s="42">
        <f t="shared" si="39"/>
        <v>9.9199199988757618E-4</v>
      </c>
      <c r="Y32" s="42">
        <f t="shared" si="39"/>
        <v>9.9085039794948623E-4</v>
      </c>
      <c r="Z32" s="42">
        <f t="shared" si="39"/>
        <v>9.8971010978709736E-4</v>
      </c>
      <c r="AA32" s="42">
        <f t="shared" si="39"/>
        <v>9.8857113388849311E-4</v>
      </c>
      <c r="AB32" s="42">
        <f t="shared" si="39"/>
        <v>9.8743346874349716E-4</v>
      </c>
      <c r="AC32" s="42">
        <f t="shared" si="39"/>
        <v>9.8629711284367117E-4</v>
      </c>
      <c r="AD32" s="42">
        <f t="shared" si="39"/>
        <v>9.851620646823126E-4</v>
      </c>
      <c r="AE32" s="42">
        <f t="shared" si="39"/>
        <v>9.8402832275445279E-4</v>
      </c>
      <c r="AF32" s="42">
        <f t="shared" si="39"/>
        <v>9.8289588555685518E-4</v>
      </c>
      <c r="AG32" s="42">
        <f t="shared" si="39"/>
        <v>9.8176475158801317E-4</v>
      </c>
      <c r="AH32" s="42">
        <f t="shared" si="39"/>
        <v>9.8063491934814815E-4</v>
      </c>
      <c r="AI32" s="42">
        <f t="shared" si="39"/>
        <v>9.7950638733920715E-4</v>
      </c>
      <c r="AJ32" s="42">
        <f t="shared" si="39"/>
        <v>9.7837915406486149E-4</v>
      </c>
      <c r="AK32" s="42">
        <f t="shared" si="39"/>
        <v>9.7725321803050465E-4</v>
      </c>
      <c r="AL32" s="42">
        <f t="shared" si="39"/>
        <v>9.7612857774324966E-4</v>
      </c>
      <c r="AM32" s="42">
        <f t="shared" si="39"/>
        <v>9.7500523171192789E-4</v>
      </c>
      <c r="AN32" s="42">
        <f t="shared" si="39"/>
        <v>9.7388317844708679E-4</v>
      </c>
      <c r="AO32" s="42">
        <f t="shared" si="39"/>
        <v>9.7276241646098772E-4</v>
      </c>
      <c r="AP32" s="42">
        <f t="shared" si="39"/>
        <v>9.7164294426760431E-4</v>
      </c>
      <c r="AQ32" s="42">
        <f t="shared" ref="AQ32:BJ32" si="40">AP32*(1-$F$4)</f>
        <v>9.7052476038262032E-4</v>
      </c>
      <c r="AR32" s="42">
        <f t="shared" si="40"/>
        <v>9.6940786332342765E-4</v>
      </c>
      <c r="AS32" s="42">
        <f t="shared" si="40"/>
        <v>9.6829225160912442E-4</v>
      </c>
      <c r="AT32" s="42">
        <f t="shared" si="40"/>
        <v>9.6717792376051302E-4</v>
      </c>
      <c r="AU32" s="42">
        <f t="shared" si="40"/>
        <v>9.6606487830009811E-4</v>
      </c>
      <c r="AV32" s="42">
        <f t="shared" si="40"/>
        <v>9.6495311375208463E-4</v>
      </c>
      <c r="AW32" s="42">
        <f t="shared" si="40"/>
        <v>9.6384262864237591E-4</v>
      </c>
      <c r="AX32" s="42">
        <f t="shared" si="40"/>
        <v>9.6273342149857184E-4</v>
      </c>
      <c r="AY32" s="42">
        <f t="shared" si="40"/>
        <v>9.6162549084996649E-4</v>
      </c>
      <c r="AZ32" s="42">
        <f t="shared" si="40"/>
        <v>9.6051883522754679E-4</v>
      </c>
      <c r="BA32" s="42">
        <f t="shared" si="40"/>
        <v>9.5941345316398995E-4</v>
      </c>
      <c r="BB32" s="42">
        <f t="shared" si="40"/>
        <v>9.5830934319366182E-4</v>
      </c>
      <c r="BC32" s="42">
        <f t="shared" si="40"/>
        <v>9.5720650385261517E-4</v>
      </c>
      <c r="BD32" s="42">
        <f t="shared" si="40"/>
        <v>9.5610493367858729E-4</v>
      </c>
      <c r="BE32" s="42">
        <f t="shared" si="40"/>
        <v>9.5500463121099837E-4</v>
      </c>
      <c r="BF32" s="42">
        <f t="shared" si="40"/>
        <v>9.5390559499094931E-4</v>
      </c>
      <c r="BG32" s="42">
        <f t="shared" si="40"/>
        <v>9.5280782356122016E-4</v>
      </c>
      <c r="BH32" s="42">
        <f t="shared" si="40"/>
        <v>9.5171131546626774E-4</v>
      </c>
      <c r="BI32" s="42">
        <f t="shared" si="40"/>
        <v>9.5061606925222412E-4</v>
      </c>
      <c r="BJ32" s="42">
        <f t="shared" si="40"/>
        <v>9.4952208346689448E-4</v>
      </c>
      <c r="BK32" t="str">
        <f t="shared" si="3"/>
        <v>19_THA</v>
      </c>
      <c r="BL32" t="str">
        <f t="shared" si="4"/>
        <v>d_ind_cem_8_1_natural_gas</v>
      </c>
      <c r="BO32" s="8">
        <f t="shared" si="5"/>
        <v>35.007853899130367</v>
      </c>
      <c r="BP32" s="8">
        <f t="shared" si="6"/>
        <v>36.377584225713967</v>
      </c>
      <c r="BQ32" s="8" cm="1">
        <f t="array" ref="BQ32">K32*INDEX(prod_est,$G32+$H32-1,MATCH(BQ$14,$BP$14:$DP$14,0))</f>
        <v>36.656998321393111</v>
      </c>
      <c r="BR32" s="8" cm="1">
        <f t="array" ref="BR32">L32*INDEX(prod_est,$G32+$H32-1,MATCH(BR$14,$BP$14:$DP$14,0))</f>
        <v>33.163670891246568</v>
      </c>
      <c r="BS32" s="8" cm="1">
        <f t="array" ref="BS32">M32*INDEX(prod_est,$G32+$H32-1,MATCH(BS$14,$BP$14:$DP$14,0))</f>
        <v>34.226684246715692</v>
      </c>
      <c r="BT32" s="8" cm="1">
        <f t="array" ref="BT32">N32*INDEX(prod_est,$G32+$H32-1,MATCH(BT$14,$BP$14:$DP$14,0))</f>
        <v>35.344417628565147</v>
      </c>
      <c r="BU32" s="8" cm="1">
        <f t="array" ref="BU32">O32*INDEX(prod_est,$G32+$H32-1,MATCH(BU$14,$BP$14:$DP$14,0))</f>
        <v>36.523273534773459</v>
      </c>
      <c r="BV32" s="8" cm="1">
        <f t="array" ref="BV32">P32*INDEX(prod_est,$G32+$H32-1,MATCH(BV$14,$BP$14:$DP$14,0))</f>
        <v>37.752286657909494</v>
      </c>
      <c r="BW32" s="8" cm="1">
        <f t="array" ref="BW32">Q32*INDEX(prod_est,$G32+$H32-1,MATCH(BW$14,$BP$14:$DP$14,0))</f>
        <v>39.040587733820978</v>
      </c>
      <c r="BX32" s="8" cm="1">
        <f t="array" ref="BX32">R32*INDEX(prod_est,$G32+$H32-1,MATCH(BX$14,$BP$14:$DP$14,0))</f>
        <v>40.390050444386453</v>
      </c>
      <c r="BY32" s="8" cm="1">
        <f t="array" ref="BY32">S32*INDEX(prod_est,$G32+$H32-1,MATCH(BY$14,$BP$14:$DP$14,0))</f>
        <v>41.788089701732204</v>
      </c>
      <c r="BZ32" s="8" cm="1">
        <f t="array" ref="BZ32">T32*INDEX(prod_est,$G32+$H32-1,MATCH(BZ$14,$BP$14:$DP$14,0))</f>
        <v>42.552002095648753</v>
      </c>
      <c r="CA32" s="8" cm="1">
        <f t="array" ref="CA32">U32*INDEX(prod_est,$G32+$H32-1,MATCH(CA$14,$BP$14:$DP$14,0))</f>
        <v>43.32702060223157</v>
      </c>
      <c r="CB32" s="8" cm="1">
        <f t="array" ref="CB32">V32*INDEX(prod_est,$G32+$H32-1,MATCH(CB$14,$BP$14:$DP$14,0))</f>
        <v>44.110465260772642</v>
      </c>
      <c r="CC32" s="8" cm="1">
        <f t="array" ref="CC32">W32*INDEX(prod_est,$G32+$H32-1,MATCH(CC$14,$BP$14:$DP$14,0))</f>
        <v>44.887574678442185</v>
      </c>
      <c r="CD32" s="8" cm="1">
        <f t="array" ref="CD32">X32*INDEX(prod_est,$G32+$H32-1,MATCH(CD$14,$BP$14:$DP$14,0))</f>
        <v>45.664416355614591</v>
      </c>
      <c r="CE32" s="8" cm="1">
        <f t="array" ref="CE32">Y32*INDEX(prod_est,$G32+$H32-1,MATCH(CE$14,$BP$14:$DP$14,0))</f>
        <v>46.439526373982986</v>
      </c>
      <c r="CF32" s="8" cm="1">
        <f t="array" ref="CF32">Z32*INDEX(prod_est,$G32+$H32-1,MATCH(CF$14,$BP$14:$DP$14,0))</f>
        <v>47.207229162449153</v>
      </c>
      <c r="CG32" s="8" cm="1">
        <f t="array" ref="CG32">AA32*INDEX(prod_est,$G32+$H32-1,MATCH(CG$14,$BP$14:$DP$14,0))</f>
        <v>47.966744411843891</v>
      </c>
      <c r="CH32" s="8" cm="1">
        <f t="array" ref="CH32">AB32*INDEX(prod_est,$G32+$H32-1,MATCH(CH$14,$BP$14:$DP$14,0))</f>
        <v>48.768065249724025</v>
      </c>
      <c r="CI32" s="8" cm="1">
        <f t="array" ref="CI32">AC32*INDEX(prod_est,$G32+$H32-1,MATCH(CI$14,$BP$14:$DP$14,0))</f>
        <v>49.562157646797608</v>
      </c>
      <c r="CJ32" s="8" cm="1">
        <f t="array" ref="CJ32">AD32*INDEX(prod_est,$G32+$H32-1,MATCH(CJ$14,$BP$14:$DP$14,0))</f>
        <v>50.35008537086901</v>
      </c>
      <c r="CK32" s="8" cm="1">
        <f t="array" ref="CK32">AE32*INDEX(prod_est,$G32+$H32-1,MATCH(CK$14,$BP$14:$DP$14,0))</f>
        <v>51.122950105372887</v>
      </c>
      <c r="CL32" s="8" cm="1">
        <f t="array" ref="CL32">AF32*INDEX(prod_est,$G32+$H32-1,MATCH(CL$14,$BP$14:$DP$14,0))</f>
        <v>51.881488263651356</v>
      </c>
      <c r="CM32" s="8" cm="1">
        <f t="array" ref="CM32">AG32*INDEX(prod_est,$G32+$H32-1,MATCH(CM$14,$BP$14:$DP$14,0))</f>
        <v>52.774413153615541</v>
      </c>
      <c r="CN32" s="8" cm="1">
        <f t="array" ref="CN32">AH32*INDEX(prod_est,$G32+$H32-1,MATCH(CN$14,$BP$14:$DP$14,0))</f>
        <v>53.645320484840703</v>
      </c>
      <c r="CO32" s="8" cm="1">
        <f t="array" ref="CO32">AI32*INDEX(prod_est,$G32+$H32-1,MATCH(CO$14,$BP$14:$DP$14,0))</f>
        <v>54.507704153830048</v>
      </c>
      <c r="CP32" s="8" cm="1">
        <f t="array" ref="CP32">AJ32*INDEX(prod_est,$G32+$H32-1,MATCH(CP$14,$BP$14:$DP$14,0))</f>
        <v>55.357613568971189</v>
      </c>
      <c r="CQ32" s="8" cm="1">
        <f t="array" ref="CQ32">AK32*INDEX(prod_est,$G32+$H32-1,MATCH(CQ$14,$BP$14:$DP$14,0))</f>
        <v>56.189975410620171</v>
      </c>
      <c r="CR32" s="8" cm="1">
        <f t="array" ref="CR32">AL32*INDEX(prod_est,$G32+$H32-1,MATCH(CR$14,$BP$14:$DP$14,0))</f>
        <v>57.010146721783094</v>
      </c>
      <c r="CS32" s="8" cm="1">
        <f t="array" ref="CS32">AM32*INDEX(prod_est,$G32+$H32-1,MATCH(CS$14,$BP$14:$DP$14,0))</f>
        <v>57.81850951190161</v>
      </c>
      <c r="CT32" s="8" cm="1">
        <f t="array" ref="CT32">AN32*INDEX(prod_est,$G32+$H32-1,MATCH(CT$14,$BP$14:$DP$14,0))</f>
        <v>58.622906079157218</v>
      </c>
      <c r="CU32" s="8" cm="1">
        <f t="array" ref="CU32">AO32*INDEX(prod_est,$G32+$H32-1,MATCH(CU$14,$BP$14:$DP$14,0))</f>
        <v>59.417567119347666</v>
      </c>
      <c r="CV32" s="8" cm="1">
        <f t="array" ref="CV32">AP32*INDEX(prod_est,$G32+$H32-1,MATCH(CV$14,$BP$14:$DP$14,0))</f>
        <v>60.21121765806469</v>
      </c>
      <c r="CW32" cm="1">
        <f t="array" ref="CW32">AQ32*INDEX(prod_est,$G32+$H32-1,MATCH(CW$14,$BP$14:$DP$14,0))</f>
        <v>60.141925523873091</v>
      </c>
      <c r="CX32" cm="1">
        <f t="array" ref="CX32">AR32*INDEX(prod_est,$G32+$H32-1,MATCH(CX$14,$BP$14:$DP$14,0))</f>
        <v>60.072713132295036</v>
      </c>
      <c r="CY32" cm="1">
        <f t="array" ref="CY32">AS32*INDEX(prod_est,$G32+$H32-1,MATCH(CY$14,$BP$14:$DP$14,0))</f>
        <v>60.003580391561322</v>
      </c>
      <c r="CZ32" cm="1">
        <f t="array" ref="CZ32">AT32*INDEX(prod_est,$G32+$H32-1,MATCH(CZ$14,$BP$14:$DP$14,0))</f>
        <v>59.934527210008341</v>
      </c>
      <c r="DA32" cm="1">
        <f t="array" ref="DA32">AU32*INDEX(prod_est,$G32+$H32-1,MATCH(DA$14,$BP$14:$DP$14,0))</f>
        <v>59.865553496077979</v>
      </c>
      <c r="DB32" cm="1">
        <f t="array" ref="DB32">AV32*INDEX(prod_est,$G32+$H32-1,MATCH(DB$14,$BP$14:$DP$14,0))</f>
        <v>59.796659158317503</v>
      </c>
      <c r="DC32" cm="1">
        <f t="array" ref="DC32">AW32*INDEX(prod_est,$G32+$H32-1,MATCH(DC$14,$BP$14:$DP$14,0))</f>
        <v>59.727844105379397</v>
      </c>
      <c r="DD32" cm="1">
        <f t="array" ref="DD32">AX32*INDEX(prod_est,$G32+$H32-1,MATCH(DD$14,$BP$14:$DP$14,0))</f>
        <v>59.659108246021297</v>
      </c>
      <c r="DE32" cm="1">
        <f t="array" ref="DE32">AY32*INDEX(prod_est,$G32+$H32-1,MATCH(DE$14,$BP$14:$DP$14,0))</f>
        <v>59.590451489105824</v>
      </c>
      <c r="DF32" cm="1">
        <f t="array" ref="DF32">AZ32*INDEX(prod_est,$G32+$H32-1,MATCH(DF$14,$BP$14:$DP$14,0))</f>
        <v>59.521873743600494</v>
      </c>
      <c r="DG32" cm="1">
        <f t="array" ref="DG32">BA32*INDEX(prod_est,$G32+$H32-1,MATCH(DG$14,$BP$14:$DP$14,0))</f>
        <v>59.453374918577573</v>
      </c>
      <c r="DH32" cm="1">
        <f t="array" ref="DH32">BB32*INDEX(prod_est,$G32+$H32-1,MATCH(DH$14,$BP$14:$DP$14,0))</f>
        <v>59.384954923213968</v>
      </c>
      <c r="DI32" cm="1">
        <f t="array" ref="DI32">BC32*INDEX(prod_est,$G32+$H32-1,MATCH(DI$14,$BP$14:$DP$14,0))</f>
        <v>59.316613666791127</v>
      </c>
      <c r="DJ32" cm="1">
        <f t="array" ref="DJ32">BD32*INDEX(prod_est,$G32+$H32-1,MATCH(DJ$14,$BP$14:$DP$14,0))</f>
        <v>59.24835105869488</v>
      </c>
      <c r="DK32" cm="1">
        <f t="array" ref="DK32">BE32*INDEX(prod_est,$G32+$H32-1,MATCH(DK$14,$BP$14:$DP$14,0))</f>
        <v>59.180167008415339</v>
      </c>
      <c r="DL32" cm="1">
        <f t="array" ref="DL32">BF32*INDEX(prod_est,$G32+$H32-1,MATCH(DL$14,$BP$14:$DP$14,0))</f>
        <v>59.112061425546777</v>
      </c>
      <c r="DM32" cm="1">
        <f t="array" ref="DM32">BG32*INDEX(prod_est,$G32+$H32-1,MATCH(DM$14,$BP$14:$DP$14,0))</f>
        <v>59.04403421978752</v>
      </c>
      <c r="DN32" cm="1">
        <f t="array" ref="DN32">BH32*INDEX(prod_est,$G32+$H32-1,MATCH(DN$14,$BP$14:$DP$14,0))</f>
        <v>58.976085300939786</v>
      </c>
      <c r="DO32" cm="1">
        <f t="array" ref="DO32">BI32*INDEX(prod_est,$G32+$H32-1,MATCH(DO$14,$BP$14:$DP$14,0))</f>
        <v>58.908214578909629</v>
      </c>
      <c r="DP32" cm="1">
        <f t="array" ref="DP32">BJ32*INDEX(prod_est,$G32+$H32-1,MATCH(DP$14,$BP$14:$DP$14,0))</f>
        <v>58.84042196370676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ref="K33:AP33" si="41">J33*(1-$F$4)</f>
        <v>1.8593889431921227E-5</v>
      </c>
      <c r="L33" s="42">
        <f t="shared" si="41"/>
        <v>1.8572491255106782E-5</v>
      </c>
      <c r="M33" s="42">
        <f t="shared" si="41"/>
        <v>1.8551117703692668E-5</v>
      </c>
      <c r="N33" s="42">
        <f t="shared" si="41"/>
        <v>1.8529768749339537E-5</v>
      </c>
      <c r="O33" s="42">
        <f t="shared" si="41"/>
        <v>1.8508444363740661E-5</v>
      </c>
      <c r="P33" s="42">
        <f t="shared" si="41"/>
        <v>1.848714451862188E-5</v>
      </c>
      <c r="Q33" s="42">
        <f t="shared" si="41"/>
        <v>1.8465869185741577E-5</v>
      </c>
      <c r="R33" s="42">
        <f t="shared" si="41"/>
        <v>1.844461833689063E-5</v>
      </c>
      <c r="S33" s="42">
        <f t="shared" si="41"/>
        <v>1.842339194389239E-5</v>
      </c>
      <c r="T33" s="42">
        <f t="shared" si="41"/>
        <v>1.8402189978602627E-5</v>
      </c>
      <c r="U33" s="42">
        <f t="shared" si="41"/>
        <v>1.8381012412909505E-5</v>
      </c>
      <c r="V33" s="42">
        <f t="shared" si="41"/>
        <v>1.8359859218733534E-5</v>
      </c>
      <c r="W33" s="42">
        <f t="shared" si="41"/>
        <v>1.8338730368027542E-5</v>
      </c>
      <c r="X33" s="42">
        <f t="shared" si="41"/>
        <v>1.8317625832776631E-5</v>
      </c>
      <c r="Y33" s="42">
        <f t="shared" si="41"/>
        <v>1.8296545584998148E-5</v>
      </c>
      <c r="Z33" s="42">
        <f t="shared" si="41"/>
        <v>1.8275489596741638E-5</v>
      </c>
      <c r="AA33" s="42">
        <f t="shared" si="41"/>
        <v>1.8254457840088814E-5</v>
      </c>
      <c r="AB33" s="42">
        <f t="shared" si="41"/>
        <v>1.8233450287153521E-5</v>
      </c>
      <c r="AC33" s="42">
        <f t="shared" si="41"/>
        <v>1.8212466910081691E-5</v>
      </c>
      <c r="AD33" s="42">
        <f t="shared" si="41"/>
        <v>1.8191507681051311E-5</v>
      </c>
      <c r="AE33" s="42">
        <f t="shared" si="41"/>
        <v>1.8170572572272392E-5</v>
      </c>
      <c r="AF33" s="42">
        <f t="shared" si="41"/>
        <v>1.8149661555986918E-5</v>
      </c>
      <c r="AG33" s="42">
        <f t="shared" si="41"/>
        <v>1.8128774604468821E-5</v>
      </c>
      <c r="AH33" s="42">
        <f t="shared" si="41"/>
        <v>1.8107911690023942E-5</v>
      </c>
      <c r="AI33" s="42">
        <f t="shared" si="41"/>
        <v>1.8087072784989995E-5</v>
      </c>
      <c r="AJ33" s="42">
        <f t="shared" si="41"/>
        <v>1.8066257861736524E-5</v>
      </c>
      <c r="AK33" s="42">
        <f t="shared" si="41"/>
        <v>1.8045466892664871E-5</v>
      </c>
      <c r="AL33" s="42">
        <f t="shared" si="41"/>
        <v>1.8024699850208139E-5</v>
      </c>
      <c r="AM33" s="42">
        <f t="shared" si="41"/>
        <v>1.8003956706831158E-5</v>
      </c>
      <c r="AN33" s="42">
        <f t="shared" si="41"/>
        <v>1.7983237435030442E-5</v>
      </c>
      <c r="AO33" s="42">
        <f t="shared" si="41"/>
        <v>1.7962542007334161E-5</v>
      </c>
      <c r="AP33" s="42">
        <f t="shared" si="41"/>
        <v>1.7941870396302098E-5</v>
      </c>
      <c r="AQ33" s="42">
        <f t="shared" ref="AQ33:BJ33" si="42">AP33*(1-$F$4)</f>
        <v>1.7921222574525613E-5</v>
      </c>
      <c r="AR33" s="42">
        <f t="shared" si="42"/>
        <v>1.790059851462761E-5</v>
      </c>
      <c r="AS33" s="42">
        <f t="shared" si="42"/>
        <v>1.7879998189262501E-5</v>
      </c>
      <c r="AT33" s="42">
        <f t="shared" si="42"/>
        <v>1.7859421571116167E-5</v>
      </c>
      <c r="AU33" s="42">
        <f t="shared" si="42"/>
        <v>1.7838868632905917E-5</v>
      </c>
      <c r="AV33" s="42">
        <f t="shared" si="42"/>
        <v>1.7818339347380465E-5</v>
      </c>
      <c r="AW33" s="42">
        <f t="shared" si="42"/>
        <v>1.7797833687319882E-5</v>
      </c>
      <c r="AX33" s="42">
        <f t="shared" si="42"/>
        <v>1.7777351625535562E-5</v>
      </c>
      <c r="AY33" s="42">
        <f t="shared" si="42"/>
        <v>1.7756893134870197E-5</v>
      </c>
      <c r="AZ33" s="42">
        <f t="shared" si="42"/>
        <v>1.7736458188197721E-5</v>
      </c>
      <c r="BA33" s="42">
        <f t="shared" si="42"/>
        <v>1.7716046758423296E-5</v>
      </c>
      <c r="BB33" s="42">
        <f t="shared" si="42"/>
        <v>1.7695658818483257E-5</v>
      </c>
      <c r="BC33" s="42">
        <f t="shared" si="42"/>
        <v>1.7675294341345086E-5</v>
      </c>
      <c r="BD33" s="42">
        <f t="shared" si="42"/>
        <v>1.7654953300007378E-5</v>
      </c>
      <c r="BE33" s="42">
        <f t="shared" si="42"/>
        <v>1.7634635667499799E-5</v>
      </c>
      <c r="BF33" s="42">
        <f t="shared" si="42"/>
        <v>1.7614341416883051E-5</v>
      </c>
      <c r="BG33" s="42">
        <f t="shared" si="42"/>
        <v>1.7594070521248842E-5</v>
      </c>
      <c r="BH33" s="42">
        <f t="shared" si="42"/>
        <v>1.7573822953719845E-5</v>
      </c>
      <c r="BI33" s="42">
        <f t="shared" si="42"/>
        <v>1.7553598687449665E-5</v>
      </c>
      <c r="BJ33" s="42">
        <f t="shared" si="42"/>
        <v>1.7533397695622798E-5</v>
      </c>
      <c r="BK33" t="str">
        <f t="shared" si="3"/>
        <v>19_THA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0.67173019200000006</v>
      </c>
      <c r="BQ33" s="8" cm="1">
        <f t="array" ref="BQ33">K33*INDEX(prod_est,$G33+$H33-1,MATCH(BQ$14,$BP$14:$DP$14,0))</f>
        <v>0.67688971229616601</v>
      </c>
      <c r="BR33" s="8" cm="1">
        <f t="array" ref="BR33">L33*INDEX(prod_est,$G33+$H33-1,MATCH(BR$14,$BP$14:$DP$14,0))</f>
        <v>0.61238368323136361</v>
      </c>
      <c r="BS33" s="8" cm="1">
        <f t="array" ref="BS33">M33*INDEX(prod_est,$G33+$H33-1,MATCH(BS$14,$BP$14:$DP$14,0))</f>
        <v>0.63201275373085819</v>
      </c>
      <c r="BT33" s="8" cm="1">
        <f t="array" ref="BT33">N33*INDEX(prod_est,$G33+$H33-1,MATCH(BT$14,$BP$14:$DP$14,0))</f>
        <v>0.65265225674282068</v>
      </c>
      <c r="BU33" s="8" cm="1">
        <f t="array" ref="BU33">O33*INDEX(prod_est,$G33+$H33-1,MATCH(BU$14,$BP$14:$DP$14,0))</f>
        <v>0.67442041757791815</v>
      </c>
      <c r="BV33" s="8" cm="1">
        <f t="array" ref="BV33">P33*INDEX(prod_est,$G33+$H33-1,MATCH(BV$14,$BP$14:$DP$14,0))</f>
        <v>0.69711475637876485</v>
      </c>
      <c r="BW33" s="8" cm="1">
        <f t="array" ref="BW33">Q33*INDEX(prod_est,$G33+$H33-1,MATCH(BW$14,$BP$14:$DP$14,0))</f>
        <v>0.72090387672568779</v>
      </c>
      <c r="BX33" s="8" cm="1">
        <f t="array" ref="BX33">R33*INDEX(prod_est,$G33+$H33-1,MATCH(BX$14,$BP$14:$DP$14,0))</f>
        <v>0.74582237708680377</v>
      </c>
      <c r="BY33" s="8" cm="1">
        <f t="array" ref="BY33">S33*INDEX(prod_est,$G33+$H33-1,MATCH(BY$14,$BP$14:$DP$14,0))</f>
        <v>0.77163786755295138</v>
      </c>
      <c r="BZ33" s="8" cm="1">
        <f t="array" ref="BZ33">T33*INDEX(prod_est,$G33+$H33-1,MATCH(BZ$14,$BP$14:$DP$14,0))</f>
        <v>0.78574388998294054</v>
      </c>
      <c r="CA33" s="8" cm="1">
        <f t="array" ref="CA33">U33*INDEX(prod_est,$G33+$H33-1,MATCH(CA$14,$BP$14:$DP$14,0))</f>
        <v>0.80005499230903832</v>
      </c>
      <c r="CB33" s="8" cm="1">
        <f t="array" ref="CB33">V33*INDEX(prod_est,$G33+$H33-1,MATCH(CB$14,$BP$14:$DP$14,0))</f>
        <v>0.81452168772338562</v>
      </c>
      <c r="CC33" s="8" cm="1">
        <f t="array" ref="CC33">W33*INDEX(prod_est,$G33+$H33-1,MATCH(CC$14,$BP$14:$DP$14,0))</f>
        <v>0.82887139976300983</v>
      </c>
      <c r="CD33" s="8" cm="1">
        <f t="array" ref="CD33">X33*INDEX(prod_est,$G33+$H33-1,MATCH(CD$14,$BP$14:$DP$14,0))</f>
        <v>0.84321616784114295</v>
      </c>
      <c r="CE33" s="8" cm="1">
        <f t="array" ref="CE33">Y33*INDEX(prod_est,$G33+$H33-1,MATCH(CE$14,$BP$14:$DP$14,0))</f>
        <v>0.85752895997789214</v>
      </c>
      <c r="CF33" s="8" cm="1">
        <f t="array" ref="CF33">Z33*INDEX(prod_est,$G33+$H33-1,MATCH(CF$14,$BP$14:$DP$14,0))</f>
        <v>0.87170497392910962</v>
      </c>
      <c r="CG33" s="8" cm="1">
        <f t="array" ref="CG33">AA33*INDEX(prod_est,$G33+$H33-1,MATCH(CG$14,$BP$14:$DP$14,0))</f>
        <v>0.88572980089775211</v>
      </c>
      <c r="CH33" s="8" cm="1">
        <f t="array" ref="CH33">AB33*INDEX(prod_est,$G33+$H33-1,MATCH(CH$14,$BP$14:$DP$14,0))</f>
        <v>0.90052658885769432</v>
      </c>
      <c r="CI33" s="8" cm="1">
        <f t="array" ref="CI33">AC33*INDEX(prod_est,$G33+$H33-1,MATCH(CI$14,$BP$14:$DP$14,0))</f>
        <v>0.9151899000617113</v>
      </c>
      <c r="CJ33" s="8" cm="1">
        <f t="array" ref="CJ33">AD33*INDEX(prod_est,$G33+$H33-1,MATCH(CJ$14,$BP$14:$DP$14,0))</f>
        <v>0.92973937751157654</v>
      </c>
      <c r="CK33" s="8" cm="1">
        <f t="array" ref="CK33">AE33*INDEX(prod_est,$G33+$H33-1,MATCH(CK$14,$BP$14:$DP$14,0))</f>
        <v>0.94401070936465081</v>
      </c>
      <c r="CL33" s="8" cm="1">
        <f t="array" ref="CL33">AF33*INDEX(prod_est,$G33+$H33-1,MATCH(CL$14,$BP$14:$DP$14,0))</f>
        <v>0.95801749385969037</v>
      </c>
      <c r="CM33" s="8" cm="1">
        <f t="array" ref="CM33">AG33*INDEX(prod_est,$G33+$H33-1,MATCH(CM$14,$BP$14:$DP$14,0))</f>
        <v>0.97450579621796629</v>
      </c>
      <c r="CN33" s="8" cm="1">
        <f t="array" ref="CN33">AH33*INDEX(prod_est,$G33+$H33-1,MATCH(CN$14,$BP$14:$DP$14,0))</f>
        <v>0.99058753339952865</v>
      </c>
      <c r="CO33" s="8" cm="1">
        <f t="array" ref="CO33">AI33*INDEX(prod_est,$G33+$H33-1,MATCH(CO$14,$BP$14:$DP$14,0))</f>
        <v>1.0065118769170511</v>
      </c>
      <c r="CP33" s="8" cm="1">
        <f t="array" ref="CP33">AJ33*INDEX(prod_est,$G33+$H33-1,MATCH(CP$14,$BP$14:$DP$14,0))</f>
        <v>1.0222058771308371</v>
      </c>
      <c r="CQ33" s="8" cm="1">
        <f t="array" ref="CQ33">AK33*INDEX(prod_est,$G33+$H33-1,MATCH(CQ$14,$BP$14:$DP$14,0))</f>
        <v>1.0375758526694854</v>
      </c>
      <c r="CR33" s="8" cm="1">
        <f t="array" ref="CR33">AL33*INDEX(prod_est,$G33+$H33-1,MATCH(CR$14,$BP$14:$DP$14,0))</f>
        <v>1.0527207239974428</v>
      </c>
      <c r="CS33" s="8" cm="1">
        <f t="array" ref="CS33">AM33*INDEX(prod_est,$G33+$H33-1,MATCH(CS$14,$BP$14:$DP$14,0))</f>
        <v>1.0676475451091134</v>
      </c>
      <c r="CT33" s="8" cm="1">
        <f t="array" ref="CT33">AN33*INDEX(prod_est,$G33+$H33-1,MATCH(CT$14,$BP$14:$DP$14,0))</f>
        <v>1.0825011279422694</v>
      </c>
      <c r="CU33" s="8" cm="1">
        <f t="array" ref="CU33">AO33*INDEX(prod_est,$G33+$H33-1,MATCH(CU$14,$BP$14:$DP$14,0))</f>
        <v>1.0971749394243613</v>
      </c>
      <c r="CV33" s="8" cm="1">
        <f t="array" ref="CV33">AP33*INDEX(prod_est,$G33+$H33-1,MATCH(CV$14,$BP$14:$DP$14,0))</f>
        <v>1.1118300914939825</v>
      </c>
      <c r="CW33" cm="1">
        <f t="array" ref="CW33">AQ33*INDEX(prod_est,$G33+$H33-1,MATCH(CW$14,$BP$14:$DP$14,0))</f>
        <v>1.1105505777605853</v>
      </c>
      <c r="CX33" cm="1">
        <f t="array" ref="CX33">AR33*INDEX(prod_est,$G33+$H33-1,MATCH(CX$14,$BP$14:$DP$14,0))</f>
        <v>1.1092725365142222</v>
      </c>
      <c r="CY33" cm="1">
        <f t="array" ref="CY33">AS33*INDEX(prod_est,$G33+$H33-1,MATCH(CY$14,$BP$14:$DP$14,0))</f>
        <v>1.1079959660603294</v>
      </c>
      <c r="CZ33" cm="1">
        <f t="array" ref="CZ33">AT33*INDEX(prod_est,$G33+$H33-1,MATCH(CZ$14,$BP$14:$DP$14,0))</f>
        <v>1.1067208647062927</v>
      </c>
      <c r="DA33" cm="1">
        <f t="array" ref="DA33">AU33*INDEX(prod_est,$G33+$H33-1,MATCH(DA$14,$BP$14:$DP$14,0))</f>
        <v>1.1054472307614458</v>
      </c>
      <c r="DB33" cm="1">
        <f t="array" ref="DB33">AV33*INDEX(prod_est,$G33+$H33-1,MATCH(DB$14,$BP$14:$DP$14,0))</f>
        <v>1.1041750625370685</v>
      </c>
      <c r="DC33" cm="1">
        <f t="array" ref="DC33">AW33*INDEX(prod_est,$G33+$H33-1,MATCH(DC$14,$BP$14:$DP$14,0))</f>
        <v>1.102904358346384</v>
      </c>
      <c r="DD33" cm="1">
        <f t="array" ref="DD33">AX33*INDEX(prod_est,$G33+$H33-1,MATCH(DD$14,$BP$14:$DP$14,0))</f>
        <v>1.1016351165045557</v>
      </c>
      <c r="DE33" cm="1">
        <f t="array" ref="DE33">AY33*INDEX(prod_est,$G33+$H33-1,MATCH(DE$14,$BP$14:$DP$14,0))</f>
        <v>1.1003673353286874</v>
      </c>
      <c r="DF33" cm="1">
        <f t="array" ref="DF33">AZ33*INDEX(prod_est,$G33+$H33-1,MATCH(DF$14,$BP$14:$DP$14,0))</f>
        <v>1.0991010131378183</v>
      </c>
      <c r="DG33" cm="1">
        <f t="array" ref="DG33">BA33*INDEX(prod_est,$G33+$H33-1,MATCH(DG$14,$BP$14:$DP$14,0))</f>
        <v>1.0978361482529233</v>
      </c>
      <c r="DH33" cm="1">
        <f t="array" ref="DH33">BB33*INDEX(prod_est,$G33+$H33-1,MATCH(DH$14,$BP$14:$DP$14,0))</f>
        <v>1.0965727389969084</v>
      </c>
      <c r="DI33" cm="1">
        <f t="array" ref="DI33">BC33*INDEX(prod_est,$G33+$H33-1,MATCH(DI$14,$BP$14:$DP$14,0))</f>
        <v>1.0953107836946101</v>
      </c>
      <c r="DJ33" cm="1">
        <f t="array" ref="DJ33">BD33*INDEX(prod_est,$G33+$H33-1,MATCH(DJ$14,$BP$14:$DP$14,0))</f>
        <v>1.0940502806727932</v>
      </c>
      <c r="DK33" cm="1">
        <f t="array" ref="DK33">BE33*INDEX(prod_est,$G33+$H33-1,MATCH(DK$14,$BP$14:$DP$14,0))</f>
        <v>1.0927912282601475</v>
      </c>
      <c r="DL33" cm="1">
        <f t="array" ref="DL33">BF33*INDEX(prod_est,$G33+$H33-1,MATCH(DL$14,$BP$14:$DP$14,0))</f>
        <v>1.091533624787286</v>
      </c>
      <c r="DM33" cm="1">
        <f t="array" ref="DM33">BG33*INDEX(prod_est,$G33+$H33-1,MATCH(DM$14,$BP$14:$DP$14,0))</f>
        <v>1.0902774685867433</v>
      </c>
      <c r="DN33" cm="1">
        <f t="array" ref="DN33">BH33*INDEX(prod_est,$G33+$H33-1,MATCH(DN$14,$BP$14:$DP$14,0))</f>
        <v>1.0890227579929728</v>
      </c>
      <c r="DO33" cm="1">
        <f t="array" ref="DO33">BI33*INDEX(prod_est,$G33+$H33-1,MATCH(DO$14,$BP$14:$DP$14,0))</f>
        <v>1.087769491342345</v>
      </c>
      <c r="DP33" cm="1">
        <f t="array" ref="DP33">BJ33*INDEX(prod_est,$G33+$H33-1,MATCH(DP$14,$BP$14:$DP$14,0))</f>
        <v>1.0865176669731442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19_THA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19_THA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19_THA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ref="K37:AP37" si="49">J37*(1-$F$4)</f>
        <v>1.6297815276939778E-4</v>
      </c>
      <c r="L37" s="42">
        <f t="shared" si="49"/>
        <v>1.6279059462871829E-4</v>
      </c>
      <c r="M37" s="42">
        <f t="shared" si="49"/>
        <v>1.6260325233326427E-4</v>
      </c>
      <c r="N37" s="42">
        <f t="shared" si="49"/>
        <v>1.6241612563463724E-4</v>
      </c>
      <c r="O37" s="42">
        <f t="shared" si="49"/>
        <v>1.6222921428472458E-4</v>
      </c>
      <c r="P37" s="42">
        <f t="shared" si="49"/>
        <v>1.6204251803569915E-4</v>
      </c>
      <c r="Q37" s="42">
        <f t="shared" si="49"/>
        <v>1.6185603664001905E-4</v>
      </c>
      <c r="R37" s="42">
        <f t="shared" si="49"/>
        <v>1.6166976985042725E-4</v>
      </c>
      <c r="S37" s="42">
        <f t="shared" si="49"/>
        <v>1.6148371741995127E-4</v>
      </c>
      <c r="T37" s="42">
        <f t="shared" si="49"/>
        <v>1.6129787910190287E-4</v>
      </c>
      <c r="U37" s="42">
        <f t="shared" si="49"/>
        <v>1.6111225464987767E-4</v>
      </c>
      <c r="V37" s="42">
        <f t="shared" si="49"/>
        <v>1.6092684381775486E-4</v>
      </c>
      <c r="W37" s="42">
        <f t="shared" si="49"/>
        <v>1.6074164635969686E-4</v>
      </c>
      <c r="X37" s="42">
        <f t="shared" si="49"/>
        <v>1.6055666203014906E-4</v>
      </c>
      <c r="Y37" s="42">
        <f t="shared" si="49"/>
        <v>1.6037189058383937E-4</v>
      </c>
      <c r="Z37" s="42">
        <f t="shared" si="49"/>
        <v>1.60187331775778E-4</v>
      </c>
      <c r="AA37" s="42">
        <f t="shared" si="49"/>
        <v>1.600029853612571E-4</v>
      </c>
      <c r="AB37" s="42">
        <f t="shared" si="49"/>
        <v>1.5981885109585045E-4</v>
      </c>
      <c r="AC37" s="42">
        <f t="shared" si="49"/>
        <v>1.5963492873541306E-4</v>
      </c>
      <c r="AD37" s="42">
        <f t="shared" si="49"/>
        <v>1.5945121803608096E-4</v>
      </c>
      <c r="AE37" s="42">
        <f t="shared" si="49"/>
        <v>1.592677187542708E-4</v>
      </c>
      <c r="AF37" s="42">
        <f t="shared" si="49"/>
        <v>1.5908443064667957E-4</v>
      </c>
      <c r="AG37" s="42">
        <f t="shared" si="49"/>
        <v>1.5890135347028424E-4</v>
      </c>
      <c r="AH37" s="42">
        <f t="shared" si="49"/>
        <v>1.5871848698234144E-4</v>
      </c>
      <c r="AI37" s="42">
        <f t="shared" si="49"/>
        <v>1.585358309403872E-4</v>
      </c>
      <c r="AJ37" s="42">
        <f t="shared" si="49"/>
        <v>1.5835338510223652E-4</v>
      </c>
      <c r="AK37" s="42">
        <f t="shared" si="49"/>
        <v>1.5817114922598319E-4</v>
      </c>
      <c r="AL37" s="42">
        <f t="shared" si="49"/>
        <v>1.5798912306999932E-4</v>
      </c>
      <c r="AM37" s="42">
        <f t="shared" si="49"/>
        <v>1.578073063929351E-4</v>
      </c>
      <c r="AN37" s="42">
        <f t="shared" si="49"/>
        <v>1.5762569895371852E-4</v>
      </c>
      <c r="AO37" s="42">
        <f t="shared" si="49"/>
        <v>1.5744430051155495E-4</v>
      </c>
      <c r="AP37" s="42">
        <f t="shared" si="49"/>
        <v>1.5726311082592687E-4</v>
      </c>
      <c r="AQ37" s="42">
        <f t="shared" ref="AQ37:BJ37" si="50">AP37*(1-$F$4)</f>
        <v>1.5708212965659358E-4</v>
      </c>
      <c r="AR37" s="42">
        <f t="shared" si="50"/>
        <v>1.5690135676359082E-4</v>
      </c>
      <c r="AS37" s="42">
        <f t="shared" si="50"/>
        <v>1.5672079190723052E-4</v>
      </c>
      <c r="AT37" s="42">
        <f t="shared" si="50"/>
        <v>1.5654043484810044E-4</v>
      </c>
      <c r="AU37" s="42">
        <f t="shared" si="50"/>
        <v>1.5636028534706385E-4</v>
      </c>
      <c r="AV37" s="42">
        <f t="shared" si="50"/>
        <v>1.5618034316525922E-4</v>
      </c>
      <c r="AW37" s="42">
        <f t="shared" si="50"/>
        <v>1.5600060806409991E-4</v>
      </c>
      <c r="AX37" s="42">
        <f t="shared" si="50"/>
        <v>1.5582107980527385E-4</v>
      </c>
      <c r="AY37" s="42">
        <f t="shared" si="50"/>
        <v>1.5564175815074323E-4</v>
      </c>
      <c r="AZ37" s="42">
        <f t="shared" si="50"/>
        <v>1.5546264286274419E-4</v>
      </c>
      <c r="BA37" s="42">
        <f t="shared" si="50"/>
        <v>1.5528373370378646E-4</v>
      </c>
      <c r="BB37" s="42">
        <f t="shared" si="50"/>
        <v>1.5510503043665309E-4</v>
      </c>
      <c r="BC37" s="42">
        <f t="shared" si="50"/>
        <v>1.5492653282440011E-4</v>
      </c>
      <c r="BD37" s="42">
        <f t="shared" si="50"/>
        <v>1.5474824063035626E-4</v>
      </c>
      <c r="BE37" s="42">
        <f t="shared" si="50"/>
        <v>1.5457015361812265E-4</v>
      </c>
      <c r="BF37" s="42">
        <f t="shared" si="50"/>
        <v>1.543922715515724E-4</v>
      </c>
      <c r="BG37" s="42">
        <f t="shared" si="50"/>
        <v>1.5421459419485043E-4</v>
      </c>
      <c r="BH37" s="42">
        <f t="shared" si="50"/>
        <v>1.5403712131237301E-4</v>
      </c>
      <c r="BI37" s="42">
        <f t="shared" si="50"/>
        <v>1.5385985266882756E-4</v>
      </c>
      <c r="BJ37" s="42">
        <f t="shared" si="50"/>
        <v>1.5368278802917234E-4</v>
      </c>
      <c r="BK37" t="str">
        <f t="shared" si="3"/>
        <v>19_THA</v>
      </c>
      <c r="BL37" t="str">
        <f t="shared" si="4"/>
        <v>d_ind_cem_15_5_other_biomass</v>
      </c>
      <c r="BO37" s="8">
        <f t="shared" si="5"/>
        <v>10.465953300000001</v>
      </c>
      <c r="BP37" s="8">
        <f t="shared" si="6"/>
        <v>5.8878131040000001</v>
      </c>
      <c r="BQ37" s="8" cm="1">
        <f t="array" ref="BQ37">K37*INDEX(prod_est,$G37+$H37-1,MATCH(BQ$14,$BP$14:$DP$14,0))</f>
        <v>5.933037051906334</v>
      </c>
      <c r="BR37" s="8" cm="1">
        <f t="array" ref="BR37">L37*INDEX(prod_est,$G37+$H37-1,MATCH(BR$14,$BP$14:$DP$14,0))</f>
        <v>5.3676322990189593</v>
      </c>
      <c r="BS37" s="8" cm="1">
        <f t="array" ref="BS37">M37*INDEX(prod_est,$G37+$H37-1,MATCH(BS$14,$BP$14:$DP$14,0))</f>
        <v>5.5396839648256737</v>
      </c>
      <c r="BT37" s="8" cm="1">
        <f t="array" ref="BT37">N37*INDEX(prod_est,$G37+$H37-1,MATCH(BT$14,$BP$14:$DP$14,0))</f>
        <v>5.7205922189746552</v>
      </c>
      <c r="BU37" s="8" cm="1">
        <f t="array" ref="BU37">O37*INDEX(prod_est,$G37+$H37-1,MATCH(BU$14,$BP$14:$DP$14,0))</f>
        <v>5.9113933235569345</v>
      </c>
      <c r="BV37" s="8" cm="1">
        <f t="array" ref="BV37">P37*INDEX(prod_est,$G37+$H37-1,MATCH(BV$14,$BP$14:$DP$14,0))</f>
        <v>6.1103125130910572</v>
      </c>
      <c r="BW37" s="8" cm="1">
        <f t="array" ref="BW37">Q37*INDEX(prod_est,$G37+$H37-1,MATCH(BW$14,$BP$14:$DP$14,0))</f>
        <v>6.3188276225492386</v>
      </c>
      <c r="BX37" s="8" cm="1">
        <f t="array" ref="BX37">R37*INDEX(prod_est,$G37+$H37-1,MATCH(BX$14,$BP$14:$DP$14,0))</f>
        <v>6.537241912550674</v>
      </c>
      <c r="BY37" s="8" cm="1">
        <f t="array" ref="BY37">S37*INDEX(prod_est,$G37+$H37-1,MATCH(BY$14,$BP$14:$DP$14,0))</f>
        <v>6.7635184516477445</v>
      </c>
      <c r="BZ37" s="8" cm="1">
        <f t="array" ref="BZ37">T37*INDEX(prod_est,$G37+$H37-1,MATCH(BZ$14,$BP$14:$DP$14,0))</f>
        <v>6.8871597955946733</v>
      </c>
      <c r="CA37" s="8" cm="1">
        <f t="array" ref="CA37">U37*INDEX(prod_est,$G37+$H37-1,MATCH(CA$14,$BP$14:$DP$14,0))</f>
        <v>7.0125986947416736</v>
      </c>
      <c r="CB37" s="8" cm="1">
        <f t="array" ref="CB37">V37*INDEX(prod_est,$G37+$H37-1,MATCH(CB$14,$BP$14:$DP$14,0))</f>
        <v>7.1394013900002644</v>
      </c>
      <c r="CC37" s="8" cm="1">
        <f t="array" ref="CC37">W37*INDEX(prod_est,$G37+$H37-1,MATCH(CC$14,$BP$14:$DP$14,0))</f>
        <v>7.2651787089175084</v>
      </c>
      <c r="CD37" s="8" cm="1">
        <f t="array" ref="CD37">X37*INDEX(prod_est,$G37+$H37-1,MATCH(CD$14,$BP$14:$DP$14,0))</f>
        <v>7.390912693291213</v>
      </c>
      <c r="CE37" s="8" cm="1">
        <f t="array" ref="CE37">Y37*INDEX(prod_est,$G37+$H37-1,MATCH(CE$14,$BP$14:$DP$14,0))</f>
        <v>7.51636640387503</v>
      </c>
      <c r="CF37" s="8" cm="1">
        <f t="array" ref="CF37">Z37*INDEX(prod_est,$G37+$H37-1,MATCH(CF$14,$BP$14:$DP$14,0))</f>
        <v>7.6406212337137118</v>
      </c>
      <c r="CG37" s="8" cm="1">
        <f t="array" ref="CG37">AA37*INDEX(prod_est,$G37+$H37-1,MATCH(CG$14,$BP$14:$DP$14,0))</f>
        <v>7.7635508875996662</v>
      </c>
      <c r="CH37" s="8" cm="1">
        <f t="array" ref="CH37">AB37*INDEX(prod_est,$G37+$H37-1,MATCH(CH$14,$BP$14:$DP$14,0))</f>
        <v>7.8932468921640364</v>
      </c>
      <c r="CI37" s="8" cm="1">
        <f t="array" ref="CI37">AC37*INDEX(prod_est,$G37+$H37-1,MATCH(CI$14,$BP$14:$DP$14,0))</f>
        <v>8.0217729534952813</v>
      </c>
      <c r="CJ37" s="8" cm="1">
        <f t="array" ref="CJ37">AD37*INDEX(prod_est,$G37+$H37-1,MATCH(CJ$14,$BP$14:$DP$14,0))</f>
        <v>8.1493012453688571</v>
      </c>
      <c r="CK37" s="8" cm="1">
        <f t="array" ref="CK37">AE37*INDEX(prod_est,$G37+$H37-1,MATCH(CK$14,$BP$14:$DP$14,0))</f>
        <v>8.274391550519324</v>
      </c>
      <c r="CL37" s="8" cm="1">
        <f t="array" ref="CL37">AF37*INDEX(prod_est,$G37+$H37-1,MATCH(CL$14,$BP$14:$DP$14,0))</f>
        <v>8.3971630594926747</v>
      </c>
      <c r="CM37" s="8" cm="1">
        <f t="array" ref="CM37">AG37*INDEX(prod_est,$G37+$H37-1,MATCH(CM$14,$BP$14:$DP$14,0))</f>
        <v>8.5416854344639805</v>
      </c>
      <c r="CN37" s="8" cm="1">
        <f t="array" ref="CN37">AH37*INDEX(prod_est,$G37+$H37-1,MATCH(CN$14,$BP$14:$DP$14,0))</f>
        <v>8.6826442063643015</v>
      </c>
      <c r="CO37" s="8" cm="1">
        <f t="array" ref="CO37">AI37*INDEX(prod_est,$G37+$H37-1,MATCH(CO$14,$BP$14:$DP$14,0))</f>
        <v>8.8222233998436206</v>
      </c>
      <c r="CP37" s="8" cm="1">
        <f t="array" ref="CP37">AJ37*INDEX(prod_est,$G37+$H37-1,MATCH(CP$14,$BP$14:$DP$14,0))</f>
        <v>8.9597836006703631</v>
      </c>
      <c r="CQ37" s="8" cm="1">
        <f t="array" ref="CQ37">AK37*INDEX(prod_est,$G37+$H37-1,MATCH(CQ$14,$BP$14:$DP$14,0))</f>
        <v>9.0945036779608781</v>
      </c>
      <c r="CR37" s="8" cm="1">
        <f t="array" ref="CR37">AL37*INDEX(prod_est,$G37+$H37-1,MATCH(CR$14,$BP$14:$DP$14,0))</f>
        <v>9.227250684013482</v>
      </c>
      <c r="CS37" s="8" cm="1">
        <f t="array" ref="CS37">AM37*INDEX(prod_est,$G37+$H37-1,MATCH(CS$14,$BP$14:$DP$14,0))</f>
        <v>9.3580864481179464</v>
      </c>
      <c r="CT37" s="8" cm="1">
        <f t="array" ref="CT37">AN37*INDEX(prod_est,$G37+$H37-1,MATCH(CT$14,$BP$14:$DP$14,0))</f>
        <v>9.4882802680295057</v>
      </c>
      <c r="CU37" s="8" cm="1">
        <f t="array" ref="CU37">AO37*INDEX(prod_est,$G37+$H37-1,MATCH(CU$14,$BP$14:$DP$14,0))</f>
        <v>9.6168983658295328</v>
      </c>
      <c r="CV37" s="8" cm="1">
        <f t="array" ref="CV37">AP37*INDEX(prod_est,$G37+$H37-1,MATCH(CV$14,$BP$14:$DP$14,0))</f>
        <v>9.7453529111577986</v>
      </c>
      <c r="CW37" cm="1">
        <f t="array" ref="CW37">AQ37*INDEX(prod_est,$G37+$H37-1,MATCH(CW$14,$BP$14:$DP$14,0))</f>
        <v>9.7341377866688834</v>
      </c>
      <c r="CX37" cm="1">
        <f t="array" ref="CX37">AR37*INDEX(prod_est,$G37+$H37-1,MATCH(CX$14,$BP$14:$DP$14,0))</f>
        <v>9.7229355687435817</v>
      </c>
      <c r="CY37" cm="1">
        <f t="array" ref="CY37">AS37*INDEX(prod_est,$G37+$H37-1,MATCH(CY$14,$BP$14:$DP$14,0))</f>
        <v>9.7117462425287933</v>
      </c>
      <c r="CZ37" cm="1">
        <f t="array" ref="CZ37">AT37*INDEX(prod_est,$G37+$H37-1,MATCH(CZ$14,$BP$14:$DP$14,0))</f>
        <v>9.7005697931885102</v>
      </c>
      <c r="DA37" cm="1">
        <f t="array" ref="DA37">AU37*INDEX(prod_est,$G37+$H37-1,MATCH(DA$14,$BP$14:$DP$14,0))</f>
        <v>9.6894062059037989</v>
      </c>
      <c r="DB37" cm="1">
        <f t="array" ref="DB37">AV37*INDEX(prod_est,$G37+$H37-1,MATCH(DB$14,$BP$14:$DP$14,0))</f>
        <v>9.6782554658727751</v>
      </c>
      <c r="DC37" cm="1">
        <f t="array" ref="DC37">AW37*INDEX(prod_est,$G37+$H37-1,MATCH(DC$14,$BP$14:$DP$14,0))</f>
        <v>9.6671175583105953</v>
      </c>
      <c r="DD37" cm="1">
        <f t="array" ref="DD37">AX37*INDEX(prod_est,$G37+$H37-1,MATCH(DD$14,$BP$14:$DP$14,0))</f>
        <v>9.6559924684494245</v>
      </c>
      <c r="DE37" cm="1">
        <f t="array" ref="DE37">AY37*INDEX(prod_est,$G37+$H37-1,MATCH(DE$14,$BP$14:$DP$14,0))</f>
        <v>9.6448801815384293</v>
      </c>
      <c r="DF37" cm="1">
        <f t="array" ref="DF37">AZ37*INDEX(prod_est,$G37+$H37-1,MATCH(DF$14,$BP$14:$DP$14,0))</f>
        <v>9.633780682843744</v>
      </c>
      <c r="DG37" cm="1">
        <f t="array" ref="DG37">BA37*INDEX(prod_est,$G37+$H37-1,MATCH(DG$14,$BP$14:$DP$14,0))</f>
        <v>9.6226939576484671</v>
      </c>
      <c r="DH37" cm="1">
        <f t="array" ref="DH37">BB37*INDEX(prod_est,$G37+$H37-1,MATCH(DH$14,$BP$14:$DP$14,0))</f>
        <v>9.6116199912526277</v>
      </c>
      <c r="DI37" cm="1">
        <f t="array" ref="DI37">BC37*INDEX(prod_est,$G37+$H37-1,MATCH(DI$14,$BP$14:$DP$14,0))</f>
        <v>9.6005587689731708</v>
      </c>
      <c r="DJ37" cm="1">
        <f t="array" ref="DJ37">BD37*INDEX(prod_est,$G37+$H37-1,MATCH(DJ$14,$BP$14:$DP$14,0))</f>
        <v>9.5895102761439457</v>
      </c>
      <c r="DK37" cm="1">
        <f t="array" ref="DK37">BE37*INDEX(prod_est,$G37+$H37-1,MATCH(DK$14,$BP$14:$DP$14,0))</f>
        <v>9.5784744981156749</v>
      </c>
      <c r="DL37" cm="1">
        <f t="array" ref="DL37">BF37*INDEX(prod_est,$G37+$H37-1,MATCH(DL$14,$BP$14:$DP$14,0))</f>
        <v>9.5674514202559404</v>
      </c>
      <c r="DM37" cm="1">
        <f t="array" ref="DM37">BG37*INDEX(prod_est,$G37+$H37-1,MATCH(DM$14,$BP$14:$DP$14,0))</f>
        <v>9.5564410279491661</v>
      </c>
      <c r="DN37" cm="1">
        <f t="array" ref="DN37">BH37*INDEX(prod_est,$G37+$H37-1,MATCH(DN$14,$BP$14:$DP$14,0))</f>
        <v>9.5454433065965887</v>
      </c>
      <c r="DO37" cm="1">
        <f t="array" ref="DO37">BI37*INDEX(prod_est,$G37+$H37-1,MATCH(DO$14,$BP$14:$DP$14,0))</f>
        <v>9.5344582416162531</v>
      </c>
      <c r="DP37" cm="1">
        <f t="array" ref="DP37">BJ37*INDEX(prod_est,$G37+$H37-1,MATCH(DP$14,$BP$14:$DP$14,0))</f>
        <v>9.5234858184429818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ref="K38:AP38" si="51">J38*(1-$F$4)</f>
        <v>7.3487723844862293E-10</v>
      </c>
      <c r="L38" s="42">
        <f t="shared" si="51"/>
        <v>7.3403152872539314E-10</v>
      </c>
      <c r="M38" s="42">
        <f t="shared" si="51"/>
        <v>7.3318679225987025E-10</v>
      </c>
      <c r="N38" s="42">
        <f t="shared" si="51"/>
        <v>7.323430279320121E-10</v>
      </c>
      <c r="O38" s="42">
        <f t="shared" si="51"/>
        <v>7.315002346230655E-10</v>
      </c>
      <c r="P38" s="42">
        <f t="shared" si="51"/>
        <v>7.3065841121556464E-10</v>
      </c>
      <c r="Q38" s="42">
        <f t="shared" si="51"/>
        <v>7.2981755659332991E-10</v>
      </c>
      <c r="R38" s="42">
        <f t="shared" si="51"/>
        <v>7.2897766964146597E-10</v>
      </c>
      <c r="S38" s="42">
        <f t="shared" si="51"/>
        <v>7.2813874924636065E-10</v>
      </c>
      <c r="T38" s="42">
        <f t="shared" si="51"/>
        <v>7.273007942956834E-10</v>
      </c>
      <c r="U38" s="42">
        <f t="shared" si="51"/>
        <v>7.2646380367838364E-10</v>
      </c>
      <c r="V38" s="42">
        <f t="shared" si="51"/>
        <v>7.2562777628468947E-10</v>
      </c>
      <c r="W38" s="42">
        <f t="shared" si="51"/>
        <v>7.247927110061062E-10</v>
      </c>
      <c r="X38" s="42">
        <f t="shared" si="51"/>
        <v>7.2395860673541473E-10</v>
      </c>
      <c r="Y38" s="42">
        <f t="shared" si="51"/>
        <v>7.2312546236667013E-10</v>
      </c>
      <c r="Z38" s="42">
        <f t="shared" si="51"/>
        <v>7.2229327679520031E-10</v>
      </c>
      <c r="AA38" s="42">
        <f t="shared" si="51"/>
        <v>7.2146204891760433E-10</v>
      </c>
      <c r="AB38" s="42">
        <f t="shared" si="51"/>
        <v>7.2063177763175119E-10</v>
      </c>
      <c r="AC38" s="42">
        <f t="shared" si="51"/>
        <v>7.1980246183677816E-10</v>
      </c>
      <c r="AD38" s="42">
        <f t="shared" si="51"/>
        <v>7.1897410043308955E-10</v>
      </c>
      <c r="AE38" s="42">
        <f t="shared" si="51"/>
        <v>7.1814669232235484E-10</v>
      </c>
      <c r="AF38" s="42">
        <f t="shared" si="51"/>
        <v>7.1732023640750775E-10</v>
      </c>
      <c r="AG38" s="42">
        <f t="shared" si="51"/>
        <v>7.1649473159274439E-10</v>
      </c>
      <c r="AH38" s="42">
        <f t="shared" si="51"/>
        <v>7.1567017678352188E-10</v>
      </c>
      <c r="AI38" s="42">
        <f t="shared" si="51"/>
        <v>7.1484657088655718E-10</v>
      </c>
      <c r="AJ38" s="42">
        <f t="shared" si="51"/>
        <v>7.1402391280982514E-10</v>
      </c>
      <c r="AK38" s="42">
        <f t="shared" si="51"/>
        <v>7.1320220146255754E-10</v>
      </c>
      <c r="AL38" s="42">
        <f t="shared" si="51"/>
        <v>7.1238143575524139E-10</v>
      </c>
      <c r="AM38" s="42">
        <f t="shared" si="51"/>
        <v>7.1156161459961752E-10</v>
      </c>
      <c r="AN38" s="42">
        <f t="shared" si="51"/>
        <v>7.107427369086791E-10</v>
      </c>
      <c r="AO38" s="42">
        <f t="shared" si="51"/>
        <v>7.0992480159667028E-10</v>
      </c>
      <c r="AP38" s="42">
        <f t="shared" si="51"/>
        <v>7.0910780757908472E-10</v>
      </c>
      <c r="AQ38" s="42">
        <f t="shared" ref="AQ38:BJ38" si="52">AP38*(1-$F$4)</f>
        <v>7.0829175377266415E-10</v>
      </c>
      <c r="AR38" s="42">
        <f t="shared" si="52"/>
        <v>7.0747663909539698E-10</v>
      </c>
      <c r="AS38" s="42">
        <f t="shared" si="52"/>
        <v>7.0666246246651674E-10</v>
      </c>
      <c r="AT38" s="42">
        <f t="shared" si="52"/>
        <v>7.0584922280650071E-10</v>
      </c>
      <c r="AU38" s="42">
        <f t="shared" si="52"/>
        <v>7.0503691903706861E-10</v>
      </c>
      <c r="AV38" s="42">
        <f t="shared" si="52"/>
        <v>7.0422555008118094E-10</v>
      </c>
      <c r="AW38" s="42">
        <f t="shared" si="52"/>
        <v>7.034151148630378E-10</v>
      </c>
      <c r="AX38" s="42">
        <f t="shared" si="52"/>
        <v>7.0260561230807731E-10</v>
      </c>
      <c r="AY38" s="42">
        <f t="shared" si="52"/>
        <v>7.0179704134297409E-10</v>
      </c>
      <c r="AZ38" s="42">
        <f t="shared" si="52"/>
        <v>7.0098940089563807E-10</v>
      </c>
      <c r="BA38" s="42">
        <f t="shared" si="52"/>
        <v>7.0018268989521301E-10</v>
      </c>
      <c r="BB38" s="42">
        <f t="shared" si="52"/>
        <v>6.9937690727207498E-10</v>
      </c>
      <c r="BC38" s="42">
        <f t="shared" si="52"/>
        <v>6.9857205195783087E-10</v>
      </c>
      <c r="BD38" s="42">
        <f t="shared" si="52"/>
        <v>6.977681228853173E-10</v>
      </c>
      <c r="BE38" s="42">
        <f t="shared" si="52"/>
        <v>6.9696511898859882E-10</v>
      </c>
      <c r="BF38" s="42">
        <f t="shared" si="52"/>
        <v>6.9616303920296681E-10</v>
      </c>
      <c r="BG38" s="42">
        <f t="shared" si="52"/>
        <v>6.9536188246493791E-10</v>
      </c>
      <c r="BH38" s="42">
        <f t="shared" si="52"/>
        <v>6.9456164771225256E-10</v>
      </c>
      <c r="BI38" s="42">
        <f t="shared" si="52"/>
        <v>6.9376233388387377E-10</v>
      </c>
      <c r="BJ38" s="42">
        <f t="shared" si="52"/>
        <v>6.9296393991998561E-10</v>
      </c>
      <c r="BK38" t="str">
        <f t="shared" si="3"/>
        <v>19_THA</v>
      </c>
      <c r="BL38" t="str">
        <f t="shared" si="4"/>
        <v>d_ind_cem_16_1_biogas</v>
      </c>
      <c r="BO38" s="8">
        <f t="shared" si="5"/>
        <v>0</v>
      </c>
      <c r="BP38" s="8">
        <f t="shared" si="6"/>
        <v>2.654846530560001E-5</v>
      </c>
      <c r="BQ38" s="8" cm="1">
        <f t="array" ref="BQ38">K38*INDEX(prod_est,$G38+$H38-1,MATCH(BQ$14,$BP$14:$DP$14,0))</f>
        <v>2.6752382514038213E-5</v>
      </c>
      <c r="BR38" s="8" cm="1">
        <f t="array" ref="BR38">L38*INDEX(prod_est,$G38+$H38-1,MATCH(BR$14,$BP$14:$DP$14,0))</f>
        <v>2.4202942136004807E-5</v>
      </c>
      <c r="BS38" s="8" cm="1">
        <f t="array" ref="BS38">M38*INDEX(prod_est,$G38+$H38-1,MATCH(BS$14,$BP$14:$DP$14,0))</f>
        <v>2.4978732331746084E-5</v>
      </c>
      <c r="BT38" s="8" cm="1">
        <f t="array" ref="BT38">N38*INDEX(prod_est,$G38+$H38-1,MATCH(BT$14,$BP$14:$DP$14,0))</f>
        <v>2.5794457359686941E-5</v>
      </c>
      <c r="BU38" s="8" cm="1">
        <f t="array" ref="BU38">O38*INDEX(prod_est,$G38+$H38-1,MATCH(BU$14,$BP$14:$DP$14,0))</f>
        <v>2.6654789781215649E-5</v>
      </c>
      <c r="BV38" s="8" cm="1">
        <f t="array" ref="BV38">P38*INDEX(prod_est,$G38+$H38-1,MATCH(BV$14,$BP$14:$DP$14,0))</f>
        <v>2.7551727083518431E-5</v>
      </c>
      <c r="BW38" s="8" cm="1">
        <f t="array" ref="BW38">Q38*INDEX(prod_est,$G38+$H38-1,MATCH(BW$14,$BP$14:$DP$14,0))</f>
        <v>2.849193290380561E-5</v>
      </c>
      <c r="BX38" s="8" cm="1">
        <f t="array" ref="BX38">R38*INDEX(prod_est,$G38+$H38-1,MATCH(BX$14,$BP$14:$DP$14,0))</f>
        <v>2.9476774660486207E-5</v>
      </c>
      <c r="BY38" s="8" cm="1">
        <f t="array" ref="BY38">S38*INDEX(prod_est,$G38+$H38-1,MATCH(BY$14,$BP$14:$DP$14,0))</f>
        <v>3.0497067720333613E-5</v>
      </c>
      <c r="BZ38" s="8" cm="1">
        <f t="array" ref="BZ38">T38*INDEX(prod_est,$G38+$H38-1,MATCH(BZ$14,$BP$14:$DP$14,0))</f>
        <v>3.105457317645666E-5</v>
      </c>
      <c r="CA38" s="8" cm="1">
        <f t="array" ref="CA38">U38*INDEX(prod_est,$G38+$H38-1,MATCH(CA$14,$BP$14:$DP$14,0))</f>
        <v>3.1620183905457952E-5</v>
      </c>
      <c r="CB38" s="8" cm="1">
        <f t="array" ref="CB38">V38*INDEX(prod_est,$G38+$H38-1,MATCH(CB$14,$BP$14:$DP$14,0))</f>
        <v>3.2191944064326141E-5</v>
      </c>
      <c r="CC38" s="8" cm="1">
        <f t="array" ref="CC38">W38*INDEX(prod_est,$G38+$H38-1,MATCH(CC$14,$BP$14:$DP$14,0))</f>
        <v>3.2759080746235642E-5</v>
      </c>
      <c r="CD38" s="8" cm="1">
        <f t="array" ref="CD38">X38*INDEX(prod_est,$G38+$H38-1,MATCH(CD$14,$BP$14:$DP$14,0))</f>
        <v>3.3326022030362403E-5</v>
      </c>
      <c r="CE38" s="8" cm="1">
        <f t="array" ref="CE38">Y38*INDEX(prod_est,$G38+$H38-1,MATCH(CE$14,$BP$14:$DP$14,0))</f>
        <v>3.3891699544927286E-5</v>
      </c>
      <c r="CF38" s="8" cm="1">
        <f t="array" ref="CF38">Z38*INDEX(prod_est,$G38+$H38-1,MATCH(CF$14,$BP$14:$DP$14,0))</f>
        <v>3.4451971241864202E-5</v>
      </c>
      <c r="CG38" s="8" cm="1">
        <f t="array" ref="CG38">AA38*INDEX(prod_est,$G38+$H38-1,MATCH(CG$14,$BP$14:$DP$14,0))</f>
        <v>3.5006267649303406E-5</v>
      </c>
      <c r="CH38" s="8" cm="1">
        <f t="array" ref="CH38">AB38*INDEX(prod_est,$G38+$H38-1,MATCH(CH$14,$BP$14:$DP$14,0))</f>
        <v>3.5591073895125457E-5</v>
      </c>
      <c r="CI38" s="8" cm="1">
        <f t="array" ref="CI38">AC38*INDEX(prod_est,$G38+$H38-1,MATCH(CI$14,$BP$14:$DP$14,0))</f>
        <v>3.6170604804114364E-5</v>
      </c>
      <c r="CJ38" s="8" cm="1">
        <f t="array" ref="CJ38">AD38*INDEX(prod_est,$G38+$H38-1,MATCH(CJ$14,$BP$14:$DP$14,0))</f>
        <v>3.6745636717064857E-5</v>
      </c>
      <c r="CK38" s="8" cm="1">
        <f t="array" ref="CK38">AE38*INDEX(prod_est,$G38+$H38-1,MATCH(CK$14,$BP$14:$DP$14,0))</f>
        <v>3.7309675617025512E-5</v>
      </c>
      <c r="CL38" s="8" cm="1">
        <f t="array" ref="CL38">AF38*INDEX(prod_est,$G38+$H38-1,MATCH(CL$14,$BP$14:$DP$14,0))</f>
        <v>3.786325894056559E-5</v>
      </c>
      <c r="CM38" s="8" cm="1">
        <f t="array" ref="CM38">AG38*INDEX(prod_est,$G38+$H38-1,MATCH(CM$14,$BP$14:$DP$14,0))</f>
        <v>3.8514918086336024E-5</v>
      </c>
      <c r="CN38" s="8" cm="1">
        <f t="array" ref="CN38">AH38*INDEX(prod_est,$G38+$H38-1,MATCH(CN$14,$BP$14:$DP$14,0))</f>
        <v>3.9150508754588265E-5</v>
      </c>
      <c r="CO38" s="8" cm="1">
        <f t="array" ref="CO38">AI38*INDEX(prod_est,$G38+$H38-1,MATCH(CO$14,$BP$14:$DP$14,0))</f>
        <v>3.9779878829693371E-5</v>
      </c>
      <c r="CP38" s="8" cm="1">
        <f t="array" ref="CP38">AJ38*INDEX(prod_est,$G38+$H38-1,MATCH(CP$14,$BP$14:$DP$14,0))</f>
        <v>4.0400145158561569E-5</v>
      </c>
      <c r="CQ38" s="8" cm="1">
        <f t="array" ref="CQ38">AK38*INDEX(prod_est,$G38+$H38-1,MATCH(CQ$14,$BP$14:$DP$14,0))</f>
        <v>4.1007605217965481E-5</v>
      </c>
      <c r="CR38" s="8" cm="1">
        <f t="array" ref="CR38">AL38*INDEX(prod_est,$G38+$H38-1,MATCH(CR$14,$BP$14:$DP$14,0))</f>
        <v>4.1606168593255968E-5</v>
      </c>
      <c r="CS38" s="8" cm="1">
        <f t="array" ref="CS38">AM38*INDEX(prod_est,$G38+$H38-1,MATCH(CS$14,$BP$14:$DP$14,0))</f>
        <v>4.2196114076019214E-5</v>
      </c>
      <c r="CT38" s="8" cm="1">
        <f t="array" ref="CT38">AN38*INDEX(prod_est,$G38+$H38-1,MATCH(CT$14,$BP$14:$DP$14,0))</f>
        <v>4.2783164997961237E-5</v>
      </c>
      <c r="CU38" s="8" cm="1">
        <f t="array" ref="CU38">AO38*INDEX(prod_est,$G38+$H38-1,MATCH(CU$14,$BP$14:$DP$14,0))</f>
        <v>4.3363110904327813E-5</v>
      </c>
      <c r="CV38" s="8" cm="1">
        <f t="array" ref="CV38">AP38*INDEX(prod_est,$G38+$H38-1,MATCH(CV$14,$BP$14:$DP$14,0))</f>
        <v>4.3942319343820776E-5</v>
      </c>
      <c r="CW38" cm="1">
        <f t="array" ref="CW38">AQ38*INDEX(prod_est,$G38+$H38-1,MATCH(CW$14,$BP$14:$DP$14,0))</f>
        <v>4.389174974554503E-5</v>
      </c>
      <c r="CX38" cm="1">
        <f t="array" ref="CX38">AR38*INDEX(prod_est,$G38+$H38-1,MATCH(CX$14,$BP$14:$DP$14,0))</f>
        <v>4.3841238343657361E-5</v>
      </c>
      <c r="CY38" cm="1">
        <f t="array" ref="CY38">AS38*INDEX(prod_est,$G38+$H38-1,MATCH(CY$14,$BP$14:$DP$14,0))</f>
        <v>4.3790785071184344E-5</v>
      </c>
      <c r="CZ38" cm="1">
        <f t="array" ref="CZ38">AT38*INDEX(prod_est,$G38+$H38-1,MATCH(CZ$14,$BP$14:$DP$14,0))</f>
        <v>4.3740389861229615E-5</v>
      </c>
      <c r="DA38" cm="1">
        <f t="array" ref="DA38">AU38*INDEX(prod_est,$G38+$H38-1,MATCH(DA$14,$BP$14:$DP$14,0))</f>
        <v>4.3690052646973807E-5</v>
      </c>
      <c r="DB38" cm="1">
        <f t="array" ref="DB38">AV38*INDEX(prod_est,$G38+$H38-1,MATCH(DB$14,$BP$14:$DP$14,0))</f>
        <v>4.3639773361674437E-5</v>
      </c>
      <c r="DC38" cm="1">
        <f t="array" ref="DC38">AW38*INDEX(prod_est,$G38+$H38-1,MATCH(DC$14,$BP$14:$DP$14,0))</f>
        <v>4.3589551938665845E-5</v>
      </c>
      <c r="DD38" cm="1">
        <f t="array" ref="DD38">AX38*INDEX(prod_est,$G38+$H38-1,MATCH(DD$14,$BP$14:$DP$14,0))</f>
        <v>4.3539388311359085E-5</v>
      </c>
      <c r="DE38" cm="1">
        <f t="array" ref="DE38">AY38*INDEX(prod_est,$G38+$H38-1,MATCH(DE$14,$BP$14:$DP$14,0))</f>
        <v>4.348928241324183E-5</v>
      </c>
      <c r="DF38" cm="1">
        <f t="array" ref="DF38">AZ38*INDEX(prod_est,$G38+$H38-1,MATCH(DF$14,$BP$14:$DP$14,0))</f>
        <v>4.343923417787831E-5</v>
      </c>
      <c r="DG38" cm="1">
        <f t="array" ref="DG38">BA38*INDEX(prod_est,$G38+$H38-1,MATCH(DG$14,$BP$14:$DP$14,0))</f>
        <v>4.3389243538909221E-5</v>
      </c>
      <c r="DH38" cm="1">
        <f t="array" ref="DH38">BB38*INDEX(prod_est,$G38+$H38-1,MATCH(DH$14,$BP$14:$DP$14,0))</f>
        <v>4.3339310430051605E-5</v>
      </c>
      <c r="DI38" cm="1">
        <f t="array" ref="DI38">BC38*INDEX(prod_est,$G38+$H38-1,MATCH(DI$14,$BP$14:$DP$14,0))</f>
        <v>4.3289434785098785E-5</v>
      </c>
      <c r="DJ38" cm="1">
        <f t="array" ref="DJ38">BD38*INDEX(prod_est,$G38+$H38-1,MATCH(DJ$14,$BP$14:$DP$14,0))</f>
        <v>4.323961653792029E-5</v>
      </c>
      <c r="DK38" cm="1">
        <f t="array" ref="DK38">BE38*INDEX(prod_est,$G38+$H38-1,MATCH(DK$14,$BP$14:$DP$14,0))</f>
        <v>4.3189855622461746E-5</v>
      </c>
      <c r="DL38" cm="1">
        <f t="array" ref="DL38">BF38*INDEX(prod_est,$G38+$H38-1,MATCH(DL$14,$BP$14:$DP$14,0))</f>
        <v>4.3140151972744797E-5</v>
      </c>
      <c r="DM38" cm="1">
        <f t="array" ref="DM38">BG38*INDEX(prod_est,$G38+$H38-1,MATCH(DM$14,$BP$14:$DP$14,0))</f>
        <v>4.3090505522867018E-5</v>
      </c>
      <c r="DN38" cm="1">
        <f t="array" ref="DN38">BH38*INDEX(prod_est,$G38+$H38-1,MATCH(DN$14,$BP$14:$DP$14,0))</f>
        <v>4.3040916207001808E-5</v>
      </c>
      <c r="DO38" cm="1">
        <f t="array" ref="DO38">BI38*INDEX(prod_est,$G38+$H38-1,MATCH(DO$14,$BP$14:$DP$14,0))</f>
        <v>4.2991383959398349E-5</v>
      </c>
      <c r="DP38" cm="1">
        <f t="array" ref="DP38">BJ38*INDEX(prod_est,$G38+$H38-1,MATCH(DP$14,$BP$14:$DP$14,0))</f>
        <v>4.294190871438148E-5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19_THA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19_THA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ref="K41:AP41" si="57">J41*(1-$F$4)</f>
        <v>1.4035118335598281E-4</v>
      </c>
      <c r="L41" s="42">
        <f t="shared" si="57"/>
        <v>1.401896647318905E-4</v>
      </c>
      <c r="M41" s="42">
        <f t="shared" si="57"/>
        <v>1.4002833198628747E-4</v>
      </c>
      <c r="N41" s="42">
        <f t="shared" si="57"/>
        <v>1.3986718490526144E-4</v>
      </c>
      <c r="O41" s="42">
        <f t="shared" si="57"/>
        <v>1.3970622327514636E-4</v>
      </c>
      <c r="P41" s="42">
        <f t="shared" si="57"/>
        <v>1.3954544688252201E-4</v>
      </c>
      <c r="Q41" s="42">
        <f t="shared" si="57"/>
        <v>1.3938485551421383E-4</v>
      </c>
      <c r="R41" s="42">
        <f t="shared" si="57"/>
        <v>1.3922444895729256E-4</v>
      </c>
      <c r="S41" s="42">
        <f t="shared" si="57"/>
        <v>1.3906422699907399E-4</v>
      </c>
      <c r="T41" s="42">
        <f t="shared" si="57"/>
        <v>1.3890418942711865E-4</v>
      </c>
      <c r="U41" s="42">
        <f t="shared" si="57"/>
        <v>1.3874433602923159E-4</v>
      </c>
      <c r="V41" s="42">
        <f t="shared" si="57"/>
        <v>1.3858466659346202E-4</v>
      </c>
      <c r="W41" s="42">
        <f t="shared" si="57"/>
        <v>1.3842518090810308E-4</v>
      </c>
      <c r="X41" s="42">
        <f t="shared" si="57"/>
        <v>1.3826587876169155E-4</v>
      </c>
      <c r="Y41" s="42">
        <f t="shared" si="57"/>
        <v>1.3810675994300759E-4</v>
      </c>
      <c r="Z41" s="42">
        <f t="shared" si="57"/>
        <v>1.3794782424107437E-4</v>
      </c>
      <c r="AA41" s="42">
        <f t="shared" si="57"/>
        <v>1.3778907144515793E-4</v>
      </c>
      <c r="AB41" s="42">
        <f t="shared" si="57"/>
        <v>1.3763050134476678E-4</v>
      </c>
      <c r="AC41" s="42">
        <f t="shared" si="57"/>
        <v>1.3747211372965165E-4</v>
      </c>
      <c r="AD41" s="42">
        <f t="shared" si="57"/>
        <v>1.3731390838980529E-4</v>
      </c>
      <c r="AE41" s="42">
        <f t="shared" si="57"/>
        <v>1.3715588511546207E-4</v>
      </c>
      <c r="AF41" s="42">
        <f t="shared" si="57"/>
        <v>1.369980436970978E-4</v>
      </c>
      <c r="AG41" s="42">
        <f t="shared" si="57"/>
        <v>1.3684038392542942E-4</v>
      </c>
      <c r="AH41" s="42">
        <f t="shared" si="57"/>
        <v>1.3668290559141469E-4</v>
      </c>
      <c r="AI41" s="42">
        <f t="shared" si="57"/>
        <v>1.3652560848625194E-4</v>
      </c>
      <c r="AJ41" s="42">
        <f t="shared" si="57"/>
        <v>1.3636849240137981E-4</v>
      </c>
      <c r="AK41" s="42">
        <f t="shared" si="57"/>
        <v>1.3621155712847694E-4</v>
      </c>
      <c r="AL41" s="42">
        <f t="shared" si="57"/>
        <v>1.3605480245946174E-4</v>
      </c>
      <c r="AM41" s="42">
        <f t="shared" si="57"/>
        <v>1.3589822818649202E-4</v>
      </c>
      <c r="AN41" s="42">
        <f t="shared" si="57"/>
        <v>1.3574183410196487E-4</v>
      </c>
      <c r="AO41" s="42">
        <f t="shared" si="57"/>
        <v>1.355856199985162E-4</v>
      </c>
      <c r="AP41" s="42">
        <f t="shared" si="57"/>
        <v>1.3542958566902064E-4</v>
      </c>
      <c r="AQ41" s="42">
        <f t="shared" ref="AQ41:BJ46" si="58">AP41*(1-$F$4)</f>
        <v>1.352737309065911E-4</v>
      </c>
      <c r="AR41" s="42">
        <f t="shared" si="58"/>
        <v>1.3511805550457865E-4</v>
      </c>
      <c r="AS41" s="42">
        <f t="shared" si="58"/>
        <v>1.3496255925657218E-4</v>
      </c>
      <c r="AT41" s="42">
        <f t="shared" si="58"/>
        <v>1.3480724195639803E-4</v>
      </c>
      <c r="AU41" s="42">
        <f t="shared" si="58"/>
        <v>1.3465210339811992E-4</v>
      </c>
      <c r="AV41" s="42">
        <f t="shared" si="58"/>
        <v>1.344971433760385E-4</v>
      </c>
      <c r="AW41" s="42">
        <f t="shared" si="58"/>
        <v>1.3434236168469114E-4</v>
      </c>
      <c r="AX41" s="42">
        <f t="shared" si="58"/>
        <v>1.3418775811885171E-4</v>
      </c>
      <c r="AY41" s="42">
        <f t="shared" si="58"/>
        <v>1.3403333247353019E-4</v>
      </c>
      <c r="AZ41" s="42">
        <f t="shared" si="58"/>
        <v>1.3387908454397251E-4</v>
      </c>
      <c r="BA41" s="42">
        <f t="shared" si="58"/>
        <v>1.3372501412566023E-4</v>
      </c>
      <c r="BB41" s="42">
        <f t="shared" si="58"/>
        <v>1.3357112101431028E-4</v>
      </c>
      <c r="BC41" s="42">
        <f t="shared" si="58"/>
        <v>1.3341740500587466E-4</v>
      </c>
      <c r="BD41" s="42">
        <f t="shared" si="58"/>
        <v>1.3326386589654021E-4</v>
      </c>
      <c r="BE41" s="42">
        <f t="shared" si="58"/>
        <v>1.3311050348272831E-4</v>
      </c>
      <c r="BF41" s="42">
        <f t="shared" si="58"/>
        <v>1.3295731756109464E-4</v>
      </c>
      <c r="BG41" s="42">
        <f t="shared" si="58"/>
        <v>1.3280430792852888E-4</v>
      </c>
      <c r="BH41" s="42">
        <f t="shared" si="58"/>
        <v>1.3265147438215442E-4</v>
      </c>
      <c r="BI41" s="42">
        <f t="shared" si="58"/>
        <v>1.324988167193282E-4</v>
      </c>
      <c r="BJ41" s="42">
        <f t="shared" si="58"/>
        <v>1.3234633473764029E-4</v>
      </c>
      <c r="BK41" t="str">
        <f t="shared" si="3"/>
        <v>19_THA</v>
      </c>
      <c r="BL41" t="str">
        <f t="shared" si="4"/>
        <v>d_ind_cem_16_4_msw_nonr</v>
      </c>
      <c r="BO41" s="8">
        <f t="shared" si="5"/>
        <v>2.6420382720000011</v>
      </c>
      <c r="BP41" s="8">
        <f t="shared" si="6"/>
        <v>5.0703822720000007</v>
      </c>
      <c r="BQ41" s="8" cm="1">
        <f t="array" ref="BQ41">K41*INDEX(prod_est,$G41+$H41-1,MATCH(BQ$14,$BP$14:$DP$14,0))</f>
        <v>5.1093275815204988</v>
      </c>
      <c r="BR41" s="8" cm="1">
        <f t="array" ref="BR41">L41*INDEX(prod_est,$G41+$H41-1,MATCH(BR$14,$BP$14:$DP$14,0))</f>
        <v>4.6224204421622437</v>
      </c>
      <c r="BS41" s="8" cm="1">
        <f t="array" ref="BS41">M41*INDEX(prod_est,$G41+$H41-1,MATCH(BS$14,$BP$14:$DP$14,0))</f>
        <v>4.7705854230754063</v>
      </c>
      <c r="BT41" s="8" cm="1">
        <f t="array" ref="BT41">N41*INDEX(prod_est,$G41+$H41-1,MATCH(BT$14,$BP$14:$DP$14,0))</f>
        <v>4.9263773934544091</v>
      </c>
      <c r="BU41" s="8" cm="1">
        <f t="array" ref="BU41">O41*INDEX(prod_est,$G41+$H41-1,MATCH(BU$14,$BP$14:$DP$14,0))</f>
        <v>5.0906887465941271</v>
      </c>
      <c r="BV41" s="8" cm="1">
        <f t="array" ref="BV41">P41*INDEX(prod_est,$G41+$H41-1,MATCH(BV$14,$BP$14:$DP$14,0))</f>
        <v>5.2619911154633447</v>
      </c>
      <c r="BW41" s="8" cm="1">
        <f t="array" ref="BW41">Q41*INDEX(prod_est,$G41+$H41-1,MATCH(BW$14,$BP$14:$DP$14,0))</f>
        <v>5.4415571607446793</v>
      </c>
      <c r="BX41" s="8" cm="1">
        <f t="array" ref="BX41">R41*INDEX(prod_est,$G41+$H41-1,MATCH(BX$14,$BP$14:$DP$14,0))</f>
        <v>5.629648040059851</v>
      </c>
      <c r="BY41" s="8" cm="1">
        <f t="array" ref="BY41">S41*INDEX(prod_est,$G41+$H41-1,MATCH(BY$14,$BP$14:$DP$14,0))</f>
        <v>5.8245096180586255</v>
      </c>
      <c r="BZ41" s="8" cm="1">
        <f t="array" ref="BZ41">T41*INDEX(prod_est,$G41+$H41-1,MATCH(BZ$14,$BP$14:$DP$14,0))</f>
        <v>5.9309852937231362</v>
      </c>
      <c r="CA41" s="8" cm="1">
        <f t="array" ref="CA41">U41*INDEX(prod_est,$G41+$H41-1,MATCH(CA$14,$BP$14:$DP$14,0))</f>
        <v>6.03900896214122</v>
      </c>
      <c r="CB41" s="8" cm="1">
        <f t="array" ref="CB41">V41*INDEX(prod_est,$G41+$H41-1,MATCH(CB$14,$BP$14:$DP$14,0))</f>
        <v>6.1482070848948407</v>
      </c>
      <c r="CC41" s="8" cm="1">
        <f t="array" ref="CC41">W41*INDEX(prod_est,$G41+$H41-1,MATCH(CC$14,$BP$14:$DP$14,0))</f>
        <v>6.2565221887870521</v>
      </c>
      <c r="CD41" s="8" cm="1">
        <f t="array" ref="CD41">X41*INDEX(prod_est,$G41+$H41-1,MATCH(CD$14,$BP$14:$DP$14,0))</f>
        <v>6.3647999744598414</v>
      </c>
      <c r="CE41" s="8" cm="1">
        <f t="array" ref="CE41">Y41*INDEX(prod_est,$G41+$H41-1,MATCH(CE$14,$BP$14:$DP$14,0))</f>
        <v>6.4728363979782202</v>
      </c>
      <c r="CF41" s="8" cm="1">
        <f t="array" ref="CF41">Z41*INDEX(prod_est,$G41+$H41-1,MATCH(CF$14,$BP$14:$DP$14,0))</f>
        <v>6.5798403866062571</v>
      </c>
      <c r="CG41" s="8" cm="1">
        <f t="array" ref="CG41">AA41*INDEX(prod_est,$G41+$H41-1,MATCH(CG$14,$BP$14:$DP$14,0))</f>
        <v>6.6857031792521369</v>
      </c>
      <c r="CH41" s="8" cm="1">
        <f t="array" ref="CH41">AB41*INDEX(prod_est,$G41+$H41-1,MATCH(CH$14,$BP$14:$DP$14,0))</f>
        <v>6.7973929205324186</v>
      </c>
      <c r="CI41" s="8" cm="1">
        <f t="array" ref="CI41">AC41*INDEX(prod_est,$G41+$H41-1,MATCH(CI$14,$BP$14:$DP$14,0))</f>
        <v>6.9080751469130748</v>
      </c>
      <c r="CJ41" s="8" cm="1">
        <f t="array" ref="CJ41">AD41*INDEX(prod_est,$G41+$H41-1,MATCH(CJ$14,$BP$14:$DP$14,0))</f>
        <v>7.0178981285316544</v>
      </c>
      <c r="CK41" s="8" cm="1">
        <f t="array" ref="CK41">AE41*INDEX(prod_est,$G41+$H41-1,MATCH(CK$14,$BP$14:$DP$14,0))</f>
        <v>7.1256215997816348</v>
      </c>
      <c r="CL41" s="8" cm="1">
        <f t="array" ref="CL41">AF41*INDEX(prod_est,$G41+$H41-1,MATCH(CL$14,$BP$14:$DP$14,0))</f>
        <v>7.2313482034644601</v>
      </c>
      <c r="CM41" s="8" cm="1">
        <f t="array" ref="CM41">AG41*INDEX(prod_est,$G41+$H41-1,MATCH(CM$14,$BP$14:$DP$14,0))</f>
        <v>7.3558059053341101</v>
      </c>
      <c r="CN41" s="8" cm="1">
        <f t="array" ref="CN41">AH41*INDEX(prod_est,$G41+$H41-1,MATCH(CN$14,$BP$14:$DP$14,0))</f>
        <v>7.4771947547255291</v>
      </c>
      <c r="CO41" s="8" cm="1">
        <f t="array" ref="CO41">AI41*INDEX(prod_est,$G41+$H41-1,MATCH(CO$14,$BP$14:$DP$14,0))</f>
        <v>7.5973955585990058</v>
      </c>
      <c r="CP41" s="8" cm="1">
        <f t="array" ref="CP41">AJ41*INDEX(prod_est,$G41+$H41-1,MATCH(CP$14,$BP$14:$DP$14,0))</f>
        <v>7.7158576753959593</v>
      </c>
      <c r="CQ41" s="8" cm="1">
        <f t="array" ref="CQ41">AK41*INDEX(prod_est,$G41+$H41-1,MATCH(CQ$14,$BP$14:$DP$14,0))</f>
        <v>7.8318739754229139</v>
      </c>
      <c r="CR41" s="8" cm="1">
        <f t="array" ref="CR41">AL41*INDEX(prod_est,$G41+$H41-1,MATCH(CR$14,$BP$14:$DP$14,0))</f>
        <v>7.946191134317262</v>
      </c>
      <c r="CS41" s="8" cm="1">
        <f t="array" ref="CS41">AM41*INDEX(prod_est,$G41+$H41-1,MATCH(CS$14,$BP$14:$DP$14,0))</f>
        <v>8.0588623973381903</v>
      </c>
      <c r="CT41" s="8" cm="1">
        <f t="array" ref="CT41">AN41*INDEX(prod_est,$G41+$H41-1,MATCH(CT$14,$BP$14:$DP$14,0))</f>
        <v>8.1709808400847947</v>
      </c>
      <c r="CU41" s="8" cm="1">
        <f t="array" ref="CU41">AO41*INDEX(prod_est,$G41+$H41-1,MATCH(CU$14,$BP$14:$DP$14,0))</f>
        <v>8.2817423251089313</v>
      </c>
      <c r="CV41" s="8" cm="1">
        <f t="array" ref="CV41">AP41*INDEX(prod_est,$G41+$H41-1,MATCH(CV$14,$BP$14:$DP$14,0))</f>
        <v>8.3923629643659385</v>
      </c>
      <c r="CW41" cm="1">
        <f t="array" ref="CW41">AQ41*INDEX(prod_est,$G41+$H41-1,MATCH(CW$14,$BP$14:$DP$14,0))</f>
        <v>8.3827048846371088</v>
      </c>
      <c r="CX41" cm="1">
        <f t="array" ref="CX41">AR41*INDEX(prod_est,$G41+$H41-1,MATCH(CX$14,$BP$14:$DP$14,0))</f>
        <v>8.3730579195972474</v>
      </c>
      <c r="CY41" cm="1">
        <f t="array" ref="CY41">AS41*INDEX(prod_est,$G41+$H41-1,MATCH(CY$14,$BP$14:$DP$14,0))</f>
        <v>8.3634220564553736</v>
      </c>
      <c r="CZ41" cm="1">
        <f t="array" ref="CZ41">AT41*INDEX(prod_est,$G41+$H41-1,MATCH(CZ$14,$BP$14:$DP$14,0))</f>
        <v>8.3537972824352238</v>
      </c>
      <c r="DA41" cm="1">
        <f t="array" ref="DA41">AU41*INDEX(prod_est,$G41+$H41-1,MATCH(DA$14,$BP$14:$DP$14,0))</f>
        <v>8.3441835847752444</v>
      </c>
      <c r="DB41" cm="1">
        <f t="array" ref="DB41">AV41*INDEX(prod_est,$G41+$H41-1,MATCH(DB$14,$BP$14:$DP$14,0))</f>
        <v>8.3345809507285598</v>
      </c>
      <c r="DC41" cm="1">
        <f t="array" ref="DC41">AW41*INDEX(prod_est,$G41+$H41-1,MATCH(DC$14,$BP$14:$DP$14,0))</f>
        <v>8.3249893675629725</v>
      </c>
      <c r="DD41" cm="1">
        <f t="array" ref="DD41">AX41*INDEX(prod_est,$G41+$H41-1,MATCH(DD$14,$BP$14:$DP$14,0))</f>
        <v>8.3154088225609328</v>
      </c>
      <c r="DE41" cm="1">
        <f t="array" ref="DE41">AY41*INDEX(prod_est,$G41+$H41-1,MATCH(DE$14,$BP$14:$DP$14,0))</f>
        <v>8.305839303019523</v>
      </c>
      <c r="DF41" cm="1">
        <f t="array" ref="DF41">AZ41*INDEX(prod_est,$G41+$H41-1,MATCH(DF$14,$BP$14:$DP$14,0))</f>
        <v>8.2962807962504517</v>
      </c>
      <c r="DG41" cm="1">
        <f t="array" ref="DG41">BA41*INDEX(prod_est,$G41+$H41-1,MATCH(DG$14,$BP$14:$DP$14,0))</f>
        <v>8.2867332895800221</v>
      </c>
      <c r="DH41" cm="1">
        <f t="array" ref="DH41">BB41*INDEX(prod_est,$G41+$H41-1,MATCH(DH$14,$BP$14:$DP$14,0))</f>
        <v>8.2771967703491303</v>
      </c>
      <c r="DI41" cm="1">
        <f t="array" ref="DI41">BC41*INDEX(prod_est,$G41+$H41-1,MATCH(DI$14,$BP$14:$DP$14,0))</f>
        <v>8.2676712259132348</v>
      </c>
      <c r="DJ41" cm="1">
        <f t="array" ref="DJ41">BD41*INDEX(prod_est,$G41+$H41-1,MATCH(DJ$14,$BP$14:$DP$14,0))</f>
        <v>8.2581566436423461</v>
      </c>
      <c r="DK41" cm="1">
        <f t="array" ref="DK41">BE41*INDEX(prod_est,$G41+$H41-1,MATCH(DK$14,$BP$14:$DP$14,0))</f>
        <v>8.2486530109210126</v>
      </c>
      <c r="DL41" cm="1">
        <f t="array" ref="DL41">BF41*INDEX(prod_est,$G41+$H41-1,MATCH(DL$14,$BP$14:$DP$14,0))</f>
        <v>8.2391603151482986</v>
      </c>
      <c r="DM41" cm="1">
        <f t="array" ref="DM41">BG41*INDEX(prod_est,$G41+$H41-1,MATCH(DM$14,$BP$14:$DP$14,0))</f>
        <v>8.2296785437377711</v>
      </c>
      <c r="DN41" cm="1">
        <f t="array" ref="DN41">BH41*INDEX(prod_est,$G41+$H41-1,MATCH(DN$14,$BP$14:$DP$14,0))</f>
        <v>8.2202076841174794</v>
      </c>
      <c r="DO41" cm="1">
        <f t="array" ref="DO41">BI41*INDEX(prod_est,$G41+$H41-1,MATCH(DO$14,$BP$14:$DP$14,0))</f>
        <v>8.2107477237299413</v>
      </c>
      <c r="DP41" cm="1">
        <f t="array" ref="DP41">BJ41*INDEX(prod_est,$G41+$H41-1,MATCH(DP$14,$BP$14:$DP$14,0))</f>
        <v>8.201298650032129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19_THA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19_THA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19_THA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ref="K45:AP45" si="62">J45*(1-$F$4)</f>
        <v>6.3349024343798625E-4</v>
      </c>
      <c r="L45" s="42">
        <f t="shared" si="62"/>
        <v>6.3276121166177049E-4</v>
      </c>
      <c r="M45" s="42">
        <f t="shared" si="62"/>
        <v>6.3203301886821661E-4</v>
      </c>
      <c r="N45" s="42">
        <f t="shared" si="62"/>
        <v>6.3130566409180854E-4</v>
      </c>
      <c r="O45" s="42">
        <f t="shared" si="62"/>
        <v>6.3057914636814138E-4</v>
      </c>
      <c r="P45" s="42">
        <f t="shared" si="62"/>
        <v>6.2985346473391996E-4</v>
      </c>
      <c r="Q45" s="42">
        <f t="shared" si="62"/>
        <v>6.2912861822695787E-4</v>
      </c>
      <c r="R45" s="42">
        <f t="shared" si="62"/>
        <v>6.284046058861757E-4</v>
      </c>
      <c r="S45" s="42">
        <f t="shared" si="62"/>
        <v>6.2768142675160047E-4</v>
      </c>
      <c r="T45" s="42">
        <f t="shared" si="62"/>
        <v>6.2695907986436356E-4</v>
      </c>
      <c r="U45" s="42">
        <f t="shared" si="62"/>
        <v>6.2623756426670007E-4</v>
      </c>
      <c r="V45" s="42">
        <f t="shared" si="62"/>
        <v>6.255168790019473E-4</v>
      </c>
      <c r="W45" s="42">
        <f t="shared" si="62"/>
        <v>6.2479702311454344E-4</v>
      </c>
      <c r="X45" s="42">
        <f t="shared" si="62"/>
        <v>6.2407799565002641E-4</v>
      </c>
      <c r="Y45" s="42">
        <f t="shared" si="62"/>
        <v>6.233597956550324E-4</v>
      </c>
      <c r="Z45" s="42">
        <f t="shared" si="62"/>
        <v>6.2264242217729493E-4</v>
      </c>
      <c r="AA45" s="42">
        <f t="shared" si="62"/>
        <v>6.2192587426564323E-4</v>
      </c>
      <c r="AB45" s="42">
        <f t="shared" si="62"/>
        <v>6.2121015097000134E-4</v>
      </c>
      <c r="AC45" s="42">
        <f t="shared" si="62"/>
        <v>6.2049525134138649E-4</v>
      </c>
      <c r="AD45" s="42">
        <f t="shared" si="62"/>
        <v>6.1978117443190817E-4</v>
      </c>
      <c r="AE45" s="42">
        <f t="shared" si="62"/>
        <v>6.1906791929476667E-4</v>
      </c>
      <c r="AF45" s="42">
        <f t="shared" si="62"/>
        <v>6.1835548498425177E-4</v>
      </c>
      <c r="AG45" s="42">
        <f t="shared" si="62"/>
        <v>6.1764387055574172E-4</v>
      </c>
      <c r="AH45" s="42">
        <f t="shared" si="62"/>
        <v>6.1693307506570177E-4</v>
      </c>
      <c r="AI45" s="42">
        <f t="shared" si="62"/>
        <v>6.162230975716831E-4</v>
      </c>
      <c r="AJ45" s="42">
        <f t="shared" si="62"/>
        <v>6.1551393713232133E-4</v>
      </c>
      <c r="AK45" s="42">
        <f t="shared" si="62"/>
        <v>6.1480559280733562E-4</v>
      </c>
      <c r="AL45" s="42">
        <f t="shared" si="62"/>
        <v>6.1409806365752705E-4</v>
      </c>
      <c r="AM45" s="42">
        <f t="shared" si="62"/>
        <v>6.1339134874477755E-4</v>
      </c>
      <c r="AN45" s="42">
        <f t="shared" si="62"/>
        <v>6.126854471320488E-4</v>
      </c>
      <c r="AO45" s="42">
        <f t="shared" si="62"/>
        <v>6.1198035788338073E-4</v>
      </c>
      <c r="AP45" s="42">
        <f t="shared" si="62"/>
        <v>6.1127608006389042E-4</v>
      </c>
      <c r="AQ45" s="42">
        <f t="shared" si="58"/>
        <v>6.105726127397708E-4</v>
      </c>
      <c r="AR45" s="42">
        <f t="shared" si="58"/>
        <v>6.0986995497828945E-4</v>
      </c>
      <c r="AS45" s="42">
        <f t="shared" si="58"/>
        <v>6.0916810584778745E-4</v>
      </c>
      <c r="AT45" s="42">
        <f t="shared" si="58"/>
        <v>6.0846706441767791E-4</v>
      </c>
      <c r="AU45" s="42">
        <f t="shared" si="58"/>
        <v>6.0776682975844493E-4</v>
      </c>
      <c r="AV45" s="42">
        <f t="shared" si="58"/>
        <v>6.0706740094164228E-4</v>
      </c>
      <c r="AW45" s="42">
        <f t="shared" si="58"/>
        <v>6.0636877703989232E-4</v>
      </c>
      <c r="AX45" s="42">
        <f t="shared" si="58"/>
        <v>6.0567095712688458E-4</v>
      </c>
      <c r="AY45" s="42">
        <f t="shared" si="58"/>
        <v>6.0497394027737449E-4</v>
      </c>
      <c r="AZ45" s="42">
        <f t="shared" si="58"/>
        <v>6.0427772556718247E-4</v>
      </c>
      <c r="BA45" s="42">
        <f t="shared" si="58"/>
        <v>6.0358231207319234E-4</v>
      </c>
      <c r="BB45" s="42">
        <f t="shared" si="58"/>
        <v>6.0288769887335033E-4</v>
      </c>
      <c r="BC45" s="42">
        <f t="shared" si="58"/>
        <v>6.0219388504666389E-4</v>
      </c>
      <c r="BD45" s="42">
        <f t="shared" si="58"/>
        <v>6.0150086967320014E-4</v>
      </c>
      <c r="BE45" s="42">
        <f t="shared" si="58"/>
        <v>6.0080865183408496E-4</v>
      </c>
      <c r="BF45" s="42">
        <f t="shared" si="58"/>
        <v>6.0011723061150174E-4</v>
      </c>
      <c r="BG45" s="42">
        <f t="shared" si="58"/>
        <v>5.9942660508869022E-4</v>
      </c>
      <c r="BH45" s="42">
        <f t="shared" si="58"/>
        <v>5.9873677434994484E-4</v>
      </c>
      <c r="BI45" s="42">
        <f t="shared" si="58"/>
        <v>5.9804773748061422E-4</v>
      </c>
      <c r="BJ45" s="42">
        <f t="shared" si="58"/>
        <v>5.973594935670993E-4</v>
      </c>
      <c r="BK45" t="str">
        <f t="shared" si="3"/>
        <v>19_THA</v>
      </c>
      <c r="BL45" t="str">
        <f t="shared" si="4"/>
        <v>d_ind_cem_17_electricity</v>
      </c>
      <c r="BO45" s="8">
        <f t="shared" si="5"/>
        <v>23.62025088</v>
      </c>
      <c r="BP45" s="8">
        <f t="shared" si="6"/>
        <v>22.885718688000001</v>
      </c>
      <c r="BQ45" s="8" cm="1">
        <f t="array" ref="BQ45">K45*INDEX(prod_est,$G45+$H45-1,MATCH(BQ$14,$BP$14:$DP$14,0))</f>
        <v>23.061502554006545</v>
      </c>
      <c r="BR45" s="8" cm="1">
        <f t="array" ref="BR45">L45*INDEX(prod_est,$G45+$H45-1,MATCH(BR$14,$BP$14:$DP$14,0))</f>
        <v>20.863794527125091</v>
      </c>
      <c r="BS45" s="8" cm="1">
        <f t="array" ref="BS45">M45*INDEX(prod_est,$G45+$H45-1,MATCH(BS$14,$BP$14:$DP$14,0))</f>
        <v>21.532553190809438</v>
      </c>
      <c r="BT45" s="8" cm="1">
        <f t="array" ref="BT45">N45*INDEX(prod_est,$G45+$H45-1,MATCH(BT$14,$BP$14:$DP$14,0))</f>
        <v>22.235737096218745</v>
      </c>
      <c r="BU45" s="8" cm="1">
        <f t="array" ref="BU45">O45*INDEX(prod_est,$G45+$H45-1,MATCH(BU$14,$BP$14:$DP$14,0))</f>
        <v>22.97737415699147</v>
      </c>
      <c r="BV45" s="8" cm="1">
        <f t="array" ref="BV45">P45*INDEX(prod_est,$G45+$H45-1,MATCH(BV$14,$BP$14:$DP$14,0))</f>
        <v>23.750565923256964</v>
      </c>
      <c r="BW45" s="8" cm="1">
        <f t="array" ref="BW45">Q45*INDEX(prod_est,$G45+$H45-1,MATCH(BW$14,$BP$14:$DP$14,0))</f>
        <v>24.561056686629787</v>
      </c>
      <c r="BX45" s="8" cm="1">
        <f t="array" ref="BX45">R45*INDEX(prod_est,$G45+$H45-1,MATCH(BX$14,$BP$14:$DP$14,0))</f>
        <v>25.410025210276746</v>
      </c>
      <c r="BY45" s="8" cm="1">
        <f t="array" ref="BY45">S45*INDEX(prod_est,$G45+$H45-1,MATCH(BY$14,$BP$14:$DP$14,0))</f>
        <v>26.289554014605077</v>
      </c>
      <c r="BZ45" s="8" cm="1">
        <f t="array" ref="BZ45">T45*INDEX(prod_est,$G45+$H45-1,MATCH(BZ$14,$BP$14:$DP$14,0))</f>
        <v>26.770143490832389</v>
      </c>
      <c r="CA45" s="8" cm="1">
        <f t="array" ref="CA45">U45*INDEX(prod_est,$G45+$H45-1,MATCH(CA$14,$BP$14:$DP$14,0))</f>
        <v>27.257719999750499</v>
      </c>
      <c r="CB45" s="8" cm="1">
        <f t="array" ref="CB45">V45*INDEX(prod_est,$G45+$H45-1,MATCH(CB$14,$BP$14:$DP$14,0))</f>
        <v>27.750597535315745</v>
      </c>
      <c r="CC45" s="8" cm="1">
        <f t="array" ref="CC45">W45*INDEX(prod_est,$G45+$H45-1,MATCH(CC$14,$BP$14:$DP$14,0))</f>
        <v>28.239489469761718</v>
      </c>
      <c r="CD45" s="8" cm="1">
        <f t="array" ref="CD45">X45*INDEX(prod_est,$G45+$H45-1,MATCH(CD$14,$BP$14:$DP$14,0))</f>
        <v>28.728212964388799</v>
      </c>
      <c r="CE45" s="8" cm="1">
        <f t="array" ref="CE45">Y45*INDEX(prod_est,$G45+$H45-1,MATCH(CE$14,$BP$14:$DP$14,0))</f>
        <v>29.21584704483141</v>
      </c>
      <c r="CF45" s="8" cm="1">
        <f t="array" ref="CF45">Z45*INDEX(prod_est,$G45+$H45-1,MATCH(CF$14,$BP$14:$DP$14,0))</f>
        <v>29.698821118750551</v>
      </c>
      <c r="CG45" s="8" cm="1">
        <f t="array" ref="CG45">AA45*INDEX(prod_est,$G45+$H45-1,MATCH(CG$14,$BP$14:$DP$14,0))</f>
        <v>30.176644281197042</v>
      </c>
      <c r="CH45" s="8" cm="1">
        <f t="array" ref="CH45">AB45*INDEX(prod_est,$G45+$H45-1,MATCH(CH$14,$BP$14:$DP$14,0))</f>
        <v>30.680768006422156</v>
      </c>
      <c r="CI45" s="8" cm="1">
        <f t="array" ref="CI45">AC45*INDEX(prod_est,$G45+$H45-1,MATCH(CI$14,$BP$14:$DP$14,0))</f>
        <v>31.180344204196704</v>
      </c>
      <c r="CJ45" s="8" cm="1">
        <f t="array" ref="CJ45">AD45*INDEX(prod_est,$G45+$H45-1,MATCH(CJ$14,$BP$14:$DP$14,0))</f>
        <v>31.676042107820212</v>
      </c>
      <c r="CK45" s="8" cm="1">
        <f t="array" ref="CK45">AE45*INDEX(prod_est,$G45+$H45-1,MATCH(CK$14,$BP$14:$DP$14,0))</f>
        <v>32.162263644357232</v>
      </c>
      <c r="CL45" s="8" cm="1">
        <f t="array" ref="CL45">AF45*INDEX(prod_est,$G45+$H45-1,MATCH(CL$14,$BP$14:$DP$14,0))</f>
        <v>32.639472103191721</v>
      </c>
      <c r="CM45" s="8" cm="1">
        <f t="array" ref="CM45">AG45*INDEX(prod_est,$G45+$H45-1,MATCH(CM$14,$BP$14:$DP$14,0))</f>
        <v>33.201225399244542</v>
      </c>
      <c r="CN45" s="8" cm="1">
        <f t="array" ref="CN45">AH45*INDEX(prod_est,$G45+$H45-1,MATCH(CN$14,$BP$14:$DP$14,0))</f>
        <v>33.749127097775883</v>
      </c>
      <c r="CO45" s="8" cm="1">
        <f t="array" ref="CO45">AI45*INDEX(prod_est,$G45+$H45-1,MATCH(CO$14,$BP$14:$DP$14,0))</f>
        <v>34.291666424388588</v>
      </c>
      <c r="CP45" s="8" cm="1">
        <f t="array" ref="CP45">AJ45*INDEX(prod_est,$G45+$H45-1,MATCH(CP$14,$BP$14:$DP$14,0))</f>
        <v>34.826357998862456</v>
      </c>
      <c r="CQ45" s="8" cm="1">
        <f t="array" ref="CQ45">AK45*INDEX(prod_est,$G45+$H45-1,MATCH(CQ$14,$BP$14:$DP$14,0))</f>
        <v>35.35001011485808</v>
      </c>
      <c r="CR45" s="8" cm="1">
        <f t="array" ref="CR45">AL45*INDEX(prod_est,$G45+$H45-1,MATCH(CR$14,$BP$14:$DP$14,0))</f>
        <v>35.865992973609174</v>
      </c>
      <c r="CS45" s="8" cm="1">
        <f t="array" ref="CS45">AM45*INDEX(prod_est,$G45+$H45-1,MATCH(CS$14,$BP$14:$DP$14,0))</f>
        <v>36.374546903350947</v>
      </c>
      <c r="CT45" s="8" cm="1">
        <f t="array" ref="CT45">AN45*INDEX(prod_est,$G45+$H45-1,MATCH(CT$14,$BP$14:$DP$14,0))</f>
        <v>36.880605619003425</v>
      </c>
      <c r="CU45" s="8" cm="1">
        <f t="array" ref="CU45">AO45*INDEX(prod_est,$G45+$H45-1,MATCH(CU$14,$BP$14:$DP$14,0))</f>
        <v>37.380539559236233</v>
      </c>
      <c r="CV45" s="8" cm="1">
        <f t="array" ref="CV45">AP45*INDEX(prod_est,$G45+$H45-1,MATCH(CV$14,$BP$14:$DP$14,0))</f>
        <v>37.879837776868243</v>
      </c>
      <c r="CW45" cm="1">
        <f t="array" ref="CW45">AQ45*INDEX(prod_est,$G45+$H45-1,MATCH(CW$14,$BP$14:$DP$14,0))</f>
        <v>37.836244989602314</v>
      </c>
      <c r="CX45" cm="1">
        <f t="array" ref="CX45">AR45*INDEX(prod_est,$G45+$H45-1,MATCH(CX$14,$BP$14:$DP$14,0))</f>
        <v>37.792702369686957</v>
      </c>
      <c r="CY45" cm="1">
        <f t="array" ref="CY45">AS45*INDEX(prod_est,$G45+$H45-1,MATCH(CY$14,$BP$14:$DP$14,0))</f>
        <v>37.749209859388706</v>
      </c>
      <c r="CZ45" cm="1">
        <f t="array" ref="CZ45">AT45*INDEX(prod_est,$G45+$H45-1,MATCH(CZ$14,$BP$14:$DP$14,0))</f>
        <v>37.705767401040525</v>
      </c>
      <c r="DA45" cm="1">
        <f t="array" ref="DA45">AU45*INDEX(prod_est,$G45+$H45-1,MATCH(DA$14,$BP$14:$DP$14,0))</f>
        <v>37.662374937041747</v>
      </c>
      <c r="DB45" cm="1">
        <f t="array" ref="DB45">AV45*INDEX(prod_est,$G45+$H45-1,MATCH(DB$14,$BP$14:$DP$14,0))</f>
        <v>37.619032409857994</v>
      </c>
      <c r="DC45" cm="1">
        <f t="array" ref="DC45">AW45*INDEX(prod_est,$G45+$H45-1,MATCH(DC$14,$BP$14:$DP$14,0))</f>
        <v>37.57573976202108</v>
      </c>
      <c r="DD45" cm="1">
        <f t="array" ref="DD45">AX45*INDEX(prod_est,$G45+$H45-1,MATCH(DD$14,$BP$14:$DP$14,0))</f>
        <v>37.532496936128993</v>
      </c>
      <c r="DE45" cm="1">
        <f t="array" ref="DE45">AY45*INDEX(prod_est,$G45+$H45-1,MATCH(DE$14,$BP$14:$DP$14,0))</f>
        <v>37.489303874845739</v>
      </c>
      <c r="DF45" cm="1">
        <f t="array" ref="DF45">AZ45*INDEX(prod_est,$G45+$H45-1,MATCH(DF$14,$BP$14:$DP$14,0))</f>
        <v>37.446160520901337</v>
      </c>
      <c r="DG45" cm="1">
        <f t="array" ref="DG45">BA45*INDEX(prod_est,$G45+$H45-1,MATCH(DG$14,$BP$14:$DP$14,0))</f>
        <v>37.403066817091698</v>
      </c>
      <c r="DH45" cm="1">
        <f t="array" ref="DH45">BB45*INDEX(prod_est,$G45+$H45-1,MATCH(DH$14,$BP$14:$DP$14,0))</f>
        <v>37.360022706278571</v>
      </c>
      <c r="DI45" cm="1">
        <f t="array" ref="DI45">BC45*INDEX(prod_est,$G45+$H45-1,MATCH(DI$14,$BP$14:$DP$14,0))</f>
        <v>37.317028131389456</v>
      </c>
      <c r="DJ45" cm="1">
        <f t="array" ref="DJ45">BD45*INDEX(prod_est,$G45+$H45-1,MATCH(DJ$14,$BP$14:$DP$14,0))</f>
        <v>37.274083035417533</v>
      </c>
      <c r="DK45" cm="1">
        <f t="array" ref="DK45">BE45*INDEX(prod_est,$G45+$H45-1,MATCH(DK$14,$BP$14:$DP$14,0))</f>
        <v>37.231187361421597</v>
      </c>
      <c r="DL45" cm="1">
        <f t="array" ref="DL45">BF45*INDEX(prod_est,$G45+$H45-1,MATCH(DL$14,$BP$14:$DP$14,0))</f>
        <v>37.188341052525949</v>
      </c>
      <c r="DM45" cm="1">
        <f t="array" ref="DM45">BG45*INDEX(prod_est,$G45+$H45-1,MATCH(DM$14,$BP$14:$DP$14,0))</f>
        <v>37.145544051920382</v>
      </c>
      <c r="DN45" cm="1">
        <f t="array" ref="DN45">BH45*INDEX(prod_est,$G45+$H45-1,MATCH(DN$14,$BP$14:$DP$14,0))</f>
        <v>37.102796302860021</v>
      </c>
      <c r="DO45" cm="1">
        <f t="array" ref="DO45">BI45*INDEX(prod_est,$G45+$H45-1,MATCH(DO$14,$BP$14:$DP$14,0))</f>
        <v>37.060097748665328</v>
      </c>
      <c r="DP45" cm="1">
        <f t="array" ref="DP45">BJ45*INDEX(prod_est,$G45+$H45-1,MATCH(DP$14,$BP$14:$DP$14,0))</f>
        <v>37.017448332721983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19_THA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4">SUM(J15:J46)*1000</f>
        <v>7.8641274329217925</v>
      </c>
      <c r="K47" s="42">
        <f t="shared" si="64"/>
        <v>7.8550772559850559</v>
      </c>
      <c r="L47" s="42">
        <f t="shared" si="64"/>
        <v>7.8460374941520046</v>
      </c>
      <c r="M47" s="42">
        <f t="shared" si="64"/>
        <v>7.837008135436748</v>
      </c>
      <c r="N47" s="42">
        <f t="shared" si="64"/>
        <v>7.8279891678671945</v>
      </c>
      <c r="O47" s="42">
        <f t="shared" si="64"/>
        <v>7.8189805794850322</v>
      </c>
      <c r="P47" s="42">
        <f t="shared" si="64"/>
        <v>7.8099823583457111</v>
      </c>
      <c r="Q47" s="42">
        <f t="shared" si="64"/>
        <v>7.8009944925184183</v>
      </c>
      <c r="R47" s="42">
        <f t="shared" si="64"/>
        <v>7.7920169700860837</v>
      </c>
      <c r="S47" s="42">
        <f t="shared" si="64"/>
        <v>7.7830497791453421</v>
      </c>
      <c r="T47" s="42">
        <f t="shared" si="64"/>
        <v>7.77409290780653</v>
      </c>
      <c r="U47" s="42">
        <f t="shared" si="64"/>
        <v>7.7651463441936706</v>
      </c>
      <c r="V47" s="42">
        <f t="shared" si="64"/>
        <v>7.7562100764444457</v>
      </c>
      <c r="W47" s="42">
        <f t="shared" si="64"/>
        <v>7.7472840927101974</v>
      </c>
      <c r="X47" s="42">
        <f t="shared" si="64"/>
        <v>7.7383683811558983</v>
      </c>
      <c r="Y47" s="42">
        <f t="shared" si="64"/>
        <v>7.7294629299601407</v>
      </c>
      <c r="Z47" s="42">
        <f t="shared" si="64"/>
        <v>7.720567727315121</v>
      </c>
      <c r="AA47" s="42">
        <f t="shared" si="64"/>
        <v>7.7116827614266281</v>
      </c>
      <c r="AB47" s="42">
        <f t="shared" si="64"/>
        <v>7.7028080205140226</v>
      </c>
      <c r="AC47" s="42">
        <f t="shared" si="64"/>
        <v>7.6939434928102202</v>
      </c>
      <c r="AD47" s="42">
        <f t="shared" si="64"/>
        <v>7.6850891665616832</v>
      </c>
      <c r="AE47" s="42">
        <f t="shared" si="64"/>
        <v>7.6762450300283893</v>
      </c>
      <c r="AF47" s="42">
        <f t="shared" si="64"/>
        <v>7.667411071483837</v>
      </c>
      <c r="AG47" s="42">
        <f t="shared" si="64"/>
        <v>7.6585872792150198</v>
      </c>
      <c r="AH47" s="42">
        <f t="shared" si="64"/>
        <v>7.649773641522402</v>
      </c>
      <c r="AI47" s="42">
        <f t="shared" si="64"/>
        <v>7.6409701467199227</v>
      </c>
      <c r="AJ47" s="42">
        <f t="shared" si="64"/>
        <v>7.6321767831349634</v>
      </c>
      <c r="AK47" s="42">
        <f t="shared" si="64"/>
        <v>7.6233935391083376</v>
      </c>
      <c r="AL47" s="42">
        <f t="shared" si="64"/>
        <v>7.6146204029942828</v>
      </c>
      <c r="AM47" s="42">
        <f t="shared" si="64"/>
        <v>7.6058573631604292</v>
      </c>
      <c r="AN47" s="42">
        <f t="shared" si="64"/>
        <v>7.5971044079878034</v>
      </c>
      <c r="AO47" s="42">
        <f t="shared" ref="AO47:BJ47" si="65">SUM(AO15:AO46)*1000</f>
        <v>7.5883615258707984</v>
      </c>
      <c r="AP47">
        <f t="shared" si="65"/>
        <v>7.5796287052171616</v>
      </c>
      <c r="AQ47">
        <f t="shared" si="65"/>
        <v>7.5709059344479819</v>
      </c>
      <c r="AR47">
        <f t="shared" si="65"/>
        <v>7.562193201997677</v>
      </c>
      <c r="AS47">
        <f t="shared" si="65"/>
        <v>7.553490496313974</v>
      </c>
      <c r="AT47">
        <f t="shared" si="65"/>
        <v>7.544797805857888</v>
      </c>
      <c r="AU47">
        <f t="shared" si="65"/>
        <v>7.5361151191037221</v>
      </c>
      <c r="AV47">
        <f t="shared" si="65"/>
        <v>7.5274424245390339</v>
      </c>
      <c r="AW47">
        <f t="shared" si="65"/>
        <v>7.5187797106646395</v>
      </c>
      <c r="AX47">
        <f t="shared" si="65"/>
        <v>7.5101269659945835</v>
      </c>
      <c r="AY47">
        <f t="shared" si="65"/>
        <v>7.5014841790561277</v>
      </c>
      <c r="AZ47">
        <f t="shared" si="65"/>
        <v>7.4928513383897393</v>
      </c>
      <c r="BA47">
        <f t="shared" si="65"/>
        <v>7.484228432549072</v>
      </c>
      <c r="BB47">
        <f t="shared" si="65"/>
        <v>7.4756154501009542</v>
      </c>
      <c r="BC47">
        <f t="shared" si="65"/>
        <v>7.4670123796253662</v>
      </c>
      <c r="BD47">
        <f t="shared" si="65"/>
        <v>7.4584192097154425</v>
      </c>
      <c r="BE47">
        <f t="shared" si="65"/>
        <v>7.4498359289774285</v>
      </c>
      <c r="BF47">
        <f t="shared" si="65"/>
        <v>7.4412625260306973</v>
      </c>
      <c r="BG47">
        <f t="shared" si="65"/>
        <v>7.4326989895077036</v>
      </c>
      <c r="BH47">
        <f t="shared" si="65"/>
        <v>7.4241453080540003</v>
      </c>
      <c r="BI47">
        <f t="shared" si="65"/>
        <v>7.4156014703281938</v>
      </c>
      <c r="BJ47">
        <f t="shared" si="65"/>
        <v>7.4070674650019548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19_THA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19_THA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13.32281628</v>
      </c>
      <c r="BP58" s="65">
        <f t="shared" si="73"/>
        <v>14.99586156</v>
      </c>
      <c r="BQ58" s="65">
        <f t="shared" si="73"/>
        <v>15.111043895108311</v>
      </c>
      <c r="BR58" s="65">
        <f t="shared" si="73"/>
        <v>13.670996249250649</v>
      </c>
      <c r="BS58" s="65">
        <f t="shared" si="73"/>
        <v>14.109200199687196</v>
      </c>
      <c r="BT58" s="65">
        <f t="shared" si="73"/>
        <v>14.569961281324858</v>
      </c>
      <c r="BU58" s="65">
        <f t="shared" si="73"/>
        <v>15.055918783587812</v>
      </c>
      <c r="BV58" s="65">
        <f t="shared" si="73"/>
        <v>15.562552498889437</v>
      </c>
      <c r="BW58" s="65">
        <f t="shared" si="73"/>
        <v>16.093626372901987</v>
      </c>
      <c r="BX58" s="65">
        <f t="shared" si="73"/>
        <v>16.649912789901546</v>
      </c>
      <c r="BY58" s="65">
        <f t="shared" si="73"/>
        <v>17.226223823325885</v>
      </c>
      <c r="BZ58" s="65">
        <f t="shared" si="73"/>
        <v>17.541129959809879</v>
      </c>
      <c r="CA58" s="65">
        <f t="shared" si="73"/>
        <v>17.860614347751692</v>
      </c>
      <c r="CB58" s="65">
        <f t="shared" si="73"/>
        <v>18.183572232104517</v>
      </c>
      <c r="CC58" s="65">
        <f t="shared" si="73"/>
        <v>18.503918552300988</v>
      </c>
      <c r="CD58" s="65">
        <f t="shared" si="73"/>
        <v>18.824154502347419</v>
      </c>
      <c r="CE58" s="65">
        <f t="shared" si="73"/>
        <v>19.143676614016545</v>
      </c>
      <c r="CF58" s="65">
        <f t="shared" si="73"/>
        <v>19.460145257553542</v>
      </c>
      <c r="CG58" s="65">
        <f t="shared" si="73"/>
        <v>19.773238767610803</v>
      </c>
      <c r="CH58" s="65">
        <f t="shared" si="73"/>
        <v>20.103565714981315</v>
      </c>
      <c r="CI58" s="65">
        <f t="shared" si="73"/>
        <v>20.430912896104648</v>
      </c>
      <c r="CJ58" s="65">
        <f t="shared" si="73"/>
        <v>20.755718825936253</v>
      </c>
      <c r="CK58" s="65">
        <f t="shared" si="73"/>
        <v>21.074315368557514</v>
      </c>
      <c r="CL58" s="65">
        <f t="shared" si="73"/>
        <v>21.387006094223704</v>
      </c>
      <c r="CM58" s="65">
        <f t="shared" si="73"/>
        <v>21.755094803751483</v>
      </c>
      <c r="CN58" s="65">
        <f t="shared" si="73"/>
        <v>22.114107257398967</v>
      </c>
      <c r="CO58" s="65">
        <f t="shared" si="73"/>
        <v>22.469606018161308</v>
      </c>
      <c r="CP58" s="65">
        <f t="shared" si="73"/>
        <v>22.819962541258523</v>
      </c>
      <c r="CQ58" s="65">
        <f t="shared" si="73"/>
        <v>23.163085461894127</v>
      </c>
      <c r="CR58" s="65">
        <f t="shared" si="73"/>
        <v>23.501183103600336</v>
      </c>
      <c r="CS58" s="65">
        <f t="shared" si="73"/>
        <v>23.834412941394344</v>
      </c>
      <c r="CT58" s="65">
        <f t="shared" si="73"/>
        <v>24.166007790768035</v>
      </c>
      <c r="CU58" s="65">
        <f t="shared" si="73"/>
        <v>24.493589382549438</v>
      </c>
      <c r="CV58" s="65">
        <f t="shared" ref="CV58:DP58" si="74">CV$49*CV15</f>
        <v>24.82075441725252</v>
      </c>
      <c r="CW58" s="65">
        <f t="shared" si="74"/>
        <v>24.79219025408306</v>
      </c>
      <c r="CX58" s="65">
        <f t="shared" si="74"/>
        <v>24.763658963057765</v>
      </c>
      <c r="CY58" s="65">
        <f t="shared" si="74"/>
        <v>24.735160506346794</v>
      </c>
      <c r="CZ58" s="65">
        <f t="shared" si="74"/>
        <v>24.706694846163838</v>
      </c>
      <c r="DA58" s="65">
        <f t="shared" si="74"/>
        <v>24.678261944766074</v>
      </c>
      <c r="DB58" s="65">
        <f t="shared" si="74"/>
        <v>24.649861764454105</v>
      </c>
      <c r="DC58" s="65">
        <f t="shared" si="74"/>
        <v>24.621494267571936</v>
      </c>
      <c r="DD58" s="65">
        <f t="shared" si="74"/>
        <v>24.593159416506893</v>
      </c>
      <c r="DE58" s="65">
        <f t="shared" si="74"/>
        <v>24.564857173689592</v>
      </c>
      <c r="DF58" s="65">
        <f t="shared" si="74"/>
        <v>24.536587501593882</v>
      </c>
      <c r="DG58" s="65">
        <f t="shared" si="74"/>
        <v>24.50835036273681</v>
      </c>
      <c r="DH58" s="65">
        <f t="shared" si="74"/>
        <v>24.480145719678543</v>
      </c>
      <c r="DI58" s="65">
        <f t="shared" si="74"/>
        <v>24.451973535022336</v>
      </c>
      <c r="DJ58" s="65">
        <f t="shared" si="74"/>
        <v>24.4238337714145</v>
      </c>
      <c r="DK58" s="65">
        <f t="shared" si="74"/>
        <v>24.395726391544308</v>
      </c>
      <c r="DL58" s="65">
        <f t="shared" si="74"/>
        <v>24.367651358143984</v>
      </c>
      <c r="DM58" s="65">
        <f t="shared" si="74"/>
        <v>24.339608633988636</v>
      </c>
      <c r="DN58" s="65">
        <f t="shared" si="74"/>
        <v>24.311598181896219</v>
      </c>
      <c r="DO58" s="65">
        <f t="shared" si="74"/>
        <v>24.283619964727471</v>
      </c>
      <c r="DP58" s="65">
        <f t="shared" si="74"/>
        <v>24.255673945385869</v>
      </c>
    </row>
    <row r="59" spans="1:120" x14ac:dyDescent="0.25">
      <c r="A59" s="65" t="str">
        <f t="shared" si="69"/>
        <v>19_THA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19_THA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2.7632879999999999E-2</v>
      </c>
      <c r="BP59" s="65">
        <f t="shared" si="75"/>
        <v>5.5265759999999997E-2</v>
      </c>
      <c r="BQ59" s="65">
        <f t="shared" si="75"/>
        <v>5.5690253068495323E-2</v>
      </c>
      <c r="BR59" s="65">
        <f t="shared" si="75"/>
        <v>5.0383100340650695E-2</v>
      </c>
      <c r="BS59" s="65">
        <f t="shared" si="75"/>
        <v>5.1998057524603125E-2</v>
      </c>
      <c r="BT59" s="65">
        <f t="shared" si="75"/>
        <v>5.3696146777644178E-2</v>
      </c>
      <c r="BU59" s="65">
        <f t="shared" si="75"/>
        <v>5.5487094939095725E-2</v>
      </c>
      <c r="BV59" s="65">
        <f t="shared" si="75"/>
        <v>5.7354243232359096E-2</v>
      </c>
      <c r="BW59" s="65">
        <f t="shared" si="75"/>
        <v>5.9311463305778328E-2</v>
      </c>
      <c r="BX59" s="65">
        <f t="shared" si="75"/>
        <v>6.1361601704972624E-2</v>
      </c>
      <c r="BY59" s="65">
        <f t="shared" si="75"/>
        <v>6.3485538841304881E-2</v>
      </c>
      <c r="BZ59" s="65">
        <f t="shared" si="75"/>
        <v>6.4646094164639817E-2</v>
      </c>
      <c r="CA59" s="65">
        <f t="shared" si="75"/>
        <v>6.582352217950202E-2</v>
      </c>
      <c r="CB59" s="65">
        <f t="shared" si="75"/>
        <v>6.7013751420772164E-2</v>
      </c>
      <c r="CC59" s="65">
        <f t="shared" si="75"/>
        <v>6.8194356001444315E-2</v>
      </c>
      <c r="CD59" s="65">
        <f t="shared" si="75"/>
        <v>6.937455382387861E-2</v>
      </c>
      <c r="CE59" s="65">
        <f t="shared" si="75"/>
        <v>7.055212086579514E-2</v>
      </c>
      <c r="CF59" s="65">
        <f t="shared" si="75"/>
        <v>7.1718434653853427E-2</v>
      </c>
      <c r="CG59" s="65">
        <f t="shared" si="75"/>
        <v>7.2872309722328138E-2</v>
      </c>
      <c r="CH59" s="65">
        <f t="shared" si="75"/>
        <v>7.4089696914245592E-2</v>
      </c>
      <c r="CI59" s="65">
        <f t="shared" si="75"/>
        <v>7.5296102473289606E-2</v>
      </c>
      <c r="CJ59" s="65">
        <f t="shared" si="75"/>
        <v>7.6493142502822284E-2</v>
      </c>
      <c r="CK59" s="65">
        <f t="shared" si="75"/>
        <v>7.7667298451841102E-2</v>
      </c>
      <c r="CL59" s="65">
        <f t="shared" si="75"/>
        <v>7.8819689098403811E-2</v>
      </c>
      <c r="CM59" s="65">
        <f t="shared" si="75"/>
        <v>8.017624351830685E-2</v>
      </c>
      <c r="CN59" s="65">
        <f t="shared" si="75"/>
        <v>8.1499348297642576E-2</v>
      </c>
      <c r="CO59" s="65">
        <f t="shared" si="75"/>
        <v>8.2809503710452953E-2</v>
      </c>
      <c r="CP59" s="65">
        <f t="shared" si="75"/>
        <v>8.410070791652359E-2</v>
      </c>
      <c r="CQ59" s="65">
        <f t="shared" si="75"/>
        <v>8.536525339838695E-2</v>
      </c>
      <c r="CR59" s="65">
        <f t="shared" si="75"/>
        <v>8.6611278713327328E-2</v>
      </c>
      <c r="CS59" s="65">
        <f t="shared" si="75"/>
        <v>8.783936421989709E-2</v>
      </c>
      <c r="CT59" s="65">
        <f t="shared" si="75"/>
        <v>8.9061424138855316E-2</v>
      </c>
      <c r="CU59" s="65">
        <f t="shared" si="75"/>
        <v>9.026869359512317E-2</v>
      </c>
      <c r="CV59" s="65">
        <f t="shared" si="75"/>
        <v>9.1474427871606603E-2</v>
      </c>
      <c r="CW59" s="65">
        <f t="shared" ref="CW59:DP59" si="76">CW$49*CW16</f>
        <v>9.1369157482172281E-2</v>
      </c>
      <c r="CX59" s="65">
        <f t="shared" si="76"/>
        <v>9.1264008239763966E-2</v>
      </c>
      <c r="CY59" s="65">
        <f t="shared" si="76"/>
        <v>9.1158980004963502E-2</v>
      </c>
      <c r="CZ59" s="65">
        <f t="shared" si="76"/>
        <v>9.1054072638513214E-2</v>
      </c>
      <c r="DA59" s="65">
        <f t="shared" si="76"/>
        <v>9.0949286001315632E-2</v>
      </c>
      <c r="DB59" s="65">
        <f t="shared" si="76"/>
        <v>9.084461995443345E-2</v>
      </c>
      <c r="DC59" s="65">
        <f t="shared" si="76"/>
        <v>9.0740074359089151E-2</v>
      </c>
      <c r="DD59" s="65">
        <f t="shared" si="76"/>
        <v>9.0635649076665006E-2</v>
      </c>
      <c r="DE59" s="65">
        <f t="shared" si="76"/>
        <v>9.0531343968702757E-2</v>
      </c>
      <c r="DF59" s="65">
        <f t="shared" si="76"/>
        <v>9.0427158896903517E-2</v>
      </c>
      <c r="DG59" s="65">
        <f t="shared" si="76"/>
        <v>9.0323093723127537E-2</v>
      </c>
      <c r="DH59" s="65">
        <f t="shared" si="76"/>
        <v>9.0219148309394079E-2</v>
      </c>
      <c r="DI59" s="65">
        <f t="shared" si="76"/>
        <v>9.0115322517881138E-2</v>
      </c>
      <c r="DJ59" s="65">
        <f t="shared" si="76"/>
        <v>9.0011616210925363E-2</v>
      </c>
      <c r="DK59" s="65">
        <f t="shared" si="76"/>
        <v>8.9908029251021815E-2</v>
      </c>
      <c r="DL59" s="65">
        <f t="shared" si="76"/>
        <v>8.980456150082379E-2</v>
      </c>
      <c r="DM59" s="65">
        <f t="shared" si="76"/>
        <v>8.970121282314264E-2</v>
      </c>
      <c r="DN59" s="65">
        <f t="shared" si="76"/>
        <v>8.959798308094763E-2</v>
      </c>
      <c r="DO59" s="65">
        <f t="shared" si="76"/>
        <v>8.9494872137365677E-2</v>
      </c>
      <c r="DP59" s="65">
        <f t="shared" si="76"/>
        <v>8.9391879855681242E-2</v>
      </c>
    </row>
    <row r="60" spans="1:120" x14ac:dyDescent="0.25">
      <c r="A60" s="65" t="str">
        <f t="shared" si="69"/>
        <v>19_THA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19_THA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2.4702120000000001</v>
      </c>
      <c r="BP60" s="65">
        <f t="shared" si="77"/>
        <v>3.7367189999999999</v>
      </c>
      <c r="BQ60" s="65">
        <f t="shared" si="77"/>
        <v>3.7654205199721273</v>
      </c>
      <c r="BR60" s="65">
        <f t="shared" si="77"/>
        <v>3.4065846253053595</v>
      </c>
      <c r="BS60" s="65">
        <f t="shared" si="77"/>
        <v>3.5157777530839609</v>
      </c>
      <c r="BT60" s="65">
        <f t="shared" si="77"/>
        <v>3.6305917423520775</v>
      </c>
      <c r="BU60" s="65">
        <f t="shared" si="77"/>
        <v>3.7516842600865856</v>
      </c>
      <c r="BV60" s="65">
        <f t="shared" si="77"/>
        <v>3.8779289458242796</v>
      </c>
      <c r="BW60" s="65">
        <f t="shared" si="77"/>
        <v>4.0102637121520566</v>
      </c>
      <c r="BX60" s="65">
        <f t="shared" si="77"/>
        <v>4.1488810243703078</v>
      </c>
      <c r="BY60" s="65">
        <f t="shared" si="77"/>
        <v>4.2924881375655</v>
      </c>
      <c r="BZ60" s="65">
        <f t="shared" si="77"/>
        <v>4.3709575031773511</v>
      </c>
      <c r="CA60" s="65">
        <f t="shared" si="77"/>
        <v>4.4505676928186011</v>
      </c>
      <c r="CB60" s="65">
        <f t="shared" si="77"/>
        <v>4.531043419927208</v>
      </c>
      <c r="CC60" s="65">
        <f t="shared" si="77"/>
        <v>4.6108683887340174</v>
      </c>
      <c r="CD60" s="65">
        <f t="shared" si="77"/>
        <v>4.6906658551372455</v>
      </c>
      <c r="CE60" s="65">
        <f t="shared" si="77"/>
        <v>4.7702854449031928</v>
      </c>
      <c r="CF60" s="65">
        <f t="shared" si="77"/>
        <v>4.8491441612548609</v>
      </c>
      <c r="CG60" s="65">
        <f t="shared" si="77"/>
        <v>4.9271618505437758</v>
      </c>
      <c r="CH60" s="65">
        <f t="shared" si="77"/>
        <v>5.0094738254518303</v>
      </c>
      <c r="CI60" s="65">
        <f t="shared" si="77"/>
        <v>5.0910432922281021</v>
      </c>
      <c r="CJ60" s="65">
        <f t="shared" si="77"/>
        <v>5.1719795214976401</v>
      </c>
      <c r="CK60" s="65">
        <f t="shared" si="77"/>
        <v>5.2513684748687988</v>
      </c>
      <c r="CL60" s="65">
        <f t="shared" si="77"/>
        <v>5.3292857969943457</v>
      </c>
      <c r="CM60" s="65">
        <f t="shared" si="77"/>
        <v>5.4210073742491529</v>
      </c>
      <c r="CN60" s="65">
        <f t="shared" si="77"/>
        <v>5.5104672996701485</v>
      </c>
      <c r="CO60" s="65">
        <f t="shared" si="77"/>
        <v>5.5990516713317593</v>
      </c>
      <c r="CP60" s="65">
        <f t="shared" si="77"/>
        <v>5.6863546829922171</v>
      </c>
      <c r="CQ60" s="65">
        <f t="shared" si="77"/>
        <v>5.7718552013682052</v>
      </c>
      <c r="CR60" s="65">
        <f t="shared" si="77"/>
        <v>5.8561035039124691</v>
      </c>
      <c r="CS60" s="65">
        <f t="shared" si="77"/>
        <v>5.9391388307771296</v>
      </c>
      <c r="CT60" s="65">
        <f t="shared" si="77"/>
        <v>6.0217667457521467</v>
      </c>
      <c r="CU60" s="65">
        <f t="shared" si="77"/>
        <v>6.103394623761166</v>
      </c>
      <c r="CV60" s="65">
        <f t="shared" si="77"/>
        <v>6.1849187026824879</v>
      </c>
      <c r="CW60" s="65">
        <f t="shared" ref="CW60:DP60" si="78">CW$49*CW17</f>
        <v>6.1778009888514172</v>
      </c>
      <c r="CX60" s="65">
        <f t="shared" si="78"/>
        <v>6.1706914662113084</v>
      </c>
      <c r="CY60" s="65">
        <f t="shared" si="78"/>
        <v>6.1635901253355962</v>
      </c>
      <c r="CZ60" s="65">
        <f t="shared" si="78"/>
        <v>6.1564969568085592</v>
      </c>
      <c r="DA60" s="65">
        <f t="shared" si="78"/>
        <v>6.1494119512253143</v>
      </c>
      <c r="DB60" s="65">
        <f t="shared" si="78"/>
        <v>6.1423350991918015</v>
      </c>
      <c r="DC60" s="65">
        <f t="shared" si="78"/>
        <v>6.1352663913247723</v>
      </c>
      <c r="DD60" s="65">
        <f t="shared" si="78"/>
        <v>6.128205818251776</v>
      </c>
      <c r="DE60" s="65">
        <f t="shared" si="78"/>
        <v>6.1211533706111467</v>
      </c>
      <c r="DF60" s="65">
        <f t="shared" si="78"/>
        <v>6.1141090390519937</v>
      </c>
      <c r="DG60" s="65">
        <f t="shared" si="78"/>
        <v>6.1070728142341864</v>
      </c>
      <c r="DH60" s="65">
        <f t="shared" si="78"/>
        <v>6.100044686828344</v>
      </c>
      <c r="DI60" s="65">
        <f t="shared" si="78"/>
        <v>6.0930246475158221</v>
      </c>
      <c r="DJ60" s="65">
        <f t="shared" si="78"/>
        <v>6.086012686988699</v>
      </c>
      <c r="DK60" s="65">
        <f t="shared" si="78"/>
        <v>6.0790087959497647</v>
      </c>
      <c r="DL60" s="65">
        <f t="shared" si="78"/>
        <v>6.0720129651125117</v>
      </c>
      <c r="DM60" s="65">
        <f t="shared" si="78"/>
        <v>6.0650251852011161</v>
      </c>
      <c r="DN60" s="65">
        <f t="shared" si="78"/>
        <v>6.0580454469504295</v>
      </c>
      <c r="DO60" s="65">
        <f t="shared" si="78"/>
        <v>6.0510737411059683</v>
      </c>
      <c r="DP60" s="65">
        <f t="shared" si="78"/>
        <v>6.0441100584238949</v>
      </c>
    </row>
    <row r="61" spans="1:120" x14ac:dyDescent="0.25">
      <c r="A61" s="65" t="str">
        <f t="shared" si="69"/>
        <v>19_THA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19_THA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141.43261608</v>
      </c>
      <c r="BP61" s="65">
        <f t="shared" si="79"/>
        <v>183.08164643999999</v>
      </c>
      <c r="BQ61" s="65">
        <f t="shared" si="79"/>
        <v>184.48788585265788</v>
      </c>
      <c r="BR61" s="65">
        <f t="shared" si="79"/>
        <v>166.9066156534906</v>
      </c>
      <c r="BS61" s="65">
        <f t="shared" si="79"/>
        <v>172.256565064629</v>
      </c>
      <c r="BT61" s="65">
        <f t="shared" si="79"/>
        <v>177.88191023764074</v>
      </c>
      <c r="BU61" s="65">
        <f t="shared" si="79"/>
        <v>183.81487375948933</v>
      </c>
      <c r="BV61" s="65">
        <f t="shared" si="79"/>
        <v>190.00026926799757</v>
      </c>
      <c r="BW61" s="65">
        <f t="shared" si="79"/>
        <v>196.48405006621712</v>
      </c>
      <c r="BX61" s="65">
        <f t="shared" si="79"/>
        <v>203.27564604814805</v>
      </c>
      <c r="BY61" s="65">
        <f t="shared" si="79"/>
        <v>210.31171879653274</v>
      </c>
      <c r="BZ61" s="65">
        <f t="shared" si="79"/>
        <v>214.15634844391056</v>
      </c>
      <c r="CA61" s="65">
        <f t="shared" si="79"/>
        <v>218.05687310014525</v>
      </c>
      <c r="CB61" s="65">
        <f t="shared" si="79"/>
        <v>221.99980501916295</v>
      </c>
      <c r="CC61" s="65">
        <f t="shared" si="79"/>
        <v>225.91085284378462</v>
      </c>
      <c r="CD61" s="65">
        <f t="shared" si="79"/>
        <v>229.82055318005382</v>
      </c>
      <c r="CE61" s="65">
        <f t="shared" si="79"/>
        <v>233.72153839816281</v>
      </c>
      <c r="CF61" s="65">
        <f t="shared" si="79"/>
        <v>237.58524439955289</v>
      </c>
      <c r="CG61" s="65">
        <f t="shared" si="79"/>
        <v>241.40774403264246</v>
      </c>
      <c r="CH61" s="65">
        <f t="shared" si="79"/>
        <v>245.44064345266699</v>
      </c>
      <c r="CI61" s="65">
        <f t="shared" si="79"/>
        <v>249.43716346839008</v>
      </c>
      <c r="CJ61" s="65">
        <f t="shared" si="79"/>
        <v>253.40265782622447</v>
      </c>
      <c r="CK61" s="65">
        <f t="shared" si="79"/>
        <v>257.29234294633653</v>
      </c>
      <c r="CL61" s="65">
        <f t="shared" si="79"/>
        <v>261.10992506073717</v>
      </c>
      <c r="CM61" s="65">
        <f t="shared" si="79"/>
        <v>265.60385071527094</v>
      </c>
      <c r="CN61" s="65">
        <f t="shared" si="79"/>
        <v>269.98696607301537</v>
      </c>
      <c r="CO61" s="65">
        <f t="shared" si="79"/>
        <v>274.32718341680294</v>
      </c>
      <c r="CP61" s="65">
        <f t="shared" si="79"/>
        <v>278.60462015046346</v>
      </c>
      <c r="CQ61" s="65">
        <f t="shared" si="79"/>
        <v>282.79374319550629</v>
      </c>
      <c r="CR61" s="65">
        <f t="shared" si="79"/>
        <v>286.92151355757505</v>
      </c>
      <c r="CS61" s="65">
        <f t="shared" si="79"/>
        <v>290.98985381946403</v>
      </c>
      <c r="CT61" s="65">
        <f t="shared" si="79"/>
        <v>295.0382328159929</v>
      </c>
      <c r="CU61" s="65">
        <f t="shared" si="79"/>
        <v>299.03761470724424</v>
      </c>
      <c r="CV61" s="65">
        <f t="shared" si="79"/>
        <v>303.0319109316647</v>
      </c>
      <c r="CW61" s="65">
        <f t="shared" ref="CW61:DP61" si="80">CW$49*CW18</f>
        <v>302.68317644906614</v>
      </c>
      <c r="CX61" s="65">
        <f t="shared" si="80"/>
        <v>302.334843296278</v>
      </c>
      <c r="CY61" s="65">
        <f t="shared" si="80"/>
        <v>301.98691101144271</v>
      </c>
      <c r="CZ61" s="65">
        <f t="shared" si="80"/>
        <v>301.63937913323451</v>
      </c>
      <c r="DA61" s="65">
        <f t="shared" si="80"/>
        <v>301.2922472008583</v>
      </c>
      <c r="DB61" s="65">
        <f t="shared" si="80"/>
        <v>300.94551475404927</v>
      </c>
      <c r="DC61" s="65">
        <f t="shared" si="80"/>
        <v>300.59918133307247</v>
      </c>
      <c r="DD61" s="65">
        <f t="shared" si="80"/>
        <v>300.25324647872185</v>
      </c>
      <c r="DE61" s="65">
        <f t="shared" si="80"/>
        <v>299.90770973231992</v>
      </c>
      <c r="DF61" s="65">
        <f t="shared" si="80"/>
        <v>299.56257063571701</v>
      </c>
      <c r="DG61" s="65">
        <f t="shared" si="80"/>
        <v>299.21782873129069</v>
      </c>
      <c r="DH61" s="65">
        <f t="shared" si="80"/>
        <v>298.87348356194514</v>
      </c>
      <c r="DI61" s="65">
        <f t="shared" si="80"/>
        <v>298.52953467111064</v>
      </c>
      <c r="DJ61" s="65">
        <f t="shared" si="80"/>
        <v>298.18598160274297</v>
      </c>
      <c r="DK61" s="65">
        <f t="shared" si="80"/>
        <v>297.8428239013225</v>
      </c>
      <c r="DL61" s="65">
        <f t="shared" si="80"/>
        <v>297.50006111185394</v>
      </c>
      <c r="DM61" s="65">
        <f t="shared" si="80"/>
        <v>297.15769277986573</v>
      </c>
      <c r="DN61" s="65">
        <f t="shared" si="80"/>
        <v>296.81571845140917</v>
      </c>
      <c r="DO61" s="65">
        <f t="shared" si="80"/>
        <v>296.47413767305807</v>
      </c>
      <c r="DP61" s="65">
        <f t="shared" si="80"/>
        <v>296.13294999190799</v>
      </c>
    </row>
    <row r="62" spans="1:120" x14ac:dyDescent="0.25">
      <c r="A62" s="65" t="str">
        <f t="shared" si="69"/>
        <v>19_THA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19_THA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19_THA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19_THA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19_THA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19_THA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0.188908416</v>
      </c>
      <c r="BP64" s="65">
        <f t="shared" si="85"/>
        <v>0.25187788799999999</v>
      </c>
      <c r="BQ64" s="65">
        <f t="shared" si="85"/>
        <v>0.25381254731823322</v>
      </c>
      <c r="BR64" s="65">
        <f t="shared" si="85"/>
        <v>0.2296247967040565</v>
      </c>
      <c r="BS64" s="65">
        <f t="shared" si="85"/>
        <v>0.23698508641516089</v>
      </c>
      <c r="BT64" s="65">
        <f t="shared" si="85"/>
        <v>0.24472425682902071</v>
      </c>
      <c r="BU64" s="65">
        <f t="shared" si="85"/>
        <v>0.2528866387527271</v>
      </c>
      <c r="BV64" s="65">
        <f t="shared" si="85"/>
        <v>0.26139630854990326</v>
      </c>
      <c r="BW64" s="65">
        <f t="shared" si="85"/>
        <v>0.2703164873087594</v>
      </c>
      <c r="BX64" s="65">
        <f t="shared" si="85"/>
        <v>0.27966014837660247</v>
      </c>
      <c r="BY64" s="65">
        <f t="shared" si="85"/>
        <v>0.28934015277976521</v>
      </c>
      <c r="BZ64" s="65">
        <f t="shared" si="85"/>
        <v>0.29462947158672204</v>
      </c>
      <c r="CA64" s="65">
        <f t="shared" si="85"/>
        <v>0.2999956889635485</v>
      </c>
      <c r="CB64" s="65">
        <f t="shared" si="85"/>
        <v>0.30542024889951913</v>
      </c>
      <c r="CC64" s="65">
        <f t="shared" si="85"/>
        <v>0.31080094371567335</v>
      </c>
      <c r="CD64" s="65">
        <f t="shared" si="85"/>
        <v>0.31617978470034358</v>
      </c>
      <c r="CE64" s="65">
        <f t="shared" si="85"/>
        <v>0.32154663570350256</v>
      </c>
      <c r="CF64" s="65">
        <f t="shared" si="85"/>
        <v>0.32686219914968334</v>
      </c>
      <c r="CG64" s="65">
        <f t="shared" si="85"/>
        <v>0.33212107218903475</v>
      </c>
      <c r="CH64" s="65">
        <f t="shared" si="85"/>
        <v>0.33766940654250094</v>
      </c>
      <c r="CI64" s="65">
        <f t="shared" si="85"/>
        <v>0.34316769127220459</v>
      </c>
      <c r="CJ64" s="65">
        <f t="shared" si="85"/>
        <v>0.34862329189165048</v>
      </c>
      <c r="CK64" s="65">
        <f t="shared" si="85"/>
        <v>0.353974596580512</v>
      </c>
      <c r="CL64" s="65">
        <f t="shared" si="85"/>
        <v>0.35922670425454328</v>
      </c>
      <c r="CM64" s="65">
        <f t="shared" si="85"/>
        <v>0.36540930379252556</v>
      </c>
      <c r="CN64" s="65">
        <f t="shared" si="85"/>
        <v>0.37143945405955869</v>
      </c>
      <c r="CO64" s="65">
        <f t="shared" si="85"/>
        <v>0.37741058660763999</v>
      </c>
      <c r="CP64" s="65">
        <f t="shared" si="85"/>
        <v>0.38329534759530731</v>
      </c>
      <c r="CQ64" s="65">
        <f t="shared" si="85"/>
        <v>0.38905860942779974</v>
      </c>
      <c r="CR64" s="65">
        <f t="shared" si="85"/>
        <v>0.39473746419649774</v>
      </c>
      <c r="CS64" s="65">
        <f t="shared" si="85"/>
        <v>0.40033455692947023</v>
      </c>
      <c r="CT64" s="65">
        <f t="shared" si="85"/>
        <v>0.40590418759041924</v>
      </c>
      <c r="CU64" s="65">
        <f t="shared" si="85"/>
        <v>0.41140640959716729</v>
      </c>
      <c r="CV64" s="65">
        <f t="shared" si="85"/>
        <v>0.41690163490574622</v>
      </c>
      <c r="CW64" s="65">
        <f t="shared" ref="CW64:DP64" si="86">CW$49*CW21</f>
        <v>0.41642185713086982</v>
      </c>
      <c r="CX64" s="65">
        <f t="shared" si="86"/>
        <v>0.41594263149274219</v>
      </c>
      <c r="CY64" s="65">
        <f t="shared" si="86"/>
        <v>0.41546395735595465</v>
      </c>
      <c r="CZ64" s="65">
        <f t="shared" si="86"/>
        <v>0.41498583408582962</v>
      </c>
      <c r="DA64" s="65">
        <f t="shared" si="86"/>
        <v>0.41450826104842015</v>
      </c>
      <c r="DB64" s="65">
        <f t="shared" si="86"/>
        <v>0.41403123761050853</v>
      </c>
      <c r="DC64" s="65">
        <f t="shared" si="86"/>
        <v>0.41355476313960604</v>
      </c>
      <c r="DD64" s="65">
        <f t="shared" si="86"/>
        <v>0.4130788370039517</v>
      </c>
      <c r="DE64" s="65">
        <f t="shared" si="86"/>
        <v>0.41260345857251163</v>
      </c>
      <c r="DF64" s="65">
        <f t="shared" si="86"/>
        <v>0.41212862721497817</v>
      </c>
      <c r="DG64" s="65">
        <f t="shared" si="86"/>
        <v>0.41165434230176889</v>
      </c>
      <c r="DH64" s="65">
        <f t="shared" si="86"/>
        <v>0.41118060320402611</v>
      </c>
      <c r="DI64" s="65">
        <f t="shared" si="86"/>
        <v>0.4107074092936156</v>
      </c>
      <c r="DJ64" s="65">
        <f t="shared" si="86"/>
        <v>0.41023475994312625</v>
      </c>
      <c r="DK64" s="65">
        <f t="shared" si="86"/>
        <v>0.40976265452586885</v>
      </c>
      <c r="DL64" s="65">
        <f t="shared" si="86"/>
        <v>0.40929109241587541</v>
      </c>
      <c r="DM64" s="65">
        <f t="shared" si="86"/>
        <v>0.40882007298789835</v>
      </c>
      <c r="DN64" s="65">
        <f t="shared" si="86"/>
        <v>0.40834959561740952</v>
      </c>
      <c r="DO64" s="65">
        <f t="shared" si="86"/>
        <v>0.40787965968059969</v>
      </c>
      <c r="DP64" s="65">
        <f t="shared" si="86"/>
        <v>0.40741026455437729</v>
      </c>
    </row>
    <row r="65" spans="1:120" x14ac:dyDescent="0.25">
      <c r="A65" s="65" t="str">
        <f t="shared" si="69"/>
        <v>19_THA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19_THA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19_THA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19_THA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19_THA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19_THA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19_THA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19_THA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0.1036233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19_THA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19_THA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11.473925400000001</v>
      </c>
      <c r="BP69" s="65">
        <f t="shared" si="95"/>
        <v>6.9207803999999999</v>
      </c>
      <c r="BQ69" s="65">
        <f t="shared" si="95"/>
        <v>6.9739385092593018</v>
      </c>
      <c r="BR69" s="65">
        <f t="shared" si="95"/>
        <v>6.3093382472042121</v>
      </c>
      <c r="BS69" s="65">
        <f t="shared" si="95"/>
        <v>6.5115749309218911</v>
      </c>
      <c r="BT69" s="65">
        <f t="shared" si="95"/>
        <v>6.7242220169277145</v>
      </c>
      <c r="BU69" s="65">
        <f t="shared" si="95"/>
        <v>6.9484975707822141</v>
      </c>
      <c r="BV69" s="65">
        <f t="shared" si="95"/>
        <v>7.1823154593249683</v>
      </c>
      <c r="BW69" s="65">
        <f t="shared" si="95"/>
        <v>7.427412791246331</v>
      </c>
      <c r="BX69" s="65">
        <f t="shared" si="95"/>
        <v>7.6841460316908892</v>
      </c>
      <c r="BY69" s="65">
        <f t="shared" si="95"/>
        <v>7.9501208867179525</v>
      </c>
      <c r="BZ69" s="65">
        <f t="shared" si="95"/>
        <v>8.0954540647083046</v>
      </c>
      <c r="CA69" s="65">
        <f t="shared" si="95"/>
        <v>8.242900163842183</v>
      </c>
      <c r="CB69" s="65">
        <f t="shared" si="95"/>
        <v>8.3919493256466957</v>
      </c>
      <c r="CC69" s="65">
        <f t="shared" si="95"/>
        <v>8.5397932174535924</v>
      </c>
      <c r="CD69" s="65">
        <f t="shared" si="95"/>
        <v>8.6875861720357062</v>
      </c>
      <c r="CE69" s="65">
        <f t="shared" si="95"/>
        <v>8.8350496811484351</v>
      </c>
      <c r="CF69" s="65">
        <f t="shared" si="95"/>
        <v>8.9811039759711875</v>
      </c>
      <c r="CG69" s="65">
        <f t="shared" si="95"/>
        <v>9.1256006038642692</v>
      </c>
      <c r="CH69" s="65">
        <f t="shared" si="95"/>
        <v>9.2780506817612043</v>
      </c>
      <c r="CI69" s="65">
        <f t="shared" si="95"/>
        <v>9.4291255597233086</v>
      </c>
      <c r="CJ69" s="65">
        <f t="shared" si="95"/>
        <v>9.5790276179670606</v>
      </c>
      <c r="CK69" s="65">
        <f t="shared" si="95"/>
        <v>9.726063965219188</v>
      </c>
      <c r="CL69" s="65">
        <f t="shared" si="95"/>
        <v>9.8703747030046571</v>
      </c>
      <c r="CM69" s="65">
        <f t="shared" si="95"/>
        <v>10.040252313315241</v>
      </c>
      <c r="CN69" s="65">
        <f t="shared" si="95"/>
        <v>10.205941116363874</v>
      </c>
      <c r="CO69" s="65">
        <f t="shared" si="95"/>
        <v>10.370008305558992</v>
      </c>
      <c r="CP69" s="65">
        <f t="shared" si="95"/>
        <v>10.531702286819202</v>
      </c>
      <c r="CQ69" s="65">
        <f t="shared" si="95"/>
        <v>10.690057868752547</v>
      </c>
      <c r="CR69" s="65">
        <f t="shared" si="95"/>
        <v>10.84609422069167</v>
      </c>
      <c r="CS69" s="65">
        <f t="shared" si="95"/>
        <v>10.999884019355294</v>
      </c>
      <c r="CT69" s="65">
        <f t="shared" si="95"/>
        <v>11.152919250115746</v>
      </c>
      <c r="CU69" s="65">
        <f t="shared" si="95"/>
        <v>11.304102311571107</v>
      </c>
      <c r="CV69" s="65">
        <f t="shared" si="95"/>
        <v>11.455093126648917</v>
      </c>
      <c r="CW69" s="65">
        <f t="shared" ref="CW69:DP69" si="96">CW$49*CW26</f>
        <v>11.441910402881117</v>
      </c>
      <c r="CX69" s="65">
        <f t="shared" si="96"/>
        <v>11.428742850024985</v>
      </c>
      <c r="CY69" s="65">
        <f t="shared" si="96"/>
        <v>11.415590450621563</v>
      </c>
      <c r="CZ69" s="65">
        <f t="shared" si="96"/>
        <v>11.402453187231993</v>
      </c>
      <c r="DA69" s="65">
        <f t="shared" si="96"/>
        <v>11.38933104243748</v>
      </c>
      <c r="DB69" s="65">
        <f t="shared" si="96"/>
        <v>11.376223998839277</v>
      </c>
      <c r="DC69" s="65">
        <f t="shared" si="96"/>
        <v>11.363132039058662</v>
      </c>
      <c r="DD69" s="65">
        <f t="shared" si="96"/>
        <v>11.35005514573691</v>
      </c>
      <c r="DE69" s="65">
        <f t="shared" si="96"/>
        <v>11.336993301535275</v>
      </c>
      <c r="DF69" s="65">
        <f t="shared" si="96"/>
        <v>11.323946489134961</v>
      </c>
      <c r="DG69" s="65">
        <f t="shared" si="96"/>
        <v>11.310914691237105</v>
      </c>
      <c r="DH69" s="65">
        <f t="shared" si="96"/>
        <v>11.297897890562757</v>
      </c>
      <c r="DI69" s="65">
        <f t="shared" si="96"/>
        <v>11.284896069852842</v>
      </c>
      <c r="DJ69" s="65">
        <f t="shared" si="96"/>
        <v>11.271909211868154</v>
      </c>
      <c r="DK69" s="65">
        <f t="shared" si="96"/>
        <v>11.258937299389322</v>
      </c>
      <c r="DL69" s="65">
        <f t="shared" si="96"/>
        <v>11.245980315216796</v>
      </c>
      <c r="DM69" s="65">
        <f t="shared" si="96"/>
        <v>11.233038242170817</v>
      </c>
      <c r="DN69" s="65">
        <f t="shared" si="96"/>
        <v>11.220111063091396</v>
      </c>
      <c r="DO69" s="65">
        <f t="shared" si="96"/>
        <v>11.207198760838292</v>
      </c>
      <c r="DP69" s="65">
        <f t="shared" si="96"/>
        <v>11.194301318290991</v>
      </c>
    </row>
    <row r="70" spans="1:120" x14ac:dyDescent="0.25">
      <c r="A70" s="65" t="str">
        <f t="shared" si="69"/>
        <v>19_THA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19_THA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1.3523364</v>
      </c>
      <c r="BP70" s="65">
        <f t="shared" si="97"/>
        <v>1.789857</v>
      </c>
      <c r="BQ70" s="65">
        <f t="shared" si="97"/>
        <v>1.8036047868774057</v>
      </c>
      <c r="BR70" s="65">
        <f t="shared" si="97"/>
        <v>1.6317254087597102</v>
      </c>
      <c r="BS70" s="65">
        <f t="shared" si="97"/>
        <v>1.6840279993763514</v>
      </c>
      <c r="BT70" s="65">
        <f t="shared" si="97"/>
        <v>1.7390229354123401</v>
      </c>
      <c r="BU70" s="65">
        <f t="shared" si="97"/>
        <v>1.7970252338229866</v>
      </c>
      <c r="BV70" s="65">
        <f t="shared" si="97"/>
        <v>1.8574953774116301</v>
      </c>
      <c r="BW70" s="65">
        <f t="shared" si="97"/>
        <v>1.9208826184257757</v>
      </c>
      <c r="BX70" s="65">
        <f t="shared" si="97"/>
        <v>1.9872791461269546</v>
      </c>
      <c r="BY70" s="65">
        <f t="shared" si="97"/>
        <v>2.0560657465649879</v>
      </c>
      <c r="BZ70" s="65">
        <f t="shared" si="97"/>
        <v>2.0936519132866307</v>
      </c>
      <c r="CA70" s="65">
        <f t="shared" si="97"/>
        <v>2.1317845251315997</v>
      </c>
      <c r="CB70" s="65">
        <f t="shared" si="97"/>
        <v>2.1703317221500078</v>
      </c>
      <c r="CC70" s="65">
        <f t="shared" si="97"/>
        <v>2.2085672114104127</v>
      </c>
      <c r="CD70" s="65">
        <f t="shared" si="97"/>
        <v>2.2467895272506144</v>
      </c>
      <c r="CE70" s="65">
        <f t="shared" si="97"/>
        <v>2.2849266416763201</v>
      </c>
      <c r="CF70" s="65">
        <f t="shared" si="97"/>
        <v>2.3226993041304804</v>
      </c>
      <c r="CG70" s="65">
        <f t="shared" si="97"/>
        <v>2.3600691216890364</v>
      </c>
      <c r="CH70" s="65">
        <f t="shared" si="97"/>
        <v>2.3994958659727263</v>
      </c>
      <c r="CI70" s="65">
        <f t="shared" si="97"/>
        <v>2.4385669551008564</v>
      </c>
      <c r="CJ70" s="65">
        <f t="shared" si="97"/>
        <v>2.477334728784585</v>
      </c>
      <c r="CK70" s="65">
        <f t="shared" si="97"/>
        <v>2.5153613703153082</v>
      </c>
      <c r="CL70" s="65">
        <f t="shared" si="97"/>
        <v>2.5526831128460326</v>
      </c>
      <c r="CM70" s="65">
        <f t="shared" si="97"/>
        <v>2.5966169775815282</v>
      </c>
      <c r="CN70" s="65">
        <f t="shared" si="97"/>
        <v>2.6394675300941057</v>
      </c>
      <c r="CO70" s="65">
        <f t="shared" si="97"/>
        <v>2.6818986997135332</v>
      </c>
      <c r="CP70" s="65">
        <f t="shared" si="97"/>
        <v>2.7237161086601391</v>
      </c>
      <c r="CQ70" s="65">
        <f t="shared" si="97"/>
        <v>2.7646701384704864</v>
      </c>
      <c r="CR70" s="65">
        <f t="shared" si="97"/>
        <v>2.80502436742026</v>
      </c>
      <c r="CS70" s="65">
        <f t="shared" si="97"/>
        <v>2.8447975912125765</v>
      </c>
      <c r="CT70" s="65">
        <f t="shared" si="97"/>
        <v>2.8843756681333823</v>
      </c>
      <c r="CU70" s="65">
        <f t="shared" si="97"/>
        <v>2.9234747357511481</v>
      </c>
      <c r="CV70" s="65">
        <f t="shared" si="97"/>
        <v>2.9625240844781677</v>
      </c>
      <c r="CW70" s="65">
        <f t="shared" ref="CW70:DP70" si="98">CW$49*CW27</f>
        <v>2.9591147593658063</v>
      </c>
      <c r="CX70" s="65">
        <f t="shared" si="98"/>
        <v>2.9557093577650821</v>
      </c>
      <c r="CY70" s="65">
        <f t="shared" si="98"/>
        <v>2.952307875160749</v>
      </c>
      <c r="CZ70" s="65">
        <f t="shared" si="98"/>
        <v>2.9489103070427567</v>
      </c>
      <c r="DA70" s="65">
        <f t="shared" si="98"/>
        <v>2.9455166489062448</v>
      </c>
      <c r="DB70" s="65">
        <f t="shared" si="98"/>
        <v>2.942126896251537</v>
      </c>
      <c r="DC70" s="65">
        <f t="shared" si="98"/>
        <v>2.9387410445841367</v>
      </c>
      <c r="DD70" s="65">
        <f t="shared" si="98"/>
        <v>2.9353590894147179</v>
      </c>
      <c r="DE70" s="65">
        <f t="shared" si="98"/>
        <v>2.9319810262591228</v>
      </c>
      <c r="DF70" s="65">
        <f t="shared" si="98"/>
        <v>2.928606850638352</v>
      </c>
      <c r="DG70" s="65">
        <f t="shared" si="98"/>
        <v>2.925236558078562</v>
      </c>
      <c r="DH70" s="65">
        <f t="shared" si="98"/>
        <v>2.9218701441110575</v>
      </c>
      <c r="DI70" s="65">
        <f t="shared" si="98"/>
        <v>2.9185076042722864</v>
      </c>
      <c r="DJ70" s="65">
        <f t="shared" si="98"/>
        <v>2.9151489341038324</v>
      </c>
      <c r="DK70" s="65">
        <f t="shared" si="98"/>
        <v>2.9117941291524105</v>
      </c>
      <c r="DL70" s="65">
        <f t="shared" si="98"/>
        <v>2.9084431849698609</v>
      </c>
      <c r="DM70" s="65">
        <f t="shared" si="98"/>
        <v>2.9050960971131419</v>
      </c>
      <c r="DN70" s="65">
        <f t="shared" si="98"/>
        <v>2.9017528611443257</v>
      </c>
      <c r="DO70" s="65">
        <f t="shared" si="98"/>
        <v>2.8984134726305921</v>
      </c>
      <c r="DP70" s="65">
        <f t="shared" si="98"/>
        <v>2.8950779271442215</v>
      </c>
    </row>
    <row r="71" spans="1:120" x14ac:dyDescent="0.25">
      <c r="A71" s="65" t="str">
        <f t="shared" si="69"/>
        <v>19_THA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19_THA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3.5947864799999998</v>
      </c>
      <c r="BP71" s="65">
        <f t="shared" si="99"/>
        <v>2.0503596960000001</v>
      </c>
      <c r="BQ71" s="65">
        <f t="shared" si="99"/>
        <v>2.0661083888411769</v>
      </c>
      <c r="BR71" s="65">
        <f t="shared" si="99"/>
        <v>1.8692130226381407</v>
      </c>
      <c r="BS71" s="65">
        <f t="shared" si="99"/>
        <v>1.9291279341627758</v>
      </c>
      <c r="BT71" s="65">
        <f t="shared" si="99"/>
        <v>1.9921270454505988</v>
      </c>
      <c r="BU71" s="65">
        <f t="shared" si="99"/>
        <v>2.0585712222404511</v>
      </c>
      <c r="BV71" s="65">
        <f t="shared" si="99"/>
        <v>2.127842423920522</v>
      </c>
      <c r="BW71" s="65">
        <f t="shared" si="99"/>
        <v>2.2004552886443758</v>
      </c>
      <c r="BX71" s="65">
        <f t="shared" si="99"/>
        <v>2.2765154232544842</v>
      </c>
      <c r="BY71" s="65">
        <f t="shared" si="99"/>
        <v>2.3553134910124109</v>
      </c>
      <c r="BZ71" s="65">
        <f t="shared" si="99"/>
        <v>2.3983700935081371</v>
      </c>
      <c r="CA71" s="65">
        <f t="shared" si="99"/>
        <v>2.4420526728595244</v>
      </c>
      <c r="CB71" s="65">
        <f t="shared" si="99"/>
        <v>2.4862101777106469</v>
      </c>
      <c r="CC71" s="65">
        <f t="shared" si="99"/>
        <v>2.5300106076535838</v>
      </c>
      <c r="CD71" s="65">
        <f t="shared" si="99"/>
        <v>2.573795946865896</v>
      </c>
      <c r="CE71" s="65">
        <f t="shared" si="99"/>
        <v>2.6174836841209994</v>
      </c>
      <c r="CF71" s="65">
        <f t="shared" si="99"/>
        <v>2.6607539256579615</v>
      </c>
      <c r="CG71" s="65">
        <f t="shared" si="99"/>
        <v>2.703562690698373</v>
      </c>
      <c r="CH71" s="65">
        <f t="shared" si="99"/>
        <v>2.7487277555185106</v>
      </c>
      <c r="CI71" s="65">
        <f t="shared" si="99"/>
        <v>2.7934854017590438</v>
      </c>
      <c r="CJ71" s="65">
        <f t="shared" si="99"/>
        <v>2.8378955868547062</v>
      </c>
      <c r="CK71" s="65">
        <f t="shared" si="99"/>
        <v>2.881456772563304</v>
      </c>
      <c r="CL71" s="65">
        <f t="shared" si="99"/>
        <v>2.9242104655507806</v>
      </c>
      <c r="CM71" s="65">
        <f t="shared" si="99"/>
        <v>2.9745386345291833</v>
      </c>
      <c r="CN71" s="65">
        <f t="shared" si="99"/>
        <v>3.0236258218425385</v>
      </c>
      <c r="CO71" s="65">
        <f t="shared" si="99"/>
        <v>3.0722325876578038</v>
      </c>
      <c r="CP71" s="65">
        <f t="shared" si="99"/>
        <v>3.1201362637030243</v>
      </c>
      <c r="CQ71" s="65">
        <f t="shared" si="99"/>
        <v>3.1670509010801551</v>
      </c>
      <c r="CR71" s="65">
        <f t="shared" si="99"/>
        <v>3.213278440264443</v>
      </c>
      <c r="CS71" s="65">
        <f t="shared" si="99"/>
        <v>3.2588404125581811</v>
      </c>
      <c r="CT71" s="65">
        <f t="shared" si="99"/>
        <v>3.3041788355515314</v>
      </c>
      <c r="CU71" s="65">
        <f t="shared" si="99"/>
        <v>3.3489685323790686</v>
      </c>
      <c r="CV71" s="65">
        <f t="shared" si="99"/>
        <v>3.3937012740366033</v>
      </c>
      <c r="CW71" s="65">
        <f t="shared" ref="CW71:DP71" si="100">CW$49*CW28</f>
        <v>3.3897957425885901</v>
      </c>
      <c r="CX71" s="65">
        <f t="shared" si="100"/>
        <v>3.3858947056952413</v>
      </c>
      <c r="CY71" s="65">
        <f t="shared" si="100"/>
        <v>3.3819981581841443</v>
      </c>
      <c r="CZ71" s="65">
        <f t="shared" si="100"/>
        <v>3.3781060948888384</v>
      </c>
      <c r="DA71" s="65">
        <f t="shared" si="100"/>
        <v>3.3742185106488085</v>
      </c>
      <c r="DB71" s="65">
        <f t="shared" si="100"/>
        <v>3.3703354003094792</v>
      </c>
      <c r="DC71" s="65">
        <f t="shared" si="100"/>
        <v>3.3664567587222058</v>
      </c>
      <c r="DD71" s="65">
        <f t="shared" si="100"/>
        <v>3.3625825807442693</v>
      </c>
      <c r="DE71" s="65">
        <f t="shared" si="100"/>
        <v>3.3587128612388701</v>
      </c>
      <c r="DF71" s="65">
        <f t="shared" si="100"/>
        <v>3.354847595075118</v>
      </c>
      <c r="DG71" s="65">
        <f t="shared" si="100"/>
        <v>3.3509867771280297</v>
      </c>
      <c r="DH71" s="65">
        <f t="shared" si="100"/>
        <v>3.347130402278518</v>
      </c>
      <c r="DI71" s="65">
        <f t="shared" si="100"/>
        <v>3.343278465413388</v>
      </c>
      <c r="DJ71" s="65">
        <f t="shared" si="100"/>
        <v>3.3394309614253288</v>
      </c>
      <c r="DK71" s="65">
        <f t="shared" si="100"/>
        <v>3.3355878852129073</v>
      </c>
      <c r="DL71" s="65">
        <f t="shared" si="100"/>
        <v>3.3317492316805604</v>
      </c>
      <c r="DM71" s="65">
        <f t="shared" si="100"/>
        <v>3.3279149957385896</v>
      </c>
      <c r="DN71" s="65">
        <f t="shared" si="100"/>
        <v>3.3240851723031546</v>
      </c>
      <c r="DO71" s="65">
        <f t="shared" si="100"/>
        <v>3.3202597562962639</v>
      </c>
      <c r="DP71" s="65">
        <f t="shared" si="100"/>
        <v>3.3164387426457718</v>
      </c>
    </row>
    <row r="72" spans="1:120" x14ac:dyDescent="0.25">
      <c r="A72" s="65" t="str">
        <f t="shared" si="69"/>
        <v>19_THA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19_THA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19_THA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19_THA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19_THA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19_THA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19_THA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19_THA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35.007853899130367</v>
      </c>
      <c r="BP75" s="65">
        <f t="shared" si="107"/>
        <v>36.377584225713967</v>
      </c>
      <c r="BQ75" s="65">
        <f t="shared" si="107"/>
        <v>36.656998321393111</v>
      </c>
      <c r="BR75" s="65">
        <f t="shared" si="107"/>
        <v>33.163670891246568</v>
      </c>
      <c r="BS75" s="65">
        <f t="shared" si="107"/>
        <v>34.226684246715692</v>
      </c>
      <c r="BT75" s="65">
        <f t="shared" si="107"/>
        <v>35.344417628565147</v>
      </c>
      <c r="BU75" s="65">
        <f t="shared" si="107"/>
        <v>36.523273534773459</v>
      </c>
      <c r="BV75" s="65">
        <f t="shared" si="107"/>
        <v>37.752286657909494</v>
      </c>
      <c r="BW75" s="65">
        <f t="shared" si="107"/>
        <v>39.040587733820978</v>
      </c>
      <c r="BX75" s="65">
        <f t="shared" si="107"/>
        <v>40.390050444386453</v>
      </c>
      <c r="BY75" s="65">
        <f t="shared" si="107"/>
        <v>41.788089701732204</v>
      </c>
      <c r="BZ75" s="65">
        <f t="shared" si="107"/>
        <v>42.552002095648753</v>
      </c>
      <c r="CA75" s="65">
        <f t="shared" si="107"/>
        <v>43.32702060223157</v>
      </c>
      <c r="CB75" s="65">
        <f t="shared" si="107"/>
        <v>44.110465260772642</v>
      </c>
      <c r="CC75" s="65">
        <f t="shared" si="107"/>
        <v>44.887574678442185</v>
      </c>
      <c r="CD75" s="65">
        <f t="shared" si="107"/>
        <v>45.664416355614591</v>
      </c>
      <c r="CE75" s="65">
        <f t="shared" si="107"/>
        <v>46.439526373982986</v>
      </c>
      <c r="CF75" s="65">
        <f t="shared" si="107"/>
        <v>47.207229162449153</v>
      </c>
      <c r="CG75" s="65">
        <f t="shared" si="107"/>
        <v>47.966744411843891</v>
      </c>
      <c r="CH75" s="65">
        <f t="shared" si="107"/>
        <v>48.768065249724025</v>
      </c>
      <c r="CI75" s="65">
        <f t="shared" si="107"/>
        <v>49.562157646797608</v>
      </c>
      <c r="CJ75" s="65">
        <f t="shared" si="107"/>
        <v>50.35008537086901</v>
      </c>
      <c r="CK75" s="65">
        <f t="shared" si="107"/>
        <v>51.122950105372887</v>
      </c>
      <c r="CL75" s="65">
        <f t="shared" si="107"/>
        <v>51.881488263651356</v>
      </c>
      <c r="CM75" s="65">
        <f t="shared" si="107"/>
        <v>52.774413153615541</v>
      </c>
      <c r="CN75" s="65">
        <f t="shared" si="107"/>
        <v>53.645320484840703</v>
      </c>
      <c r="CO75" s="65">
        <f t="shared" si="107"/>
        <v>54.507704153830048</v>
      </c>
      <c r="CP75" s="65">
        <f t="shared" si="107"/>
        <v>55.357613568971189</v>
      </c>
      <c r="CQ75" s="65">
        <f t="shared" si="107"/>
        <v>56.189975410620171</v>
      </c>
      <c r="CR75" s="65">
        <f t="shared" si="107"/>
        <v>57.010146721783094</v>
      </c>
      <c r="CS75" s="65">
        <f t="shared" si="107"/>
        <v>57.81850951190161</v>
      </c>
      <c r="CT75" s="65">
        <f t="shared" si="107"/>
        <v>58.622906079157218</v>
      </c>
      <c r="CU75" s="65">
        <f t="shared" si="107"/>
        <v>59.417567119347666</v>
      </c>
      <c r="CV75" s="65">
        <f t="shared" si="107"/>
        <v>60.21121765806469</v>
      </c>
      <c r="CW75" s="65">
        <f t="shared" ref="CW75:DP75" si="108">CW$49*CW32</f>
        <v>60.141925523873091</v>
      </c>
      <c r="CX75" s="65">
        <f t="shared" si="108"/>
        <v>60.072713132295036</v>
      </c>
      <c r="CY75" s="65">
        <f t="shared" si="108"/>
        <v>60.003580391561322</v>
      </c>
      <c r="CZ75" s="65">
        <f t="shared" si="108"/>
        <v>59.934527210008341</v>
      </c>
      <c r="DA75" s="65">
        <f t="shared" si="108"/>
        <v>59.865553496077979</v>
      </c>
      <c r="DB75" s="65">
        <f t="shared" si="108"/>
        <v>59.796659158317503</v>
      </c>
      <c r="DC75" s="65">
        <f t="shared" si="108"/>
        <v>59.727844105379397</v>
      </c>
      <c r="DD75" s="65">
        <f t="shared" si="108"/>
        <v>59.659108246021297</v>
      </c>
      <c r="DE75" s="65">
        <f t="shared" si="108"/>
        <v>59.590451489105824</v>
      </c>
      <c r="DF75" s="65">
        <f t="shared" si="108"/>
        <v>59.521873743600494</v>
      </c>
      <c r="DG75" s="65">
        <f t="shared" si="108"/>
        <v>59.453374918577573</v>
      </c>
      <c r="DH75" s="65">
        <f t="shared" si="108"/>
        <v>59.384954923213968</v>
      </c>
      <c r="DI75" s="65">
        <f t="shared" si="108"/>
        <v>59.316613666791127</v>
      </c>
      <c r="DJ75" s="65">
        <f t="shared" si="108"/>
        <v>59.24835105869488</v>
      </c>
      <c r="DK75" s="65">
        <f t="shared" si="108"/>
        <v>59.180167008415339</v>
      </c>
      <c r="DL75" s="65">
        <f t="shared" si="108"/>
        <v>59.112061425546777</v>
      </c>
      <c r="DM75" s="65">
        <f t="shared" si="108"/>
        <v>59.04403421978752</v>
      </c>
      <c r="DN75" s="65">
        <f t="shared" si="108"/>
        <v>58.976085300939786</v>
      </c>
      <c r="DO75" s="65">
        <f t="shared" si="108"/>
        <v>58.908214578909629</v>
      </c>
      <c r="DP75" s="65">
        <f t="shared" si="108"/>
        <v>58.84042196370676</v>
      </c>
    </row>
    <row r="76" spans="1:120" x14ac:dyDescent="0.25">
      <c r="A76" s="65" t="str">
        <f t="shared" si="69"/>
        <v>19_THA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19_THA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0.67173019200000006</v>
      </c>
      <c r="BQ76" s="65">
        <f t="shared" si="109"/>
        <v>0.67688971229616601</v>
      </c>
      <c r="BR76" s="65">
        <f t="shared" si="109"/>
        <v>0.61238368323136361</v>
      </c>
      <c r="BS76" s="65">
        <f t="shared" si="109"/>
        <v>0.63201275373085819</v>
      </c>
      <c r="BT76" s="65">
        <f t="shared" si="109"/>
        <v>0.65265225674282068</v>
      </c>
      <c r="BU76" s="65">
        <f t="shared" si="109"/>
        <v>0.67442041757791815</v>
      </c>
      <c r="BV76" s="65">
        <f t="shared" si="109"/>
        <v>0.69711475637876485</v>
      </c>
      <c r="BW76" s="65">
        <f t="shared" si="109"/>
        <v>0.72090387672568779</v>
      </c>
      <c r="BX76" s="65">
        <f t="shared" si="109"/>
        <v>0.74582237708680377</v>
      </c>
      <c r="BY76" s="65">
        <f t="shared" si="109"/>
        <v>0.77163786755295138</v>
      </c>
      <c r="BZ76" s="65">
        <f t="shared" si="109"/>
        <v>0.78574388998294054</v>
      </c>
      <c r="CA76" s="65">
        <f t="shared" si="109"/>
        <v>0.80005499230903832</v>
      </c>
      <c r="CB76" s="65">
        <f t="shared" si="109"/>
        <v>0.81452168772338562</v>
      </c>
      <c r="CC76" s="65">
        <f t="shared" si="109"/>
        <v>0.82887139976300983</v>
      </c>
      <c r="CD76" s="65">
        <f t="shared" si="109"/>
        <v>0.84321616784114295</v>
      </c>
      <c r="CE76" s="65">
        <f t="shared" si="109"/>
        <v>0.85752895997789214</v>
      </c>
      <c r="CF76" s="65">
        <f t="shared" si="109"/>
        <v>0.87170497392910962</v>
      </c>
      <c r="CG76" s="65">
        <f t="shared" si="109"/>
        <v>0.88572980089775211</v>
      </c>
      <c r="CH76" s="65">
        <f t="shared" si="109"/>
        <v>0.90052658885769432</v>
      </c>
      <c r="CI76" s="65">
        <f t="shared" si="109"/>
        <v>0.9151899000617113</v>
      </c>
      <c r="CJ76" s="65">
        <f t="shared" si="109"/>
        <v>0.92973937751157654</v>
      </c>
      <c r="CK76" s="65">
        <f t="shared" si="109"/>
        <v>0.94401070936465081</v>
      </c>
      <c r="CL76" s="65">
        <f t="shared" si="109"/>
        <v>0.95801749385969037</v>
      </c>
      <c r="CM76" s="65">
        <f t="shared" si="109"/>
        <v>0.97450579621796629</v>
      </c>
      <c r="CN76" s="65">
        <f t="shared" si="109"/>
        <v>0.99058753339952865</v>
      </c>
      <c r="CO76" s="65">
        <f t="shared" si="109"/>
        <v>1.0065118769170511</v>
      </c>
      <c r="CP76" s="65">
        <f t="shared" si="109"/>
        <v>1.0222058771308371</v>
      </c>
      <c r="CQ76" s="65">
        <f t="shared" si="109"/>
        <v>1.0375758526694854</v>
      </c>
      <c r="CR76" s="65">
        <f t="shared" si="109"/>
        <v>1.0527207239974428</v>
      </c>
      <c r="CS76" s="65">
        <f t="shared" si="109"/>
        <v>1.0676475451091134</v>
      </c>
      <c r="CT76" s="65">
        <f t="shared" si="109"/>
        <v>1.0825011279422694</v>
      </c>
      <c r="CU76" s="65">
        <f t="shared" si="109"/>
        <v>1.0971749394243613</v>
      </c>
      <c r="CV76" s="65">
        <f t="shared" si="109"/>
        <v>1.1118300914939825</v>
      </c>
      <c r="CW76" s="65">
        <f t="shared" ref="CW76:DP76" si="110">CW$49*CW33</f>
        <v>1.1105505777605853</v>
      </c>
      <c r="CX76" s="65">
        <f t="shared" si="110"/>
        <v>1.1092725365142222</v>
      </c>
      <c r="CY76" s="65">
        <f t="shared" si="110"/>
        <v>1.1079959660603294</v>
      </c>
      <c r="CZ76" s="65">
        <f t="shared" si="110"/>
        <v>1.1067208647062927</v>
      </c>
      <c r="DA76" s="65">
        <f t="shared" si="110"/>
        <v>1.1054472307614458</v>
      </c>
      <c r="DB76" s="65">
        <f t="shared" si="110"/>
        <v>1.1041750625370685</v>
      </c>
      <c r="DC76" s="65">
        <f t="shared" si="110"/>
        <v>1.102904358346384</v>
      </c>
      <c r="DD76" s="65">
        <f t="shared" si="110"/>
        <v>1.1016351165045557</v>
      </c>
      <c r="DE76" s="65">
        <f t="shared" si="110"/>
        <v>1.1003673353286874</v>
      </c>
      <c r="DF76" s="65">
        <f t="shared" si="110"/>
        <v>1.0991010131378183</v>
      </c>
      <c r="DG76" s="65">
        <f t="shared" si="110"/>
        <v>1.0978361482529233</v>
      </c>
      <c r="DH76" s="65">
        <f t="shared" si="110"/>
        <v>1.0965727389969084</v>
      </c>
      <c r="DI76" s="65">
        <f t="shared" si="110"/>
        <v>1.0953107836946101</v>
      </c>
      <c r="DJ76" s="65">
        <f t="shared" si="110"/>
        <v>1.0940502806727932</v>
      </c>
      <c r="DK76" s="65">
        <f t="shared" si="110"/>
        <v>1.0927912282601475</v>
      </c>
      <c r="DL76" s="65">
        <f t="shared" si="110"/>
        <v>1.091533624787286</v>
      </c>
      <c r="DM76" s="65">
        <f t="shared" si="110"/>
        <v>1.0902774685867433</v>
      </c>
      <c r="DN76" s="65">
        <f t="shared" si="110"/>
        <v>1.0890227579929728</v>
      </c>
      <c r="DO76" s="65">
        <f t="shared" si="110"/>
        <v>1.087769491342345</v>
      </c>
      <c r="DP76" s="65">
        <f t="shared" si="110"/>
        <v>1.0865176669731442</v>
      </c>
    </row>
    <row r="77" spans="1:120" x14ac:dyDescent="0.25">
      <c r="A77" s="65" t="str">
        <f t="shared" si="69"/>
        <v>19_THA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19_THA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19_THA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19_THA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19_THA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19_THA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19_THA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19_THA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10.465953300000001</v>
      </c>
      <c r="BP80" s="65">
        <f t="shared" si="117"/>
        <v>5.8878131040000001</v>
      </c>
      <c r="BQ80" s="65">
        <f t="shared" si="117"/>
        <v>5.933037051906334</v>
      </c>
      <c r="BR80" s="65">
        <f t="shared" si="117"/>
        <v>5.3676322990189593</v>
      </c>
      <c r="BS80" s="65">
        <f t="shared" si="117"/>
        <v>5.5396839648256737</v>
      </c>
      <c r="BT80" s="65">
        <f t="shared" si="117"/>
        <v>5.7205922189746552</v>
      </c>
      <c r="BU80" s="65">
        <f t="shared" si="117"/>
        <v>5.9113933235569345</v>
      </c>
      <c r="BV80" s="65">
        <f t="shared" si="117"/>
        <v>6.1103125130910572</v>
      </c>
      <c r="BW80" s="65">
        <f t="shared" si="117"/>
        <v>6.3188276225492386</v>
      </c>
      <c r="BX80" s="65">
        <f t="shared" si="117"/>
        <v>6.537241912550674</v>
      </c>
      <c r="BY80" s="65">
        <f t="shared" si="117"/>
        <v>6.7635184516477445</v>
      </c>
      <c r="BZ80" s="65">
        <f t="shared" si="117"/>
        <v>6.8871597955946733</v>
      </c>
      <c r="CA80" s="65">
        <f t="shared" si="117"/>
        <v>7.0125986947416736</v>
      </c>
      <c r="CB80" s="65">
        <f t="shared" si="117"/>
        <v>7.1394013900002644</v>
      </c>
      <c r="CC80" s="65">
        <f t="shared" si="117"/>
        <v>7.2651787089175084</v>
      </c>
      <c r="CD80" s="65">
        <f t="shared" si="117"/>
        <v>7.390912693291213</v>
      </c>
      <c r="CE80" s="65">
        <f t="shared" si="117"/>
        <v>7.51636640387503</v>
      </c>
      <c r="CF80" s="65">
        <f t="shared" si="117"/>
        <v>7.6406212337137118</v>
      </c>
      <c r="CG80" s="65">
        <f t="shared" si="117"/>
        <v>7.7635508875996662</v>
      </c>
      <c r="CH80" s="65">
        <f t="shared" si="117"/>
        <v>7.8932468921640364</v>
      </c>
      <c r="CI80" s="65">
        <f t="shared" si="117"/>
        <v>8.0217729534952813</v>
      </c>
      <c r="CJ80" s="65">
        <f t="shared" si="117"/>
        <v>8.1493012453688571</v>
      </c>
      <c r="CK80" s="65">
        <f t="shared" si="117"/>
        <v>8.274391550519324</v>
      </c>
      <c r="CL80" s="65">
        <f t="shared" si="117"/>
        <v>8.3971630594926747</v>
      </c>
      <c r="CM80" s="65">
        <f t="shared" si="117"/>
        <v>8.5416854344639805</v>
      </c>
      <c r="CN80" s="65">
        <f t="shared" si="117"/>
        <v>8.6826442063643015</v>
      </c>
      <c r="CO80" s="65">
        <f t="shared" si="117"/>
        <v>8.8222233998436206</v>
      </c>
      <c r="CP80" s="65">
        <f t="shared" si="117"/>
        <v>8.9597836006703631</v>
      </c>
      <c r="CQ80" s="65">
        <f t="shared" si="117"/>
        <v>9.0945036779608781</v>
      </c>
      <c r="CR80" s="65">
        <f t="shared" si="117"/>
        <v>9.227250684013482</v>
      </c>
      <c r="CS80" s="65">
        <f t="shared" si="117"/>
        <v>9.3580864481179464</v>
      </c>
      <c r="CT80" s="65">
        <f t="shared" si="117"/>
        <v>9.4882802680295057</v>
      </c>
      <c r="CU80" s="65">
        <f t="shared" si="117"/>
        <v>9.6168983658295328</v>
      </c>
      <c r="CV80" s="65">
        <f t="shared" si="117"/>
        <v>9.7453529111577986</v>
      </c>
      <c r="CW80" s="65">
        <f t="shared" ref="CW80:DP80" si="118">CW$49*CW37</f>
        <v>9.7341377866688834</v>
      </c>
      <c r="CX80" s="65">
        <f t="shared" si="118"/>
        <v>9.7229355687435817</v>
      </c>
      <c r="CY80" s="65">
        <f t="shared" si="118"/>
        <v>9.7117462425287933</v>
      </c>
      <c r="CZ80" s="65">
        <f t="shared" si="118"/>
        <v>9.7005697931885102</v>
      </c>
      <c r="DA80" s="65">
        <f t="shared" si="118"/>
        <v>9.6894062059037989</v>
      </c>
      <c r="DB80" s="65">
        <f t="shared" si="118"/>
        <v>9.6782554658727751</v>
      </c>
      <c r="DC80" s="65">
        <f t="shared" si="118"/>
        <v>9.6671175583105953</v>
      </c>
      <c r="DD80" s="65">
        <f t="shared" si="118"/>
        <v>9.6559924684494245</v>
      </c>
      <c r="DE80" s="65">
        <f t="shared" si="118"/>
        <v>9.6448801815384293</v>
      </c>
      <c r="DF80" s="65">
        <f t="shared" si="118"/>
        <v>9.633780682843744</v>
      </c>
      <c r="DG80" s="65">
        <f t="shared" si="118"/>
        <v>9.6226939576484671</v>
      </c>
      <c r="DH80" s="65">
        <f t="shared" si="118"/>
        <v>9.6116199912526277</v>
      </c>
      <c r="DI80" s="65">
        <f t="shared" si="118"/>
        <v>9.6005587689731708</v>
      </c>
      <c r="DJ80" s="65">
        <f t="shared" si="118"/>
        <v>9.5895102761439457</v>
      </c>
      <c r="DK80" s="65">
        <f t="shared" si="118"/>
        <v>9.5784744981156749</v>
      </c>
      <c r="DL80" s="65">
        <f t="shared" si="118"/>
        <v>9.5674514202559404</v>
      </c>
      <c r="DM80" s="65">
        <f t="shared" si="118"/>
        <v>9.5564410279491661</v>
      </c>
      <c r="DN80" s="65">
        <f t="shared" si="118"/>
        <v>9.5454433065965887</v>
      </c>
      <c r="DO80" s="65">
        <f t="shared" si="118"/>
        <v>9.5344582416162531</v>
      </c>
      <c r="DP80" s="65">
        <f t="shared" si="118"/>
        <v>9.5234858184429818</v>
      </c>
    </row>
    <row r="81" spans="1:120" x14ac:dyDescent="0.25">
      <c r="A81" s="65" t="str">
        <f t="shared" si="69"/>
        <v>19_THA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19_THA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2.654846530560001E-5</v>
      </c>
      <c r="BQ81" s="65">
        <f t="shared" si="119"/>
        <v>2.6752382514038213E-5</v>
      </c>
      <c r="BR81" s="65">
        <f t="shared" si="119"/>
        <v>2.4202942136004807E-5</v>
      </c>
      <c r="BS81" s="65">
        <f t="shared" si="119"/>
        <v>2.4978732331746084E-5</v>
      </c>
      <c r="BT81" s="65">
        <f t="shared" si="119"/>
        <v>2.5794457359686941E-5</v>
      </c>
      <c r="BU81" s="65">
        <f t="shared" si="119"/>
        <v>2.6654789781215649E-5</v>
      </c>
      <c r="BV81" s="65">
        <f t="shared" si="119"/>
        <v>2.7551727083518431E-5</v>
      </c>
      <c r="BW81" s="65">
        <f t="shared" si="119"/>
        <v>2.849193290380561E-5</v>
      </c>
      <c r="BX81" s="65">
        <f t="shared" si="119"/>
        <v>2.9476774660486207E-5</v>
      </c>
      <c r="BY81" s="65">
        <f t="shared" si="119"/>
        <v>3.0497067720333613E-5</v>
      </c>
      <c r="BZ81" s="65">
        <f t="shared" si="119"/>
        <v>3.105457317645666E-5</v>
      </c>
      <c r="CA81" s="65">
        <f t="shared" si="119"/>
        <v>3.1620183905457952E-5</v>
      </c>
      <c r="CB81" s="65">
        <f t="shared" si="119"/>
        <v>3.2191944064326141E-5</v>
      </c>
      <c r="CC81" s="65">
        <f t="shared" si="119"/>
        <v>3.2759080746235642E-5</v>
      </c>
      <c r="CD81" s="65">
        <f t="shared" si="119"/>
        <v>3.3326022030362403E-5</v>
      </c>
      <c r="CE81" s="65">
        <f t="shared" si="119"/>
        <v>3.3891699544927286E-5</v>
      </c>
      <c r="CF81" s="65">
        <f t="shared" si="119"/>
        <v>3.4451971241864202E-5</v>
      </c>
      <c r="CG81" s="65">
        <f t="shared" si="119"/>
        <v>3.5006267649303406E-5</v>
      </c>
      <c r="CH81" s="65">
        <f t="shared" si="119"/>
        <v>3.5591073895125457E-5</v>
      </c>
      <c r="CI81" s="65">
        <f t="shared" si="119"/>
        <v>3.6170604804114364E-5</v>
      </c>
      <c r="CJ81" s="65">
        <f t="shared" si="119"/>
        <v>3.6745636717064857E-5</v>
      </c>
      <c r="CK81" s="65">
        <f t="shared" si="119"/>
        <v>3.7309675617025512E-5</v>
      </c>
      <c r="CL81" s="65">
        <f t="shared" si="119"/>
        <v>3.786325894056559E-5</v>
      </c>
      <c r="CM81" s="65">
        <f t="shared" si="119"/>
        <v>3.8514918086336024E-5</v>
      </c>
      <c r="CN81" s="65">
        <f t="shared" si="119"/>
        <v>3.9150508754588265E-5</v>
      </c>
      <c r="CO81" s="65">
        <f t="shared" si="119"/>
        <v>3.9779878829693371E-5</v>
      </c>
      <c r="CP81" s="65">
        <f t="shared" si="119"/>
        <v>4.0400145158561569E-5</v>
      </c>
      <c r="CQ81" s="65">
        <f t="shared" si="119"/>
        <v>4.1007605217965481E-5</v>
      </c>
      <c r="CR81" s="65">
        <f t="shared" si="119"/>
        <v>4.1606168593255968E-5</v>
      </c>
      <c r="CS81" s="65">
        <f t="shared" si="119"/>
        <v>4.2196114076019214E-5</v>
      </c>
      <c r="CT81" s="65">
        <f t="shared" si="119"/>
        <v>4.2783164997961237E-5</v>
      </c>
      <c r="CU81" s="65">
        <f t="shared" si="119"/>
        <v>4.3363110904327813E-5</v>
      </c>
      <c r="CV81" s="65">
        <f t="shared" si="119"/>
        <v>4.3942319343820776E-5</v>
      </c>
      <c r="CW81" s="65">
        <f t="shared" ref="CW81:DP81" si="120">CW$49*CW38</f>
        <v>4.389174974554503E-5</v>
      </c>
      <c r="CX81" s="65">
        <f t="shared" si="120"/>
        <v>4.3841238343657361E-5</v>
      </c>
      <c r="CY81" s="65">
        <f t="shared" si="120"/>
        <v>4.3790785071184344E-5</v>
      </c>
      <c r="CZ81" s="65">
        <f t="shared" si="120"/>
        <v>4.3740389861229615E-5</v>
      </c>
      <c r="DA81" s="65">
        <f t="shared" si="120"/>
        <v>4.3690052646973807E-5</v>
      </c>
      <c r="DB81" s="65">
        <f t="shared" si="120"/>
        <v>4.3639773361674437E-5</v>
      </c>
      <c r="DC81" s="65">
        <f t="shared" si="120"/>
        <v>4.3589551938665845E-5</v>
      </c>
      <c r="DD81" s="65">
        <f t="shared" si="120"/>
        <v>4.3539388311359085E-5</v>
      </c>
      <c r="DE81" s="65">
        <f t="shared" si="120"/>
        <v>4.348928241324183E-5</v>
      </c>
      <c r="DF81" s="65">
        <f t="shared" si="120"/>
        <v>4.343923417787831E-5</v>
      </c>
      <c r="DG81" s="65">
        <f t="shared" si="120"/>
        <v>4.3389243538909221E-5</v>
      </c>
      <c r="DH81" s="65">
        <f t="shared" si="120"/>
        <v>4.3339310430051605E-5</v>
      </c>
      <c r="DI81" s="65">
        <f t="shared" si="120"/>
        <v>4.3289434785098785E-5</v>
      </c>
      <c r="DJ81" s="65">
        <f t="shared" si="120"/>
        <v>4.323961653792029E-5</v>
      </c>
      <c r="DK81" s="65">
        <f t="shared" si="120"/>
        <v>4.3189855622461746E-5</v>
      </c>
      <c r="DL81" s="65">
        <f t="shared" si="120"/>
        <v>4.3140151972744797E-5</v>
      </c>
      <c r="DM81" s="65">
        <f t="shared" si="120"/>
        <v>4.3090505522867018E-5</v>
      </c>
      <c r="DN81" s="65">
        <f t="shared" si="120"/>
        <v>4.3040916207001808E-5</v>
      </c>
      <c r="DO81" s="65">
        <f t="shared" si="120"/>
        <v>4.2991383959398349E-5</v>
      </c>
      <c r="DP81" s="65">
        <f t="shared" si="120"/>
        <v>4.294190871438148E-5</v>
      </c>
    </row>
    <row r="82" spans="1:120" x14ac:dyDescent="0.25">
      <c r="A82" s="65" t="str">
        <f t="shared" si="69"/>
        <v>19_THA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19_THA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19_THA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19_THA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19_THA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19_THA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2.6420382720000011</v>
      </c>
      <c r="BP84" s="65">
        <f t="shared" si="125"/>
        <v>5.0703822720000007</v>
      </c>
      <c r="BQ84" s="65">
        <f t="shared" si="125"/>
        <v>5.1093275815204988</v>
      </c>
      <c r="BR84" s="65">
        <f t="shared" si="125"/>
        <v>4.6224204421622437</v>
      </c>
      <c r="BS84" s="65">
        <f t="shared" si="125"/>
        <v>4.7705854230754063</v>
      </c>
      <c r="BT84" s="65">
        <f t="shared" si="125"/>
        <v>4.9263773934544091</v>
      </c>
      <c r="BU84" s="65">
        <f t="shared" si="125"/>
        <v>5.0906887465941271</v>
      </c>
      <c r="BV84" s="65">
        <f t="shared" si="125"/>
        <v>5.2619911154633447</v>
      </c>
      <c r="BW84" s="65">
        <f t="shared" si="125"/>
        <v>5.4415571607446793</v>
      </c>
      <c r="BX84" s="65">
        <f t="shared" si="125"/>
        <v>5.629648040059851</v>
      </c>
      <c r="BY84" s="65">
        <f t="shared" si="125"/>
        <v>5.8245096180586255</v>
      </c>
      <c r="BZ84" s="65">
        <f t="shared" si="125"/>
        <v>5.9309852937231362</v>
      </c>
      <c r="CA84" s="65">
        <f t="shared" si="125"/>
        <v>6.03900896214122</v>
      </c>
      <c r="CB84" s="65">
        <f t="shared" si="125"/>
        <v>6.1482070848948407</v>
      </c>
      <c r="CC84" s="65">
        <f t="shared" si="125"/>
        <v>6.2565221887870521</v>
      </c>
      <c r="CD84" s="65">
        <f t="shared" si="125"/>
        <v>6.3647999744598414</v>
      </c>
      <c r="CE84" s="65">
        <f t="shared" si="125"/>
        <v>6.4728363979782202</v>
      </c>
      <c r="CF84" s="65">
        <f t="shared" si="125"/>
        <v>6.5798403866062571</v>
      </c>
      <c r="CG84" s="65">
        <f t="shared" si="125"/>
        <v>6.6857031792521369</v>
      </c>
      <c r="CH84" s="65">
        <f t="shared" si="125"/>
        <v>6.7973929205324186</v>
      </c>
      <c r="CI84" s="65">
        <f t="shared" si="125"/>
        <v>6.9080751469130748</v>
      </c>
      <c r="CJ84" s="65">
        <f t="shared" si="125"/>
        <v>7.0178981285316544</v>
      </c>
      <c r="CK84" s="65">
        <f t="shared" si="125"/>
        <v>7.1256215997816348</v>
      </c>
      <c r="CL84" s="65">
        <f t="shared" si="125"/>
        <v>7.2313482034644601</v>
      </c>
      <c r="CM84" s="65">
        <f t="shared" si="125"/>
        <v>7.3558059053341101</v>
      </c>
      <c r="CN84" s="65">
        <f t="shared" si="125"/>
        <v>7.4771947547255291</v>
      </c>
      <c r="CO84" s="65">
        <f t="shared" si="125"/>
        <v>7.5973955585990058</v>
      </c>
      <c r="CP84" s="65">
        <f t="shared" si="125"/>
        <v>7.7158576753959593</v>
      </c>
      <c r="CQ84" s="65">
        <f t="shared" si="125"/>
        <v>7.8318739754229139</v>
      </c>
      <c r="CR84" s="65">
        <f t="shared" si="125"/>
        <v>7.946191134317262</v>
      </c>
      <c r="CS84" s="65">
        <f t="shared" si="125"/>
        <v>8.0588623973381903</v>
      </c>
      <c r="CT84" s="65">
        <f t="shared" si="125"/>
        <v>8.1709808400847947</v>
      </c>
      <c r="CU84" s="65">
        <f t="shared" si="125"/>
        <v>8.2817423251089313</v>
      </c>
      <c r="CV84" s="65">
        <f t="shared" si="125"/>
        <v>8.3923629643659385</v>
      </c>
      <c r="CW84" s="65">
        <f t="shared" ref="CW84:DP84" si="126">CW$49*CW41</f>
        <v>8.3827048846371088</v>
      </c>
      <c r="CX84" s="65">
        <f t="shared" si="126"/>
        <v>8.3730579195972474</v>
      </c>
      <c r="CY84" s="65">
        <f t="shared" si="126"/>
        <v>8.3634220564553736</v>
      </c>
      <c r="CZ84" s="65">
        <f t="shared" si="126"/>
        <v>8.3537972824352238</v>
      </c>
      <c r="DA84" s="65">
        <f t="shared" si="126"/>
        <v>8.3441835847752444</v>
      </c>
      <c r="DB84" s="65">
        <f t="shared" si="126"/>
        <v>8.3345809507285598</v>
      </c>
      <c r="DC84" s="65">
        <f t="shared" si="126"/>
        <v>8.3249893675629725</v>
      </c>
      <c r="DD84" s="65">
        <f t="shared" si="126"/>
        <v>8.3154088225609328</v>
      </c>
      <c r="DE84" s="65">
        <f t="shared" si="126"/>
        <v>8.305839303019523</v>
      </c>
      <c r="DF84" s="65">
        <f t="shared" si="126"/>
        <v>8.2962807962504517</v>
      </c>
      <c r="DG84" s="65">
        <f t="shared" si="126"/>
        <v>8.2867332895800221</v>
      </c>
      <c r="DH84" s="65">
        <f t="shared" si="126"/>
        <v>8.2771967703491303</v>
      </c>
      <c r="DI84" s="65">
        <f t="shared" si="126"/>
        <v>8.2676712259132348</v>
      </c>
      <c r="DJ84" s="65">
        <f t="shared" si="126"/>
        <v>8.2581566436423461</v>
      </c>
      <c r="DK84" s="65">
        <f t="shared" si="126"/>
        <v>8.2486530109210126</v>
      </c>
      <c r="DL84" s="65">
        <f t="shared" si="126"/>
        <v>8.2391603151482986</v>
      </c>
      <c r="DM84" s="65">
        <f t="shared" si="126"/>
        <v>8.2296785437377711</v>
      </c>
      <c r="DN84" s="65">
        <f t="shared" si="126"/>
        <v>8.2202076841174794</v>
      </c>
      <c r="DO84" s="65">
        <f t="shared" si="126"/>
        <v>8.2107477237299413</v>
      </c>
      <c r="DP84" s="65">
        <f t="shared" si="126"/>
        <v>8.201298650032129</v>
      </c>
    </row>
    <row r="85" spans="1:120" x14ac:dyDescent="0.25">
      <c r="A85" s="65" t="str">
        <f t="shared" si="69"/>
        <v>19_THA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19_THA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19_THA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19_THA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19_THA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19_THA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19_THA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19_THA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23.62025088</v>
      </c>
      <c r="BP88" s="65">
        <f t="shared" si="133"/>
        <v>22.885718688000001</v>
      </c>
      <c r="BQ88" s="65">
        <f t="shared" si="133"/>
        <v>23.061502554006545</v>
      </c>
      <c r="BR88" s="65">
        <f t="shared" si="133"/>
        <v>20.863794527125091</v>
      </c>
      <c r="BS88" s="65">
        <f t="shared" si="133"/>
        <v>21.532553190809438</v>
      </c>
      <c r="BT88" s="65">
        <f t="shared" si="133"/>
        <v>22.235737096218745</v>
      </c>
      <c r="BU88" s="65">
        <f t="shared" si="133"/>
        <v>22.97737415699147</v>
      </c>
      <c r="BV88" s="65">
        <f t="shared" si="133"/>
        <v>23.750565923256964</v>
      </c>
      <c r="BW88" s="65">
        <f t="shared" si="133"/>
        <v>24.561056686629787</v>
      </c>
      <c r="BX88" s="65">
        <f t="shared" si="133"/>
        <v>25.410025210276746</v>
      </c>
      <c r="BY88" s="65">
        <f t="shared" si="133"/>
        <v>26.289554014605077</v>
      </c>
      <c r="BZ88" s="65">
        <f t="shared" si="133"/>
        <v>26.770143490832389</v>
      </c>
      <c r="CA88" s="65">
        <f t="shared" si="133"/>
        <v>27.257719999750499</v>
      </c>
      <c r="CB88" s="65">
        <f t="shared" si="133"/>
        <v>27.750597535315745</v>
      </c>
      <c r="CC88" s="65">
        <f t="shared" si="133"/>
        <v>28.239489469761718</v>
      </c>
      <c r="CD88" s="65">
        <f t="shared" si="133"/>
        <v>28.728212964388799</v>
      </c>
      <c r="CE88" s="65">
        <f t="shared" si="133"/>
        <v>29.21584704483141</v>
      </c>
      <c r="CF88" s="65">
        <f t="shared" si="133"/>
        <v>29.698821118750551</v>
      </c>
      <c r="CG88" s="65">
        <f t="shared" si="133"/>
        <v>30.176644281197042</v>
      </c>
      <c r="CH88" s="65">
        <f t="shared" si="133"/>
        <v>30.680768006422156</v>
      </c>
      <c r="CI88" s="65">
        <f t="shared" si="133"/>
        <v>31.180344204196704</v>
      </c>
      <c r="CJ88" s="65">
        <f t="shared" si="133"/>
        <v>31.676042107820212</v>
      </c>
      <c r="CK88" s="65">
        <f t="shared" si="133"/>
        <v>32.162263644357232</v>
      </c>
      <c r="CL88" s="65">
        <f t="shared" si="133"/>
        <v>32.639472103191721</v>
      </c>
      <c r="CM88" s="65">
        <f t="shared" si="133"/>
        <v>33.201225399244542</v>
      </c>
      <c r="CN88" s="65">
        <f t="shared" si="133"/>
        <v>33.749127097775883</v>
      </c>
      <c r="CO88" s="65">
        <f t="shared" si="133"/>
        <v>34.291666424388588</v>
      </c>
      <c r="CP88" s="65">
        <f t="shared" si="133"/>
        <v>34.826357998862456</v>
      </c>
      <c r="CQ88" s="65">
        <f t="shared" si="133"/>
        <v>35.35001011485808</v>
      </c>
      <c r="CR88" s="65">
        <f t="shared" si="133"/>
        <v>35.865992973609174</v>
      </c>
      <c r="CS88" s="65">
        <f t="shared" si="133"/>
        <v>36.374546903350947</v>
      </c>
      <c r="CT88" s="65">
        <f t="shared" si="133"/>
        <v>36.880605619003425</v>
      </c>
      <c r="CU88" s="65">
        <f t="shared" si="133"/>
        <v>37.380539559236233</v>
      </c>
      <c r="CV88" s="65">
        <f t="shared" si="133"/>
        <v>37.879837776868243</v>
      </c>
      <c r="CW88" s="65">
        <f t="shared" ref="CW88:DP88" si="134">CW$49*CW45</f>
        <v>37.836244989602314</v>
      </c>
      <c r="CX88" s="65">
        <f t="shared" si="134"/>
        <v>37.792702369686957</v>
      </c>
      <c r="CY88" s="65">
        <f t="shared" si="134"/>
        <v>37.749209859388706</v>
      </c>
      <c r="CZ88" s="65">
        <f t="shared" si="134"/>
        <v>37.705767401040525</v>
      </c>
      <c r="DA88" s="65">
        <f t="shared" si="134"/>
        <v>37.662374937041747</v>
      </c>
      <c r="DB88" s="65">
        <f t="shared" si="134"/>
        <v>37.619032409857994</v>
      </c>
      <c r="DC88" s="65">
        <f t="shared" si="134"/>
        <v>37.57573976202108</v>
      </c>
      <c r="DD88" s="65">
        <f t="shared" si="134"/>
        <v>37.532496936128993</v>
      </c>
      <c r="DE88" s="65">
        <f t="shared" si="134"/>
        <v>37.489303874845739</v>
      </c>
      <c r="DF88" s="65">
        <f t="shared" si="134"/>
        <v>37.446160520901337</v>
      </c>
      <c r="DG88" s="65">
        <f t="shared" si="134"/>
        <v>37.403066817091698</v>
      </c>
      <c r="DH88" s="65">
        <f t="shared" si="134"/>
        <v>37.360022706278571</v>
      </c>
      <c r="DI88" s="65">
        <f t="shared" si="134"/>
        <v>37.317028131389456</v>
      </c>
      <c r="DJ88" s="65">
        <f t="shared" si="134"/>
        <v>37.274083035417533</v>
      </c>
      <c r="DK88" s="65">
        <f t="shared" si="134"/>
        <v>37.231187361421597</v>
      </c>
      <c r="DL88" s="65">
        <f t="shared" si="134"/>
        <v>37.188341052525949</v>
      </c>
      <c r="DM88" s="65">
        <f t="shared" si="134"/>
        <v>37.145544051920382</v>
      </c>
      <c r="DN88" s="65">
        <f t="shared" si="134"/>
        <v>37.102796302860021</v>
      </c>
      <c r="DO88" s="65">
        <f t="shared" si="134"/>
        <v>37.060097748665328</v>
      </c>
      <c r="DP88" s="65">
        <f t="shared" si="134"/>
        <v>37.017448332721983</v>
      </c>
    </row>
    <row r="89" spans="1:120" x14ac:dyDescent="0.25">
      <c r="A89" s="65" t="str">
        <f t="shared" si="69"/>
        <v>19_THA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19_THA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19_THA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19_THA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19_THA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19_THA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19_THA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19_THA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19_THA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19_THA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19_THA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19_THA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19_THA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19_THA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19_THA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19_THA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19_THA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19_THA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19_THA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19_THA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19_THA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19_THA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19_THA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19_THA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19_THA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19_THA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19_THA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19_THA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19_THA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19_THA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19_THA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19_THA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19_THA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19_THA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19_THA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19_THA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19_THA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19_THA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19_THA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19_THA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19_THA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19_THA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19_THA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19_THA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19_THA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19_THA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19_THA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19_THA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19_THA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19_THA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19_THA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19_THA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19_THA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19_THA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19_THA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19_THA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19_THA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19_THA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19_THA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19_THA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19_THA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19_THA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19_THA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19_THA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19_THA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19_THA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AO15" si="1">J15*(1-$F$4)</f>
        <v>2.2670201344988129E-3</v>
      </c>
      <c r="L15" s="42">
        <f t="shared" si="1"/>
        <v>2.2565594474945566E-3</v>
      </c>
      <c r="M15" s="42">
        <f t="shared" si="1"/>
        <v>2.2461470291275901E-3</v>
      </c>
      <c r="N15" s="42">
        <f t="shared" si="1"/>
        <v>2.2357826566724516E-3</v>
      </c>
      <c r="O15" s="42">
        <f t="shared" si="1"/>
        <v>2.225466108431399E-3</v>
      </c>
      <c r="P15" s="42">
        <f t="shared" si="1"/>
        <v>2.2151971637296673E-3</v>
      </c>
      <c r="Q15" s="42">
        <f t="shared" si="1"/>
        <v>2.2049756029107487E-3</v>
      </c>
      <c r="R15" s="42">
        <f t="shared" si="1"/>
        <v>2.1948012073316949E-3</v>
      </c>
      <c r="S15" s="42">
        <f t="shared" si="1"/>
        <v>2.1846737593584388E-3</v>
      </c>
      <c r="T15" s="42">
        <f t="shared" si="1"/>
        <v>2.17459304236114E-3</v>
      </c>
      <c r="U15" s="42">
        <f t="shared" si="1"/>
        <v>2.164558840709551E-3</v>
      </c>
      <c r="V15" s="42">
        <f t="shared" si="1"/>
        <v>2.1545709397684048E-3</v>
      </c>
      <c r="W15" s="42">
        <f t="shared" si="1"/>
        <v>2.144629125892823E-3</v>
      </c>
      <c r="X15" s="42">
        <f t="shared" si="1"/>
        <v>2.1347331864237473E-3</v>
      </c>
      <c r="Y15" s="42">
        <f t="shared" si="1"/>
        <v>2.1248829096833892E-3</v>
      </c>
      <c r="Z15" s="42">
        <f t="shared" si="1"/>
        <v>2.1150780849707031E-3</v>
      </c>
      <c r="AA15" s="42">
        <f t="shared" si="1"/>
        <v>2.1053185025568786E-3</v>
      </c>
      <c r="AB15" s="42">
        <f t="shared" si="1"/>
        <v>2.0956039536808558E-3</v>
      </c>
      <c r="AC15" s="42">
        <f t="shared" si="1"/>
        <v>2.0859342305448573E-3</v>
      </c>
      <c r="AD15" s="42">
        <f t="shared" si="1"/>
        <v>2.0763091263099462E-3</v>
      </c>
      <c r="AE15" s="42">
        <f t="shared" si="1"/>
        <v>2.0667284350915989E-3</v>
      </c>
      <c r="AF15" s="42">
        <f t="shared" si="1"/>
        <v>2.057191951955304E-3</v>
      </c>
      <c r="AG15" s="42">
        <f t="shared" si="1"/>
        <v>2.047699472912176E-3</v>
      </c>
      <c r="AH15" s="42">
        <f t="shared" si="1"/>
        <v>2.0382507949145939E-3</v>
      </c>
      <c r="AI15" s="42">
        <f t="shared" si="1"/>
        <v>2.028845715851857E-3</v>
      </c>
      <c r="AJ15" s="42">
        <f t="shared" si="1"/>
        <v>2.0194840345458616E-3</v>
      </c>
      <c r="AK15" s="42">
        <f t="shared" si="1"/>
        <v>2.0101655507467988E-3</v>
      </c>
      <c r="AL15" s="42">
        <f t="shared" si="1"/>
        <v>2.0008900651288693E-3</v>
      </c>
      <c r="AM15" s="42">
        <f t="shared" si="1"/>
        <v>1.991657379286021E-3</v>
      </c>
      <c r="AN15" s="42">
        <f t="shared" si="1"/>
        <v>1.9824672957277053E-3</v>
      </c>
      <c r="AO15" s="42">
        <f t="shared" si="1"/>
        <v>1.9733196178746515E-3</v>
      </c>
      <c r="AP15" s="42">
        <f t="shared" ref="AP15:BJ15" si="2">AO15*(1-$F$4)</f>
        <v>1.9642141500546629E-3</v>
      </c>
      <c r="AQ15" s="42">
        <f t="shared" si="2"/>
        <v>1.9551506974984307E-3</v>
      </c>
      <c r="AR15" s="42">
        <f t="shared" si="2"/>
        <v>1.9461290663353684E-3</v>
      </c>
      <c r="AS15" s="42">
        <f t="shared" si="2"/>
        <v>1.9371490635894642E-3</v>
      </c>
      <c r="AT15" s="42">
        <f t="shared" si="2"/>
        <v>1.9282104971751533E-3</v>
      </c>
      <c r="AU15" s="42">
        <f t="shared" si="2"/>
        <v>1.9193131758932099E-3</v>
      </c>
      <c r="AV15" s="42">
        <f t="shared" si="2"/>
        <v>1.9104569094266562E-3</v>
      </c>
      <c r="AW15" s="42">
        <f t="shared" si="2"/>
        <v>1.9016415083366923E-3</v>
      </c>
      <c r="AX15" s="42">
        <f t="shared" si="2"/>
        <v>1.8928667840586437E-3</v>
      </c>
      <c r="AY15" s="42">
        <f t="shared" si="2"/>
        <v>1.8841325488979277E-3</v>
      </c>
      <c r="AZ15" s="42">
        <f t="shared" si="2"/>
        <v>1.8754386160260391E-3</v>
      </c>
      <c r="BA15" s="42">
        <f t="shared" si="2"/>
        <v>1.8667847994765531E-3</v>
      </c>
      <c r="BB15" s="42">
        <f t="shared" si="2"/>
        <v>1.8581709141411481E-3</v>
      </c>
      <c r="BC15" s="42">
        <f t="shared" si="2"/>
        <v>1.8495967757656455E-3</v>
      </c>
      <c r="BD15" s="42">
        <f t="shared" si="2"/>
        <v>1.8410622009460693E-3</v>
      </c>
      <c r="BE15" s="42">
        <f t="shared" si="2"/>
        <v>1.8325670071247223E-3</v>
      </c>
      <c r="BF15" s="42">
        <f t="shared" si="2"/>
        <v>1.824111012586281E-3</v>
      </c>
      <c r="BG15" s="42">
        <f t="shared" si="2"/>
        <v>1.8156940364539096E-3</v>
      </c>
      <c r="BH15" s="42">
        <f t="shared" si="2"/>
        <v>1.8073158986853901E-3</v>
      </c>
      <c r="BI15" s="42">
        <f t="shared" si="2"/>
        <v>1.7989764200692711E-3</v>
      </c>
      <c r="BJ15" s="42">
        <f t="shared" si="2"/>
        <v>1.7906754222210353E-3</v>
      </c>
      <c r="BK15" t="str">
        <f t="shared" ref="BK15:BK46" si="3">A15</f>
        <v>20_USA</v>
      </c>
      <c r="BL15" t="str">
        <f t="shared" ref="BL15:BL46" si="4">"d_ind_cem_"&amp;C15</f>
        <v>d_ind_cem_1_x_coal_thermal</v>
      </c>
      <c r="BO15" s="8">
        <f t="shared" ref="BO15:BO46" si="5">E15</f>
        <v>204.232355208</v>
      </c>
      <c r="BP15" s="8">
        <f t="shared" ref="BP15:BP46" si="6">F15</f>
        <v>201.56134427999999</v>
      </c>
      <c r="BQ15" s="8" cm="1">
        <f t="array" ref="BQ15">K15*INDEX(prod_est,$G15+$H15-1,MATCH(BQ$14,$BP$14:$DP$14,0))</f>
        <v>203.46486785651794</v>
      </c>
      <c r="BR15" s="8" cm="1">
        <f t="array" ref="BR15">L15*INDEX(prod_est,$G15+$H15-1,MATCH(BR$14,$BP$14:$DP$14,0))</f>
        <v>183.41584013598228</v>
      </c>
      <c r="BS15" s="8" cm="1">
        <f t="array" ref="BS15">M15*INDEX(prod_est,$G15+$H15-1,MATCH(BS$14,$BP$14:$DP$14,0))</f>
        <v>198.22881682155872</v>
      </c>
      <c r="BT15" s="8" cm="1">
        <f t="array" ref="BT15">N15*INDEX(prod_est,$G15+$H15-1,MATCH(BT$14,$BP$14:$DP$14,0))</f>
        <v>203.3697796249148</v>
      </c>
      <c r="BU15" s="8" cm="1">
        <f t="array" ref="BU15">O15*INDEX(prod_est,$G15+$H15-1,MATCH(BU$14,$BP$14:$DP$14,0))</f>
        <v>208.50974894736646</v>
      </c>
      <c r="BV15" s="8" cm="1">
        <f t="array" ref="BV15">P15*INDEX(prod_est,$G15+$H15-1,MATCH(BV$14,$BP$14:$DP$14,0))</f>
        <v>213.66228744674004</v>
      </c>
      <c r="BW15" s="8" cm="1">
        <f t="array" ref="BW15">Q15*INDEX(prod_est,$G15+$H15-1,MATCH(BW$14,$BP$14:$DP$14,0))</f>
        <v>218.83831903043577</v>
      </c>
      <c r="BX15" s="8" cm="1">
        <f t="array" ref="BX15">R15*INDEX(prod_est,$G15+$H15-1,MATCH(BX$14,$BP$14:$DP$14,0))</f>
        <v>224.04990762448463</v>
      </c>
      <c r="BY15" s="8" cm="1">
        <f t="array" ref="BY15">S15*INDEX(prod_est,$G15+$H15-1,MATCH(BY$14,$BP$14:$DP$14,0))</f>
        <v>229.30894734104416</v>
      </c>
      <c r="BZ15" s="8" cm="1">
        <f t="array" ref="BZ15">T15*INDEX(prod_est,$G15+$H15-1,MATCH(BZ$14,$BP$14:$DP$14,0))</f>
        <v>232.65744523502957</v>
      </c>
      <c r="CA15" s="8" cm="1">
        <f t="array" ref="CA15">U15*INDEX(prod_est,$G15+$H15-1,MATCH(CA$14,$BP$14:$DP$14,0))</f>
        <v>235.95579145897472</v>
      </c>
      <c r="CB15" s="8" cm="1">
        <f t="array" ref="CB15">V15*INDEX(prod_est,$G15+$H15-1,MATCH(CB$14,$BP$14:$DP$14,0))</f>
        <v>239.15031642204198</v>
      </c>
      <c r="CC15" s="8" cm="1">
        <f t="array" ref="CC15">W15*INDEX(prod_est,$G15+$H15-1,MATCH(CC$14,$BP$14:$DP$14,0))</f>
        <v>241.31934493979992</v>
      </c>
      <c r="CD15" s="8" cm="1">
        <f t="array" ref="CD15">X15*INDEX(prod_est,$G15+$H15-1,MATCH(CD$14,$BP$14:$DP$14,0))</f>
        <v>243.38293488166133</v>
      </c>
      <c r="CE15" s="8" cm="1">
        <f t="array" ref="CE15">Y15*INDEX(prod_est,$G15+$H15-1,MATCH(CE$14,$BP$14:$DP$14,0))</f>
        <v>245.34277651375547</v>
      </c>
      <c r="CF15" s="8" cm="1">
        <f t="array" ref="CF15">Z15*INDEX(prod_est,$G15+$H15-1,MATCH(CF$14,$BP$14:$DP$14,0))</f>
        <v>247.19809430022437</v>
      </c>
      <c r="CG15" s="8" cm="1">
        <f t="array" ref="CG15">AA15*INDEX(prod_est,$G15+$H15-1,MATCH(CG$14,$BP$14:$DP$14,0))</f>
        <v>248.94872162624816</v>
      </c>
      <c r="CH15" s="8" cm="1">
        <f t="array" ref="CH15">AB15*INDEX(prod_est,$G15+$H15-1,MATCH(CH$14,$BP$14:$DP$14,0))</f>
        <v>250.59610479328254</v>
      </c>
      <c r="CI15" s="8" cm="1">
        <f t="array" ref="CI15">AC15*INDEX(prod_est,$G15+$H15-1,MATCH(CI$14,$BP$14:$DP$14,0))</f>
        <v>252.14442952293683</v>
      </c>
      <c r="CJ15" s="8" cm="1">
        <f t="array" ref="CJ15">AD15*INDEX(prod_est,$G15+$H15-1,MATCH(CJ$14,$BP$14:$DP$14,0))</f>
        <v>253.59885948388566</v>
      </c>
      <c r="CK15" s="8" cm="1">
        <f t="array" ref="CK15">AE15*INDEX(prod_est,$G15+$H15-1,MATCH(CK$14,$BP$14:$DP$14,0))</f>
        <v>254.96374520633273</v>
      </c>
      <c r="CL15" s="8" cm="1">
        <f t="array" ref="CL15">AF15*INDEX(prod_est,$G15+$H15-1,MATCH(CL$14,$BP$14:$DP$14,0))</f>
        <v>256.2439663234461</v>
      </c>
      <c r="CM15" s="8" cm="1">
        <f t="array" ref="CM15">AG15*INDEX(prod_est,$G15+$H15-1,MATCH(CM$14,$BP$14:$DP$14,0))</f>
        <v>257.44726939674428</v>
      </c>
      <c r="CN15" s="8" cm="1">
        <f t="array" ref="CN15">AH15*INDEX(prod_est,$G15+$H15-1,MATCH(CN$14,$BP$14:$DP$14,0))</f>
        <v>258.58387142066454</v>
      </c>
      <c r="CO15" s="8" cm="1">
        <f t="array" ref="CO15">AI15*INDEX(prod_est,$G15+$H15-1,MATCH(CO$14,$BP$14:$DP$14,0))</f>
        <v>259.66305710796337</v>
      </c>
      <c r="CP15" s="8" cm="1">
        <f t="array" ref="CP15">AJ15*INDEX(prod_est,$G15+$H15-1,MATCH(CP$14,$BP$14:$DP$14,0))</f>
        <v>260.69234394667825</v>
      </c>
      <c r="CQ15" s="8" cm="1">
        <f t="array" ref="CQ15">AK15*INDEX(prod_est,$G15+$H15-1,MATCH(CQ$14,$BP$14:$DP$14,0))</f>
        <v>261.6775396405468</v>
      </c>
      <c r="CR15" s="8" cm="1">
        <f t="array" ref="CR15">AL15*INDEX(prod_est,$G15+$H15-1,MATCH(CR$14,$BP$14:$DP$14,0))</f>
        <v>262.62462543461521</v>
      </c>
      <c r="CS15" s="8" cm="1">
        <f t="array" ref="CS15">AM15*INDEX(prod_est,$G15+$H15-1,MATCH(CS$14,$BP$14:$DP$14,0))</f>
        <v>263.53962788330472</v>
      </c>
      <c r="CT15" s="8" cm="1">
        <f t="array" ref="CT15">AN15*INDEX(prod_est,$G15+$H15-1,MATCH(CT$14,$BP$14:$DP$14,0))</f>
        <v>264.42687476836494</v>
      </c>
      <c r="CU15" s="8" cm="1">
        <f t="array" ref="CU15">AO15*INDEX(prod_est,$G15+$H15-1,MATCH(CU$14,$BP$14:$DP$14,0))</f>
        <v>265.28914513627024</v>
      </c>
      <c r="CV15" s="8" cm="1">
        <f t="array" ref="CV15">AP15*INDEX(prod_est,$G15+$H15-1,MATCH(CV$14,$BP$14:$DP$14,0))</f>
        <v>266.12776682811597</v>
      </c>
      <c r="CW15" cm="1">
        <f t="array" ref="CW15">AQ15*INDEX(prod_est,$G15+$H15-1,MATCH(CW$14,$BP$14:$DP$14,0))</f>
        <v>264.89977629130232</v>
      </c>
      <c r="CX15" cm="1">
        <f t="array" ref="CX15">AR15*INDEX(prod_est,$G15+$H15-1,MATCH(CX$14,$BP$14:$DP$14,0))</f>
        <v>263.67745205822115</v>
      </c>
      <c r="CY15" cm="1">
        <f t="array" ref="CY15">AS15*INDEX(prod_est,$G15+$H15-1,MATCH(CY$14,$BP$14:$DP$14,0))</f>
        <v>262.46076798290721</v>
      </c>
      <c r="CZ15" cm="1">
        <f t="array" ref="CZ15">AT15*INDEX(prod_est,$G15+$H15-1,MATCH(CZ$14,$BP$14:$DP$14,0))</f>
        <v>261.24969804004013</v>
      </c>
      <c r="DA15" cm="1">
        <f t="array" ref="DA15">AU15*INDEX(prod_est,$G15+$H15-1,MATCH(DA$14,$BP$14:$DP$14,0))</f>
        <v>260.04421632438812</v>
      </c>
      <c r="DB15" cm="1">
        <f t="array" ref="DB15">AV15*INDEX(prod_est,$G15+$H15-1,MATCH(DB$14,$BP$14:$DP$14,0))</f>
        <v>258.84429705025343</v>
      </c>
      <c r="DC15" cm="1">
        <f t="array" ref="DC15">AW15*INDEX(prod_est,$G15+$H15-1,MATCH(DC$14,$BP$14:$DP$14,0))</f>
        <v>257.6499145509211</v>
      </c>
      <c r="DD15" cm="1">
        <f t="array" ref="DD15">AX15*INDEX(prod_est,$G15+$H15-1,MATCH(DD$14,$BP$14:$DP$14,0))</f>
        <v>256.4610432781098</v>
      </c>
      <c r="DE15" cm="1">
        <f t="array" ref="DE15">AY15*INDEX(prod_est,$G15+$H15-1,MATCH(DE$14,$BP$14:$DP$14,0))</f>
        <v>255.27765780142522</v>
      </c>
      <c r="DF15" cm="1">
        <f t="array" ref="DF15">AZ15*INDEX(prod_est,$G15+$H15-1,MATCH(DF$14,$BP$14:$DP$14,0))</f>
        <v>254.09973280781654</v>
      </c>
      <c r="DG15" cm="1">
        <f t="array" ref="DG15">BA15*INDEX(prod_est,$G15+$H15-1,MATCH(DG$14,$BP$14:$DP$14,0))</f>
        <v>252.92724310103441</v>
      </c>
      <c r="DH15" cm="1">
        <f t="array" ref="DH15">BB15*INDEX(prod_est,$G15+$H15-1,MATCH(DH$14,$BP$14:$DP$14,0))</f>
        <v>251.76016360109242</v>
      </c>
      <c r="DI15" cm="1">
        <f t="array" ref="DI15">BC15*INDEX(prod_est,$G15+$H15-1,MATCH(DI$14,$BP$14:$DP$14,0))</f>
        <v>250.59846934373036</v>
      </c>
      <c r="DJ15" cm="1">
        <f t="array" ref="DJ15">BD15*INDEX(prod_est,$G15+$H15-1,MATCH(DJ$14,$BP$14:$DP$14,0))</f>
        <v>249.44213547988051</v>
      </c>
      <c r="DK15" cm="1">
        <f t="array" ref="DK15">BE15*INDEX(prod_est,$G15+$H15-1,MATCH(DK$14,$BP$14:$DP$14,0))</f>
        <v>248.29113727513578</v>
      </c>
      <c r="DL15" cm="1">
        <f t="array" ref="DL15">BF15*INDEX(prod_est,$G15+$H15-1,MATCH(DL$14,$BP$14:$DP$14,0))</f>
        <v>247.14545010922086</v>
      </c>
      <c r="DM15" cm="1">
        <f t="array" ref="DM15">BG15*INDEX(prod_est,$G15+$H15-1,MATCH(DM$14,$BP$14:$DP$14,0))</f>
        <v>246.00504947546551</v>
      </c>
      <c r="DN15" cm="1">
        <f t="array" ref="DN15">BH15*INDEX(prod_est,$G15+$H15-1,MATCH(DN$14,$BP$14:$DP$14,0))</f>
        <v>244.86991098028037</v>
      </c>
      <c r="DO15" cm="1">
        <f t="array" ref="DO15">BI15*INDEX(prod_est,$G15+$H15-1,MATCH(DO$14,$BP$14:$DP$14,0))</f>
        <v>243.74001034263514</v>
      </c>
      <c r="DP15" cm="1">
        <f t="array" ref="DP15">BJ15*INDEX(prod_est,$G15+$H15-1,MATCH(DP$14,$BP$14:$DP$14,0))</f>
        <v>242.61532339353923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20_USA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20_USA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20_USA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20_USA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20_USA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20_USA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20_USA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20_USA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20_USA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20_USA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ref="K26:AP26" si="27">J26*(1-$F$4)</f>
        <v>1.9250983405472429E-4</v>
      </c>
      <c r="L26" s="42">
        <f t="shared" si="27"/>
        <v>1.9162153796566773E-4</v>
      </c>
      <c r="M26" s="42">
        <f t="shared" si="27"/>
        <v>1.9073734073184995E-4</v>
      </c>
      <c r="N26" s="42">
        <f t="shared" si="27"/>
        <v>1.8985722343996662E-4</v>
      </c>
      <c r="O26" s="42">
        <f t="shared" si="27"/>
        <v>1.889811672639849E-4</v>
      </c>
      <c r="P26" s="42">
        <f t="shared" si="27"/>
        <v>1.8810915346474064E-4</v>
      </c>
      <c r="Q26" s="42">
        <f t="shared" si="27"/>
        <v>1.8724116338953768E-4</v>
      </c>
      <c r="R26" s="42">
        <f t="shared" si="27"/>
        <v>1.8637717847174877E-4</v>
      </c>
      <c r="S26" s="42">
        <f t="shared" si="27"/>
        <v>1.8551718023041846E-4</v>
      </c>
      <c r="T26" s="42">
        <f t="shared" si="27"/>
        <v>1.8466115026986778E-4</v>
      </c>
      <c r="U26" s="42">
        <f t="shared" si="27"/>
        <v>1.8380907027930075E-4</v>
      </c>
      <c r="V26" s="42">
        <f t="shared" si="27"/>
        <v>1.8296092203241268E-4</v>
      </c>
      <c r="W26" s="42">
        <f t="shared" si="27"/>
        <v>1.8211668738700036E-4</v>
      </c>
      <c r="X26" s="42">
        <f t="shared" si="27"/>
        <v>1.8127634828457394E-4</v>
      </c>
      <c r="Y26" s="42">
        <f t="shared" si="27"/>
        <v>1.8043988674997064E-4</v>
      </c>
      <c r="Z26" s="42">
        <f t="shared" si="27"/>
        <v>1.796072848909703E-4</v>
      </c>
      <c r="AA26" s="42">
        <f t="shared" si="27"/>
        <v>1.7877852489791269E-4</v>
      </c>
      <c r="AB26" s="42">
        <f t="shared" si="27"/>
        <v>1.7795358904331644E-4</v>
      </c>
      <c r="AC26" s="42">
        <f t="shared" si="27"/>
        <v>1.7713245968149993E-4</v>
      </c>
      <c r="AD26" s="42">
        <f t="shared" si="27"/>
        <v>1.7631511924820386E-4</v>
      </c>
      <c r="AE26" s="42">
        <f t="shared" si="27"/>
        <v>1.7550155026021543E-4</v>
      </c>
      <c r="AF26" s="42">
        <f t="shared" si="27"/>
        <v>1.7469173531499453E-4</v>
      </c>
      <c r="AG26" s="42">
        <f t="shared" si="27"/>
        <v>1.7388565709030134E-4</v>
      </c>
      <c r="AH26" s="42">
        <f t="shared" si="27"/>
        <v>1.7308329834382589E-4</v>
      </c>
      <c r="AI26" s="42">
        <f t="shared" si="27"/>
        <v>1.7228464191281924E-4</v>
      </c>
      <c r="AJ26" s="42">
        <f t="shared" si="27"/>
        <v>1.714896707137263E-4</v>
      </c>
      <c r="AK26" s="42">
        <f t="shared" si="27"/>
        <v>1.7069836774182047E-4</v>
      </c>
      <c r="AL26" s="42">
        <f t="shared" si="27"/>
        <v>1.6991071607083989E-4</v>
      </c>
      <c r="AM26" s="42">
        <f t="shared" si="27"/>
        <v>1.6912669885262537E-4</v>
      </c>
      <c r="AN26" s="42">
        <f t="shared" si="27"/>
        <v>1.6834629931675995E-4</v>
      </c>
      <c r="AO26" s="42">
        <f t="shared" si="27"/>
        <v>1.675695007702103E-4</v>
      </c>
      <c r="AP26" s="42">
        <f t="shared" si="27"/>
        <v>1.6679628659696955E-4</v>
      </c>
      <c r="AQ26" s="42">
        <f t="shared" ref="AQ26:BJ26" si="28">AP26*(1-$F$4)</f>
        <v>1.6602664025770189E-4</v>
      </c>
      <c r="AR26" s="42">
        <f t="shared" si="28"/>
        <v>1.6526054528938878E-4</v>
      </c>
      <c r="AS26" s="42">
        <f t="shared" si="28"/>
        <v>1.6449798530497682E-4</v>
      </c>
      <c r="AT26" s="42">
        <f t="shared" si="28"/>
        <v>1.6373894399302724E-4</v>
      </c>
      <c r="AU26" s="42">
        <f t="shared" si="28"/>
        <v>1.6298340511736693E-4</v>
      </c>
      <c r="AV26" s="42">
        <f t="shared" si="28"/>
        <v>1.6223135251674123E-4</v>
      </c>
      <c r="AW26" s="42">
        <f t="shared" si="28"/>
        <v>1.6148277010446813E-4</v>
      </c>
      <c r="AX26" s="42">
        <f t="shared" si="28"/>
        <v>1.6073764186809428E-4</v>
      </c>
      <c r="AY26" s="42">
        <f t="shared" si="28"/>
        <v>1.599959518690524E-4</v>
      </c>
      <c r="AZ26" s="42">
        <f t="shared" si="28"/>
        <v>1.5925768424232035E-4</v>
      </c>
      <c r="BA26" s="42">
        <f t="shared" si="28"/>
        <v>1.5852282319608183E-4</v>
      </c>
      <c r="BB26" s="42">
        <f t="shared" si="28"/>
        <v>1.5779135301138855E-4</v>
      </c>
      <c r="BC26" s="42">
        <f t="shared" si="28"/>
        <v>1.5706325804182395E-4</v>
      </c>
      <c r="BD26" s="42">
        <f t="shared" si="28"/>
        <v>1.5633852271316863E-4</v>
      </c>
      <c r="BE26" s="42">
        <f t="shared" si="28"/>
        <v>1.5561713152306708E-4</v>
      </c>
      <c r="BF26" s="42">
        <f t="shared" si="28"/>
        <v>1.5489906904069621E-4</v>
      </c>
      <c r="BG26" s="42">
        <f t="shared" si="28"/>
        <v>1.5418431990643516E-4</v>
      </c>
      <c r="BH26" s="42">
        <f t="shared" si="28"/>
        <v>1.5347286883153684E-4</v>
      </c>
      <c r="BI26" s="42">
        <f t="shared" si="28"/>
        <v>1.5276470059780083E-4</v>
      </c>
      <c r="BJ26" s="42">
        <f t="shared" si="28"/>
        <v>1.5205980005724793E-4</v>
      </c>
      <c r="BK26" t="str">
        <f t="shared" si="3"/>
        <v>20_USA</v>
      </c>
      <c r="BL26" t="str">
        <f t="shared" si="4"/>
        <v>d_ind_cem_7_7_gas_diesel_oil</v>
      </c>
      <c r="BO26" s="8">
        <f t="shared" si="5"/>
        <v>22.486925987999999</v>
      </c>
      <c r="BP26" s="8">
        <f t="shared" si="6"/>
        <v>17.116098948000001</v>
      </c>
      <c r="BQ26" s="8" cm="1">
        <f t="array" ref="BQ26">K26*INDEX(prod_est,$G26+$H26-1,MATCH(BQ$14,$BP$14:$DP$14,0))</f>
        <v>17.277741538755258</v>
      </c>
      <c r="BR26" s="8" cm="1">
        <f t="array" ref="BR26">L26*INDEX(prod_est,$G26+$H26-1,MATCH(BR$14,$BP$14:$DP$14,0))</f>
        <v>15.575226884957461</v>
      </c>
      <c r="BS26" s="8" cm="1">
        <f t="array" ref="BS26">M26*INDEX(prod_est,$G26+$H26-1,MATCH(BS$14,$BP$14:$DP$14,0))</f>
        <v>16.833108824425658</v>
      </c>
      <c r="BT26" s="8" cm="1">
        <f t="array" ref="BT26">N26*INDEX(prod_est,$G26+$H26-1,MATCH(BT$14,$BP$14:$DP$14,0))</f>
        <v>17.269666877481672</v>
      </c>
      <c r="BU26" s="8" cm="1">
        <f t="array" ref="BU26">O26*INDEX(prod_est,$G26+$H26-1,MATCH(BU$14,$BP$14:$DP$14,0))</f>
        <v>17.706140566556474</v>
      </c>
      <c r="BV26" s="8" cm="1">
        <f t="array" ref="BV26">P26*INDEX(prod_est,$G26+$H26-1,MATCH(BV$14,$BP$14:$DP$14,0))</f>
        <v>18.143681599554078</v>
      </c>
      <c r="BW26" s="8" cm="1">
        <f t="array" ref="BW26">Q26*INDEX(prod_est,$G26+$H26-1,MATCH(BW$14,$BP$14:$DP$14,0))</f>
        <v>18.583217608112545</v>
      </c>
      <c r="BX26" s="8" cm="1">
        <f t="array" ref="BX26">R26*INDEX(prod_est,$G26+$H26-1,MATCH(BX$14,$BP$14:$DP$14,0))</f>
        <v>19.025773031478309</v>
      </c>
      <c r="BY26" s="8" cm="1">
        <f t="array" ref="BY26">S26*INDEX(prod_est,$G26+$H26-1,MATCH(BY$14,$BP$14:$DP$14,0))</f>
        <v>19.472357888716864</v>
      </c>
      <c r="BZ26" s="8" cm="1">
        <f t="array" ref="BZ26">T26*INDEX(prod_est,$G26+$H26-1,MATCH(BZ$14,$BP$14:$DP$14,0))</f>
        <v>19.756704182820794</v>
      </c>
      <c r="CA26" s="8" cm="1">
        <f t="array" ref="CA26">U26*INDEX(prod_est,$G26+$H26-1,MATCH(CA$14,$BP$14:$DP$14,0))</f>
        <v>20.036791719126281</v>
      </c>
      <c r="CB26" s="8" cm="1">
        <f t="array" ref="CB26">V26*INDEX(prod_est,$G26+$H26-1,MATCH(CB$14,$BP$14:$DP$14,0))</f>
        <v>20.308063006560044</v>
      </c>
      <c r="CC26" s="8" cm="1">
        <f t="array" ref="CC26">W26*INDEX(prod_est,$G26+$H26-1,MATCH(CC$14,$BP$14:$DP$14,0))</f>
        <v>20.492251630939357</v>
      </c>
      <c r="CD26" s="8" cm="1">
        <f t="array" ref="CD26">X26*INDEX(prod_est,$G26+$H26-1,MATCH(CD$14,$BP$14:$DP$14,0))</f>
        <v>20.667486667990566</v>
      </c>
      <c r="CE26" s="8" cm="1">
        <f t="array" ref="CE26">Y26*INDEX(prod_est,$G26+$H26-1,MATCH(CE$14,$BP$14:$DP$14,0))</f>
        <v>20.833911651000868</v>
      </c>
      <c r="CF26" s="8" cm="1">
        <f t="array" ref="CF26">Z26*INDEX(prod_est,$G26+$H26-1,MATCH(CF$14,$BP$14:$DP$14,0))</f>
        <v>20.991460723352123</v>
      </c>
      <c r="CG26" s="8" cm="1">
        <f t="array" ref="CG26">AA26*INDEX(prod_est,$G26+$H26-1,MATCH(CG$14,$BP$14:$DP$14,0))</f>
        <v>21.14011973651921</v>
      </c>
      <c r="CH26" s="8" cm="1">
        <f t="array" ref="CH26">AB26*INDEX(prod_est,$G26+$H26-1,MATCH(CH$14,$BP$14:$DP$14,0))</f>
        <v>21.28001150690282</v>
      </c>
      <c r="CI26" s="8" cm="1">
        <f t="array" ref="CI26">AC26*INDEX(prod_est,$G26+$H26-1,MATCH(CI$14,$BP$14:$DP$14,0))</f>
        <v>21.41149147579797</v>
      </c>
      <c r="CJ26" s="8" cm="1">
        <f t="array" ref="CJ26">AD26*INDEX(prod_est,$G26+$H26-1,MATCH(CJ$14,$BP$14:$DP$14,0))</f>
        <v>21.534998129385048</v>
      </c>
      <c r="CK26" s="8" cm="1">
        <f t="array" ref="CK26">AE26*INDEX(prod_est,$G26+$H26-1,MATCH(CK$14,$BP$14:$DP$14,0))</f>
        <v>21.650900904103914</v>
      </c>
      <c r="CL26" s="8" cm="1">
        <f t="array" ref="CL26">AF26*INDEX(prod_est,$G26+$H26-1,MATCH(CL$14,$BP$14:$DP$14,0))</f>
        <v>21.75961416653082</v>
      </c>
      <c r="CM26" s="8" cm="1">
        <f t="array" ref="CM26">AG26*INDEX(prod_est,$G26+$H26-1,MATCH(CM$14,$BP$14:$DP$14,0))</f>
        <v>21.861795735822167</v>
      </c>
      <c r="CN26" s="8" cm="1">
        <f t="array" ref="CN26">AH26*INDEX(prod_est,$G26+$H26-1,MATCH(CN$14,$BP$14:$DP$14,0))</f>
        <v>21.958313214287141</v>
      </c>
      <c r="CO26" s="8" cm="1">
        <f t="array" ref="CO26">AI26*INDEX(prod_est,$G26+$H26-1,MATCH(CO$14,$BP$14:$DP$14,0))</f>
        <v>22.049955037142876</v>
      </c>
      <c r="CP26" s="8" cm="1">
        <f t="array" ref="CP26">AJ26*INDEX(prod_est,$G26+$H26-1,MATCH(CP$14,$BP$14:$DP$14,0))</f>
        <v>22.137359571183119</v>
      </c>
      <c r="CQ26" s="8" cm="1">
        <f t="array" ref="CQ26">AK26*INDEX(prod_est,$G26+$H26-1,MATCH(CQ$14,$BP$14:$DP$14,0))</f>
        <v>22.221019992478844</v>
      </c>
      <c r="CR26" s="8" cm="1">
        <f t="array" ref="CR26">AL26*INDEX(prod_est,$G26+$H26-1,MATCH(CR$14,$BP$14:$DP$14,0))</f>
        <v>22.301444213806725</v>
      </c>
      <c r="CS26" s="8" cm="1">
        <f t="array" ref="CS26">AM26*INDEX(prod_est,$G26+$H26-1,MATCH(CS$14,$BP$14:$DP$14,0))</f>
        <v>22.379143995505324</v>
      </c>
      <c r="CT26" s="8" cm="1">
        <f t="array" ref="CT26">AN26*INDEX(prod_est,$G26+$H26-1,MATCH(CT$14,$BP$14:$DP$14,0))</f>
        <v>22.45448684227112</v>
      </c>
      <c r="CU26" s="8" cm="1">
        <f t="array" ref="CU26">AO26*INDEX(prod_est,$G26+$H26-1,MATCH(CU$14,$BP$14:$DP$14,0))</f>
        <v>22.527708743969157</v>
      </c>
      <c r="CV26" s="8" cm="1">
        <f t="array" ref="CV26">AP26*INDEX(prod_est,$G26+$H26-1,MATCH(CV$14,$BP$14:$DP$14,0))</f>
        <v>22.598922457634568</v>
      </c>
      <c r="CW26" cm="1">
        <f t="array" ref="CW26">AQ26*INDEX(prod_est,$G26+$H26-1,MATCH(CW$14,$BP$14:$DP$14,0))</f>
        <v>22.49464448900725</v>
      </c>
      <c r="CX26" cm="1">
        <f t="array" ref="CX26">AR26*INDEX(prod_est,$G26+$H26-1,MATCH(CX$14,$BP$14:$DP$14,0))</f>
        <v>22.390847689106511</v>
      </c>
      <c r="CY26" cm="1">
        <f t="array" ref="CY26">AS26*INDEX(prod_est,$G26+$H26-1,MATCH(CY$14,$BP$14:$DP$14,0))</f>
        <v>22.287529837680591</v>
      </c>
      <c r="CZ26" cm="1">
        <f t="array" ref="CZ26">AT26*INDEX(prod_est,$G26+$H26-1,MATCH(CZ$14,$BP$14:$DP$14,0))</f>
        <v>22.184688724722616</v>
      </c>
      <c r="DA26" cm="1">
        <f t="array" ref="DA26">AU26*INDEX(prod_est,$G26+$H26-1,MATCH(DA$14,$BP$14:$DP$14,0))</f>
        <v>22.08232215042332</v>
      </c>
      <c r="DB26" cm="1">
        <f t="array" ref="DB26">AV26*INDEX(prod_est,$G26+$H26-1,MATCH(DB$14,$BP$14:$DP$14,0))</f>
        <v>21.98042792512399</v>
      </c>
      <c r="DC26" cm="1">
        <f t="array" ref="DC26">AW26*INDEX(prod_est,$G26+$H26-1,MATCH(DC$14,$BP$14:$DP$14,0))</f>
        <v>21.879003869269646</v>
      </c>
      <c r="DD26" cm="1">
        <f t="array" ref="DD26">AX26*INDEX(prod_est,$G26+$H26-1,MATCH(DD$14,$BP$14:$DP$14,0))</f>
        <v>21.778047813362384</v>
      </c>
      <c r="DE26" cm="1">
        <f t="array" ref="DE26">AY26*INDEX(prod_est,$G26+$H26-1,MATCH(DE$14,$BP$14:$DP$14,0))</f>
        <v>21.677557597915015</v>
      </c>
      <c r="DF26" cm="1">
        <f t="array" ref="DF26">AZ26*INDEX(prod_est,$G26+$H26-1,MATCH(DF$14,$BP$14:$DP$14,0))</f>
        <v>21.577531073404835</v>
      </c>
      <c r="DG26" cm="1">
        <f t="array" ref="DG26">BA26*INDEX(prod_est,$G26+$H26-1,MATCH(DG$14,$BP$14:$DP$14,0))</f>
        <v>21.477966100227654</v>
      </c>
      <c r="DH26" cm="1">
        <f t="array" ref="DH26">BB26*INDEX(prod_est,$G26+$H26-1,MATCH(DH$14,$BP$14:$DP$14,0))</f>
        <v>21.37886054865205</v>
      </c>
      <c r="DI26" cm="1">
        <f t="array" ref="DI26">BC26*INDEX(prod_est,$G26+$H26-1,MATCH(DI$14,$BP$14:$DP$14,0))</f>
        <v>21.280212298773787</v>
      </c>
      <c r="DJ26" cm="1">
        <f t="array" ref="DJ26">BD26*INDEX(prod_est,$G26+$H26-1,MATCH(DJ$14,$BP$14:$DP$14,0))</f>
        <v>21.182019240470488</v>
      </c>
      <c r="DK26" cm="1">
        <f t="array" ref="DK26">BE26*INDEX(prod_est,$G26+$H26-1,MATCH(DK$14,$BP$14:$DP$14,0))</f>
        <v>21.084279273356486</v>
      </c>
      <c r="DL26" cm="1">
        <f t="array" ref="DL26">BF26*INDEX(prod_est,$G26+$H26-1,MATCH(DL$14,$BP$14:$DP$14,0))</f>
        <v>20.986990306737905</v>
      </c>
      <c r="DM26" cm="1">
        <f t="array" ref="DM26">BG26*INDEX(prod_est,$G26+$H26-1,MATCH(DM$14,$BP$14:$DP$14,0))</f>
        <v>20.890150259567932</v>
      </c>
      <c r="DN26" cm="1">
        <f t="array" ref="DN26">BH26*INDEX(prod_est,$G26+$H26-1,MATCH(DN$14,$BP$14:$DP$14,0))</f>
        <v>20.793757060402307</v>
      </c>
      <c r="DO26" cm="1">
        <f t="array" ref="DO26">BI26*INDEX(prod_est,$G26+$H26-1,MATCH(DO$14,$BP$14:$DP$14,0))</f>
        <v>20.697808647355018</v>
      </c>
      <c r="DP26" cm="1">
        <f t="array" ref="DP26">BJ26*INDEX(prod_est,$G26+$H26-1,MATCH(DP$14,$BP$14:$DP$14,0))</f>
        <v>20.602302968054186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ref="K27:AP27" si="29">J27*(1-$F$4)</f>
        <v>3.2554382949263121E-5</v>
      </c>
      <c r="L27" s="42">
        <f t="shared" si="29"/>
        <v>3.2404167604693975E-5</v>
      </c>
      <c r="M27" s="42">
        <f t="shared" si="29"/>
        <v>3.2254645397198846E-5</v>
      </c>
      <c r="N27" s="42">
        <f t="shared" si="29"/>
        <v>3.2105813128442676E-5</v>
      </c>
      <c r="O27" s="42">
        <f t="shared" si="29"/>
        <v>3.1957667614848447E-5</v>
      </c>
      <c r="P27" s="42">
        <f t="shared" si="29"/>
        <v>3.1810205687529091E-5</v>
      </c>
      <c r="Q27" s="42">
        <f t="shared" si="29"/>
        <v>3.1663424192219692E-5</v>
      </c>
      <c r="R27" s="42">
        <f t="shared" si="29"/>
        <v>3.1517319989210032E-5</v>
      </c>
      <c r="S27" s="42">
        <f t="shared" si="29"/>
        <v>3.1371889953277422E-5</v>
      </c>
      <c r="T27" s="42">
        <f t="shared" si="29"/>
        <v>3.1227130973619853E-5</v>
      </c>
      <c r="U27" s="42">
        <f t="shared" si="29"/>
        <v>3.108303995378947E-5</v>
      </c>
      <c r="V27" s="42">
        <f t="shared" si="29"/>
        <v>3.0939613811626306E-5</v>
      </c>
      <c r="W27" s="42">
        <f t="shared" si="29"/>
        <v>3.079684947919238E-5</v>
      </c>
      <c r="X27" s="42">
        <f t="shared" si="29"/>
        <v>3.0654743902706072E-5</v>
      </c>
      <c r="Y27" s="42">
        <f t="shared" si="29"/>
        <v>3.0513294042476783E-5</v>
      </c>
      <c r="Z27" s="42">
        <f t="shared" si="29"/>
        <v>3.0372496872839934E-5</v>
      </c>
      <c r="AA27" s="42">
        <f t="shared" si="29"/>
        <v>3.0232349382092232E-5</v>
      </c>
      <c r="AB27" s="42">
        <f t="shared" si="29"/>
        <v>3.0092848572427257E-5</v>
      </c>
      <c r="AC27" s="42">
        <f t="shared" si="29"/>
        <v>2.9953991459871335E-5</v>
      </c>
      <c r="AD27" s="42">
        <f t="shared" si="29"/>
        <v>2.9815775074219712E-5</v>
      </c>
      <c r="AE27" s="42">
        <f t="shared" si="29"/>
        <v>2.9678196458973021E-5</v>
      </c>
      <c r="AF27" s="42">
        <f t="shared" si="29"/>
        <v>2.9541252671274031E-5</v>
      </c>
      <c r="AG27" s="42">
        <f t="shared" si="29"/>
        <v>2.9404940781844709E-5</v>
      </c>
      <c r="AH27" s="42">
        <f t="shared" si="29"/>
        <v>2.9269257874923564E-5</v>
      </c>
      <c r="AI27" s="42">
        <f t="shared" si="29"/>
        <v>2.9134201048203265E-5</v>
      </c>
      <c r="AJ27" s="42">
        <f t="shared" si="29"/>
        <v>2.899976741276857E-5</v>
      </c>
      <c r="AK27" s="42">
        <f t="shared" si="29"/>
        <v>2.8865954093034526E-5</v>
      </c>
      <c r="AL27" s="42">
        <f t="shared" si="29"/>
        <v>2.8732758226684969E-5</v>
      </c>
      <c r="AM27" s="42">
        <f t="shared" si="29"/>
        <v>2.860017696461128E-5</v>
      </c>
      <c r="AN27" s="42">
        <f t="shared" si="29"/>
        <v>2.8468207470851455E-5</v>
      </c>
      <c r="AO27" s="42">
        <f t="shared" si="29"/>
        <v>2.8336846922529443E-5</v>
      </c>
      <c r="AP27" s="42">
        <f t="shared" si="29"/>
        <v>2.8206092509794757E-5</v>
      </c>
      <c r="AQ27" s="42">
        <f t="shared" ref="AQ27:BJ27" si="30">AP27*(1-$F$4)</f>
        <v>2.8075941435762373E-5</v>
      </c>
      <c r="AR27" s="42">
        <f t="shared" si="30"/>
        <v>2.7946390916452908E-5</v>
      </c>
      <c r="AS27" s="42">
        <f t="shared" si="30"/>
        <v>2.7817438180733059E-5</v>
      </c>
      <c r="AT27" s="42">
        <f t="shared" si="30"/>
        <v>2.7689080470256339E-5</v>
      </c>
      <c r="AU27" s="42">
        <f t="shared" si="30"/>
        <v>2.7561315039404068E-5</v>
      </c>
      <c r="AV27" s="42">
        <f t="shared" si="30"/>
        <v>2.7434139155226647E-5</v>
      </c>
      <c r="AW27" s="42">
        <f t="shared" si="30"/>
        <v>2.7307550097385095E-5</v>
      </c>
      <c r="AX27" s="42">
        <f t="shared" si="30"/>
        <v>2.7181545158092862E-5</v>
      </c>
      <c r="AY27" s="42">
        <f t="shared" si="30"/>
        <v>2.7056121642057914E-5</v>
      </c>
      <c r="AZ27" s="42">
        <f t="shared" si="30"/>
        <v>2.6931276866425067E-5</v>
      </c>
      <c r="BA27" s="42">
        <f t="shared" si="30"/>
        <v>2.6807008160718614E-5</v>
      </c>
      <c r="BB27" s="42">
        <f t="shared" si="30"/>
        <v>2.6683312866785192E-5</v>
      </c>
      <c r="BC27" s="42">
        <f t="shared" si="30"/>
        <v>2.6560188338736926E-5</v>
      </c>
      <c r="BD27" s="42">
        <f t="shared" si="30"/>
        <v>2.6437631942894838E-5</v>
      </c>
      <c r="BE27" s="42">
        <f t="shared" si="30"/>
        <v>2.63156410577325E-5</v>
      </c>
      <c r="BF27" s="42">
        <f t="shared" si="30"/>
        <v>2.6194213073819975E-5</v>
      </c>
      <c r="BG27" s="42">
        <f t="shared" si="30"/>
        <v>2.6073345393767982E-5</v>
      </c>
      <c r="BH27" s="42">
        <f t="shared" si="30"/>
        <v>2.595303543217235E-5</v>
      </c>
      <c r="BI27" s="42">
        <f t="shared" si="30"/>
        <v>2.5833280615558715E-5</v>
      </c>
      <c r="BJ27" s="42">
        <f t="shared" si="30"/>
        <v>2.5714078382327458E-5</v>
      </c>
      <c r="BK27" t="str">
        <f t="shared" si="3"/>
        <v>20_USA</v>
      </c>
      <c r="BL27" t="str">
        <f t="shared" si="4"/>
        <v>d_ind_cem_7_8_fuel_oil</v>
      </c>
      <c r="BO27" s="8">
        <f t="shared" si="5"/>
        <v>2.936872728</v>
      </c>
      <c r="BP27" s="8">
        <f t="shared" si="6"/>
        <v>2.894418576000001</v>
      </c>
      <c r="BQ27" s="8" cm="1">
        <f t="array" ref="BQ27">K27*INDEX(prod_est,$G27+$H27-1,MATCH(BQ$14,$BP$14:$DP$14,0))</f>
        <v>2.9217531525747327</v>
      </c>
      <c r="BR27" s="8" cm="1">
        <f t="array" ref="BR27">L27*INDEX(prod_est,$G27+$H27-1,MATCH(BR$14,$BP$14:$DP$14,0))</f>
        <v>2.6338493460569303</v>
      </c>
      <c r="BS27" s="8" cm="1">
        <f t="array" ref="BS27">M27*INDEX(prod_est,$G27+$H27-1,MATCH(BS$14,$BP$14:$DP$14,0))</f>
        <v>2.8465635201846213</v>
      </c>
      <c r="BT27" s="8" cm="1">
        <f t="array" ref="BT27">N27*INDEX(prod_est,$G27+$H27-1,MATCH(BT$14,$BP$14:$DP$14,0))</f>
        <v>2.9203876866670995</v>
      </c>
      <c r="BU27" s="8" cm="1">
        <f t="array" ref="BU27">O27*INDEX(prod_est,$G27+$H27-1,MATCH(BU$14,$BP$14:$DP$14,0))</f>
        <v>2.9941975867752642</v>
      </c>
      <c r="BV27" s="8" cm="1">
        <f t="array" ref="BV27">P27*INDEX(prod_est,$G27+$H27-1,MATCH(BV$14,$BP$14:$DP$14,0))</f>
        <v>3.0681879801188643</v>
      </c>
      <c r="BW27" s="8" cm="1">
        <f t="array" ref="BW27">Q27*INDEX(prod_est,$G27+$H27-1,MATCH(BW$14,$BP$14:$DP$14,0))</f>
        <v>3.1425157338820062</v>
      </c>
      <c r="BX27" s="8" cm="1">
        <f t="array" ref="BX27">R27*INDEX(prod_est,$G27+$H27-1,MATCH(BX$14,$BP$14:$DP$14,0))</f>
        <v>3.2173540859031662</v>
      </c>
      <c r="BY27" s="8" cm="1">
        <f t="array" ref="BY27">S27*INDEX(prod_est,$G27+$H27-1,MATCH(BY$14,$BP$14:$DP$14,0))</f>
        <v>3.2928738354955596</v>
      </c>
      <c r="BZ27" s="8" cm="1">
        <f t="array" ref="BZ27">T27*INDEX(prod_est,$G27+$H27-1,MATCH(BZ$14,$BP$14:$DP$14,0))</f>
        <v>3.3409582265809084</v>
      </c>
      <c r="CA27" s="8" cm="1">
        <f t="array" ref="CA27">U27*INDEX(prod_est,$G27+$H27-1,MATCH(CA$14,$BP$14:$DP$14,0))</f>
        <v>3.3883224402636887</v>
      </c>
      <c r="CB27" s="8" cm="1">
        <f t="array" ref="CB27">V27*INDEX(prod_est,$G27+$H27-1,MATCH(CB$14,$BP$14:$DP$14,0))</f>
        <v>3.4341957818393092</v>
      </c>
      <c r="CC27" s="8" cm="1">
        <f t="array" ref="CC27">W27*INDEX(prod_est,$G27+$H27-1,MATCH(CC$14,$BP$14:$DP$14,0))</f>
        <v>3.4653430063038919</v>
      </c>
      <c r="CD27" s="8" cm="1">
        <f t="array" ref="CD27">X27*INDEX(prod_est,$G27+$H27-1,MATCH(CD$14,$BP$14:$DP$14,0))</f>
        <v>3.4949761340363263</v>
      </c>
      <c r="CE27" s="8" cm="1">
        <f t="array" ref="CE27">Y27*INDEX(prod_est,$G27+$H27-1,MATCH(CE$14,$BP$14:$DP$14,0))</f>
        <v>3.5231194372387065</v>
      </c>
      <c r="CF27" s="8" cm="1">
        <f t="array" ref="CF27">Z27*INDEX(prod_est,$G27+$H27-1,MATCH(CF$14,$BP$14:$DP$14,0))</f>
        <v>3.5497617792250695</v>
      </c>
      <c r="CG27" s="8" cm="1">
        <f t="array" ref="CG27">AA27*INDEX(prod_est,$G27+$H27-1,MATCH(CG$14,$BP$14:$DP$14,0))</f>
        <v>3.574900767408526</v>
      </c>
      <c r="CH27" s="8" cm="1">
        <f t="array" ref="CH27">AB27*INDEX(prod_est,$G27+$H27-1,MATCH(CH$14,$BP$14:$DP$14,0))</f>
        <v>3.5985571706612758</v>
      </c>
      <c r="CI27" s="8" cm="1">
        <f t="array" ref="CI27">AC27*INDEX(prod_est,$G27+$H27-1,MATCH(CI$14,$BP$14:$DP$14,0))</f>
        <v>3.6207910958972875</v>
      </c>
      <c r="CJ27" s="8" cm="1">
        <f t="array" ref="CJ27">AD27*INDEX(prod_est,$G27+$H27-1,MATCH(CJ$14,$BP$14:$DP$14,0))</f>
        <v>3.6416766933390927</v>
      </c>
      <c r="CK27" s="8" cm="1">
        <f t="array" ref="CK27">AE27*INDEX(prod_est,$G27+$H27-1,MATCH(CK$14,$BP$14:$DP$14,0))</f>
        <v>3.6612764365501724</v>
      </c>
      <c r="CL27" s="8" cm="1">
        <f t="array" ref="CL27">AF27*INDEX(prod_est,$G27+$H27-1,MATCH(CL$14,$BP$14:$DP$14,0))</f>
        <v>3.6796603970064639</v>
      </c>
      <c r="CM27" s="8" cm="1">
        <f t="array" ref="CM27">AG27*INDEX(prod_est,$G27+$H27-1,MATCH(CM$14,$BP$14:$DP$14,0))</f>
        <v>3.6969398152419055</v>
      </c>
      <c r="CN27" s="8" cm="1">
        <f t="array" ref="CN27">AH27*INDEX(prod_est,$G27+$H27-1,MATCH(CN$14,$BP$14:$DP$14,0))</f>
        <v>3.7132614071786212</v>
      </c>
      <c r="CO27" s="8" cm="1">
        <f t="array" ref="CO27">AI27*INDEX(prod_est,$G27+$H27-1,MATCH(CO$14,$BP$14:$DP$14,0))</f>
        <v>3.7287585011845619</v>
      </c>
      <c r="CP27" s="8" cm="1">
        <f t="array" ref="CP27">AJ27*INDEX(prod_est,$G27+$H27-1,MATCH(CP$14,$BP$14:$DP$14,0))</f>
        <v>3.7435390483011273</v>
      </c>
      <c r="CQ27" s="8" cm="1">
        <f t="array" ref="CQ27">AK27*INDEX(prod_est,$G27+$H27-1,MATCH(CQ$14,$BP$14:$DP$14,0))</f>
        <v>3.7576864470869129</v>
      </c>
      <c r="CR27" s="8" cm="1">
        <f t="array" ref="CR27">AL27*INDEX(prod_est,$G27+$H27-1,MATCH(CR$14,$BP$14:$DP$14,0))</f>
        <v>3.7712865881517064</v>
      </c>
      <c r="CS27" s="8" cm="1">
        <f t="array" ref="CS27">AM27*INDEX(prod_est,$G27+$H27-1,MATCH(CS$14,$BP$14:$DP$14,0))</f>
        <v>3.7844260127473937</v>
      </c>
      <c r="CT27" s="8" cm="1">
        <f t="array" ref="CT27">AN27*INDEX(prod_est,$G27+$H27-1,MATCH(CT$14,$BP$14:$DP$14,0))</f>
        <v>3.7971668677699171</v>
      </c>
      <c r="CU27" s="8" cm="1">
        <f t="array" ref="CU27">AO27*INDEX(prod_est,$G27+$H27-1,MATCH(CU$14,$BP$14:$DP$14,0))</f>
        <v>3.8095490602945534</v>
      </c>
      <c r="CV27" s="8" cm="1">
        <f t="array" ref="CV27">AP27*INDEX(prod_est,$G27+$H27-1,MATCH(CV$14,$BP$14:$DP$14,0))</f>
        <v>3.8215916581040967</v>
      </c>
      <c r="CW27" cm="1">
        <f t="array" ref="CW27">AQ27*INDEX(prod_est,$G27+$H27-1,MATCH(CW$14,$BP$14:$DP$14,0))</f>
        <v>3.8039577281776906</v>
      </c>
      <c r="CX27" cm="1">
        <f t="array" ref="CX27">AR27*INDEX(prod_est,$G27+$H27-1,MATCH(CX$14,$BP$14:$DP$14,0))</f>
        <v>3.7864051663074427</v>
      </c>
      <c r="CY27" cm="1">
        <f t="array" ref="CY27">AS27*INDEX(prod_est,$G27+$H27-1,MATCH(CY$14,$BP$14:$DP$14,0))</f>
        <v>3.7689335970375928</v>
      </c>
      <c r="CZ27" cm="1">
        <f t="array" ref="CZ27">AT27*INDEX(prod_est,$G27+$H27-1,MATCH(CZ$14,$BP$14:$DP$14,0))</f>
        <v>3.7515426466448423</v>
      </c>
      <c r="DA27" cm="1">
        <f t="array" ref="DA27">AU27*INDEX(prod_est,$G27+$H27-1,MATCH(DA$14,$BP$14:$DP$14,0))</f>
        <v>3.7342319431303599</v>
      </c>
      <c r="DB27" cm="1">
        <f t="array" ref="DB27">AV27*INDEX(prod_est,$G27+$H27-1,MATCH(DB$14,$BP$14:$DP$14,0))</f>
        <v>3.7170011162118253</v>
      </c>
      <c r="DC27" cm="1">
        <f t="array" ref="DC27">AW27*INDEX(prod_est,$G27+$H27-1,MATCH(DC$14,$BP$14:$DP$14,0))</f>
        <v>3.6998497973155078</v>
      </c>
      <c r="DD27" cm="1">
        <f t="array" ref="DD27">AX27*INDEX(prod_est,$G27+$H27-1,MATCH(DD$14,$BP$14:$DP$14,0))</f>
        <v>3.6827776195683812</v>
      </c>
      <c r="DE27" cm="1">
        <f t="array" ref="DE27">AY27*INDEX(prod_est,$G27+$H27-1,MATCH(DE$14,$BP$14:$DP$14,0))</f>
        <v>3.6657842177902795</v>
      </c>
      <c r="DF27" cm="1">
        <f t="array" ref="DF27">AZ27*INDEX(prod_est,$G27+$H27-1,MATCH(DF$14,$BP$14:$DP$14,0))</f>
        <v>3.6488692284860829</v>
      </c>
      <c r="DG27" cm="1">
        <f t="array" ref="DG27">BA27*INDEX(prod_est,$G27+$H27-1,MATCH(DG$14,$BP$14:$DP$14,0))</f>
        <v>3.6320322898379427</v>
      </c>
      <c r="DH27" cm="1">
        <f t="array" ref="DH27">BB27*INDEX(prod_est,$G27+$H27-1,MATCH(DH$14,$BP$14:$DP$14,0))</f>
        <v>3.6152730416975438</v>
      </c>
      <c r="DI27" cm="1">
        <f t="array" ref="DI27">BC27*INDEX(prod_est,$G27+$H27-1,MATCH(DI$14,$BP$14:$DP$14,0))</f>
        <v>3.5985911255783982</v>
      </c>
      <c r="DJ27" cm="1">
        <f t="array" ref="DJ27">BD27*INDEX(prod_est,$G27+$H27-1,MATCH(DJ$14,$BP$14:$DP$14,0))</f>
        <v>3.5819861846481795</v>
      </c>
      <c r="DK27" cm="1">
        <f t="array" ref="DK27">BE27*INDEX(prod_est,$G27+$H27-1,MATCH(DK$14,$BP$14:$DP$14,0))</f>
        <v>3.5654578637210879</v>
      </c>
      <c r="DL27" cm="1">
        <f t="array" ref="DL27">BF27*INDEX(prod_est,$G27+$H27-1,MATCH(DL$14,$BP$14:$DP$14,0))</f>
        <v>3.5490058092502546</v>
      </c>
      <c r="DM27" cm="1">
        <f t="array" ref="DM27">BG27*INDEX(prod_est,$G27+$H27-1,MATCH(DM$14,$BP$14:$DP$14,0))</f>
        <v>3.5326296693201775</v>
      </c>
      <c r="DN27" cm="1">
        <f t="array" ref="DN27">BH27*INDEX(prod_est,$G27+$H27-1,MATCH(DN$14,$BP$14:$DP$14,0))</f>
        <v>3.5163290936391958</v>
      </c>
      <c r="DO27" cm="1">
        <f t="array" ref="DO27">BI27*INDEX(prod_est,$G27+$H27-1,MATCH(DO$14,$BP$14:$DP$14,0))</f>
        <v>3.500103733531994</v>
      </c>
      <c r="DP27" cm="1">
        <f t="array" ref="DP27">BJ27*INDEX(prod_est,$G27+$H27-1,MATCH(DP$14,$BP$14:$DP$14,0))</f>
        <v>3.4839532419321473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ref="K28:AP28" si="31">J28*(1-$F$4)</f>
        <v>1.7556160752103617E-5</v>
      </c>
      <c r="L28" s="42">
        <f t="shared" si="31"/>
        <v>1.7475151545423252E-5</v>
      </c>
      <c r="M28" s="42">
        <f t="shared" si="31"/>
        <v>1.7394516138667575E-5</v>
      </c>
      <c r="N28" s="42">
        <f t="shared" si="31"/>
        <v>1.7314252807015557E-5</v>
      </c>
      <c r="O28" s="42">
        <f t="shared" si="31"/>
        <v>1.7234359833604981E-5</v>
      </c>
      <c r="P28" s="42">
        <f t="shared" si="31"/>
        <v>1.7154835509495738E-5</v>
      </c>
      <c r="Q28" s="42">
        <f t="shared" si="31"/>
        <v>1.7075678133633257E-5</v>
      </c>
      <c r="R28" s="42">
        <f t="shared" si="31"/>
        <v>1.699688601281213E-5</v>
      </c>
      <c r="S28" s="42">
        <f t="shared" si="31"/>
        <v>1.6918457461639885E-5</v>
      </c>
      <c r="T28" s="42">
        <f t="shared" si="31"/>
        <v>1.6840390802500944E-5</v>
      </c>
      <c r="U28" s="42">
        <f t="shared" si="31"/>
        <v>1.6762684365520725E-5</v>
      </c>
      <c r="V28" s="42">
        <f t="shared" si="31"/>
        <v>1.6685336488529938E-5</v>
      </c>
      <c r="W28" s="42">
        <f t="shared" si="31"/>
        <v>1.6608345517029021E-5</v>
      </c>
      <c r="X28" s="42">
        <f t="shared" si="31"/>
        <v>1.6531709804152745E-5</v>
      </c>
      <c r="Y28" s="42">
        <f t="shared" si="31"/>
        <v>1.6455427710635007E-5</v>
      </c>
      <c r="Z28" s="42">
        <f t="shared" si="31"/>
        <v>1.6379497604773742E-5</v>
      </c>
      <c r="AA28" s="42">
        <f t="shared" si="31"/>
        <v>1.6303917862396032E-5</v>
      </c>
      <c r="AB28" s="42">
        <f t="shared" si="31"/>
        <v>1.6228686866823365E-5</v>
      </c>
      <c r="AC28" s="42">
        <f t="shared" si="31"/>
        <v>1.615380300883705E-5</v>
      </c>
      <c r="AD28" s="42">
        <f t="shared" si="31"/>
        <v>1.6079264686643801E-5</v>
      </c>
      <c r="AE28" s="42">
        <f t="shared" si="31"/>
        <v>1.6005070305841464E-5</v>
      </c>
      <c r="AF28" s="42">
        <f t="shared" si="31"/>
        <v>1.5931218279384921E-5</v>
      </c>
      <c r="AG28" s="42">
        <f t="shared" si="31"/>
        <v>1.5857707027552137E-5</v>
      </c>
      <c r="AH28" s="42">
        <f t="shared" si="31"/>
        <v>1.5784534977910377E-5</v>
      </c>
      <c r="AI28" s="42">
        <f t="shared" si="31"/>
        <v>1.5711700565282559E-5</v>
      </c>
      <c r="AJ28" s="42">
        <f t="shared" si="31"/>
        <v>1.5639202231713787E-5</v>
      </c>
      <c r="AK28" s="42">
        <f t="shared" si="31"/>
        <v>1.5567038426438018E-5</v>
      </c>
      <c r="AL28" s="42">
        <f t="shared" si="31"/>
        <v>1.5495207605844889E-5</v>
      </c>
      <c r="AM28" s="42">
        <f t="shared" si="31"/>
        <v>1.5423708233446703E-5</v>
      </c>
      <c r="AN28" s="42">
        <f t="shared" si="31"/>
        <v>1.5352538779845565E-5</v>
      </c>
      <c r="AO28" s="42">
        <f t="shared" si="31"/>
        <v>1.5281697722700665E-5</v>
      </c>
      <c r="AP28" s="42">
        <f t="shared" si="31"/>
        <v>1.5211183546695711E-5</v>
      </c>
      <c r="AQ28" s="42">
        <f t="shared" ref="AQ28:BJ28" si="32">AP28*(1-$F$4)</f>
        <v>1.5140994743506517E-5</v>
      </c>
      <c r="AR28" s="42">
        <f t="shared" si="32"/>
        <v>1.5071129811768746E-5</v>
      </c>
      <c r="AS28" s="42">
        <f t="shared" si="32"/>
        <v>1.500158725704579E-5</v>
      </c>
      <c r="AT28" s="42">
        <f t="shared" si="32"/>
        <v>1.4932365591796801E-5</v>
      </c>
      <c r="AU28" s="42">
        <f t="shared" si="32"/>
        <v>1.4863463335344877E-5</v>
      </c>
      <c r="AV28" s="42">
        <f t="shared" si="32"/>
        <v>1.4794879013845388E-5</v>
      </c>
      <c r="AW28" s="42">
        <f t="shared" si="32"/>
        <v>1.4726611160254448E-5</v>
      </c>
      <c r="AX28" s="42">
        <f t="shared" si="32"/>
        <v>1.4658658314297539E-5</v>
      </c>
      <c r="AY28" s="42">
        <f t="shared" si="32"/>
        <v>1.459101902243827E-5</v>
      </c>
      <c r="AZ28" s="42">
        <f t="shared" si="32"/>
        <v>1.4523691837847288E-5</v>
      </c>
      <c r="BA28" s="42">
        <f t="shared" si="32"/>
        <v>1.4456675320371328E-5</v>
      </c>
      <c r="BB28" s="42">
        <f t="shared" si="32"/>
        <v>1.4389968036502412E-5</v>
      </c>
      <c r="BC28" s="42">
        <f t="shared" si="32"/>
        <v>1.4323568559347181E-5</v>
      </c>
      <c r="BD28" s="42">
        <f t="shared" si="32"/>
        <v>1.4257475468596374E-5</v>
      </c>
      <c r="BE28" s="42">
        <f t="shared" si="32"/>
        <v>1.4191687350494449E-5</v>
      </c>
      <c r="BF28" s="42">
        <f t="shared" si="32"/>
        <v>1.4126202797809343E-5</v>
      </c>
      <c r="BG28" s="42">
        <f t="shared" si="32"/>
        <v>1.4061020409802366E-5</v>
      </c>
      <c r="BH28" s="42">
        <f t="shared" si="32"/>
        <v>1.3996138792198242E-5</v>
      </c>
      <c r="BI28" s="42">
        <f t="shared" si="32"/>
        <v>1.3931556557155286E-5</v>
      </c>
      <c r="BJ28" s="42">
        <f t="shared" si="32"/>
        <v>1.3867272323235716E-5</v>
      </c>
      <c r="BK28" t="str">
        <f t="shared" si="3"/>
        <v>20_USA</v>
      </c>
      <c r="BL28" t="str">
        <f t="shared" si="4"/>
        <v>d_ind_cem_7_9_lpg</v>
      </c>
      <c r="BO28" s="8">
        <f t="shared" si="5"/>
        <v>3.4760069640000002</v>
      </c>
      <c r="BP28" s="8">
        <f t="shared" si="6"/>
        <v>1.560922776</v>
      </c>
      <c r="BQ28" s="8" cm="1">
        <f t="array" ref="BQ28">K28*INDEX(prod_est,$G28+$H28-1,MATCH(BQ$14,$BP$14:$DP$14,0))</f>
        <v>1.5756639621924891</v>
      </c>
      <c r="BR28" s="8" cm="1">
        <f t="array" ref="BR28">L28*INDEX(prod_est,$G28+$H28-1,MATCH(BR$14,$BP$14:$DP$14,0))</f>
        <v>1.4204011357937631</v>
      </c>
      <c r="BS28" s="8" cm="1">
        <f t="array" ref="BS28">M28*INDEX(prod_est,$G28+$H28-1,MATCH(BS$14,$BP$14:$DP$14,0))</f>
        <v>1.5351151588196927</v>
      </c>
      <c r="BT28" s="8" cm="1">
        <f t="array" ref="BT28">N28*INDEX(prod_est,$G28+$H28-1,MATCH(BT$14,$BP$14:$DP$14,0))</f>
        <v>1.5749275839600008</v>
      </c>
      <c r="BU28" s="8" cm="1">
        <f t="array" ref="BU28">O28*INDEX(prod_est,$G28+$H28-1,MATCH(BU$14,$BP$14:$DP$14,0))</f>
        <v>1.6147323154278101</v>
      </c>
      <c r="BV28" s="8" cm="1">
        <f t="array" ref="BV28">P28*INDEX(prod_est,$G28+$H28-1,MATCH(BV$14,$BP$14:$DP$14,0))</f>
        <v>1.6546343845801001</v>
      </c>
      <c r="BW28" s="8" cm="1">
        <f t="array" ref="BW28">Q28*INDEX(prod_est,$G28+$H28-1,MATCH(BW$14,$BP$14:$DP$14,0))</f>
        <v>1.6947183878752088</v>
      </c>
      <c r="BX28" s="8" cm="1">
        <f t="array" ref="BX28">R28*INDEX(prod_est,$G28+$H28-1,MATCH(BX$14,$BP$14:$DP$14,0))</f>
        <v>1.7350777502551902</v>
      </c>
      <c r="BY28" s="8" cm="1">
        <f t="array" ref="BY28">S28*INDEX(prod_est,$G28+$H28-1,MATCH(BY$14,$BP$14:$DP$14,0))</f>
        <v>1.775804581596734</v>
      </c>
      <c r="BZ28" s="8" cm="1">
        <f t="array" ref="BZ28">T28*INDEX(prod_est,$G28+$H28-1,MATCH(BZ$14,$BP$14:$DP$14,0))</f>
        <v>1.8017358763436528</v>
      </c>
      <c r="CA28" s="8" cm="1">
        <f t="array" ref="CA28">U28*INDEX(prod_est,$G28+$H28-1,MATCH(CA$14,$BP$14:$DP$14,0))</f>
        <v>1.8272787886638722</v>
      </c>
      <c r="CB28" s="8" cm="1">
        <f t="array" ref="CB28">V28*INDEX(prod_est,$G28+$H28-1,MATCH(CB$14,$BP$14:$DP$14,0))</f>
        <v>1.8520176927983147</v>
      </c>
      <c r="CC28" s="8" cm="1">
        <f t="array" ref="CC28">W28*INDEX(prod_est,$G28+$H28-1,MATCH(CC$14,$BP$14:$DP$14,0))</f>
        <v>1.8688149910464285</v>
      </c>
      <c r="CD28" s="8" cm="1">
        <f t="array" ref="CD28">X28*INDEX(prod_est,$G28+$H28-1,MATCH(CD$14,$BP$14:$DP$14,0))</f>
        <v>1.8847957563666942</v>
      </c>
      <c r="CE28" s="8" cm="1">
        <f t="array" ref="CE28">Y28*INDEX(prod_est,$G28+$H28-1,MATCH(CE$14,$BP$14:$DP$14,0))</f>
        <v>1.899973078446066</v>
      </c>
      <c r="CF28" s="8" cm="1">
        <f t="array" ref="CF28">Z28*INDEX(prod_est,$G28+$H28-1,MATCH(CF$14,$BP$14:$DP$14,0))</f>
        <v>1.9143409514127905</v>
      </c>
      <c r="CG28" s="8" cm="1">
        <f t="array" ref="CG28">AA28*INDEX(prod_est,$G28+$H28-1,MATCH(CG$14,$BP$14:$DP$14,0))</f>
        <v>1.9278980849754768</v>
      </c>
      <c r="CH28" s="8" cm="1">
        <f t="array" ref="CH28">AB28*INDEX(prod_est,$G28+$H28-1,MATCH(CH$14,$BP$14:$DP$14,0))</f>
        <v>1.9406556795202463</v>
      </c>
      <c r="CI28" s="8" cm="1">
        <f t="array" ref="CI28">AC28*INDEX(prod_est,$G28+$H28-1,MATCH(CI$14,$BP$14:$DP$14,0))</f>
        <v>1.9526461499340777</v>
      </c>
      <c r="CJ28" s="8" cm="1">
        <f t="array" ref="CJ28">AD28*INDEX(prod_est,$G28+$H28-1,MATCH(CJ$14,$BP$14:$DP$14,0))</f>
        <v>1.9639094844799521</v>
      </c>
      <c r="CK28" s="8" cm="1">
        <f t="array" ref="CK28">AE28*INDEX(prod_est,$G28+$H28-1,MATCH(CK$14,$BP$14:$DP$14,0))</f>
        <v>1.9744793743485436</v>
      </c>
      <c r="CL28" s="8" cm="1">
        <f t="array" ref="CL28">AF28*INDEX(prod_est,$G28+$H28-1,MATCH(CL$14,$BP$14:$DP$14,0))</f>
        <v>1.9843936081871631</v>
      </c>
      <c r="CM28" s="8" cm="1">
        <f t="array" ref="CM28">AG28*INDEX(prod_est,$G28+$H28-1,MATCH(CM$14,$BP$14:$DP$14,0))</f>
        <v>1.9937121765875241</v>
      </c>
      <c r="CN28" s="8" cm="1">
        <f t="array" ref="CN28">AH28*INDEX(prod_est,$G28+$H28-1,MATCH(CN$14,$BP$14:$DP$14,0))</f>
        <v>2.0025142015627111</v>
      </c>
      <c r="CO28" s="8" cm="1">
        <f t="array" ref="CO28">AI28*INDEX(prod_est,$G28+$H28-1,MATCH(CO$14,$BP$14:$DP$14,0))</f>
        <v>2.0108715853897299</v>
      </c>
      <c r="CP28" s="8" cm="1">
        <f t="array" ref="CP28">AJ28*INDEX(prod_est,$G28+$H28-1,MATCH(CP$14,$BP$14:$DP$14,0))</f>
        <v>2.018842544679202</v>
      </c>
      <c r="CQ28" s="8" cm="1">
        <f t="array" ref="CQ28">AK28*INDEX(prod_est,$G28+$H28-1,MATCH(CQ$14,$BP$14:$DP$14,0))</f>
        <v>2.0264720552030071</v>
      </c>
      <c r="CR28" s="8" cm="1">
        <f t="array" ref="CR28">AL28*INDEX(prod_est,$G28+$H28-1,MATCH(CR$14,$BP$14:$DP$14,0))</f>
        <v>2.0338064366642352</v>
      </c>
      <c r="CS28" s="8" cm="1">
        <f t="array" ref="CS28">AM28*INDEX(prod_est,$G28+$H28-1,MATCH(CS$14,$BP$14:$DP$14,0))</f>
        <v>2.0408923596489079</v>
      </c>
      <c r="CT28" s="8" cm="1">
        <f t="array" ref="CT28">AN28*INDEX(prod_est,$G28+$H28-1,MATCH(CT$14,$BP$14:$DP$14,0))</f>
        <v>2.0477633391800905</v>
      </c>
      <c r="CU28" s="8" cm="1">
        <f t="array" ref="CU28">AO28*INDEX(prod_est,$G28+$H28-1,MATCH(CU$14,$BP$14:$DP$14,0))</f>
        <v>2.0544408966311041</v>
      </c>
      <c r="CV28" s="8" cm="1">
        <f t="array" ref="CV28">AP28*INDEX(prod_est,$G28+$H28-1,MATCH(CV$14,$BP$14:$DP$14,0))</f>
        <v>2.060935315012395</v>
      </c>
      <c r="CW28" cm="1">
        <f t="array" ref="CW28">AQ28*INDEX(prod_est,$G28+$H28-1,MATCH(CW$14,$BP$14:$DP$14,0))</f>
        <v>2.0514255630087459</v>
      </c>
      <c r="CX28" cm="1">
        <f t="array" ref="CX28">AR28*INDEX(prod_est,$G28+$H28-1,MATCH(CX$14,$BP$14:$DP$14,0))</f>
        <v>2.0419596917530813</v>
      </c>
      <c r="CY28" cm="1">
        <f t="array" ref="CY28">AS28*INDEX(prod_est,$G28+$H28-1,MATCH(CY$14,$BP$14:$DP$14,0))</f>
        <v>2.0325374987669313</v>
      </c>
      <c r="CZ28" cm="1">
        <f t="array" ref="CZ28">AT28*INDEX(prod_est,$G28+$H28-1,MATCH(CZ$14,$BP$14:$DP$14,0))</f>
        <v>2.0231587825061181</v>
      </c>
      <c r="DA28" cm="1">
        <f t="array" ref="DA28">AU28*INDEX(prod_est,$G28+$H28-1,MATCH(DA$14,$BP$14:$DP$14,0))</f>
        <v>2.0138233423564489</v>
      </c>
      <c r="DB28" cm="1">
        <f t="array" ref="DB28">AV28*INDEX(prod_est,$G28+$H28-1,MATCH(DB$14,$BP$14:$DP$14,0))</f>
        <v>2.0045309786294219</v>
      </c>
      <c r="DC28" cm="1">
        <f t="array" ref="DC28">AW28*INDEX(prod_est,$G28+$H28-1,MATCH(DC$14,$BP$14:$DP$14,0))</f>
        <v>1.9952814925579569</v>
      </c>
      <c r="DD28" cm="1">
        <f t="array" ref="DD28">AX28*INDEX(prod_est,$G28+$H28-1,MATCH(DD$14,$BP$14:$DP$14,0))</f>
        <v>1.9860746862921412</v>
      </c>
      <c r="DE28" cm="1">
        <f t="array" ref="DE28">AY28*INDEX(prod_est,$G28+$H28-1,MATCH(DE$14,$BP$14:$DP$14,0))</f>
        <v>1.9769103628949996</v>
      </c>
      <c r="DF28" cm="1">
        <f t="array" ref="DF28">AZ28*INDEX(prod_est,$G28+$H28-1,MATCH(DF$14,$BP$14:$DP$14,0))</f>
        <v>1.9677883263382812</v>
      </c>
      <c r="DG28" cm="1">
        <f t="array" ref="DG28">BA28*INDEX(prod_est,$G28+$H28-1,MATCH(DG$14,$BP$14:$DP$14,0))</f>
        <v>1.9587083814982655</v>
      </c>
      <c r="DH28" cm="1">
        <f t="array" ref="DH28">BB28*INDEX(prod_est,$G28+$H28-1,MATCH(DH$14,$BP$14:$DP$14,0))</f>
        <v>1.94967033415159</v>
      </c>
      <c r="DI28" cm="1">
        <f t="array" ref="DI28">BC28*INDEX(prod_est,$G28+$H28-1,MATCH(DI$14,$BP$14:$DP$14,0))</f>
        <v>1.9406739909710948</v>
      </c>
      <c r="DJ28" cm="1">
        <f t="array" ref="DJ28">BD28*INDEX(prod_est,$G28+$H28-1,MATCH(DJ$14,$BP$14:$DP$14,0))</f>
        <v>1.9317191595216876</v>
      </c>
      <c r="DK28" cm="1">
        <f t="array" ref="DK28">BE28*INDEX(prod_est,$G28+$H28-1,MATCH(DK$14,$BP$14:$DP$14,0))</f>
        <v>1.9228056482562268</v>
      </c>
      <c r="DL28" cm="1">
        <f t="array" ref="DL28">BF28*INDEX(prod_est,$G28+$H28-1,MATCH(DL$14,$BP$14:$DP$14,0))</f>
        <v>1.9139332665114257</v>
      </c>
      <c r="DM28" cm="1">
        <f t="array" ref="DM28">BG28*INDEX(prod_est,$G28+$H28-1,MATCH(DM$14,$BP$14:$DP$14,0))</f>
        <v>1.9051018245037719</v>
      </c>
      <c r="DN28" cm="1">
        <f t="array" ref="DN28">BH28*INDEX(prod_est,$G28+$H28-1,MATCH(DN$14,$BP$14:$DP$14,0))</f>
        <v>1.8963111333254701</v>
      </c>
      <c r="DO28" cm="1">
        <f t="array" ref="DO28">BI28*INDEX(prod_est,$G28+$H28-1,MATCH(DO$14,$BP$14:$DP$14,0))</f>
        <v>1.8875610049403997</v>
      </c>
      <c r="DP28" cm="1">
        <f t="array" ref="DP28">BJ28*INDEX(prod_est,$G28+$H28-1,MATCH(DP$14,$BP$14:$DP$14,0))</f>
        <v>1.8788512521800933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20_USA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20_USA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ref="K31:AP31" si="37">J31*(1-$F$4)</f>
        <v>4.3621516954840575E-4</v>
      </c>
      <c r="L31" s="42">
        <f t="shared" si="37"/>
        <v>4.3420234651004165E-4</v>
      </c>
      <c r="M31" s="42">
        <f t="shared" si="37"/>
        <v>4.3219881121971246E-4</v>
      </c>
      <c r="N31" s="42">
        <f t="shared" si="37"/>
        <v>4.3020452082106076E-4</v>
      </c>
      <c r="O31" s="42">
        <f t="shared" si="37"/>
        <v>4.2821943265548075E-4</v>
      </c>
      <c r="P31" s="42">
        <f t="shared" si="37"/>
        <v>4.2624350426120585E-4</v>
      </c>
      <c r="Q31" s="42">
        <f t="shared" si="37"/>
        <v>4.2427669337240026E-4</v>
      </c>
      <c r="R31" s="42">
        <f t="shared" si="37"/>
        <v>4.22318957918255E-4</v>
      </c>
      <c r="S31" s="42">
        <f t="shared" si="37"/>
        <v>4.2037025602208807E-4</v>
      </c>
      <c r="T31" s="42">
        <f t="shared" si="37"/>
        <v>4.1843054600044848E-4</v>
      </c>
      <c r="U31" s="42">
        <f t="shared" si="37"/>
        <v>4.1649978636222482E-4</v>
      </c>
      <c r="V31" s="42">
        <f t="shared" si="37"/>
        <v>4.1457793580775763E-4</v>
      </c>
      <c r="W31" s="42">
        <f t="shared" si="37"/>
        <v>4.1266495322795607E-4</v>
      </c>
      <c r="X31" s="42">
        <f t="shared" si="37"/>
        <v>4.1076079770341854E-4</v>
      </c>
      <c r="Y31" s="42">
        <f t="shared" si="37"/>
        <v>4.0886542850355741E-4</v>
      </c>
      <c r="Z31" s="42">
        <f t="shared" si="37"/>
        <v>4.0697880508572774E-4</v>
      </c>
      <c r="AA31" s="42">
        <f t="shared" si="37"/>
        <v>4.0510088709436013E-4</v>
      </c>
      <c r="AB31" s="42">
        <f t="shared" si="37"/>
        <v>4.0323163436009737E-4</v>
      </c>
      <c r="AC31" s="42">
        <f t="shared" si="37"/>
        <v>4.0137100689893539E-4</v>
      </c>
      <c r="AD31" s="42">
        <f t="shared" si="37"/>
        <v>3.9951896491136779E-4</v>
      </c>
      <c r="AE31" s="42">
        <f t="shared" si="37"/>
        <v>3.976754687815347E-4</v>
      </c>
      <c r="AF31" s="42">
        <f t="shared" si="37"/>
        <v>3.9584047907637525E-4</v>
      </c>
      <c r="AG31" s="42">
        <f t="shared" si="37"/>
        <v>3.9401395654478416E-4</v>
      </c>
      <c r="AH31" s="42">
        <f t="shared" si="37"/>
        <v>3.9219586211677204E-4</v>
      </c>
      <c r="AI31" s="42">
        <f t="shared" si="37"/>
        <v>3.9038615690262978E-4</v>
      </c>
      <c r="AJ31" s="42">
        <f t="shared" si="37"/>
        <v>3.8858480219209664E-4</v>
      </c>
      <c r="AK31" s="42">
        <f t="shared" si="37"/>
        <v>3.8679175945353228E-4</v>
      </c>
      <c r="AL31" s="42">
        <f t="shared" si="37"/>
        <v>3.8500699033309241E-4</v>
      </c>
      <c r="AM31" s="42">
        <f t="shared" si="37"/>
        <v>3.8323045665390851E-4</v>
      </c>
      <c r="AN31" s="42">
        <f t="shared" si="37"/>
        <v>3.8146212041527118E-4</v>
      </c>
      <c r="AO31" s="42">
        <f t="shared" si="37"/>
        <v>3.797019437918173E-4</v>
      </c>
      <c r="AP31" s="42">
        <f t="shared" si="37"/>
        <v>3.7794988913272094E-4</v>
      </c>
      <c r="AQ31" s="42">
        <f t="shared" ref="AQ31:BJ31" si="38">AP31*(1-$F$4)</f>
        <v>3.7620591896088797E-4</v>
      </c>
      <c r="AR31" s="42">
        <f t="shared" si="38"/>
        <v>3.7446999597215435E-4</v>
      </c>
      <c r="AS31" s="42">
        <f t="shared" si="38"/>
        <v>3.7274208303448837E-4</v>
      </c>
      <c r="AT31" s="42">
        <f t="shared" si="38"/>
        <v>3.7102214318719614E-4</v>
      </c>
      <c r="AU31" s="42">
        <f t="shared" si="38"/>
        <v>3.6931013964013119E-4</v>
      </c>
      <c r="AV31" s="42">
        <f t="shared" si="38"/>
        <v>3.676060357729074E-4</v>
      </c>
      <c r="AW31" s="42">
        <f t="shared" si="38"/>
        <v>3.6590979513411576E-4</v>
      </c>
      <c r="AX31" s="42">
        <f t="shared" si="38"/>
        <v>3.6422138144054454E-4</v>
      </c>
      <c r="AY31" s="42">
        <f t="shared" si="38"/>
        <v>3.6254075857640325E-4</v>
      </c>
      <c r="AZ31" s="42">
        <f t="shared" si="38"/>
        <v>3.6086789059255019E-4</v>
      </c>
      <c r="BA31" s="42">
        <f t="shared" si="38"/>
        <v>3.592027417057233E-4</v>
      </c>
      <c r="BB31" s="42">
        <f t="shared" si="38"/>
        <v>3.5754527629777494E-4</v>
      </c>
      <c r="BC31" s="42">
        <f t="shared" si="38"/>
        <v>3.5589545891490982E-4</v>
      </c>
      <c r="BD31" s="42">
        <f t="shared" si="38"/>
        <v>3.5425325426692681E-4</v>
      </c>
      <c r="BE31" s="42">
        <f t="shared" si="38"/>
        <v>3.5261862722646393E-4</v>
      </c>
      <c r="BF31" s="42">
        <f t="shared" si="38"/>
        <v>3.5099154282824707E-4</v>
      </c>
      <c r="BG31" s="42">
        <f t="shared" si="38"/>
        <v>3.4937196626834194E-4</v>
      </c>
      <c r="BH31" s="42">
        <f t="shared" si="38"/>
        <v>3.477598629034097E-4</v>
      </c>
      <c r="BI31" s="42">
        <f t="shared" si="38"/>
        <v>3.4615519824996593E-4</v>
      </c>
      <c r="BJ31" s="42">
        <f t="shared" si="38"/>
        <v>3.4455793798364296E-4</v>
      </c>
      <c r="BK31" t="str">
        <f t="shared" si="3"/>
        <v>20_USA</v>
      </c>
      <c r="BL31" t="str">
        <f t="shared" si="4"/>
        <v>d_ind_cem_7_x_other_petrol_prod</v>
      </c>
      <c r="BO31" s="8">
        <f t="shared" si="5"/>
        <v>40.733125992000012</v>
      </c>
      <c r="BP31" s="8">
        <f t="shared" si="6"/>
        <v>38.784003120000001</v>
      </c>
      <c r="BQ31" s="8" cm="1">
        <f t="array" ref="BQ31">K31*INDEX(prod_est,$G31+$H31-1,MATCH(BQ$14,$BP$14:$DP$14,0))</f>
        <v>39.150275058671482</v>
      </c>
      <c r="BR31" s="8" cm="1">
        <f t="array" ref="BR31">L31*INDEX(prod_est,$G31+$H31-1,MATCH(BR$14,$BP$14:$DP$14,0))</f>
        <v>35.292483990429545</v>
      </c>
      <c r="BS31" s="8" cm="1">
        <f t="array" ref="BS31">M31*INDEX(prod_est,$G31+$H31-1,MATCH(BS$14,$BP$14:$DP$14,0))</f>
        <v>38.14276530821936</v>
      </c>
      <c r="BT31" s="8" cm="1">
        <f t="array" ref="BT31">N31*INDEX(prod_est,$G31+$H31-1,MATCH(BT$14,$BP$14:$DP$14,0))</f>
        <v>39.131978384354561</v>
      </c>
      <c r="BU31" s="8" cm="1">
        <f t="array" ref="BU31">O31*INDEX(prod_est,$G31+$H31-1,MATCH(BU$14,$BP$14:$DP$14,0))</f>
        <v>40.121000297017254</v>
      </c>
      <c r="BV31" s="8" cm="1">
        <f t="array" ref="BV31">P31*INDEX(prod_est,$G31+$H31-1,MATCH(BV$14,$BP$14:$DP$14,0))</f>
        <v>41.112440743842321</v>
      </c>
      <c r="BW31" s="8" cm="1">
        <f t="array" ref="BW31">Q31*INDEX(prod_est,$G31+$H31-1,MATCH(BW$14,$BP$14:$DP$14,0))</f>
        <v>42.108401679746805</v>
      </c>
      <c r="BX31" s="8" cm="1">
        <f t="array" ref="BX31">R31*INDEX(prod_est,$G31+$H31-1,MATCH(BX$14,$BP$14:$DP$14,0))</f>
        <v>43.111204419596383</v>
      </c>
      <c r="BY31" s="8" cm="1">
        <f t="array" ref="BY31">S31*INDEX(prod_est,$G31+$H31-1,MATCH(BY$14,$BP$14:$DP$14,0))</f>
        <v>44.123137603034124</v>
      </c>
      <c r="BZ31" s="8" cm="1">
        <f t="array" ref="BZ31">T31*INDEX(prod_est,$G31+$H31-1,MATCH(BZ$14,$BP$14:$DP$14,0))</f>
        <v>44.767448411892573</v>
      </c>
      <c r="CA31" s="8" cm="1">
        <f t="array" ref="CA31">U31*INDEX(prod_est,$G31+$H31-1,MATCH(CA$14,$BP$14:$DP$14,0))</f>
        <v>45.402109143578429</v>
      </c>
      <c r="CB31" s="8" cm="1">
        <f t="array" ref="CB31">V31*INDEX(prod_est,$G31+$H31-1,MATCH(CB$14,$BP$14:$DP$14,0))</f>
        <v>46.016792810117231</v>
      </c>
      <c r="CC31" s="8" cm="1">
        <f t="array" ref="CC31">W31*INDEX(prod_est,$G31+$H31-1,MATCH(CC$14,$BP$14:$DP$14,0))</f>
        <v>46.434152642185182</v>
      </c>
      <c r="CD31" s="8" cm="1">
        <f t="array" ref="CD31">X31*INDEX(prod_est,$G31+$H31-1,MATCH(CD$14,$BP$14:$DP$14,0))</f>
        <v>46.831224208806475</v>
      </c>
      <c r="CE31" s="8" cm="1">
        <f t="array" ref="CE31">Y31*INDEX(prod_est,$G31+$H31-1,MATCH(CE$14,$BP$14:$DP$14,0))</f>
        <v>47.208332747377511</v>
      </c>
      <c r="CF31" s="8" cm="1">
        <f t="array" ref="CF31">Z31*INDEX(prod_est,$G31+$H31-1,MATCH(CF$14,$BP$14:$DP$14,0))</f>
        <v>47.565329030945861</v>
      </c>
      <c r="CG31" s="8" cm="1">
        <f t="array" ref="CG31">AA31*INDEX(prod_est,$G31+$H31-1,MATCH(CG$14,$BP$14:$DP$14,0))</f>
        <v>47.902180999843956</v>
      </c>
      <c r="CH31" s="8" cm="1">
        <f t="array" ref="CH31">AB31*INDEX(prod_est,$G31+$H31-1,MATCH(CH$14,$BP$14:$DP$14,0))</f>
        <v>48.21916694830707</v>
      </c>
      <c r="CI31" s="8" cm="1">
        <f t="array" ref="CI31">AC31*INDEX(prod_est,$G31+$H31-1,MATCH(CI$14,$BP$14:$DP$14,0))</f>
        <v>48.517092283942198</v>
      </c>
      <c r="CJ31" s="8" cm="1">
        <f t="array" ref="CJ31">AD31*INDEX(prod_est,$G31+$H31-1,MATCH(CJ$14,$BP$14:$DP$14,0))</f>
        <v>48.79695058884068</v>
      </c>
      <c r="CK31" s="8" cm="1">
        <f t="array" ref="CK31">AE31*INDEX(prod_est,$G31+$H31-1,MATCH(CK$14,$BP$14:$DP$14,0))</f>
        <v>49.059578982727032</v>
      </c>
      <c r="CL31" s="8" cm="1">
        <f t="array" ref="CL31">AF31*INDEX(prod_est,$G31+$H31-1,MATCH(CL$14,$BP$14:$DP$14,0))</f>
        <v>49.305916394187442</v>
      </c>
      <c r="CM31" s="8" cm="1">
        <f t="array" ref="CM31">AG31*INDEX(prod_est,$G31+$H31-1,MATCH(CM$14,$BP$14:$DP$14,0))</f>
        <v>49.537453400034508</v>
      </c>
      <c r="CN31" s="8" cm="1">
        <f t="array" ref="CN31">AH31*INDEX(prod_est,$G31+$H31-1,MATCH(CN$14,$BP$14:$DP$14,0))</f>
        <v>49.75615593250366</v>
      </c>
      <c r="CO31" s="8" cm="1">
        <f t="array" ref="CO31">AI31*INDEX(prod_est,$G31+$H31-1,MATCH(CO$14,$BP$14:$DP$14,0))</f>
        <v>49.96381053618159</v>
      </c>
      <c r="CP31" s="8" cm="1">
        <f t="array" ref="CP31">AJ31*INDEX(prod_est,$G31+$H31-1,MATCH(CP$14,$BP$14:$DP$14,0))</f>
        <v>50.161863710051271</v>
      </c>
      <c r="CQ31" s="8" cm="1">
        <f t="array" ref="CQ31">AK31*INDEX(prod_est,$G31+$H31-1,MATCH(CQ$14,$BP$14:$DP$14,0))</f>
        <v>50.351432960054531</v>
      </c>
      <c r="CR31" s="8" cm="1">
        <f t="array" ref="CR31">AL31*INDEX(prod_est,$G31+$H31-1,MATCH(CR$14,$BP$14:$DP$14,0))</f>
        <v>50.533669184580951</v>
      </c>
      <c r="CS31" s="8" cm="1">
        <f t="array" ref="CS31">AM31*INDEX(prod_est,$G31+$H31-1,MATCH(CS$14,$BP$14:$DP$14,0))</f>
        <v>50.709732000353227</v>
      </c>
      <c r="CT31" s="8" cm="1">
        <f t="array" ref="CT31">AN31*INDEX(prod_est,$G31+$H31-1,MATCH(CT$14,$BP$14:$DP$14,0))</f>
        <v>50.880454149886937</v>
      </c>
      <c r="CU31" s="8" cm="1">
        <f t="array" ref="CU31">AO31*INDEX(prod_est,$G31+$H31-1,MATCH(CU$14,$BP$14:$DP$14,0))</f>
        <v>51.046370371365718</v>
      </c>
      <c r="CV31" s="8" cm="1">
        <f t="array" ref="CV31">AP31*INDEX(prod_est,$G31+$H31-1,MATCH(CV$14,$BP$14:$DP$14,0))</f>
        <v>51.207736165135501</v>
      </c>
      <c r="CW31" cm="1">
        <f t="array" ref="CW31">AQ31*INDEX(prod_est,$G31+$H31-1,MATCH(CW$14,$BP$14:$DP$14,0))</f>
        <v>50.971448850317081</v>
      </c>
      <c r="CX31" cm="1">
        <f t="array" ref="CX31">AR31*INDEX(prod_est,$G31+$H31-1,MATCH(CX$14,$BP$14:$DP$14,0))</f>
        <v>50.736251833553709</v>
      </c>
      <c r="CY31" cm="1">
        <f t="array" ref="CY31">AS31*INDEX(prod_est,$G31+$H31-1,MATCH(CY$14,$BP$14:$DP$14,0))</f>
        <v>50.502140083894609</v>
      </c>
      <c r="CZ31" cm="1">
        <f t="array" ref="CZ31">AT31*INDEX(prod_est,$G31+$H31-1,MATCH(CZ$14,$BP$14:$DP$14,0))</f>
        <v>50.269108593603271</v>
      </c>
      <c r="DA31" cm="1">
        <f t="array" ref="DA31">AU31*INDEX(prod_est,$G31+$H31-1,MATCH(DA$14,$BP$14:$DP$14,0))</f>
        <v>50.03715237805033</v>
      </c>
      <c r="DB31" cm="1">
        <f t="array" ref="DB31">AV31*INDEX(prod_est,$G31+$H31-1,MATCH(DB$14,$BP$14:$DP$14,0))</f>
        <v>49.806266475606954</v>
      </c>
      <c r="DC31" cm="1">
        <f t="array" ref="DC31">AW31*INDEX(prod_est,$G31+$H31-1,MATCH(DC$14,$BP$14:$DP$14,0))</f>
        <v>49.576445947538694</v>
      </c>
      <c r="DD31" cm="1">
        <f t="array" ref="DD31">AX31*INDEX(prod_est,$G31+$H31-1,MATCH(DD$14,$BP$14:$DP$14,0))</f>
        <v>49.347685877899842</v>
      </c>
      <c r="DE31" cm="1">
        <f t="array" ref="DE31">AY31*INDEX(prod_est,$G31+$H31-1,MATCH(DE$14,$BP$14:$DP$14,0))</f>
        <v>49.119981373428296</v>
      </c>
      <c r="DF31" cm="1">
        <f t="array" ref="DF31">AZ31*INDEX(prod_est,$G31+$H31-1,MATCH(DF$14,$BP$14:$DP$14,0))</f>
        <v>48.893327563440891</v>
      </c>
      <c r="DG31" cm="1">
        <f t="array" ref="DG31">BA31*INDEX(prod_est,$G31+$H31-1,MATCH(DG$14,$BP$14:$DP$14,0))</f>
        <v>48.667719599729175</v>
      </c>
      <c r="DH31" cm="1">
        <f t="array" ref="DH31">BB31*INDEX(prod_est,$G31+$H31-1,MATCH(DH$14,$BP$14:$DP$14,0))</f>
        <v>48.443152656455766</v>
      </c>
      <c r="DI31" cm="1">
        <f t="array" ref="DI31">BC31*INDEX(prod_est,$G31+$H31-1,MATCH(DI$14,$BP$14:$DP$14,0))</f>
        <v>48.219621930051076</v>
      </c>
      <c r="DJ31" cm="1">
        <f t="array" ref="DJ31">BD31*INDEX(prod_est,$G31+$H31-1,MATCH(DJ$14,$BP$14:$DP$14,0))</f>
        <v>47.997122639110565</v>
      </c>
      <c r="DK31" cm="1">
        <f t="array" ref="DK31">BE31*INDEX(prod_est,$G31+$H31-1,MATCH(DK$14,$BP$14:$DP$14,0))</f>
        <v>47.77565002429251</v>
      </c>
      <c r="DL31" cm="1">
        <f t="array" ref="DL31">BF31*INDEX(prod_est,$G31+$H31-1,MATCH(DL$14,$BP$14:$DP$14,0))</f>
        <v>47.555199348216142</v>
      </c>
      <c r="DM31" cm="1">
        <f t="array" ref="DM31">BG31*INDEX(prod_est,$G31+$H31-1,MATCH(DM$14,$BP$14:$DP$14,0))</f>
        <v>47.335765895360339</v>
      </c>
      <c r="DN31" cm="1">
        <f t="array" ref="DN31">BH31*INDEX(prod_est,$G31+$H31-1,MATCH(DN$14,$BP$14:$DP$14,0))</f>
        <v>47.117344971962773</v>
      </c>
      <c r="DO31" cm="1">
        <f t="array" ref="DO31">BI31*INDEX(prod_est,$G31+$H31-1,MATCH(DO$14,$BP$14:$DP$14,0))</f>
        <v>46.89993190591948</v>
      </c>
      <c r="DP31" cm="1">
        <f t="array" ref="DP31">BJ31*INDEX(prod_est,$G31+$H31-1,MATCH(DP$14,$BP$14:$DP$14,0))</f>
        <v>46.683522046684942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ref="K32:AP32" si="39">J32*(1-$F$4)</f>
        <v>4.1067251433903919E-3</v>
      </c>
      <c r="L32" s="42">
        <f t="shared" si="39"/>
        <v>4.0877755250417159E-3</v>
      </c>
      <c r="M32" s="42">
        <f t="shared" si="39"/>
        <v>4.0689133457163552E-3</v>
      </c>
      <c r="N32" s="42">
        <f t="shared" si="39"/>
        <v>4.0501382019453493E-3</v>
      </c>
      <c r="O32" s="42">
        <f t="shared" si="39"/>
        <v>4.031449692121462E-3</v>
      </c>
      <c r="P32" s="42">
        <f t="shared" si="39"/>
        <v>4.0128474164905885E-3</v>
      </c>
      <c r="Q32" s="42">
        <f t="shared" si="39"/>
        <v>3.994330977143204E-3</v>
      </c>
      <c r="R32" s="42">
        <f t="shared" si="39"/>
        <v>3.9758999780058549E-3</v>
      </c>
      <c r="S32" s="42">
        <f t="shared" si="39"/>
        <v>3.9575540248326848E-3</v>
      </c>
      <c r="T32" s="42">
        <f t="shared" si="39"/>
        <v>3.9392927251970019E-3</v>
      </c>
      <c r="U32" s="42">
        <f t="shared" si="39"/>
        <v>3.9211156884828837E-3</v>
      </c>
      <c r="V32" s="42">
        <f t="shared" si="39"/>
        <v>3.9030225258768242E-3</v>
      </c>
      <c r="W32" s="42">
        <f t="shared" si="39"/>
        <v>3.8850128503594141E-3</v>
      </c>
      <c r="X32" s="42">
        <f t="shared" si="39"/>
        <v>3.8670862766970642E-3</v>
      </c>
      <c r="Y32" s="42">
        <f t="shared" si="39"/>
        <v>3.8492424214337647E-3</v>
      </c>
      <c r="Z32" s="42">
        <f t="shared" si="39"/>
        <v>3.8314809028828826E-3</v>
      </c>
      <c r="AA32" s="42">
        <f t="shared" si="39"/>
        <v>3.8138013411189975E-3</v>
      </c>
      <c r="AB32" s="42">
        <f t="shared" si="39"/>
        <v>3.7962033579697751E-3</v>
      </c>
      <c r="AC32" s="42">
        <f t="shared" si="39"/>
        <v>3.7786865770078771E-3</v>
      </c>
      <c r="AD32" s="42">
        <f t="shared" si="39"/>
        <v>3.7612506235429103E-3</v>
      </c>
      <c r="AE32" s="42">
        <f t="shared" si="39"/>
        <v>3.7438951246134117E-3</v>
      </c>
      <c r="AF32" s="42">
        <f t="shared" si="39"/>
        <v>3.72661970897887E-3</v>
      </c>
      <c r="AG32" s="42">
        <f t="shared" si="39"/>
        <v>3.7094240071117849E-3</v>
      </c>
      <c r="AH32" s="42">
        <f t="shared" si="39"/>
        <v>3.6923076511897637E-3</v>
      </c>
      <c r="AI32" s="42">
        <f t="shared" si="39"/>
        <v>3.6752702750876519E-3</v>
      </c>
      <c r="AJ32" s="42">
        <f t="shared" si="39"/>
        <v>3.6583115143697027E-3</v>
      </c>
      <c r="AK32" s="42">
        <f t="shared" si="39"/>
        <v>3.6414310062817812E-3</v>
      </c>
      <c r="AL32" s="42">
        <f t="shared" si="39"/>
        <v>3.6246283897436054E-3</v>
      </c>
      <c r="AM32" s="42">
        <f t="shared" si="39"/>
        <v>3.607903305341022E-3</v>
      </c>
      <c r="AN32" s="42">
        <f t="shared" si="39"/>
        <v>3.5912553953183182E-3</v>
      </c>
      <c r="AO32" s="42">
        <f t="shared" si="39"/>
        <v>3.5746843035705704E-3</v>
      </c>
      <c r="AP32" s="42">
        <f t="shared" si="39"/>
        <v>3.5581896756360257E-3</v>
      </c>
      <c r="AQ32" s="42">
        <f t="shared" ref="AQ32:BJ32" si="40">AP32*(1-$F$4)</f>
        <v>3.5417711586885202E-3</v>
      </c>
      <c r="AR32" s="42">
        <f t="shared" si="40"/>
        <v>3.5254284015299327E-3</v>
      </c>
      <c r="AS32" s="42">
        <f t="shared" si="40"/>
        <v>3.5091610545826711E-3</v>
      </c>
      <c r="AT32" s="42">
        <f t="shared" si="40"/>
        <v>3.4929687698821957E-3</v>
      </c>
      <c r="AU32" s="42">
        <f t="shared" si="40"/>
        <v>3.4768512010695759E-3</v>
      </c>
      <c r="AV32" s="42">
        <f t="shared" si="40"/>
        <v>3.4608080033840813E-3</v>
      </c>
      <c r="AW32" s="42">
        <f t="shared" si="40"/>
        <v>3.4448388336558076E-3</v>
      </c>
      <c r="AX32" s="42">
        <f t="shared" si="40"/>
        <v>3.4289433502983353E-3</v>
      </c>
      <c r="AY32" s="42">
        <f t="shared" si="40"/>
        <v>3.4131212133014241E-3</v>
      </c>
      <c r="AZ32" s="42">
        <f t="shared" si="40"/>
        <v>3.3973720842237387E-3</v>
      </c>
      <c r="BA32" s="42">
        <f t="shared" si="40"/>
        <v>3.3816956261856108E-3</v>
      </c>
      <c r="BB32" s="42">
        <f t="shared" si="40"/>
        <v>3.3660915038618315E-3</v>
      </c>
      <c r="BC32" s="42">
        <f t="shared" si="40"/>
        <v>3.3505593834744804E-3</v>
      </c>
      <c r="BD32" s="42">
        <f t="shared" si="40"/>
        <v>3.3350989327857843E-3</v>
      </c>
      <c r="BE32" s="42">
        <f t="shared" si="40"/>
        <v>3.3197098210910113E-3</v>
      </c>
      <c r="BF32" s="42">
        <f t="shared" si="40"/>
        <v>3.3043917192113977E-3</v>
      </c>
      <c r="BG32" s="42">
        <f t="shared" si="40"/>
        <v>3.2891442994871047E-3</v>
      </c>
      <c r="BH32" s="42">
        <f t="shared" si="40"/>
        <v>3.2739672357702115E-3</v>
      </c>
      <c r="BI32" s="42">
        <f t="shared" si="40"/>
        <v>3.2588602034177381E-3</v>
      </c>
      <c r="BJ32" s="42">
        <f t="shared" si="40"/>
        <v>3.243822879284701E-3</v>
      </c>
      <c r="BK32" t="str">
        <f t="shared" si="3"/>
        <v>20_USA</v>
      </c>
      <c r="BL32" t="str">
        <f t="shared" si="4"/>
        <v>d_ind_cem_8_1_natural_gas</v>
      </c>
      <c r="BO32" s="8">
        <f t="shared" si="5"/>
        <v>256.85641188</v>
      </c>
      <c r="BP32" s="8">
        <f t="shared" si="6"/>
        <v>365.12999064000002</v>
      </c>
      <c r="BQ32" s="8" cm="1">
        <f t="array" ref="BQ32">K32*INDEX(prod_est,$G32+$H32-1,MATCH(BQ$14,$BP$14:$DP$14,0))</f>
        <v>368.57823885525056</v>
      </c>
      <c r="BR32" s="8" cm="1">
        <f t="array" ref="BR32">L32*INDEX(prod_est,$G32+$H32-1,MATCH(BR$14,$BP$14:$DP$14,0))</f>
        <v>332.25926445026261</v>
      </c>
      <c r="BS32" s="8" cm="1">
        <f t="array" ref="BS32">M32*INDEX(prod_est,$G32+$H32-1,MATCH(BS$14,$BP$14:$DP$14,0))</f>
        <v>359.09309043944438</v>
      </c>
      <c r="BT32" s="8" cm="1">
        <f t="array" ref="BT32">N32*INDEX(prod_est,$G32+$H32-1,MATCH(BT$14,$BP$14:$DP$14,0))</f>
        <v>368.40598576158698</v>
      </c>
      <c r="BU32" s="8" cm="1">
        <f t="array" ref="BU32">O32*INDEX(prod_est,$G32+$H32-1,MATCH(BU$14,$BP$14:$DP$14,0))</f>
        <v>377.71708138510866</v>
      </c>
      <c r="BV32" s="8" cm="1">
        <f t="array" ref="BV32">P32*INDEX(prod_est,$G32+$H32-1,MATCH(BV$14,$BP$14:$DP$14,0))</f>
        <v>387.05094617336408</v>
      </c>
      <c r="BW32" s="8" cm="1">
        <f t="array" ref="BW32">Q32*INDEX(prod_est,$G32+$H32-1,MATCH(BW$14,$BP$14:$DP$14,0))</f>
        <v>396.42736887216176</v>
      </c>
      <c r="BX32" s="8" cm="1">
        <f t="array" ref="BX32">R32*INDEX(prod_est,$G32+$H32-1,MATCH(BX$14,$BP$14:$DP$14,0))</f>
        <v>405.86820338019697</v>
      </c>
      <c r="BY32" s="8" cm="1">
        <f t="array" ref="BY32">S32*INDEX(prod_est,$G32+$H32-1,MATCH(BY$14,$BP$14:$DP$14,0))</f>
        <v>415.39499597697227</v>
      </c>
      <c r="BZ32" s="8" cm="1">
        <f t="array" ref="BZ32">T32*INDEX(prod_est,$G32+$H32-1,MATCH(BZ$14,$BP$14:$DP$14,0))</f>
        <v>421.46082674951623</v>
      </c>
      <c r="CA32" s="8" cm="1">
        <f t="array" ref="CA32">U32*INDEX(prod_est,$G32+$H32-1,MATCH(CA$14,$BP$14:$DP$14,0))</f>
        <v>427.43580736982591</v>
      </c>
      <c r="CB32" s="8" cm="1">
        <f t="array" ref="CB32">V32*INDEX(prod_est,$G32+$H32-1,MATCH(CB$14,$BP$14:$DP$14,0))</f>
        <v>433.22271494394721</v>
      </c>
      <c r="CC32" s="8" cm="1">
        <f t="array" ref="CC32">W32*INDEX(prod_est,$G32+$H32-1,MATCH(CC$14,$BP$14:$DP$14,0))</f>
        <v>437.15192748822687</v>
      </c>
      <c r="CD32" s="8" cm="1">
        <f t="array" ref="CD32">X32*INDEX(prod_est,$G32+$H32-1,MATCH(CD$14,$BP$14:$DP$14,0))</f>
        <v>440.8901372071993</v>
      </c>
      <c r="CE32" s="8" cm="1">
        <f t="array" ref="CE32">Y32*INDEX(prod_est,$G32+$H32-1,MATCH(CE$14,$BP$14:$DP$14,0))</f>
        <v>444.44040603150489</v>
      </c>
      <c r="CF32" s="8" cm="1">
        <f t="array" ref="CF32">Z32*INDEX(prod_est,$G32+$H32-1,MATCH(CF$14,$BP$14:$DP$14,0))</f>
        <v>447.80132907172117</v>
      </c>
      <c r="CG32" s="8" cm="1">
        <f t="array" ref="CG32">AA32*INDEX(prod_est,$G32+$H32-1,MATCH(CG$14,$BP$14:$DP$14,0))</f>
        <v>450.97260450376655</v>
      </c>
      <c r="CH32" s="8" cm="1">
        <f t="array" ref="CH32">AB32*INDEX(prod_est,$G32+$H32-1,MATCH(CH$14,$BP$14:$DP$14,0))</f>
        <v>453.95685231431975</v>
      </c>
      <c r="CI32" s="8" cm="1">
        <f t="array" ref="CI32">AC32*INDEX(prod_est,$G32+$H32-1,MATCH(CI$14,$BP$14:$DP$14,0))</f>
        <v>456.76165497162395</v>
      </c>
      <c r="CJ32" s="8" cm="1">
        <f t="array" ref="CJ32">AD32*INDEX(prod_est,$G32+$H32-1,MATCH(CJ$14,$BP$14:$DP$14,0))</f>
        <v>459.39636650286906</v>
      </c>
      <c r="CK32" s="8" cm="1">
        <f t="array" ref="CK32">AE32*INDEX(prod_est,$G32+$H32-1,MATCH(CK$14,$BP$14:$DP$14,0))</f>
        <v>461.86886792838777</v>
      </c>
      <c r="CL32" s="8" cm="1">
        <f t="array" ref="CL32">AF32*INDEX(prod_est,$G32+$H32-1,MATCH(CL$14,$BP$14:$DP$14,0))</f>
        <v>464.1879987427734</v>
      </c>
      <c r="CM32" s="8" cm="1">
        <f t="array" ref="CM32">AG32*INDEX(prod_est,$G32+$H32-1,MATCH(CM$14,$BP$14:$DP$14,0))</f>
        <v>466.36779190430383</v>
      </c>
      <c r="CN32" s="8" cm="1">
        <f t="array" ref="CN32">AH32*INDEX(prod_est,$G32+$H32-1,MATCH(CN$14,$BP$14:$DP$14,0))</f>
        <v>468.42675558028981</v>
      </c>
      <c r="CO32" s="8" cm="1">
        <f t="array" ref="CO32">AI32*INDEX(prod_est,$G32+$H32-1,MATCH(CO$14,$BP$14:$DP$14,0))</f>
        <v>470.38170910230457</v>
      </c>
      <c r="CP32" s="8" cm="1">
        <f t="array" ref="CP32">AJ32*INDEX(prod_est,$G32+$H32-1,MATCH(CP$14,$BP$14:$DP$14,0))</f>
        <v>472.24627046017974</v>
      </c>
      <c r="CQ32" s="8" cm="1">
        <f t="array" ref="CQ32">AK32*INDEX(prod_est,$G32+$H32-1,MATCH(CQ$14,$BP$14:$DP$14,0))</f>
        <v>474.03096035578324</v>
      </c>
      <c r="CR32" s="8" cm="1">
        <f t="array" ref="CR32">AL32*INDEX(prod_est,$G32+$H32-1,MATCH(CR$14,$BP$14:$DP$14,0))</f>
        <v>475.74661386245515</v>
      </c>
      <c r="CS32" s="8" cm="1">
        <f t="array" ref="CS32">AM32*INDEX(prod_est,$G32+$H32-1,MATCH(CS$14,$BP$14:$DP$14,0))</f>
        <v>477.40414813183111</v>
      </c>
      <c r="CT32" s="8" cm="1">
        <f t="array" ref="CT32">AN32*INDEX(prod_est,$G32+$H32-1,MATCH(CT$14,$BP$14:$DP$14,0))</f>
        <v>479.01140297523682</v>
      </c>
      <c r="CU32" s="8" cm="1">
        <f t="array" ref="CU32">AO32*INDEX(prod_est,$G32+$H32-1,MATCH(CU$14,$BP$14:$DP$14,0))</f>
        <v>480.57341265763426</v>
      </c>
      <c r="CV32" s="8" cm="1">
        <f t="array" ref="CV32">AP32*INDEX(prod_est,$G32+$H32-1,MATCH(CV$14,$BP$14:$DP$14,0))</f>
        <v>482.09258257381015</v>
      </c>
      <c r="CW32" cm="1">
        <f t="array" ref="CW32">AQ32*INDEX(prod_est,$G32+$H32-1,MATCH(CW$14,$BP$14:$DP$14,0))</f>
        <v>479.86806787425581</v>
      </c>
      <c r="CX32" cm="1">
        <f t="array" ref="CX32">AR32*INDEX(prod_est,$G32+$H32-1,MATCH(CX$14,$BP$14:$DP$14,0))</f>
        <v>477.65381772932733</v>
      </c>
      <c r="CY32" cm="1">
        <f t="array" ref="CY32">AS32*INDEX(prod_est,$G32+$H32-1,MATCH(CY$14,$BP$14:$DP$14,0))</f>
        <v>475.44978477539894</v>
      </c>
      <c r="CZ32" cm="1">
        <f t="array" ref="CZ32">AT32*INDEX(prod_est,$G32+$H32-1,MATCH(CZ$14,$BP$14:$DP$14,0))</f>
        <v>473.25592186739442</v>
      </c>
      <c r="DA32" cm="1">
        <f t="array" ref="DA32">AU32*INDEX(prod_est,$G32+$H32-1,MATCH(DA$14,$BP$14:$DP$14,0))</f>
        <v>471.07218207777851</v>
      </c>
      <c r="DB32" cm="1">
        <f t="array" ref="DB32">AV32*INDEX(prod_est,$G32+$H32-1,MATCH(DB$14,$BP$14:$DP$14,0))</f>
        <v>468.89851869555315</v>
      </c>
      <c r="DC32" cm="1">
        <f t="array" ref="DC32">AW32*INDEX(prod_est,$G32+$H32-1,MATCH(DC$14,$BP$14:$DP$14,0))</f>
        <v>466.73488522525849</v>
      </c>
      <c r="DD32" cm="1">
        <f t="array" ref="DD32">AX32*INDEX(prod_est,$G32+$H32-1,MATCH(DD$14,$BP$14:$DP$14,0))</f>
        <v>464.58123538597806</v>
      </c>
      <c r="DE32" cm="1">
        <f t="array" ref="DE32">AY32*INDEX(prod_est,$G32+$H32-1,MATCH(DE$14,$BP$14:$DP$14,0))</f>
        <v>462.43752311034905</v>
      </c>
      <c r="DF32" cm="1">
        <f t="array" ref="DF32">AZ32*INDEX(prod_est,$G32+$H32-1,MATCH(DF$14,$BP$14:$DP$14,0))</f>
        <v>460.30370254357655</v>
      </c>
      <c r="DG32" cm="1">
        <f t="array" ref="DG32">BA32*INDEX(prod_est,$G32+$H32-1,MATCH(DG$14,$BP$14:$DP$14,0))</f>
        <v>458.17972804245323</v>
      </c>
      <c r="DH32" cm="1">
        <f t="array" ref="DH32">BB32*INDEX(prod_est,$G32+$H32-1,MATCH(DH$14,$BP$14:$DP$14,0))</f>
        <v>456.06555417438261</v>
      </c>
      <c r="DI32" cm="1">
        <f t="array" ref="DI32">BC32*INDEX(prod_est,$G32+$H32-1,MATCH(DI$14,$BP$14:$DP$14,0))</f>
        <v>453.9611357164074</v>
      </c>
      <c r="DJ32" cm="1">
        <f t="array" ref="DJ32">BD32*INDEX(prod_est,$G32+$H32-1,MATCH(DJ$14,$BP$14:$DP$14,0))</f>
        <v>451.86642765424193</v>
      </c>
      <c r="DK32" cm="1">
        <f t="array" ref="DK32">BE32*INDEX(prod_est,$G32+$H32-1,MATCH(DK$14,$BP$14:$DP$14,0))</f>
        <v>449.78138518130976</v>
      </c>
      <c r="DL32" cm="1">
        <f t="array" ref="DL32">BF32*INDEX(prod_est,$G32+$H32-1,MATCH(DL$14,$BP$14:$DP$14,0))</f>
        <v>447.7059636977848</v>
      </c>
      <c r="DM32" cm="1">
        <f t="array" ref="DM32">BG32*INDEX(prod_est,$G32+$H32-1,MATCH(DM$14,$BP$14:$DP$14,0))</f>
        <v>445.6401188096375</v>
      </c>
      <c r="DN32" cm="1">
        <f t="array" ref="DN32">BH32*INDEX(prod_est,$G32+$H32-1,MATCH(DN$14,$BP$14:$DP$14,0))</f>
        <v>443.58380632768518</v>
      </c>
      <c r="DO32" cm="1">
        <f t="array" ref="DO32">BI32*INDEX(prod_est,$G32+$H32-1,MATCH(DO$14,$BP$14:$DP$14,0))</f>
        <v>441.53698226664682</v>
      </c>
      <c r="DP32" cm="1">
        <f t="array" ref="DP32">BJ32*INDEX(prod_est,$G32+$H32-1,MATCH(DP$14,$BP$14:$DP$14,0))</f>
        <v>439.49960284420229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ref="K33:AP33" si="41">J33*(1-$F$4)</f>
        <v>0</v>
      </c>
      <c r="L33" s="42">
        <f t="shared" si="41"/>
        <v>0</v>
      </c>
      <c r="M33" s="42">
        <f t="shared" si="41"/>
        <v>0</v>
      </c>
      <c r="N33" s="42">
        <f t="shared" si="41"/>
        <v>0</v>
      </c>
      <c r="O33" s="42">
        <f t="shared" si="41"/>
        <v>0</v>
      </c>
      <c r="P33" s="42">
        <f t="shared" si="41"/>
        <v>0</v>
      </c>
      <c r="Q33" s="42">
        <f t="shared" si="41"/>
        <v>0</v>
      </c>
      <c r="R33" s="42">
        <f t="shared" si="41"/>
        <v>0</v>
      </c>
      <c r="S33" s="42">
        <f t="shared" si="41"/>
        <v>0</v>
      </c>
      <c r="T33" s="42">
        <f t="shared" si="41"/>
        <v>0</v>
      </c>
      <c r="U33" s="42">
        <f t="shared" si="41"/>
        <v>0</v>
      </c>
      <c r="V33" s="42">
        <f t="shared" si="41"/>
        <v>0</v>
      </c>
      <c r="W33" s="42">
        <f t="shared" si="41"/>
        <v>0</v>
      </c>
      <c r="X33" s="42">
        <f t="shared" si="41"/>
        <v>0</v>
      </c>
      <c r="Y33" s="42">
        <f t="shared" si="41"/>
        <v>0</v>
      </c>
      <c r="Z33" s="42">
        <f t="shared" si="41"/>
        <v>0</v>
      </c>
      <c r="AA33" s="42">
        <f t="shared" si="41"/>
        <v>0</v>
      </c>
      <c r="AB33" s="42">
        <f t="shared" si="41"/>
        <v>0</v>
      </c>
      <c r="AC33" s="42">
        <f t="shared" si="41"/>
        <v>0</v>
      </c>
      <c r="AD33" s="42">
        <f t="shared" si="41"/>
        <v>0</v>
      </c>
      <c r="AE33" s="42">
        <f t="shared" si="41"/>
        <v>0</v>
      </c>
      <c r="AF33" s="42">
        <f t="shared" si="41"/>
        <v>0</v>
      </c>
      <c r="AG33" s="42">
        <f t="shared" si="41"/>
        <v>0</v>
      </c>
      <c r="AH33" s="42">
        <f t="shared" si="41"/>
        <v>0</v>
      </c>
      <c r="AI33" s="42">
        <f t="shared" si="41"/>
        <v>0</v>
      </c>
      <c r="AJ33" s="42">
        <f t="shared" si="41"/>
        <v>0</v>
      </c>
      <c r="AK33" s="42">
        <f t="shared" si="41"/>
        <v>0</v>
      </c>
      <c r="AL33" s="42">
        <f t="shared" si="41"/>
        <v>0</v>
      </c>
      <c r="AM33" s="42">
        <f t="shared" si="41"/>
        <v>0</v>
      </c>
      <c r="AN33" s="42">
        <f t="shared" si="41"/>
        <v>0</v>
      </c>
      <c r="AO33" s="42">
        <f t="shared" si="41"/>
        <v>0</v>
      </c>
      <c r="AP33" s="42">
        <f t="shared" si="41"/>
        <v>0</v>
      </c>
      <c r="AQ33" s="42">
        <f t="shared" ref="AQ33:BJ33" si="42">AP33*(1-$F$4)</f>
        <v>0</v>
      </c>
      <c r="AR33" s="42">
        <f t="shared" si="42"/>
        <v>0</v>
      </c>
      <c r="AS33" s="42">
        <f t="shared" si="42"/>
        <v>0</v>
      </c>
      <c r="AT33" s="42">
        <f t="shared" si="42"/>
        <v>0</v>
      </c>
      <c r="AU33" s="42">
        <f t="shared" si="42"/>
        <v>0</v>
      </c>
      <c r="AV33" s="42">
        <f t="shared" si="42"/>
        <v>0</v>
      </c>
      <c r="AW33" s="42">
        <f t="shared" si="42"/>
        <v>0</v>
      </c>
      <c r="AX33" s="42">
        <f t="shared" si="42"/>
        <v>0</v>
      </c>
      <c r="AY33" s="42">
        <f t="shared" si="42"/>
        <v>0</v>
      </c>
      <c r="AZ33" s="42">
        <f t="shared" si="42"/>
        <v>0</v>
      </c>
      <c r="BA33" s="42">
        <f t="shared" si="42"/>
        <v>0</v>
      </c>
      <c r="BB33" s="42">
        <f t="shared" si="42"/>
        <v>0</v>
      </c>
      <c r="BC33" s="42">
        <f t="shared" si="42"/>
        <v>0</v>
      </c>
      <c r="BD33" s="42">
        <f t="shared" si="42"/>
        <v>0</v>
      </c>
      <c r="BE33" s="42">
        <f t="shared" si="42"/>
        <v>0</v>
      </c>
      <c r="BF33" s="42">
        <f t="shared" si="42"/>
        <v>0</v>
      </c>
      <c r="BG33" s="42">
        <f t="shared" si="42"/>
        <v>0</v>
      </c>
      <c r="BH33" s="42">
        <f t="shared" si="42"/>
        <v>0</v>
      </c>
      <c r="BI33" s="42">
        <f t="shared" si="42"/>
        <v>0</v>
      </c>
      <c r="BJ33" s="42">
        <f t="shared" si="42"/>
        <v>0</v>
      </c>
      <c r="BK33" t="str">
        <f t="shared" si="3"/>
        <v>20_USA</v>
      </c>
      <c r="BL33" t="str">
        <f t="shared" si="4"/>
        <v>d_ind_cem_15_1_fwood_wwaste</v>
      </c>
      <c r="BO33" s="8">
        <f t="shared" si="5"/>
        <v>0</v>
      </c>
      <c r="BP33" s="8">
        <f t="shared" si="6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20_USA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20_USA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20_USA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ref="K37:AP37" si="49">J37*(1-$F$4)</f>
        <v>1.9125205535806456E-4</v>
      </c>
      <c r="L37" s="42">
        <f t="shared" si="49"/>
        <v>1.903695630239311E-4</v>
      </c>
      <c r="M37" s="42">
        <f t="shared" si="49"/>
        <v>1.8949114276483152E-4</v>
      </c>
      <c r="N37" s="42">
        <f t="shared" si="49"/>
        <v>1.8861677579103315E-4</v>
      </c>
      <c r="O37" s="42">
        <f t="shared" si="49"/>
        <v>1.8774644339950451E-4</v>
      </c>
      <c r="P37" s="42">
        <f t="shared" si="49"/>
        <v>1.8688012697351533E-4</v>
      </c>
      <c r="Q37" s="42">
        <f t="shared" si="49"/>
        <v>1.8601780798223837E-4</v>
      </c>
      <c r="R37" s="42">
        <f t="shared" si="49"/>
        <v>1.8515946798035294E-4</v>
      </c>
      <c r="S37" s="42">
        <f t="shared" si="49"/>
        <v>1.8430508860765041E-4</v>
      </c>
      <c r="T37" s="42">
        <f t="shared" si="49"/>
        <v>1.8345465158864152E-4</v>
      </c>
      <c r="U37" s="42">
        <f t="shared" si="49"/>
        <v>1.8260813873216531E-4</v>
      </c>
      <c r="V37" s="42">
        <f t="shared" si="49"/>
        <v>1.8176553193100019E-4</v>
      </c>
      <c r="W37" s="42">
        <f t="shared" si="49"/>
        <v>1.8092681316147648E-4</v>
      </c>
      <c r="X37" s="42">
        <f t="shared" si="49"/>
        <v>1.8009196448309092E-4</v>
      </c>
      <c r="Y37" s="42">
        <f t="shared" si="49"/>
        <v>1.7926096803812298E-4</v>
      </c>
      <c r="Z37" s="42">
        <f t="shared" si="49"/>
        <v>1.7843380605125279E-4</v>
      </c>
      <c r="AA37" s="42">
        <f t="shared" si="49"/>
        <v>1.7761046082918094E-4</v>
      </c>
      <c r="AB37" s="42">
        <f t="shared" si="49"/>
        <v>1.7679091476025002E-4</v>
      </c>
      <c r="AC37" s="42">
        <f t="shared" si="49"/>
        <v>1.759751503140679E-4</v>
      </c>
      <c r="AD37" s="42">
        <f t="shared" si="49"/>
        <v>1.751631500411328E-4</v>
      </c>
      <c r="AE37" s="42">
        <f t="shared" si="49"/>
        <v>1.7435489657245996E-4</v>
      </c>
      <c r="AF37" s="42">
        <f t="shared" si="49"/>
        <v>1.7355037261921011E-4</v>
      </c>
      <c r="AG37" s="42">
        <f t="shared" si="49"/>
        <v>1.7274956097231974E-4</v>
      </c>
      <c r="AH37" s="42">
        <f t="shared" si="49"/>
        <v>1.7195244450213295E-4</v>
      </c>
      <c r="AI37" s="42">
        <f t="shared" si="49"/>
        <v>1.7115900615803496E-4</v>
      </c>
      <c r="AJ37" s="42">
        <f t="shared" si="49"/>
        <v>1.7036922896808751E-4</v>
      </c>
      <c r="AK37" s="42">
        <f t="shared" si="49"/>
        <v>1.6958309603866577E-4</v>
      </c>
      <c r="AL37" s="42">
        <f t="shared" si="49"/>
        <v>1.6880059055409698E-4</v>
      </c>
      <c r="AM37" s="42">
        <f t="shared" si="49"/>
        <v>1.6802169577630075E-4</v>
      </c>
      <c r="AN37" s="42">
        <f t="shared" si="49"/>
        <v>1.6724639504443105E-4</v>
      </c>
      <c r="AO37" s="42">
        <f t="shared" si="49"/>
        <v>1.6647467177451983E-4</v>
      </c>
      <c r="AP37" s="42">
        <f t="shared" si="49"/>
        <v>1.6570650945912224E-4</v>
      </c>
      <c r="AQ37" s="42">
        <f t="shared" ref="AQ37:BJ37" si="50">AP37*(1-$F$4)</f>
        <v>1.6494189166696359E-4</v>
      </c>
      <c r="AR37" s="42">
        <f t="shared" si="50"/>
        <v>1.641808020425878E-4</v>
      </c>
      <c r="AS37" s="42">
        <f t="shared" si="50"/>
        <v>1.6342322430600763E-4</v>
      </c>
      <c r="AT37" s="42">
        <f t="shared" si="50"/>
        <v>1.6266914225235643E-4</v>
      </c>
      <c r="AU37" s="42">
        <f t="shared" si="50"/>
        <v>1.6191853975154144E-4</v>
      </c>
      <c r="AV37" s="42">
        <f t="shared" si="50"/>
        <v>1.6117140074789886E-4</v>
      </c>
      <c r="AW37" s="42">
        <f t="shared" si="50"/>
        <v>1.6042770925985036E-4</v>
      </c>
      <c r="AX37" s="42">
        <f t="shared" si="50"/>
        <v>1.5968744937956125E-4</v>
      </c>
      <c r="AY37" s="42">
        <f t="shared" si="50"/>
        <v>1.5895060527260015E-4</v>
      </c>
      <c r="AZ37" s="42">
        <f t="shared" si="50"/>
        <v>1.5821716117760037E-4</v>
      </c>
      <c r="BA37" s="42">
        <f t="shared" si="50"/>
        <v>1.5748710140592271E-4</v>
      </c>
      <c r="BB37" s="42">
        <f t="shared" si="50"/>
        <v>1.5676041034131991E-4</v>
      </c>
      <c r="BC37" s="42">
        <f t="shared" si="50"/>
        <v>1.5603707243960259E-4</v>
      </c>
      <c r="BD37" s="42">
        <f t="shared" si="50"/>
        <v>1.5531707222830673E-4</v>
      </c>
      <c r="BE37" s="42">
        <f t="shared" si="50"/>
        <v>1.5460039430636275E-4</v>
      </c>
      <c r="BF37" s="42">
        <f t="shared" si="50"/>
        <v>1.5388702334376609E-4</v>
      </c>
      <c r="BG37" s="42">
        <f t="shared" si="50"/>
        <v>1.5317694408124922E-4</v>
      </c>
      <c r="BH37" s="42">
        <f t="shared" si="50"/>
        <v>1.5247014132995534E-4</v>
      </c>
      <c r="BI37" s="42">
        <f t="shared" si="50"/>
        <v>1.5176659997111338E-4</v>
      </c>
      <c r="BJ37" s="42">
        <f t="shared" si="50"/>
        <v>1.510663049557147E-4</v>
      </c>
      <c r="BK37" t="str">
        <f t="shared" si="3"/>
        <v>20_USA</v>
      </c>
      <c r="BL37" t="str">
        <f t="shared" si="4"/>
        <v>d_ind_cem_15_5_other_biomass</v>
      </c>
      <c r="BO37" s="8">
        <f t="shared" si="5"/>
        <v>11.6246502</v>
      </c>
      <c r="BP37" s="8">
        <f t="shared" si="6"/>
        <v>17.004269520000001</v>
      </c>
      <c r="BQ37" s="8" cm="1">
        <f t="array" ref="BQ37">K37*INDEX(prod_est,$G37+$H37-1,MATCH(BQ$14,$BP$14:$DP$14,0))</f>
        <v>17.164856005709389</v>
      </c>
      <c r="BR37" s="8" cm="1">
        <f t="array" ref="BR37">L37*INDEX(prod_est,$G37+$H37-1,MATCH(BR$14,$BP$14:$DP$14,0))</f>
        <v>15.473464870212943</v>
      </c>
      <c r="BS37" s="8" cm="1">
        <f t="array" ref="BS37">M37*INDEX(prod_est,$G37+$H37-1,MATCH(BS$14,$BP$14:$DP$14,0))</f>
        <v>16.723128335471007</v>
      </c>
      <c r="BT37" s="8" cm="1">
        <f t="array" ref="BT37">N37*INDEX(prod_est,$G37+$H37-1,MATCH(BT$14,$BP$14:$DP$14,0))</f>
        <v>17.156834100893587</v>
      </c>
      <c r="BU37" s="8" cm="1">
        <f t="array" ref="BU37">O37*INDEX(prod_est,$G37+$H37-1,MATCH(BU$14,$BP$14:$DP$14,0))</f>
        <v>17.590456053533899</v>
      </c>
      <c r="BV37" s="8" cm="1">
        <f t="array" ref="BV37">P37*INDEX(prod_est,$G37+$H37-1,MATCH(BV$14,$BP$14:$DP$14,0))</f>
        <v>18.025138376518477</v>
      </c>
      <c r="BW37" s="8" cm="1">
        <f t="array" ref="BW37">Q37*INDEX(prod_est,$G37+$H37-1,MATCH(BW$14,$BP$14:$DP$14,0))</f>
        <v>18.461802640728429</v>
      </c>
      <c r="BX37" s="8" cm="1">
        <f t="array" ref="BX37">R37*INDEX(prod_est,$G37+$H37-1,MATCH(BX$14,$BP$14:$DP$14,0))</f>
        <v>18.901466592152861</v>
      </c>
      <c r="BY37" s="8" cm="1">
        <f t="array" ref="BY37">S37*INDEX(prod_est,$G37+$H37-1,MATCH(BY$14,$BP$14:$DP$14,0))</f>
        <v>19.345133650815338</v>
      </c>
      <c r="BZ37" s="8" cm="1">
        <f t="array" ref="BZ37">T37*INDEX(prod_est,$G37+$H37-1,MATCH(BZ$14,$BP$14:$DP$14,0))</f>
        <v>19.627622145223196</v>
      </c>
      <c r="CA37" s="8" cm="1">
        <f t="array" ref="CA37">U37*INDEX(prod_est,$G37+$H37-1,MATCH(CA$14,$BP$14:$DP$14,0))</f>
        <v>19.905879706773913</v>
      </c>
      <c r="CB37" s="8" cm="1">
        <f t="array" ref="CB37">V37*INDEX(prod_est,$G37+$H37-1,MATCH(CB$14,$BP$14:$DP$14,0))</f>
        <v>20.175378621133724</v>
      </c>
      <c r="CC37" s="8" cm="1">
        <f t="array" ref="CC37">W37*INDEX(prod_est,$G37+$H37-1,MATCH(CC$14,$BP$14:$DP$14,0))</f>
        <v>20.358363834118247</v>
      </c>
      <c r="CD37" s="8" cm="1">
        <f t="array" ref="CD37">X37*INDEX(prod_est,$G37+$H37-1,MATCH(CD$14,$BP$14:$DP$14,0))</f>
        <v>20.532453958767476</v>
      </c>
      <c r="CE37" s="8" cm="1">
        <f t="array" ref="CE37">Y37*INDEX(prod_est,$G37+$H37-1,MATCH(CE$14,$BP$14:$DP$14,0))</f>
        <v>20.697791590582188</v>
      </c>
      <c r="CF37" s="8" cm="1">
        <f t="array" ref="CF37">Z37*INDEX(prod_est,$G37+$H37-1,MATCH(CF$14,$BP$14:$DP$14,0))</f>
        <v>20.854311303223824</v>
      </c>
      <c r="CG37" s="8" cm="1">
        <f t="array" ref="CG37">AA37*INDEX(prod_est,$G37+$H37-1,MATCH(CG$14,$BP$14:$DP$14,0))</f>
        <v>21.001999040607803</v>
      </c>
      <c r="CH37" s="8" cm="1">
        <f t="array" ref="CH37">AB37*INDEX(prod_est,$G37+$H37-1,MATCH(CH$14,$BP$14:$DP$14,0))</f>
        <v>21.140976816703844</v>
      </c>
      <c r="CI37" s="8" cm="1">
        <f t="array" ref="CI37">AC37*INDEX(prod_est,$G37+$H37-1,MATCH(CI$14,$BP$14:$DP$14,0))</f>
        <v>21.271597750502288</v>
      </c>
      <c r="CJ37" s="8" cm="1">
        <f t="array" ref="CJ37">AD37*INDEX(prod_est,$G37+$H37-1,MATCH(CJ$14,$BP$14:$DP$14,0))</f>
        <v>21.394297463298312</v>
      </c>
      <c r="CK37" s="8" cm="1">
        <f t="array" ref="CK37">AE37*INDEX(prod_est,$G37+$H37-1,MATCH(CK$14,$BP$14:$DP$14,0))</f>
        <v>21.509442977788677</v>
      </c>
      <c r="CL37" s="8" cm="1">
        <f t="array" ref="CL37">AF37*INDEX(prod_est,$G37+$H37-1,MATCH(CL$14,$BP$14:$DP$14,0))</f>
        <v>21.617445953251821</v>
      </c>
      <c r="CM37" s="8" cm="1">
        <f t="array" ref="CM37">AG37*INDEX(prod_est,$G37+$H37-1,MATCH(CM$14,$BP$14:$DP$14,0))</f>
        <v>21.718959910929055</v>
      </c>
      <c r="CN37" s="8" cm="1">
        <f t="array" ref="CN37">AH37*INDEX(prod_est,$G37+$H37-1,MATCH(CN$14,$BP$14:$DP$14,0))</f>
        <v>21.814846784579139</v>
      </c>
      <c r="CO37" s="8" cm="1">
        <f t="array" ref="CO37">AI37*INDEX(prod_est,$G37+$H37-1,MATCH(CO$14,$BP$14:$DP$14,0))</f>
        <v>21.905889858113433</v>
      </c>
      <c r="CP37" s="8" cm="1">
        <f t="array" ref="CP37">AJ37*INDEX(prod_est,$G37+$H37-1,MATCH(CP$14,$BP$14:$DP$14,0))</f>
        <v>21.992723327504191</v>
      </c>
      <c r="CQ37" s="8" cm="1">
        <f t="array" ref="CQ37">AK37*INDEX(prod_est,$G37+$H37-1,MATCH(CQ$14,$BP$14:$DP$14,0))</f>
        <v>22.075837146616312</v>
      </c>
      <c r="CR37" s="8" cm="1">
        <f t="array" ref="CR37">AL37*INDEX(prod_est,$G37+$H37-1,MATCH(CR$14,$BP$14:$DP$14,0))</f>
        <v>22.155735909736936</v>
      </c>
      <c r="CS37" s="8" cm="1">
        <f t="array" ref="CS37">AM37*INDEX(prod_est,$G37+$H37-1,MATCH(CS$14,$BP$14:$DP$14,0))</f>
        <v>22.232928033576727</v>
      </c>
      <c r="CT37" s="8" cm="1">
        <f t="array" ref="CT37">AN37*INDEX(prod_est,$G37+$H37-1,MATCH(CT$14,$BP$14:$DP$14,0))</f>
        <v>22.307778621710263</v>
      </c>
      <c r="CU37" s="8" cm="1">
        <f t="array" ref="CU37">AO37*INDEX(prod_est,$G37+$H37-1,MATCH(CU$14,$BP$14:$DP$14,0))</f>
        <v>22.380522122143574</v>
      </c>
      <c r="CV37" s="8" cm="1">
        <f t="array" ref="CV37">AP37*INDEX(prod_est,$G37+$H37-1,MATCH(CV$14,$BP$14:$DP$14,0))</f>
        <v>22.451270555204498</v>
      </c>
      <c r="CW37" cm="1">
        <f t="array" ref="CW37">AQ37*INDEX(prod_est,$G37+$H37-1,MATCH(CW$14,$BP$14:$DP$14,0))</f>
        <v>22.347673895187278</v>
      </c>
      <c r="CX37" cm="1">
        <f t="array" ref="CX37">AR37*INDEX(prod_est,$G37+$H37-1,MATCH(CX$14,$BP$14:$DP$14,0))</f>
        <v>22.244555260141528</v>
      </c>
      <c r="CY37" cm="1">
        <f t="array" ref="CY37">AS37*INDEX(prod_est,$G37+$H37-1,MATCH(CY$14,$BP$14:$DP$14,0))</f>
        <v>22.141912444321694</v>
      </c>
      <c r="CZ37" cm="1">
        <f t="array" ref="CZ37">AT37*INDEX(prod_est,$G37+$H37-1,MATCH(CZ$14,$BP$14:$DP$14,0))</f>
        <v>22.03974325216015</v>
      </c>
      <c r="DA37" cm="1">
        <f t="array" ref="DA37">AU37*INDEX(prod_est,$G37+$H37-1,MATCH(DA$14,$BP$14:$DP$14,0))</f>
        <v>21.938045498220269</v>
      </c>
      <c r="DB37" cm="1">
        <f t="array" ref="DB37">AV37*INDEX(prod_est,$G37+$H37-1,MATCH(DB$14,$BP$14:$DP$14,0))</f>
        <v>21.836817007149655</v>
      </c>
      <c r="DC37" cm="1">
        <f t="array" ref="DC37">AW37*INDEX(prod_est,$G37+$H37-1,MATCH(DC$14,$BP$14:$DP$14,0))</f>
        <v>21.736055613633617</v>
      </c>
      <c r="DD37" cm="1">
        <f t="array" ref="DD37">AX37*INDEX(prod_est,$G37+$H37-1,MATCH(DD$14,$BP$14:$DP$14,0))</f>
        <v>21.635759162348862</v>
      </c>
      <c r="DE37" cm="1">
        <f t="array" ref="DE37">AY37*INDEX(prod_est,$G37+$H37-1,MATCH(DE$14,$BP$14:$DP$14,0))</f>
        <v>21.535925507917362</v>
      </c>
      <c r="DF37" cm="1">
        <f t="array" ref="DF37">AZ37*INDEX(prod_est,$G37+$H37-1,MATCH(DF$14,$BP$14:$DP$14,0))</f>
        <v>21.436552514860505</v>
      </c>
      <c r="DG37" cm="1">
        <f t="array" ref="DG37">BA37*INDEX(prod_est,$G37+$H37-1,MATCH(DG$14,$BP$14:$DP$14,0))</f>
        <v>21.337638057553388</v>
      </c>
      <c r="DH37" cm="1">
        <f t="array" ref="DH37">BB37*INDEX(prod_est,$G37+$H37-1,MATCH(DH$14,$BP$14:$DP$14,0))</f>
        <v>21.239180020179354</v>
      </c>
      <c r="DI37" cm="1">
        <f t="array" ref="DI37">BC37*INDEX(prod_est,$G37+$H37-1,MATCH(DI$14,$BP$14:$DP$14,0))</f>
        <v>21.141176296684741</v>
      </c>
      <c r="DJ37" cm="1">
        <f t="array" ref="DJ37">BD37*INDEX(prod_est,$G37+$H37-1,MATCH(DJ$14,$BP$14:$DP$14,0))</f>
        <v>21.043624790733819</v>
      </c>
      <c r="DK37" cm="1">
        <f t="array" ref="DK37">BE37*INDEX(prod_est,$G37+$H37-1,MATCH(DK$14,$BP$14:$DP$14,0))</f>
        <v>20.946523415663968</v>
      </c>
      <c r="DL37" cm="1">
        <f t="array" ref="DL37">BF37*INDEX(prod_est,$G37+$H37-1,MATCH(DL$14,$BP$14:$DP$14,0))</f>
        <v>20.84987009444103</v>
      </c>
      <c r="DM37" cm="1">
        <f t="array" ref="DM37">BG37*INDEX(prod_est,$G37+$H37-1,MATCH(DM$14,$BP$14:$DP$14,0))</f>
        <v>20.753662759614883</v>
      </c>
      <c r="DN37" cm="1">
        <f t="array" ref="DN37">BH37*INDEX(prod_est,$G37+$H37-1,MATCH(DN$14,$BP$14:$DP$14,0))</f>
        <v>20.657899353275216</v>
      </c>
      <c r="DO37" cm="1">
        <f t="array" ref="DO37">BI37*INDEX(prod_est,$G37+$H37-1,MATCH(DO$14,$BP$14:$DP$14,0))</f>
        <v>20.562577827007512</v>
      </c>
      <c r="DP37" cm="1">
        <f t="array" ref="DP37">BJ37*INDEX(prod_est,$G37+$H37-1,MATCH(DP$14,$BP$14:$DP$14,0))</f>
        <v>20.467696141849238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20_USA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ref="K39:AP39" si="53">J39*(1-$F$4)</f>
        <v>6.380719333485436E-7</v>
      </c>
      <c r="L39" s="42">
        <f t="shared" si="53"/>
        <v>6.3512768478216051E-7</v>
      </c>
      <c r="M39" s="42">
        <f t="shared" si="53"/>
        <v>6.3219702183076468E-7</v>
      </c>
      <c r="N39" s="42">
        <f t="shared" si="53"/>
        <v>6.2927988180639667E-7</v>
      </c>
      <c r="O39" s="42">
        <f t="shared" si="53"/>
        <v>6.2637620231035755E-7</v>
      </c>
      <c r="P39" s="42">
        <f t="shared" si="53"/>
        <v>6.234859212318739E-7</v>
      </c>
      <c r="Q39" s="42">
        <f t="shared" si="53"/>
        <v>6.2060897674676954E-7</v>
      </c>
      <c r="R39" s="42">
        <f t="shared" si="53"/>
        <v>6.1774530731614272E-7</v>
      </c>
      <c r="S39" s="42">
        <f t="shared" si="53"/>
        <v>6.1489485168505017E-7</v>
      </c>
      <c r="T39" s="42">
        <f t="shared" si="53"/>
        <v>6.1205754888119663E-7</v>
      </c>
      <c r="U39" s="42">
        <f t="shared" si="53"/>
        <v>6.0923333821363065E-7</v>
      </c>
      <c r="V39" s="42">
        <f t="shared" si="53"/>
        <v>6.0642215927144637E-7</v>
      </c>
      <c r="W39" s="42">
        <f t="shared" si="53"/>
        <v>6.0362395192249129E-7</v>
      </c>
      <c r="X39" s="42">
        <f t="shared" si="53"/>
        <v>6.0083865631208005E-7</v>
      </c>
      <c r="Y39" s="42">
        <f t="shared" si="53"/>
        <v>5.9806621286171434E-7</v>
      </c>
      <c r="Z39" s="42">
        <f t="shared" si="53"/>
        <v>5.9530656226780802E-7</v>
      </c>
      <c r="AA39" s="42">
        <f t="shared" si="53"/>
        <v>5.9255964550041901E-7</v>
      </c>
      <c r="AB39" s="42">
        <f t="shared" si="53"/>
        <v>5.8982540380198645E-7</v>
      </c>
      <c r="AC39" s="42">
        <f t="shared" si="53"/>
        <v>5.8710377868607382E-7</v>
      </c>
      <c r="AD39" s="42">
        <f t="shared" si="53"/>
        <v>5.8439471193611799E-7</v>
      </c>
      <c r="AE39" s="42">
        <f t="shared" si="53"/>
        <v>5.8169814560418386E-7</v>
      </c>
      <c r="AF39" s="42">
        <f t="shared" si="53"/>
        <v>5.7901402200972492E-7</v>
      </c>
      <c r="AG39" s="42">
        <f t="shared" si="53"/>
        <v>5.7634228373834947E-7</v>
      </c>
      <c r="AH39" s="42">
        <f t="shared" si="53"/>
        <v>5.736828736405922E-7</v>
      </c>
      <c r="AI39" s="42">
        <f t="shared" si="53"/>
        <v>5.7103573483069225E-7</v>
      </c>
      <c r="AJ39" s="42">
        <f t="shared" si="53"/>
        <v>5.6840081068537587E-7</v>
      </c>
      <c r="AK39" s="42">
        <f t="shared" si="53"/>
        <v>5.6577804484264566E-7</v>
      </c>
      <c r="AL39" s="42">
        <f t="shared" si="53"/>
        <v>5.6316738120057466E-7</v>
      </c>
      <c r="AM39" s="42">
        <f t="shared" si="53"/>
        <v>5.6056876391610653E-7</v>
      </c>
      <c r="AN39" s="42">
        <f t="shared" si="53"/>
        <v>5.5798213740386096E-7</v>
      </c>
      <c r="AO39" s="42">
        <f t="shared" si="53"/>
        <v>5.5540744633494459E-7</v>
      </c>
      <c r="AP39" s="42">
        <f t="shared" si="53"/>
        <v>5.5284463563576763E-7</v>
      </c>
      <c r="AQ39" s="42">
        <f t="shared" ref="AQ39:BJ39" si="54">AP39*(1-$F$4)</f>
        <v>5.5029365048686585E-7</v>
      </c>
      <c r="AR39" s="42">
        <f t="shared" si="54"/>
        <v>5.4775443632172775E-7</v>
      </c>
      <c r="AS39" s="42">
        <f t="shared" si="54"/>
        <v>5.4522693882562755E-7</v>
      </c>
      <c r="AT39" s="42">
        <f t="shared" si="54"/>
        <v>5.4271110393446342E-7</v>
      </c>
      <c r="AU39" s="42">
        <f t="shared" si="54"/>
        <v>5.402068778336009E-7</v>
      </c>
      <c r="AV39" s="42">
        <f t="shared" si="54"/>
        <v>5.3771420695672183E-7</v>
      </c>
      <c r="AW39" s="42">
        <f t="shared" si="54"/>
        <v>5.3523303798467841E-7</v>
      </c>
      <c r="AX39" s="42">
        <f t="shared" si="54"/>
        <v>5.3276331784435296E-7</v>
      </c>
      <c r="AY39" s="42">
        <f t="shared" si="54"/>
        <v>5.3030499370752263E-7</v>
      </c>
      <c r="AZ39" s="42">
        <f t="shared" si="54"/>
        <v>5.2785801298972899E-7</v>
      </c>
      <c r="BA39" s="42">
        <f t="shared" si="54"/>
        <v>5.2542232334915382E-7</v>
      </c>
      <c r="BB39" s="42">
        <f t="shared" si="54"/>
        <v>5.2299787268549891E-7</v>
      </c>
      <c r="BC39" s="42">
        <f t="shared" si="54"/>
        <v>5.2058460913887212E-7</v>
      </c>
      <c r="BD39" s="42">
        <f t="shared" si="54"/>
        <v>5.1818248108867784E-7</v>
      </c>
      <c r="BE39" s="42">
        <f t="shared" si="54"/>
        <v>5.1579143715251269E-7</v>
      </c>
      <c r="BF39" s="42">
        <f t="shared" si="54"/>
        <v>5.1341142618506672E-7</v>
      </c>
      <c r="BG39" s="42">
        <f t="shared" si="54"/>
        <v>5.1104239727702923E-7</v>
      </c>
      <c r="BH39" s="42">
        <f t="shared" si="54"/>
        <v>5.0868429975399972E-7</v>
      </c>
      <c r="BI39" s="42">
        <f t="shared" si="54"/>
        <v>5.0633708317540409E-7</v>
      </c>
      <c r="BJ39" s="42">
        <f t="shared" si="54"/>
        <v>5.0400069733341551E-7</v>
      </c>
      <c r="BK39" t="str">
        <f t="shared" si="3"/>
        <v>20_USA</v>
      </c>
      <c r="BL39" t="str">
        <f t="shared" si="4"/>
        <v>d_ind_cem_16_2_industrial_waste</v>
      </c>
      <c r="BO39" s="8">
        <f t="shared" si="5"/>
        <v>9.9520235999999998E-2</v>
      </c>
      <c r="BP39" s="8">
        <f t="shared" si="6"/>
        <v>5.6731139999999999E-2</v>
      </c>
      <c r="BQ39" s="8" cm="1">
        <f t="array" ref="BQ39">K39*INDEX(prod_est,$G39+$H39-1,MATCH(BQ$14,$BP$14:$DP$14,0))</f>
        <v>5.726690276194471E-2</v>
      </c>
      <c r="BR39" s="8" cm="1">
        <f t="array" ref="BR39">L39*INDEX(prod_est,$G39+$H39-1,MATCH(BR$14,$BP$14:$DP$14,0))</f>
        <v>5.1623934847930618E-2</v>
      </c>
      <c r="BS39" s="8" cm="1">
        <f t="array" ref="BS39">M39*INDEX(prod_est,$G39+$H39-1,MATCH(BS$14,$BP$14:$DP$14,0))</f>
        <v>5.5793172045509473E-2</v>
      </c>
      <c r="BT39" s="8" cm="1">
        <f t="array" ref="BT39">N39*INDEX(prod_est,$G39+$H39-1,MATCH(BT$14,$BP$14:$DP$14,0))</f>
        <v>5.7240139377334937E-2</v>
      </c>
      <c r="BU39" s="8" cm="1">
        <f t="array" ref="BU39">O39*INDEX(prod_est,$G39+$H39-1,MATCH(BU$14,$BP$14:$DP$14,0))</f>
        <v>5.8686827085582392E-2</v>
      </c>
      <c r="BV39" s="8" cm="1">
        <f t="array" ref="BV39">P39*INDEX(prod_est,$G39+$H39-1,MATCH(BV$14,$BP$14:$DP$14,0))</f>
        <v>6.0137052494663251E-2</v>
      </c>
      <c r="BW39" s="8" cm="1">
        <f t="array" ref="BW39">Q39*INDEX(prod_est,$G39+$H39-1,MATCH(BW$14,$BP$14:$DP$14,0))</f>
        <v>6.1593890230430444E-2</v>
      </c>
      <c r="BX39" s="8" cm="1">
        <f t="array" ref="BX39">R39*INDEX(prod_est,$G39+$H39-1,MATCH(BX$14,$BP$14:$DP$14,0))</f>
        <v>6.3060735786593589E-2</v>
      </c>
      <c r="BY39" s="8" cm="1">
        <f t="array" ref="BY39">S39*INDEX(prod_est,$G39+$H39-1,MATCH(BY$14,$BP$14:$DP$14,0))</f>
        <v>6.4540936861315762E-2</v>
      </c>
      <c r="BZ39" s="8" cm="1">
        <f t="array" ref="BZ39">T39*INDEX(prod_est,$G39+$H39-1,MATCH(BZ$14,$BP$14:$DP$14,0))</f>
        <v>6.5483399829559807E-2</v>
      </c>
      <c r="CA39" s="8" cm="1">
        <f t="array" ref="CA39">U39*INDEX(prod_est,$G39+$H39-1,MATCH(CA$14,$BP$14:$DP$14,0))</f>
        <v>6.6411747187370487E-2</v>
      </c>
      <c r="CB39" s="8" cm="1">
        <f t="array" ref="CB39">V39*INDEX(prod_est,$G39+$H39-1,MATCH(CB$14,$BP$14:$DP$14,0))</f>
        <v>6.7310873175841321E-2</v>
      </c>
      <c r="CC39" s="8" cm="1">
        <f t="array" ref="CC39">W39*INDEX(prod_est,$G39+$H39-1,MATCH(CC$14,$BP$14:$DP$14,0))</f>
        <v>6.7921364542350468E-2</v>
      </c>
      <c r="CD39" s="8" cm="1">
        <f t="array" ref="CD39">X39*INDEX(prod_est,$G39+$H39-1,MATCH(CD$14,$BP$14:$DP$14,0))</f>
        <v>6.8502179332569885E-2</v>
      </c>
      <c r="CE39" s="8" cm="1">
        <f t="array" ref="CE39">Y39*INDEX(prod_est,$G39+$H39-1,MATCH(CE$14,$BP$14:$DP$14,0))</f>
        <v>6.9053793286154699E-2</v>
      </c>
      <c r="CF39" s="8" cm="1">
        <f t="array" ref="CF39">Z39*INDEX(prod_est,$G39+$H39-1,MATCH(CF$14,$BP$14:$DP$14,0))</f>
        <v>6.9575988121998042E-2</v>
      </c>
      <c r="CG39" s="8" cm="1">
        <f t="array" ref="CG39">AA39*INDEX(prod_est,$G39+$H39-1,MATCH(CG$14,$BP$14:$DP$14,0))</f>
        <v>7.0068716944953882E-2</v>
      </c>
      <c r="CH39" s="8" cm="1">
        <f t="array" ref="CH39">AB39*INDEX(prod_est,$G39+$H39-1,MATCH(CH$14,$BP$14:$DP$14,0))</f>
        <v>7.0532386828762769E-2</v>
      </c>
      <c r="CI39" s="8" cm="1">
        <f t="array" ref="CI39">AC39*INDEX(prod_est,$G39+$H39-1,MATCH(CI$14,$BP$14:$DP$14,0))</f>
        <v>7.0968175880067472E-2</v>
      </c>
      <c r="CJ39" s="8" cm="1">
        <f t="array" ref="CJ39">AD39*INDEX(prod_est,$G39+$H39-1,MATCH(CJ$14,$BP$14:$DP$14,0))</f>
        <v>7.1377537456958726E-2</v>
      </c>
      <c r="CK39" s="8" cm="1">
        <f t="array" ref="CK39">AE39*INDEX(prod_est,$G39+$H39-1,MATCH(CK$14,$BP$14:$DP$14,0))</f>
        <v>7.1761696052847934E-2</v>
      </c>
      <c r="CL39" s="8" cm="1">
        <f t="array" ref="CL39">AF39*INDEX(prod_est,$G39+$H39-1,MATCH(CL$14,$BP$14:$DP$14,0))</f>
        <v>7.2122025081637411E-2</v>
      </c>
      <c r="CM39" s="8" cm="1">
        <f t="array" ref="CM39">AG39*INDEX(prod_est,$G39+$H39-1,MATCH(CM$14,$BP$14:$DP$14,0))</f>
        <v>7.2460704878388904E-2</v>
      </c>
      <c r="CN39" s="8" cm="1">
        <f t="array" ref="CN39">AH39*INDEX(prod_est,$G39+$H39-1,MATCH(CN$14,$BP$14:$DP$14,0))</f>
        <v>7.2780611102340895E-2</v>
      </c>
      <c r="CO39" s="8" cm="1">
        <f t="array" ref="CO39">AI39*INDEX(prod_est,$G39+$H39-1,MATCH(CO$14,$BP$14:$DP$14,0))</f>
        <v>7.3084357014191415E-2</v>
      </c>
      <c r="CP39" s="8" cm="1">
        <f t="array" ref="CP39">AJ39*INDEX(prod_est,$G39+$H39-1,MATCH(CP$14,$BP$14:$DP$14,0))</f>
        <v>7.3374058474339324E-2</v>
      </c>
      <c r="CQ39" s="8" cm="1">
        <f t="array" ref="CQ39">AK39*INDEX(prod_est,$G39+$H39-1,MATCH(CQ$14,$BP$14:$DP$14,0))</f>
        <v>7.3651350109974645E-2</v>
      </c>
      <c r="CR39" s="8" cm="1">
        <f t="array" ref="CR39">AL39*INDEX(prod_est,$G39+$H39-1,MATCH(CR$14,$BP$14:$DP$14,0))</f>
        <v>7.391791539295206E-2</v>
      </c>
      <c r="CS39" s="8" cm="1">
        <f t="array" ref="CS39">AM39*INDEX(prod_est,$G39+$H39-1,MATCH(CS$14,$BP$14:$DP$14,0))</f>
        <v>7.4175450547831936E-2</v>
      </c>
      <c r="CT39" s="8" cm="1">
        <f t="array" ref="CT39">AN39*INDEX(prod_est,$G39+$H39-1,MATCH(CT$14,$BP$14:$DP$14,0))</f>
        <v>7.4425173665281452E-2</v>
      </c>
      <c r="CU39" s="8" cm="1">
        <f t="array" ref="CU39">AO39*INDEX(prod_est,$G39+$H39-1,MATCH(CU$14,$BP$14:$DP$14,0))</f>
        <v>7.4667866931364901E-2</v>
      </c>
      <c r="CV39" s="8" cm="1">
        <f t="array" ref="CV39">AP39*INDEX(prod_est,$G39+$H39-1,MATCH(CV$14,$BP$14:$DP$14,0))</f>
        <v>7.4903904078155559E-2</v>
      </c>
      <c r="CW39" cm="1">
        <f t="array" ref="CW39">AQ39*INDEX(prod_est,$G39+$H39-1,MATCH(CW$14,$BP$14:$DP$14,0))</f>
        <v>7.4558275786622261E-2</v>
      </c>
      <c r="CX39" cm="1">
        <f t="array" ref="CX39">AR39*INDEX(prod_est,$G39+$H39-1,MATCH(CX$14,$BP$14:$DP$14,0))</f>
        <v>7.4214242324055199E-2</v>
      </c>
      <c r="CY39" cm="1">
        <f t="array" ref="CY39">AS39*INDEX(prod_est,$G39+$H39-1,MATCH(CY$14,$BP$14:$DP$14,0))</f>
        <v>7.3871796331451953E-2</v>
      </c>
      <c r="CZ39" cm="1">
        <f t="array" ref="CZ39">AT39*INDEX(prod_est,$G39+$H39-1,MATCH(CZ$14,$BP$14:$DP$14,0))</f>
        <v>7.3530930483766702E-2</v>
      </c>
      <c r="DA39" cm="1">
        <f t="array" ref="DA39">AU39*INDEX(prod_est,$G39+$H39-1,MATCH(DA$14,$BP$14:$DP$14,0))</f>
        <v>7.319163748975345E-2</v>
      </c>
      <c r="DB39" cm="1">
        <f t="array" ref="DB39">AV39*INDEX(prod_est,$G39+$H39-1,MATCH(DB$14,$BP$14:$DP$14,0))</f>
        <v>7.2853910091810192E-2</v>
      </c>
      <c r="DC39" cm="1">
        <f t="array" ref="DC39">AW39*INDEX(prod_est,$G39+$H39-1,MATCH(DC$14,$BP$14:$DP$14,0))</f>
        <v>7.251774106582351E-2</v>
      </c>
      <c r="DD39" cm="1">
        <f t="array" ref="DD39">AX39*INDEX(prod_est,$G39+$H39-1,MATCH(DD$14,$BP$14:$DP$14,0))</f>
        <v>7.2183123221014195E-2</v>
      </c>
      <c r="DE39" cm="1">
        <f t="array" ref="DE39">AY39*INDEX(prod_est,$G39+$H39-1,MATCH(DE$14,$BP$14:$DP$14,0))</f>
        <v>7.18500493997834E-2</v>
      </c>
      <c r="DF39" cm="1">
        <f t="array" ref="DF39">AZ39*INDEX(prod_est,$G39+$H39-1,MATCH(DF$14,$BP$14:$DP$14,0))</f>
        <v>7.1518512477559443E-2</v>
      </c>
      <c r="DG39" cm="1">
        <f t="array" ref="DG39">BA39*INDEX(prod_est,$G39+$H39-1,MATCH(DG$14,$BP$14:$DP$14,0))</f>
        <v>7.118850536264551E-2</v>
      </c>
      <c r="DH39" cm="1">
        <f t="array" ref="DH39">BB39*INDEX(prod_est,$G39+$H39-1,MATCH(DH$14,$BP$14:$DP$14,0))</f>
        <v>7.0860020996067932E-2</v>
      </c>
      <c r="DI39" cm="1">
        <f t="array" ref="DI39">BC39*INDEX(prod_est,$G39+$H39-1,MATCH(DI$14,$BP$14:$DP$14,0))</f>
        <v>7.0533052351425179E-2</v>
      </c>
      <c r="DJ39" cm="1">
        <f t="array" ref="DJ39">BD39*INDEX(prod_est,$G39+$H39-1,MATCH(DJ$14,$BP$14:$DP$14,0))</f>
        <v>7.0207592434737592E-2</v>
      </c>
      <c r="DK39" cm="1">
        <f t="array" ref="DK39">BE39*INDEX(prod_est,$G39+$H39-1,MATCH(DK$14,$BP$14:$DP$14,0))</f>
        <v>6.988363428429771E-2</v>
      </c>
      <c r="DL39" cm="1">
        <f t="array" ref="DL39">BF39*INDEX(prod_est,$G39+$H39-1,MATCH(DL$14,$BP$14:$DP$14,0))</f>
        <v>6.9561170970521474E-2</v>
      </c>
      <c r="DM39" cm="1">
        <f t="array" ref="DM39">BG39*INDEX(prod_est,$G39+$H39-1,MATCH(DM$14,$BP$14:$DP$14,0))</f>
        <v>6.9240195595799872E-2</v>
      </c>
      <c r="DN39" cm="1">
        <f t="array" ref="DN39">BH39*INDEX(prod_est,$G39+$H39-1,MATCH(DN$14,$BP$14:$DP$14,0))</f>
        <v>6.8920701294351475E-2</v>
      </c>
      <c r="DO39" cm="1">
        <f t="array" ref="DO39">BI39*INDEX(prod_est,$G39+$H39-1,MATCH(DO$14,$BP$14:$DP$14,0))</f>
        <v>6.860268123207558E-2</v>
      </c>
      <c r="DP39" cm="1">
        <f t="array" ref="DP39">BJ39*INDEX(prod_est,$G39+$H39-1,MATCH(DP$14,$BP$14:$DP$14,0))</f>
        <v>6.8286128606405955E-2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20_USA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20_USA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20_USA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ref="K43:AP43" si="60">J43*(1-$F$4)</f>
        <v>6.7433137162739064E-6</v>
      </c>
      <c r="L43" s="42">
        <f t="shared" si="60"/>
        <v>6.7121981151885884E-6</v>
      </c>
      <c r="M43" s="42">
        <f t="shared" si="60"/>
        <v>6.6812260904919178E-6</v>
      </c>
      <c r="N43" s="42">
        <f t="shared" si="60"/>
        <v>6.6503969796808849E-6</v>
      </c>
      <c r="O43" s="42">
        <f t="shared" si="60"/>
        <v>6.61971012330946E-6</v>
      </c>
      <c r="P43" s="42">
        <f t="shared" si="60"/>
        <v>6.5891648649744894E-6</v>
      </c>
      <c r="Q43" s="42">
        <f t="shared" si="60"/>
        <v>6.5587605513016517E-6</v>
      </c>
      <c r="R43" s="42">
        <f t="shared" si="60"/>
        <v>6.5284965319314852E-6</v>
      </c>
      <c r="S43" s="42">
        <f t="shared" si="60"/>
        <v>6.4983721595054743E-6</v>
      </c>
      <c r="T43" s="42">
        <f t="shared" si="60"/>
        <v>6.4683867896522035E-6</v>
      </c>
      <c r="U43" s="42">
        <f t="shared" si="60"/>
        <v>6.4385397809735722E-6</v>
      </c>
      <c r="V43" s="42">
        <f t="shared" si="60"/>
        <v>6.4088304950310782E-6</v>
      </c>
      <c r="W43" s="42">
        <f t="shared" si="60"/>
        <v>6.3792582963321576E-6</v>
      </c>
      <c r="X43" s="42">
        <f t="shared" si="60"/>
        <v>6.3498225523165941E-6</v>
      </c>
      <c r="Y43" s="42">
        <f t="shared" si="60"/>
        <v>6.3205226333429866E-6</v>
      </c>
      <c r="Z43" s="42">
        <f t="shared" si="60"/>
        <v>6.2913579126752829E-6</v>
      </c>
      <c r="AA43" s="42">
        <f t="shared" si="60"/>
        <v>6.2623277664693709E-6</v>
      </c>
      <c r="AB43" s="42">
        <f t="shared" si="60"/>
        <v>6.2334315737597364E-6</v>
      </c>
      <c r="AC43" s="42">
        <f t="shared" si="60"/>
        <v>6.2046687164461802E-6</v>
      </c>
      <c r="AD43" s="42">
        <f t="shared" si="60"/>
        <v>6.176038579280595E-6</v>
      </c>
      <c r="AE43" s="42">
        <f t="shared" si="60"/>
        <v>6.147540549853808E-6</v>
      </c>
      <c r="AF43" s="42">
        <f t="shared" si="60"/>
        <v>6.1191740185824785E-6</v>
      </c>
      <c r="AG43" s="42">
        <f t="shared" si="60"/>
        <v>6.09093837869606E-6</v>
      </c>
      <c r="AH43" s="42">
        <f t="shared" si="60"/>
        <v>6.0628330262238216E-6</v>
      </c>
      <c r="AI43" s="42">
        <f t="shared" si="60"/>
        <v>6.0348573599819268E-6</v>
      </c>
      <c r="AJ43" s="42">
        <f t="shared" si="60"/>
        <v>6.007010781560576E-6</v>
      </c>
      <c r="AK43" s="42">
        <f t="shared" si="60"/>
        <v>5.9792926953112058E-6</v>
      </c>
      <c r="AL43" s="42">
        <f t="shared" si="60"/>
        <v>5.9517025083337466E-6</v>
      </c>
      <c r="AM43" s="42">
        <f t="shared" si="60"/>
        <v>5.9242396304639436E-6</v>
      </c>
      <c r="AN43" s="42">
        <f t="shared" si="60"/>
        <v>5.8969034742607285E-6</v>
      </c>
      <c r="AO43" s="42">
        <f t="shared" si="60"/>
        <v>5.869693454993657E-6</v>
      </c>
      <c r="AP43" s="42">
        <f t="shared" si="60"/>
        <v>5.8426089906303996E-6</v>
      </c>
      <c r="AQ43" s="42">
        <f t="shared" si="58"/>
        <v>5.8156495018242932E-6</v>
      </c>
      <c r="AR43" s="42">
        <f t="shared" si="58"/>
        <v>5.788814411901948E-6</v>
      </c>
      <c r="AS43" s="42">
        <f t="shared" si="58"/>
        <v>5.762103146850912E-6</v>
      </c>
      <c r="AT43" s="42">
        <f t="shared" si="58"/>
        <v>5.7355151353073916E-6</v>
      </c>
      <c r="AU43" s="42">
        <f t="shared" si="58"/>
        <v>5.7090498085440325E-6</v>
      </c>
      <c r="AV43" s="42">
        <f t="shared" si="58"/>
        <v>5.6827066004577527E-6</v>
      </c>
      <c r="AW43" s="42">
        <f t="shared" si="58"/>
        <v>5.6564849475576337E-6</v>
      </c>
      <c r="AX43" s="42">
        <f t="shared" si="58"/>
        <v>5.6303842889528664E-6</v>
      </c>
      <c r="AY43" s="42">
        <f t="shared" si="58"/>
        <v>5.6044040663407548E-6</v>
      </c>
      <c r="AZ43" s="42">
        <f t="shared" si="58"/>
        <v>5.5785437239947736E-6</v>
      </c>
      <c r="BA43" s="42">
        <f t="shared" si="58"/>
        <v>5.5528027087526799E-6</v>
      </c>
      <c r="BB43" s="42">
        <f t="shared" si="58"/>
        <v>5.5271804700046814E-6</v>
      </c>
      <c r="BC43" s="42">
        <f t="shared" si="58"/>
        <v>5.5016764596816595E-6</v>
      </c>
      <c r="BD43" s="42">
        <f t="shared" si="58"/>
        <v>5.4762901322434438E-6</v>
      </c>
      <c r="BE43" s="42">
        <f t="shared" si="58"/>
        <v>5.4510209446671457E-6</v>
      </c>
      <c r="BF43" s="42">
        <f t="shared" si="58"/>
        <v>5.4258683564355401E-6</v>
      </c>
      <c r="BG43" s="42">
        <f t="shared" si="58"/>
        <v>5.4008318295255054E-6</v>
      </c>
      <c r="BH43" s="42">
        <f t="shared" si="58"/>
        <v>5.3759108283965143E-6</v>
      </c>
      <c r="BI43" s="42">
        <f t="shared" si="58"/>
        <v>5.3511048199791787E-6</v>
      </c>
      <c r="BJ43" s="42">
        <f t="shared" si="58"/>
        <v>5.3264132736638457E-6</v>
      </c>
      <c r="BK43" t="str">
        <f t="shared" si="3"/>
        <v>20_USA</v>
      </c>
      <c r="BL43" t="str">
        <f t="shared" si="4"/>
        <v>d_ind_cem_16_6_biodiesel</v>
      </c>
      <c r="BO43" s="8">
        <f t="shared" si="5"/>
        <v>0.93198168000000003</v>
      </c>
      <c r="BP43" s="8">
        <f t="shared" si="6"/>
        <v>0.59954976000000004</v>
      </c>
      <c r="BQ43" s="8" cm="1">
        <f t="array" ref="BQ43">K43*INDEX(prod_est,$G43+$H43-1,MATCH(BQ$14,$BP$14:$DP$14,0))</f>
        <v>0.60521184321110566</v>
      </c>
      <c r="BR43" s="8" cm="1">
        <f t="array" ref="BR43">L43*INDEX(prod_est,$G43+$H43-1,MATCH(BR$14,$BP$14:$DP$14,0))</f>
        <v>0.54557545905709692</v>
      </c>
      <c r="BS43" s="8" cm="1">
        <f t="array" ref="BS43">M43*INDEX(prod_est,$G43+$H43-1,MATCH(BS$14,$BP$14:$DP$14,0))</f>
        <v>0.58963706545512584</v>
      </c>
      <c r="BT43" s="8" cm="1">
        <f t="array" ref="BT43">N43*INDEX(prod_est,$G43+$H43-1,MATCH(BT$14,$BP$14:$DP$14,0))</f>
        <v>0.60492900065198241</v>
      </c>
      <c r="BU43" s="8" cm="1">
        <f t="array" ref="BU43">O43*INDEX(prod_est,$G43+$H43-1,MATCH(BU$14,$BP$14:$DP$14,0))</f>
        <v>0.62021798071257539</v>
      </c>
      <c r="BV43" s="8" cm="1">
        <f t="array" ref="BV43">P43*INDEX(prod_est,$G43+$H43-1,MATCH(BV$14,$BP$14:$DP$14,0))</f>
        <v>0.63554434813548166</v>
      </c>
      <c r="BW43" s="8" cm="1">
        <f t="array" ref="BW43">Q43*INDEX(prod_est,$G43+$H43-1,MATCH(BW$14,$BP$14:$DP$14,0))</f>
        <v>0.65094059638358948</v>
      </c>
      <c r="BX43" s="8" cm="1">
        <f t="array" ref="BX43">R43*INDEX(prod_est,$G43+$H43-1,MATCH(BX$14,$BP$14:$DP$14,0))</f>
        <v>0.66644260993654625</v>
      </c>
      <c r="BY43" s="8" cm="1">
        <f t="array" ref="BY43">S43*INDEX(prod_est,$G43+$H43-1,MATCH(BY$14,$BP$14:$DP$14,0))</f>
        <v>0.68208576815796429</v>
      </c>
      <c r="BZ43" s="8" cm="1">
        <f t="array" ref="BZ43">T43*INDEX(prod_est,$G43+$H43-1,MATCH(BZ$14,$BP$14:$DP$14,0))</f>
        <v>0.69204596720243283</v>
      </c>
      <c r="CA43" s="8" cm="1">
        <f t="array" ref="CA43">U43*INDEX(prod_est,$G43+$H43-1,MATCH(CA$14,$BP$14:$DP$14,0))</f>
        <v>0.70185698872556845</v>
      </c>
      <c r="CB43" s="8" cm="1">
        <f t="array" ref="CB43">V43*INDEX(prod_est,$G43+$H43-1,MATCH(CB$14,$BP$14:$DP$14,0))</f>
        <v>0.71135919105390966</v>
      </c>
      <c r="CC43" s="8" cm="1">
        <f t="array" ref="CC43">W43*INDEX(prod_est,$G43+$H43-1,MATCH(CC$14,$BP$14:$DP$14,0))</f>
        <v>0.71781102601214652</v>
      </c>
      <c r="CD43" s="8" cm="1">
        <f t="array" ref="CD43">X43*INDEX(prod_est,$G43+$H43-1,MATCH(CD$14,$BP$14:$DP$14,0))</f>
        <v>0.72394923102760189</v>
      </c>
      <c r="CE43" s="8" cm="1">
        <f t="array" ref="CE43">Y43*INDEX(prod_est,$G43+$H43-1,MATCH(CE$14,$BP$14:$DP$14,0))</f>
        <v>0.72977883384334685</v>
      </c>
      <c r="CF43" s="8" cm="1">
        <f t="array" ref="CF43">Z43*INDEX(prod_est,$G43+$H43-1,MATCH(CF$14,$BP$14:$DP$14,0))</f>
        <v>0.73529752760665068</v>
      </c>
      <c r="CG43" s="8" cm="1">
        <f t="array" ref="CG43">AA43*INDEX(prod_est,$G43+$H43-1,MATCH(CG$14,$BP$14:$DP$14,0))</f>
        <v>0.74050481671715085</v>
      </c>
      <c r="CH43" s="8" cm="1">
        <f t="array" ref="CH43">AB43*INDEX(prod_est,$G43+$H43-1,MATCH(CH$14,$BP$14:$DP$14,0))</f>
        <v>0.74540500323828962</v>
      </c>
      <c r="CI43" s="8" cm="1">
        <f t="array" ref="CI43">AC43*INDEX(prod_est,$G43+$H43-1,MATCH(CI$14,$BP$14:$DP$14,0))</f>
        <v>0.75001053771407067</v>
      </c>
      <c r="CJ43" s="8" cm="1">
        <f t="array" ref="CJ43">AD43*INDEX(prod_est,$G43+$H43-1,MATCH(CJ$14,$BP$14:$DP$14,0))</f>
        <v>0.75433677961892875</v>
      </c>
      <c r="CK43" s="8" cm="1">
        <f t="array" ref="CK43">AE43*INDEX(prod_est,$G43+$H43-1,MATCH(CK$14,$BP$14:$DP$14,0))</f>
        <v>0.75839666972456232</v>
      </c>
      <c r="CL43" s="8" cm="1">
        <f t="array" ref="CL43">AF43*INDEX(prod_est,$G43+$H43-1,MATCH(CL$14,$BP$14:$DP$14,0))</f>
        <v>0.76220472263398331</v>
      </c>
      <c r="CM43" s="8" cm="1">
        <f t="array" ref="CM43">AG43*INDEX(prod_est,$G43+$H43-1,MATCH(CM$14,$BP$14:$DP$14,0))</f>
        <v>0.76578398070740117</v>
      </c>
      <c r="CN43" s="8" cm="1">
        <f t="array" ref="CN43">AH43*INDEX(prod_est,$G43+$H43-1,MATCH(CN$14,$BP$14:$DP$14,0))</f>
        <v>0.76916483467566155</v>
      </c>
      <c r="CO43" s="8" cm="1">
        <f t="array" ref="CO43">AI43*INDEX(prod_est,$G43+$H43-1,MATCH(CO$14,$BP$14:$DP$14,0))</f>
        <v>0.77237490217211857</v>
      </c>
      <c r="CP43" s="8" cm="1">
        <f t="array" ref="CP43">AJ43*INDEX(prod_est,$G43+$H43-1,MATCH(CP$14,$BP$14:$DP$14,0))</f>
        <v>0.77543654417161545</v>
      </c>
      <c r="CQ43" s="8" cm="1">
        <f t="array" ref="CQ43">AK43*INDEX(prod_est,$G43+$H43-1,MATCH(CQ$14,$BP$14:$DP$14,0))</f>
        <v>0.77836703584858791</v>
      </c>
      <c r="CR43" s="8" cm="1">
        <f t="array" ref="CR43">AL43*INDEX(prod_est,$G43+$H43-1,MATCH(CR$14,$BP$14:$DP$14,0))</f>
        <v>0.7811841685808657</v>
      </c>
      <c r="CS43" s="8" cm="1">
        <f t="array" ref="CS43">AM43*INDEX(prod_est,$G43+$H43-1,MATCH(CS$14,$BP$14:$DP$14,0))</f>
        <v>0.78390586852026056</v>
      </c>
      <c r="CT43" s="8" cm="1">
        <f t="array" ref="CT43">AN43*INDEX(prod_est,$G43+$H43-1,MATCH(CT$14,$BP$14:$DP$14,0))</f>
        <v>0.78654500877256839</v>
      </c>
      <c r="CU43" s="8" cm="1">
        <f t="array" ref="CU43">AO43*INDEX(prod_est,$G43+$H43-1,MATCH(CU$14,$BP$14:$DP$14,0))</f>
        <v>0.78910985568793013</v>
      </c>
      <c r="CV43" s="8" cm="1">
        <f t="array" ref="CV43">AP43*INDEX(prod_est,$G43+$H43-1,MATCH(CV$14,$BP$14:$DP$14,0))</f>
        <v>0.79160435896618997</v>
      </c>
      <c r="CW43" cm="1">
        <f t="array" ref="CW43">AQ43*INDEX(prod_est,$G43+$H43-1,MATCH(CW$14,$BP$14:$DP$14,0))</f>
        <v>0.78795166735382327</v>
      </c>
      <c r="CX43" cm="1">
        <f t="array" ref="CX43">AR43*INDEX(prod_est,$G43+$H43-1,MATCH(CX$14,$BP$14:$DP$14,0))</f>
        <v>0.78431583031769014</v>
      </c>
      <c r="CY43" cm="1">
        <f t="array" ref="CY43">AS43*INDEX(prod_est,$G43+$H43-1,MATCH(CY$14,$BP$14:$DP$14,0))</f>
        <v>0.78069677008589811</v>
      </c>
      <c r="CZ43" cm="1">
        <f t="array" ref="CZ43">AT43*INDEX(prod_est,$G43+$H43-1,MATCH(CZ$14,$BP$14:$DP$14,0))</f>
        <v>0.77709440924541628</v>
      </c>
      <c r="DA43" cm="1">
        <f t="array" ref="DA43">AU43*INDEX(prod_est,$G43+$H43-1,MATCH(DA$14,$BP$14:$DP$14,0))</f>
        <v>0.77350867074042018</v>
      </c>
      <c r="DB43" cm="1">
        <f t="array" ref="DB43">AV43*INDEX(prod_est,$G43+$H43-1,MATCH(DB$14,$BP$14:$DP$14,0))</f>
        <v>0.76993947787064332</v>
      </c>
      <c r="DC43" cm="1">
        <f t="array" ref="DC43">AW43*INDEX(prod_est,$G43+$H43-1,MATCH(DC$14,$BP$14:$DP$14,0))</f>
        <v>0.76638675428973613</v>
      </c>
      <c r="DD43" cm="1">
        <f t="array" ref="DD43">AX43*INDEX(prod_est,$G43+$H43-1,MATCH(DD$14,$BP$14:$DP$14,0))</f>
        <v>0.76285042400363345</v>
      </c>
      <c r="DE43" cm="1">
        <f t="array" ref="DE43">AY43*INDEX(prod_est,$G43+$H43-1,MATCH(DE$14,$BP$14:$DP$14,0))</f>
        <v>0.75933041136892854</v>
      </c>
      <c r="DF43" cm="1">
        <f t="array" ref="DF43">AZ43*INDEX(prod_est,$G43+$H43-1,MATCH(DF$14,$BP$14:$DP$14,0))</f>
        <v>0.75582664109125541</v>
      </c>
      <c r="DG43" cm="1">
        <f t="array" ref="DG43">BA43*INDEX(prod_est,$G43+$H43-1,MATCH(DG$14,$BP$14:$DP$14,0))</f>
        <v>0.75233903822367787</v>
      </c>
      <c r="DH43" cm="1">
        <f t="array" ref="DH43">BB43*INDEX(prod_est,$G43+$H43-1,MATCH(DH$14,$BP$14:$DP$14,0))</f>
        <v>0.74886752816508684</v>
      </c>
      <c r="DI43" cm="1">
        <f t="array" ref="DI43">BC43*INDEX(prod_est,$G43+$H43-1,MATCH(DI$14,$BP$14:$DP$14,0))</f>
        <v>0.74541203665860412</v>
      </c>
      <c r="DJ43" cm="1">
        <f t="array" ref="DJ43">BD43*INDEX(prod_est,$G43+$H43-1,MATCH(DJ$14,$BP$14:$DP$14,0))</f>
        <v>0.74197248978999431</v>
      </c>
      <c r="DK43" cm="1">
        <f t="array" ref="DK43">BE43*INDEX(prod_est,$G43+$H43-1,MATCH(DK$14,$BP$14:$DP$14,0))</f>
        <v>0.73854881398608374</v>
      </c>
      <c r="DL43" cm="1">
        <f t="array" ref="DL43">BF43*INDEX(prod_est,$G43+$H43-1,MATCH(DL$14,$BP$14:$DP$14,0))</f>
        <v>0.73514093601318642</v>
      </c>
      <c r="DM43" cm="1">
        <f t="array" ref="DM43">BG43*INDEX(prod_est,$G43+$H43-1,MATCH(DM$14,$BP$14:$DP$14,0))</f>
        <v>0.73174878297553825</v>
      </c>
      <c r="DN43" cm="1">
        <f t="array" ref="DN43">BH43*INDEX(prod_est,$G43+$H43-1,MATCH(DN$14,$BP$14:$DP$14,0))</f>
        <v>0.72837228231373674</v>
      </c>
      <c r="DO43" cm="1">
        <f t="array" ref="DO43">BI43*INDEX(prod_est,$G43+$H43-1,MATCH(DO$14,$BP$14:$DP$14,0))</f>
        <v>0.72501136180318992</v>
      </c>
      <c r="DP43" cm="1">
        <f t="array" ref="DP43">BJ43*INDEX(prod_est,$G43+$H43-1,MATCH(DP$14,$BP$14:$DP$14,0))</f>
        <v>0.72166594955257068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ref="K44:AP44" si="61">J44*(1-$F$4)</f>
        <v>9.4274539525002509E-7</v>
      </c>
      <c r="L44" s="42">
        <f t="shared" si="61"/>
        <v>9.3839529515415869E-7</v>
      </c>
      <c r="M44" s="42">
        <f t="shared" si="61"/>
        <v>9.3406526767910738E-7</v>
      </c>
      <c r="N44" s="42">
        <f t="shared" si="61"/>
        <v>9.2975522020398952E-7</v>
      </c>
      <c r="O44" s="42">
        <f t="shared" si="61"/>
        <v>9.2546506053530297E-7</v>
      </c>
      <c r="P44" s="42">
        <f t="shared" si="61"/>
        <v>9.2119469690495295E-7</v>
      </c>
      <c r="Q44" s="42">
        <f t="shared" si="61"/>
        <v>9.1694403796828946E-7</v>
      </c>
      <c r="R44" s="42">
        <f t="shared" si="61"/>
        <v>9.1271299280215309E-7</v>
      </c>
      <c r="S44" s="42">
        <f t="shared" si="61"/>
        <v>9.0850147090293003E-7</v>
      </c>
      <c r="T44" s="42">
        <f t="shared" si="61"/>
        <v>9.0430938218461656E-7</v>
      </c>
      <c r="U44" s="42">
        <f t="shared" si="61"/>
        <v>9.0013663697689177E-7</v>
      </c>
      <c r="V44" s="42">
        <f t="shared" si="61"/>
        <v>8.9598314602319953E-7</v>
      </c>
      <c r="W44" s="42">
        <f t="shared" si="61"/>
        <v>8.9184882047883931E-7</v>
      </c>
      <c r="X44" s="42">
        <f t="shared" si="61"/>
        <v>8.8773357190906573E-7</v>
      </c>
      <c r="Y44" s="42">
        <f t="shared" si="61"/>
        <v>8.8363731228719693E-7</v>
      </c>
      <c r="Z44" s="42">
        <f t="shared" si="61"/>
        <v>8.7955995399273162E-7</v>
      </c>
      <c r="AA44" s="42">
        <f t="shared" si="61"/>
        <v>8.7550140980947492E-7</v>
      </c>
      <c r="AB44" s="42">
        <f t="shared" si="61"/>
        <v>8.7146159292367265E-7</v>
      </c>
      <c r="AC44" s="42">
        <f t="shared" si="61"/>
        <v>8.6744041692215452E-7</v>
      </c>
      <c r="AD44" s="42">
        <f t="shared" si="61"/>
        <v>8.6343779579048551E-7</v>
      </c>
      <c r="AE44" s="42">
        <f t="shared" si="61"/>
        <v>8.5945364391112609E-7</v>
      </c>
      <c r="AF44" s="42">
        <f t="shared" si="61"/>
        <v>8.5548787606160086E-7</v>
      </c>
      <c r="AG44" s="42">
        <f t="shared" si="61"/>
        <v>8.5154040741267557E-7</v>
      </c>
      <c r="AH44" s="42">
        <f t="shared" si="61"/>
        <v>8.4761115352654274E-7</v>
      </c>
      <c r="AI44" s="42">
        <f t="shared" si="61"/>
        <v>8.4370003035501519E-7</v>
      </c>
      <c r="AJ44" s="42">
        <f t="shared" si="61"/>
        <v>8.398069542377286E-7</v>
      </c>
      <c r="AK44" s="42">
        <f t="shared" si="61"/>
        <v>8.3593184190035156E-7</v>
      </c>
      <c r="AL44" s="42">
        <f t="shared" si="61"/>
        <v>8.320746104528046E-7</v>
      </c>
      <c r="AM44" s="42">
        <f t="shared" si="61"/>
        <v>8.2823517738748717E-7</v>
      </c>
      <c r="AN44" s="42">
        <f t="shared" si="61"/>
        <v>8.2441346057751248E-7</v>
      </c>
      <c r="AO44" s="42">
        <f t="shared" si="61"/>
        <v>8.2060937827495119E-7</v>
      </c>
      <c r="AP44" s="42">
        <f t="shared" si="61"/>
        <v>8.1682284910908243E-7</v>
      </c>
      <c r="AQ44" s="42">
        <f t="shared" si="58"/>
        <v>8.130537920846533E-7</v>
      </c>
      <c r="AR44" s="42">
        <f t="shared" si="58"/>
        <v>8.0930212658014664E-7</v>
      </c>
      <c r="AS44" s="42">
        <f t="shared" si="58"/>
        <v>8.0556777234605621E-7</v>
      </c>
      <c r="AT44" s="42">
        <f t="shared" si="58"/>
        <v>8.018506495031702E-7</v>
      </c>
      <c r="AU44" s="42">
        <f t="shared" si="58"/>
        <v>7.9815067854086268E-7</v>
      </c>
      <c r="AV44" s="42">
        <f t="shared" si="58"/>
        <v>7.944677803153926E-7</v>
      </c>
      <c r="AW44" s="42">
        <f t="shared" si="58"/>
        <v>7.9080187604821115E-7</v>
      </c>
      <c r="AX44" s="42">
        <f t="shared" si="58"/>
        <v>7.8715288732427655E-7</v>
      </c>
      <c r="AY44" s="42">
        <f t="shared" si="58"/>
        <v>7.8352073609037666E-7</v>
      </c>
      <c r="AZ44" s="42">
        <f t="shared" si="58"/>
        <v>7.799053446534595E-7</v>
      </c>
      <c r="BA44" s="42">
        <f t="shared" si="58"/>
        <v>7.7630663567897125E-7</v>
      </c>
      <c r="BB44" s="42">
        <f t="shared" si="58"/>
        <v>7.7272453218920225E-7</v>
      </c>
      <c r="BC44" s="42">
        <f t="shared" si="58"/>
        <v>7.6915895756164009E-7</v>
      </c>
      <c r="BD44" s="42">
        <f t="shared" si="58"/>
        <v>7.6560983552733086E-7</v>
      </c>
      <c r="BE44" s="42">
        <f t="shared" si="58"/>
        <v>7.6207709016924786E-7</v>
      </c>
      <c r="BF44" s="42">
        <f t="shared" si="58"/>
        <v>7.5856064592066721E-7</v>
      </c>
      <c r="BG44" s="42">
        <f t="shared" si="58"/>
        <v>7.5506042756355198E-7</v>
      </c>
      <c r="BH44" s="42">
        <f t="shared" si="58"/>
        <v>7.5157636022694304E-7</v>
      </c>
      <c r="BI44" s="42">
        <f t="shared" si="58"/>
        <v>7.4810836938535738E-7</v>
      </c>
      <c r="BJ44" s="42">
        <f t="shared" si="58"/>
        <v>7.4465638085719427E-7</v>
      </c>
      <c r="BK44" t="str">
        <f t="shared" si="3"/>
        <v>20_USA</v>
      </c>
      <c r="BL44" t="str">
        <f t="shared" si="4"/>
        <v>d_ind_cem_16_8_oth_liquid_biofuel</v>
      </c>
      <c r="BO44" s="8">
        <f t="shared" si="5"/>
        <v>8.7001703999999999E-2</v>
      </c>
      <c r="BP44" s="8">
        <f t="shared" si="6"/>
        <v>8.3819735999999992E-2</v>
      </c>
      <c r="BQ44" s="8" cm="1">
        <f t="array" ref="BQ44">K44*INDEX(prod_est,$G44+$H44-1,MATCH(BQ$14,$BP$14:$DP$14,0))</f>
        <v>8.4611320538312385E-2</v>
      </c>
      <c r="BR44" s="8" cm="1">
        <f t="array" ref="BR44">L44*INDEX(prod_est,$G44+$H44-1,MATCH(BR$14,$BP$14:$DP$14,0))</f>
        <v>7.6273887502256138E-2</v>
      </c>
      <c r="BS44" s="8" cm="1">
        <f t="array" ref="BS44">M44*INDEX(prod_est,$G44+$H44-1,MATCH(BS$14,$BP$14:$DP$14,0))</f>
        <v>8.2433897000081122E-2</v>
      </c>
      <c r="BT44" s="8" cm="1">
        <f t="array" ref="BT44">N44*INDEX(prod_est,$G44+$H44-1,MATCH(BT$14,$BP$14:$DP$14,0))</f>
        <v>8.4571777884446128E-2</v>
      </c>
      <c r="BU44" s="8" cm="1">
        <f t="array" ref="BU44">O44*INDEX(prod_est,$G44+$H44-1,MATCH(BU$14,$BP$14:$DP$14,0))</f>
        <v>8.6709245627554193E-2</v>
      </c>
      <c r="BV44" s="8" cm="1">
        <f t="array" ref="BV44">P44*INDEX(prod_est,$G44+$H44-1,MATCH(BV$14,$BP$14:$DP$14,0))</f>
        <v>8.8851940291007972E-2</v>
      </c>
      <c r="BW44" s="8" cm="1">
        <f t="array" ref="BW44">Q44*INDEX(prod_est,$G44+$H44-1,MATCH(BW$14,$BP$14:$DP$14,0))</f>
        <v>9.1004404606141481E-2</v>
      </c>
      <c r="BX44" s="8" cm="1">
        <f t="array" ref="BX44">R44*INDEX(prod_est,$G44+$H44-1,MATCH(BX$14,$BP$14:$DP$14,0))</f>
        <v>9.3171655383586974E-2</v>
      </c>
      <c r="BY44" s="8" cm="1">
        <f t="array" ref="BY44">S44*INDEX(prod_est,$G44+$H44-1,MATCH(BY$14,$BP$14:$DP$14,0))</f>
        <v>9.5358638816497504E-2</v>
      </c>
      <c r="BZ44" s="8" cm="1">
        <f t="array" ref="BZ44">T44*INDEX(prod_est,$G44+$H44-1,MATCH(BZ$14,$BP$14:$DP$14,0))</f>
        <v>9.6751119157770279E-2</v>
      </c>
      <c r="CA44" s="8" cm="1">
        <f t="array" ref="CA44">U44*INDEX(prod_est,$G44+$H44-1,MATCH(CA$14,$BP$14:$DP$14,0))</f>
        <v>9.8122743814845523E-2</v>
      </c>
      <c r="CB44" s="8" cm="1">
        <f t="array" ref="CB44">V44*INDEX(prod_est,$G44+$H44-1,MATCH(CB$14,$BP$14:$DP$14,0))</f>
        <v>9.9451194168290999E-2</v>
      </c>
      <c r="CC44" s="8" cm="1">
        <f t="array" ref="CC44">W44*INDEX(prod_est,$G44+$H44-1,MATCH(CC$14,$BP$14:$DP$14,0))</f>
        <v>0.10035318953046909</v>
      </c>
      <c r="CD44" s="8" cm="1">
        <f t="array" ref="CD44">X44*INDEX(prod_est,$G44+$H44-1,MATCH(CD$14,$BP$14:$DP$14,0))</f>
        <v>0.10121133802494825</v>
      </c>
      <c r="CE44" s="8" cm="1">
        <f t="array" ref="CE44">Y44*INDEX(prod_est,$G44+$H44-1,MATCH(CE$14,$BP$14:$DP$14,0))</f>
        <v>0.1020263425526802</v>
      </c>
      <c r="CF44" s="8" cm="1">
        <f t="array" ref="CF44">Z44*INDEX(prod_est,$G44+$H44-1,MATCH(CF$14,$BP$14:$DP$14,0))</f>
        <v>0.1027978806053432</v>
      </c>
      <c r="CG44" s="8" cm="1">
        <f t="array" ref="CG44">AA44*INDEX(prod_est,$G44+$H44-1,MATCH(CG$14,$BP$14:$DP$14,0))</f>
        <v>0.10352588289579162</v>
      </c>
      <c r="CH44" s="8" cm="1">
        <f t="array" ref="CH44">AB44*INDEX(prod_est,$G44+$H44-1,MATCH(CH$14,$BP$14:$DP$14,0))</f>
        <v>0.10421095087172177</v>
      </c>
      <c r="CI44" s="8" cm="1">
        <f t="array" ref="CI44">AC44*INDEX(prod_est,$G44+$H44-1,MATCH(CI$14,$BP$14:$DP$14,0))</f>
        <v>0.10485482517483027</v>
      </c>
      <c r="CJ44" s="8" cm="1">
        <f t="array" ref="CJ44">AD44*INDEX(prod_est,$G44+$H44-1,MATCH(CJ$14,$BP$14:$DP$14,0))</f>
        <v>0.1054596531282888</v>
      </c>
      <c r="CK44" s="8" cm="1">
        <f t="array" ref="CK44">AE44*INDEX(prod_est,$G44+$H44-1,MATCH(CK$14,$BP$14:$DP$14,0))</f>
        <v>0.10602724390981662</v>
      </c>
      <c r="CL44" s="8" cm="1">
        <f t="array" ref="CL44">AF44*INDEX(prod_est,$G44+$H44-1,MATCH(CL$14,$BP$14:$DP$14,0))</f>
        <v>0.10655962672578456</v>
      </c>
      <c r="CM44" s="8" cm="1">
        <f t="array" ref="CM44">AG44*INDEX(prod_est,$G44+$H44-1,MATCH(CM$14,$BP$14:$DP$14,0))</f>
        <v>0.1070600230011325</v>
      </c>
      <c r="CN44" s="8" cm="1">
        <f t="array" ref="CN44">AH44*INDEX(prod_est,$G44+$H44-1,MATCH(CN$14,$BP$14:$DP$14,0))</f>
        <v>0.10753268149585715</v>
      </c>
      <c r="CO44" s="8" cm="1">
        <f t="array" ref="CO44">AI44*INDEX(prod_est,$G44+$H44-1,MATCH(CO$14,$BP$14:$DP$14,0))</f>
        <v>0.10798146327853222</v>
      </c>
      <c r="CP44" s="8" cm="1">
        <f t="array" ref="CP44">AJ44*INDEX(prod_est,$G44+$H44-1,MATCH(CP$14,$BP$14:$DP$14,0))</f>
        <v>0.10840949451337809</v>
      </c>
      <c r="CQ44" s="8" cm="1">
        <f t="array" ref="CQ44">AK44*INDEX(prod_est,$G44+$H44-1,MATCH(CQ$14,$BP$14:$DP$14,0))</f>
        <v>0.10881919034698834</v>
      </c>
      <c r="CR44" s="8" cm="1">
        <f t="array" ref="CR44">AL44*INDEX(prod_est,$G44+$H44-1,MATCH(CR$14,$BP$14:$DP$14,0))</f>
        <v>0.10921303809349814</v>
      </c>
      <c r="CS44" s="8" cm="1">
        <f t="array" ref="CS44">AM44*INDEX(prod_est,$G44+$H44-1,MATCH(CS$14,$BP$14:$DP$14,0))</f>
        <v>0.10959354390904762</v>
      </c>
      <c r="CT44" s="8" cm="1">
        <f t="array" ref="CT44">AN44*INDEX(prod_est,$G44+$H44-1,MATCH(CT$14,$BP$14:$DP$14,0))</f>
        <v>0.10996250751136047</v>
      </c>
      <c r="CU44" s="8" cm="1">
        <f t="array" ref="CU44">AO44*INDEX(prod_est,$G44+$H44-1,MATCH(CU$14,$BP$14:$DP$14,0))</f>
        <v>0.11032108457313101</v>
      </c>
      <c r="CV44" s="8" cm="1">
        <f t="array" ref="CV44">AP44*INDEX(prod_est,$G44+$H44-1,MATCH(CV$14,$BP$14:$DP$14,0))</f>
        <v>0.11066982728004975</v>
      </c>
      <c r="CW44" cm="1">
        <f t="array" ref="CW44">AQ44*INDEX(prod_est,$G44+$H44-1,MATCH(CW$14,$BP$14:$DP$14,0))</f>
        <v>0.11015916466776217</v>
      </c>
      <c r="CX44" cm="1">
        <f t="array" ref="CX44">AR44*INDEX(prod_est,$G44+$H44-1,MATCH(CX$14,$BP$14:$DP$14,0))</f>
        <v>0.10965085840055976</v>
      </c>
      <c r="CY44" cm="1">
        <f t="array" ref="CY44">AS44*INDEX(prod_est,$G44+$H44-1,MATCH(CY$14,$BP$14:$DP$14,0))</f>
        <v>0.10914489760558435</v>
      </c>
      <c r="CZ44" cm="1">
        <f t="array" ref="CZ44">AT44*INDEX(prod_est,$G44+$H44-1,MATCH(CZ$14,$BP$14:$DP$14,0))</f>
        <v>0.10864127146014826</v>
      </c>
      <c r="DA44" cm="1">
        <f t="array" ref="DA44">AU44*INDEX(prod_est,$G44+$H44-1,MATCH(DA$14,$BP$14:$DP$14,0))</f>
        <v>0.10813996919150289</v>
      </c>
      <c r="DB44" cm="1">
        <f t="array" ref="DB44">AV44*INDEX(prod_est,$G44+$H44-1,MATCH(DB$14,$BP$14:$DP$14,0))</f>
        <v>0.10764098007660809</v>
      </c>
      <c r="DC44" cm="1">
        <f t="array" ref="DC44">AW44*INDEX(prod_est,$G44+$H44-1,MATCH(DC$14,$BP$14:$DP$14,0))</f>
        <v>0.10714429344190306</v>
      </c>
      <c r="DD44" cm="1">
        <f t="array" ref="DD44">AX44*INDEX(prod_est,$G44+$H44-1,MATCH(DD$14,$BP$14:$DP$14,0))</f>
        <v>0.10664989866307782</v>
      </c>
      <c r="DE44" cm="1">
        <f t="array" ref="DE44">AY44*INDEX(prod_est,$G44+$H44-1,MATCH(DE$14,$BP$14:$DP$14,0))</f>
        <v>0.10615778516484604</v>
      </c>
      <c r="DF44" cm="1">
        <f t="array" ref="DF44">AZ44*INDEX(prod_est,$G44+$H44-1,MATCH(DF$14,$BP$14:$DP$14,0))</f>
        <v>0.10566794242071884</v>
      </c>
      <c r="DG44" cm="1">
        <f t="array" ref="DG44">BA44*INDEX(prod_est,$G44+$H44-1,MATCH(DG$14,$BP$14:$DP$14,0))</f>
        <v>0.10518035995277958</v>
      </c>
      <c r="DH44" cm="1">
        <f t="array" ref="DH44">BB44*INDEX(prod_est,$G44+$H44-1,MATCH(DH$14,$BP$14:$DP$14,0))</f>
        <v>0.1046950273314598</v>
      </c>
      <c r="DI44" cm="1">
        <f t="array" ref="DI44">BC44*INDEX(prod_est,$G44+$H44-1,MATCH(DI$14,$BP$14:$DP$14,0))</f>
        <v>0.10421193417531606</v>
      </c>
      <c r="DJ44" cm="1">
        <f t="array" ref="DJ44">BD44*INDEX(prod_est,$G44+$H44-1,MATCH(DJ$14,$BP$14:$DP$14,0))</f>
        <v>0.10373107015080789</v>
      </c>
      <c r="DK44" cm="1">
        <f t="array" ref="DK44">BE44*INDEX(prod_est,$G44+$H44-1,MATCH(DK$14,$BP$14:$DP$14,0))</f>
        <v>0.10325242497207682</v>
      </c>
      <c r="DL44" cm="1">
        <f t="array" ref="DL44">BF44*INDEX(prod_est,$G44+$H44-1,MATCH(DL$14,$BP$14:$DP$14,0))</f>
        <v>0.10277598840072624</v>
      </c>
      <c r="DM44" cm="1">
        <f t="array" ref="DM44">BG44*INDEX(prod_est,$G44+$H44-1,MATCH(DM$14,$BP$14:$DP$14,0))</f>
        <v>0.10230175024560251</v>
      </c>
      <c r="DN44" cm="1">
        <f t="array" ref="DN44">BH44*INDEX(prod_est,$G44+$H44-1,MATCH(DN$14,$BP$14:$DP$14,0))</f>
        <v>0.10182970036257691</v>
      </c>
      <c r="DO44" cm="1">
        <f t="array" ref="DO44">BI44*INDEX(prod_est,$G44+$H44-1,MATCH(DO$14,$BP$14:$DP$14,0))</f>
        <v>0.10135982865432867</v>
      </c>
      <c r="DP44" cm="1">
        <f t="array" ref="DP44">BJ44*INDEX(prod_est,$G44+$H44-1,MATCH(DP$14,$BP$14:$DP$14,0))</f>
        <v>0.10089212507012897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ref="K45:AP45" si="62">J45*(1-$F$4)</f>
        <v>1.3418290163937081E-3</v>
      </c>
      <c r="L45" s="42">
        <f t="shared" si="62"/>
        <v>1.3356374289701467E-3</v>
      </c>
      <c r="M45" s="42">
        <f t="shared" si="62"/>
        <v>1.3294744113228796E-3</v>
      </c>
      <c r="N45" s="42">
        <f t="shared" si="62"/>
        <v>1.3233398316226904E-3</v>
      </c>
      <c r="O45" s="42">
        <f t="shared" si="62"/>
        <v>1.3172335586486613E-3</v>
      </c>
      <c r="P45" s="42">
        <f t="shared" si="62"/>
        <v>1.3111554617853652E-3</v>
      </c>
      <c r="Q45" s="42">
        <f t="shared" si="62"/>
        <v>1.3051054110200728E-3</v>
      </c>
      <c r="R45" s="42">
        <f t="shared" si="62"/>
        <v>1.2990832769399711E-3</v>
      </c>
      <c r="S45" s="42">
        <f t="shared" si="62"/>
        <v>1.293088930729395E-3</v>
      </c>
      <c r="T45" s="42">
        <f t="shared" si="62"/>
        <v>1.2871222441670725E-3</v>
      </c>
      <c r="U45" s="42">
        <f t="shared" si="62"/>
        <v>1.2811830896233816E-3</v>
      </c>
      <c r="V45" s="42">
        <f t="shared" si="62"/>
        <v>1.27527134005762E-3</v>
      </c>
      <c r="W45" s="42">
        <f t="shared" si="62"/>
        <v>1.2693868690152883E-3</v>
      </c>
      <c r="X45" s="42">
        <f t="shared" si="62"/>
        <v>1.2635295506253847E-3</v>
      </c>
      <c r="Y45" s="42">
        <f t="shared" si="62"/>
        <v>1.2576992595977124E-3</v>
      </c>
      <c r="Z45" s="42">
        <f t="shared" si="62"/>
        <v>1.2518958712202002E-3</v>
      </c>
      <c r="AA45" s="42">
        <f t="shared" si="62"/>
        <v>1.2461192613562344E-3</v>
      </c>
      <c r="AB45" s="42">
        <f t="shared" si="62"/>
        <v>1.2403693064420031E-3</v>
      </c>
      <c r="AC45" s="42">
        <f t="shared" si="62"/>
        <v>1.2346458834838544E-3</v>
      </c>
      <c r="AD45" s="42">
        <f t="shared" si="62"/>
        <v>1.2289488700556639E-3</v>
      </c>
      <c r="AE45" s="42">
        <f t="shared" si="62"/>
        <v>1.2232781442962173E-3</v>
      </c>
      <c r="AF45" s="42">
        <f t="shared" si="62"/>
        <v>1.2176335849066028E-3</v>
      </c>
      <c r="AG45" s="42">
        <f t="shared" si="62"/>
        <v>1.2120150711476174E-3</v>
      </c>
      <c r="AH45" s="42">
        <f t="shared" si="62"/>
        <v>1.2064224828371834E-3</v>
      </c>
      <c r="AI45" s="42">
        <f t="shared" si="62"/>
        <v>1.2008557003477781E-3</v>
      </c>
      <c r="AJ45" s="42">
        <f t="shared" si="62"/>
        <v>1.1953146046038746E-3</v>
      </c>
      <c r="AK45" s="42">
        <f t="shared" si="62"/>
        <v>1.189799077079395E-3</v>
      </c>
      <c r="AL45" s="42">
        <f t="shared" si="62"/>
        <v>1.1843089997951755E-3</v>
      </c>
      <c r="AM45" s="42">
        <f t="shared" si="62"/>
        <v>1.1788442553164415E-3</v>
      </c>
      <c r="AN45" s="42">
        <f t="shared" si="62"/>
        <v>1.1734047267502972E-3</v>
      </c>
      <c r="AO45" s="42">
        <f t="shared" si="62"/>
        <v>1.1679902977432238E-3</v>
      </c>
      <c r="AP45" s="42">
        <f t="shared" si="62"/>
        <v>1.1626008524785918E-3</v>
      </c>
      <c r="AQ45" s="42">
        <f t="shared" si="58"/>
        <v>1.157236275674183E-3</v>
      </c>
      <c r="AR45" s="42">
        <f t="shared" si="58"/>
        <v>1.1518964525797247E-3</v>
      </c>
      <c r="AS45" s="42">
        <f t="shared" si="58"/>
        <v>1.146581268974435E-3</v>
      </c>
      <c r="AT45" s="42">
        <f t="shared" si="58"/>
        <v>1.14129061116458E-3</v>
      </c>
      <c r="AU45" s="42">
        <f t="shared" si="58"/>
        <v>1.1360243659810415E-3</v>
      </c>
      <c r="AV45" s="42">
        <f t="shared" si="58"/>
        <v>1.1307824207768965E-3</v>
      </c>
      <c r="AW45" s="42">
        <f t="shared" si="58"/>
        <v>1.1255646634250071E-3</v>
      </c>
      <c r="AX45" s="42">
        <f t="shared" si="58"/>
        <v>1.120370982315623E-3</v>
      </c>
      <c r="AY45" s="42">
        <f t="shared" si="58"/>
        <v>1.1152012663539932E-3</v>
      </c>
      <c r="AZ45" s="42">
        <f t="shared" si="58"/>
        <v>1.1100554049579901E-3</v>
      </c>
      <c r="BA45" s="42">
        <f t="shared" si="58"/>
        <v>1.104933288055744E-3</v>
      </c>
      <c r="BB45" s="42">
        <f t="shared" si="58"/>
        <v>1.0998348060832889E-3</v>
      </c>
      <c r="BC45" s="42">
        <f t="shared" si="58"/>
        <v>1.0947598499822186E-3</v>
      </c>
      <c r="BD45" s="42">
        <f t="shared" si="58"/>
        <v>1.0897083111973537E-3</v>
      </c>
      <c r="BE45" s="42">
        <f t="shared" si="58"/>
        <v>1.08468008167442E-3</v>
      </c>
      <c r="BF45" s="42">
        <f t="shared" si="58"/>
        <v>1.0796750538577368E-3</v>
      </c>
      <c r="BG45" s="42">
        <f t="shared" si="58"/>
        <v>1.074693120687917E-3</v>
      </c>
      <c r="BH45" s="42">
        <f t="shared" si="58"/>
        <v>1.0697341755995756E-3</v>
      </c>
      <c r="BI45" s="42">
        <f t="shared" si="58"/>
        <v>1.0647981125190521E-3</v>
      </c>
      <c r="BJ45" s="42">
        <f t="shared" si="58"/>
        <v>1.0598848258621398E-3</v>
      </c>
      <c r="BK45" t="str">
        <f t="shared" si="3"/>
        <v>20_USA</v>
      </c>
      <c r="BL45" t="str">
        <f t="shared" si="4"/>
        <v>d_ind_cem_17_electricity</v>
      </c>
      <c r="BO45" s="8">
        <f t="shared" si="5"/>
        <v>79.140735792000001</v>
      </c>
      <c r="BP45" s="8">
        <f t="shared" si="6"/>
        <v>119.30236358400001</v>
      </c>
      <c r="BQ45" s="8" cm="1">
        <f t="array" ref="BQ45">K45*INDEX(prod_est,$G45+$H45-1,MATCH(BQ$14,$BP$14:$DP$14,0))</f>
        <v>120.42904222681054</v>
      </c>
      <c r="BR45" s="8" cm="1">
        <f t="array" ref="BR45">L45*INDEX(prod_est,$G45+$H45-1,MATCH(BR$14,$BP$14:$DP$14,0))</f>
        <v>108.5622013741403</v>
      </c>
      <c r="BS45" s="8" cm="1">
        <f t="array" ref="BS45">M45*INDEX(prod_est,$G45+$H45-1,MATCH(BS$14,$BP$14:$DP$14,0))</f>
        <v>117.32987027720641</v>
      </c>
      <c r="BT45" s="8" cm="1">
        <f t="array" ref="BT45">N45*INDEX(prod_est,$G45+$H45-1,MATCH(BT$14,$BP$14:$DP$14,0))</f>
        <v>120.3727603498475</v>
      </c>
      <c r="BU45" s="8" cm="1">
        <f t="array" ref="BU45">O45*INDEX(prod_est,$G45+$H45-1,MATCH(BU$14,$BP$14:$DP$14,0))</f>
        <v>123.41506238999409</v>
      </c>
      <c r="BV45" s="8" cm="1">
        <f t="array" ref="BV45">P45*INDEX(prod_est,$G45+$H45-1,MATCH(BV$14,$BP$14:$DP$14,0))</f>
        <v>126.46480401395793</v>
      </c>
      <c r="BW45" s="8" cm="1">
        <f t="array" ref="BW45">Q45*INDEX(prod_est,$G45+$H45-1,MATCH(BW$14,$BP$14:$DP$14,0))</f>
        <v>129.52845098518728</v>
      </c>
      <c r="BX45" s="8" cm="1">
        <f t="array" ref="BX45">R45*INDEX(prod_est,$G45+$H45-1,MATCH(BX$14,$BP$14:$DP$14,0))</f>
        <v>132.61314383399926</v>
      </c>
      <c r="BY45" s="8" cm="1">
        <f t="array" ref="BY45">S45*INDEX(prod_est,$G45+$H45-1,MATCH(BY$14,$BP$14:$DP$14,0))</f>
        <v>135.72592257939255</v>
      </c>
      <c r="BZ45" s="8" cm="1">
        <f t="array" ref="BZ45">T45*INDEX(prod_est,$G45+$H45-1,MATCH(BZ$14,$BP$14:$DP$14,0))</f>
        <v>137.70786864467362</v>
      </c>
      <c r="CA45" s="8" cm="1">
        <f t="array" ref="CA45">U45*INDEX(prod_est,$G45+$H45-1,MATCH(CA$14,$BP$14:$DP$14,0))</f>
        <v>139.66013038335495</v>
      </c>
      <c r="CB45" s="8" cm="1">
        <f t="array" ref="CB45">V45*INDEX(prod_est,$G45+$H45-1,MATCH(CB$14,$BP$14:$DP$14,0))</f>
        <v>141.55094124286475</v>
      </c>
      <c r="CC45" s="8" cm="1">
        <f t="array" ref="CC45">W45*INDEX(prod_est,$G45+$H45-1,MATCH(CC$14,$BP$14:$DP$14,0))</f>
        <v>142.83476989450415</v>
      </c>
      <c r="CD45" s="8" cm="1">
        <f t="array" ref="CD45">X45*INDEX(prod_est,$G45+$H45-1,MATCH(CD$14,$BP$14:$DP$14,0))</f>
        <v>144.05619039262427</v>
      </c>
      <c r="CE45" s="8" cm="1">
        <f t="array" ref="CE45">Y45*INDEX(prod_est,$G45+$H45-1,MATCH(CE$14,$BP$14:$DP$14,0))</f>
        <v>145.21620319068512</v>
      </c>
      <c r="CF45" s="8" cm="1">
        <f t="array" ref="CF45">Z45*INDEX(prod_est,$G45+$H45-1,MATCH(CF$14,$BP$14:$DP$14,0))</f>
        <v>146.31434925592316</v>
      </c>
      <c r="CG45" s="8" cm="1">
        <f t="array" ref="CG45">AA45*INDEX(prod_est,$G45+$H45-1,MATCH(CG$14,$BP$14:$DP$14,0))</f>
        <v>147.35052997051122</v>
      </c>
      <c r="CH45" s="8" cm="1">
        <f t="array" ref="CH45">AB45*INDEX(prod_est,$G45+$H45-1,MATCH(CH$14,$BP$14:$DP$14,0))</f>
        <v>148.32560138739299</v>
      </c>
      <c r="CI45" s="8" cm="1">
        <f t="array" ref="CI45">AC45*INDEX(prod_est,$G45+$H45-1,MATCH(CI$14,$BP$14:$DP$14,0))</f>
        <v>149.24204099789051</v>
      </c>
      <c r="CJ45" s="8" cm="1">
        <f t="array" ref="CJ45">AD45*INDEX(prod_est,$G45+$H45-1,MATCH(CJ$14,$BP$14:$DP$14,0))</f>
        <v>150.10290513147922</v>
      </c>
      <c r="CK45" s="8" cm="1">
        <f t="array" ref="CK45">AE45*INDEX(prod_est,$G45+$H45-1,MATCH(CK$14,$BP$14:$DP$14,0))</f>
        <v>150.91076882821957</v>
      </c>
      <c r="CL45" s="8" cm="1">
        <f t="array" ref="CL45">AF45*INDEX(prod_est,$G45+$H45-1,MATCH(CL$14,$BP$14:$DP$14,0))</f>
        <v>151.66852029950169</v>
      </c>
      <c r="CM45" s="8" cm="1">
        <f t="array" ref="CM45">AG45*INDEX(prod_est,$G45+$H45-1,MATCH(CM$14,$BP$14:$DP$14,0))</f>
        <v>152.38074466605948</v>
      </c>
      <c r="CN45" s="8" cm="1">
        <f t="array" ref="CN45">AH45*INDEX(prod_est,$G45+$H45-1,MATCH(CN$14,$BP$14:$DP$14,0))</f>
        <v>153.05348927585766</v>
      </c>
      <c r="CO45" s="8" cm="1">
        <f t="array" ref="CO45">AI45*INDEX(prod_est,$G45+$H45-1,MATCH(CO$14,$BP$14:$DP$14,0))</f>
        <v>153.69224966764148</v>
      </c>
      <c r="CP45" s="8" cm="1">
        <f t="array" ref="CP45">AJ45*INDEX(prod_est,$G45+$H45-1,MATCH(CP$14,$BP$14:$DP$14,0))</f>
        <v>154.30147537559276</v>
      </c>
      <c r="CQ45" s="8" cm="1">
        <f t="array" ref="CQ45">AK45*INDEX(prod_est,$G45+$H45-1,MATCH(CQ$14,$BP$14:$DP$14,0))</f>
        <v>154.88460392780175</v>
      </c>
      <c r="CR45" s="8" cm="1">
        <f t="array" ref="CR45">AL45*INDEX(prod_est,$G45+$H45-1,MATCH(CR$14,$BP$14:$DP$14,0))</f>
        <v>155.445175569913</v>
      </c>
      <c r="CS45" s="8" cm="1">
        <f t="array" ref="CS45">AM45*INDEX(prod_est,$G45+$H45-1,MATCH(CS$14,$BP$14:$DP$14,0))</f>
        <v>155.98675736578633</v>
      </c>
      <c r="CT45" s="8" cm="1">
        <f t="array" ref="CT45">AN45*INDEX(prod_est,$G45+$H45-1,MATCH(CT$14,$BP$14:$DP$14,0))</f>
        <v>156.51191089087487</v>
      </c>
      <c r="CU45" s="8" cm="1">
        <f t="array" ref="CU45">AO45*INDEX(prod_est,$G45+$H45-1,MATCH(CU$14,$BP$14:$DP$14,0))</f>
        <v>157.02228103802292</v>
      </c>
      <c r="CV45" s="8" cm="1">
        <f t="array" ref="CV45">AP45*INDEX(prod_est,$G45+$H45-1,MATCH(CV$14,$BP$14:$DP$14,0))</f>
        <v>157.51865374454263</v>
      </c>
      <c r="CW45" cm="1">
        <f t="array" ref="CW45">AQ45*INDEX(prod_est,$G45+$H45-1,MATCH(CW$14,$BP$14:$DP$14,0))</f>
        <v>156.7918170883178</v>
      </c>
      <c r="CX45" cm="1">
        <f t="array" ref="CX45">AR45*INDEX(prod_est,$G45+$H45-1,MATCH(CX$14,$BP$14:$DP$14,0))</f>
        <v>156.06833426678031</v>
      </c>
      <c r="CY45" cm="1">
        <f t="array" ref="CY45">AS45*INDEX(prod_est,$G45+$H45-1,MATCH(CY$14,$BP$14:$DP$14,0))</f>
        <v>155.34818980436629</v>
      </c>
      <c r="CZ45" cm="1">
        <f t="array" ref="CZ45">AT45*INDEX(prod_est,$G45+$H45-1,MATCH(CZ$14,$BP$14:$DP$14,0))</f>
        <v>154.63136829692056</v>
      </c>
      <c r="DA45" cm="1">
        <f t="array" ref="DA45">AU45*INDEX(prod_est,$G45+$H45-1,MATCH(DA$14,$BP$14:$DP$14,0))</f>
        <v>153.91785441136716</v>
      </c>
      <c r="DB45" cm="1">
        <f t="array" ref="DB45">AV45*INDEX(prod_est,$G45+$H45-1,MATCH(DB$14,$BP$14:$DP$14,0))</f>
        <v>153.20763288538151</v>
      </c>
      <c r="DC45" cm="1">
        <f t="array" ref="DC45">AW45*INDEX(prod_est,$G45+$H45-1,MATCH(DC$14,$BP$14:$DP$14,0))</f>
        <v>152.50068852706363</v>
      </c>
      <c r="DD45" cm="1">
        <f t="array" ref="DD45">AX45*INDEX(prod_est,$G45+$H45-1,MATCH(DD$14,$BP$14:$DP$14,0))</f>
        <v>151.79700621461348</v>
      </c>
      <c r="DE45" cm="1">
        <f t="array" ref="DE45">AY45*INDEX(prod_est,$G45+$H45-1,MATCH(DE$14,$BP$14:$DP$14,0))</f>
        <v>151.09657089600734</v>
      </c>
      <c r="DF45" cm="1">
        <f t="array" ref="DF45">AZ45*INDEX(prod_est,$G45+$H45-1,MATCH(DF$14,$BP$14:$DP$14,0))</f>
        <v>150.39936758867591</v>
      </c>
      <c r="DG45" cm="1">
        <f t="array" ref="DG45">BA45*INDEX(prod_est,$G45+$H45-1,MATCH(DG$14,$BP$14:$DP$14,0))</f>
        <v>149.70538137918373</v>
      </c>
      <c r="DH45" cm="1">
        <f t="array" ref="DH45">BB45*INDEX(prod_est,$G45+$H45-1,MATCH(DH$14,$BP$14:$DP$14,0))</f>
        <v>149.01459742291038</v>
      </c>
      <c r="DI45" cm="1">
        <f t="array" ref="DI45">BC45*INDEX(prod_est,$G45+$H45-1,MATCH(DI$14,$BP$14:$DP$14,0))</f>
        <v>148.32700094373268</v>
      </c>
      <c r="DJ45" cm="1">
        <f t="array" ref="DJ45">BD45*INDEX(prod_est,$G45+$H45-1,MATCH(DJ$14,$BP$14:$DP$14,0))</f>
        <v>147.64257723370886</v>
      </c>
      <c r="DK45" cm="1">
        <f t="array" ref="DK45">BE45*INDEX(prod_est,$G45+$H45-1,MATCH(DK$14,$BP$14:$DP$14,0))</f>
        <v>146.96131165276378</v>
      </c>
      <c r="DL45" cm="1">
        <f t="array" ref="DL45">BF45*INDEX(prod_est,$G45+$H45-1,MATCH(DL$14,$BP$14:$DP$14,0))</f>
        <v>146.28318962837585</v>
      </c>
      <c r="DM45" cm="1">
        <f t="array" ref="DM45">BG45*INDEX(prod_est,$G45+$H45-1,MATCH(DM$14,$BP$14:$DP$14,0))</f>
        <v>145.60819665526537</v>
      </c>
      <c r="DN45" cm="1">
        <f t="array" ref="DN45">BH45*INDEX(prod_est,$G45+$H45-1,MATCH(DN$14,$BP$14:$DP$14,0))</f>
        <v>144.93631829508411</v>
      </c>
      <c r="DO45" cm="1">
        <f t="array" ref="DO45">BI45*INDEX(prod_est,$G45+$H45-1,MATCH(DO$14,$BP$14:$DP$14,0))</f>
        <v>144.26754017610668</v>
      </c>
      <c r="DP45" cm="1">
        <f t="array" ref="DP45">BJ45*INDEX(prod_est,$G45+$H45-1,MATCH(DP$14,$BP$14:$DP$14,0))</f>
        <v>143.60184799292284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ref="K46:AP46" si="63">J46*(1-$F$4)</f>
        <v>1.7296222960805906E-6</v>
      </c>
      <c r="L46" s="42">
        <f t="shared" si="63"/>
        <v>1.7216413182323802E-6</v>
      </c>
      <c r="M46" s="42">
        <f t="shared" si="63"/>
        <v>1.7136971669257552E-6</v>
      </c>
      <c r="N46" s="42">
        <f t="shared" si="63"/>
        <v>1.7057896722323946E-6</v>
      </c>
      <c r="O46" s="42">
        <f t="shared" si="63"/>
        <v>1.697918665008076E-6</v>
      </c>
      <c r="P46" s="42">
        <f t="shared" si="63"/>
        <v>1.6900839768890572E-6</v>
      </c>
      <c r="Q46" s="42">
        <f t="shared" si="63"/>
        <v>1.6822854402884754E-6</v>
      </c>
      <c r="R46" s="42">
        <f t="shared" si="63"/>
        <v>1.6745228883927616E-6</v>
      </c>
      <c r="S46" s="42">
        <f t="shared" si="63"/>
        <v>1.6667961551580733E-6</v>
      </c>
      <c r="T46" s="42">
        <f t="shared" si="63"/>
        <v>1.659105075306742E-6</v>
      </c>
      <c r="U46" s="42">
        <f t="shared" si="63"/>
        <v>1.6514494843237384E-6</v>
      </c>
      <c r="V46" s="42">
        <f t="shared" si="63"/>
        <v>1.6438292184531532E-6</v>
      </c>
      <c r="W46" s="42">
        <f t="shared" si="63"/>
        <v>1.6362441146946941E-6</v>
      </c>
      <c r="X46" s="42">
        <f t="shared" si="63"/>
        <v>1.6286940108001993E-6</v>
      </c>
      <c r="Y46" s="42">
        <f t="shared" si="63"/>
        <v>1.6211787452701672E-6</v>
      </c>
      <c r="Z46" s="42">
        <f t="shared" si="63"/>
        <v>1.6136981573503016E-6</v>
      </c>
      <c r="AA46" s="42">
        <f t="shared" si="63"/>
        <v>1.6062520870280729E-6</v>
      </c>
      <c r="AB46" s="42">
        <f t="shared" si="63"/>
        <v>1.598840375029296E-6</v>
      </c>
      <c r="AC46" s="42">
        <f t="shared" si="63"/>
        <v>1.5914628628147225E-6</v>
      </c>
      <c r="AD46" s="42">
        <f t="shared" si="63"/>
        <v>1.5841193925766503E-6</v>
      </c>
      <c r="AE46" s="42">
        <f t="shared" si="63"/>
        <v>1.5768098072355478E-6</v>
      </c>
      <c r="AF46" s="42">
        <f t="shared" si="63"/>
        <v>1.5695339504366936E-6</v>
      </c>
      <c r="AG46" s="42">
        <f t="shared" si="63"/>
        <v>1.5622916665468323E-6</v>
      </c>
      <c r="AH46" s="42">
        <f t="shared" si="63"/>
        <v>1.5550828006508453E-6</v>
      </c>
      <c r="AI46" s="42">
        <f t="shared" si="63"/>
        <v>1.5479071985484374E-6</v>
      </c>
      <c r="AJ46" s="42">
        <f t="shared" si="63"/>
        <v>1.5407647067508382E-6</v>
      </c>
      <c r="AK46" s="42">
        <f t="shared" si="63"/>
        <v>1.5336551724775185E-6</v>
      </c>
      <c r="AL46" s="42">
        <f t="shared" si="63"/>
        <v>1.526578443652923E-6</v>
      </c>
      <c r="AM46" s="42">
        <f t="shared" si="63"/>
        <v>1.5195343689032172E-6</v>
      </c>
      <c r="AN46" s="42">
        <f t="shared" si="63"/>
        <v>1.5125227975530489E-6</v>
      </c>
      <c r="AO46" s="42">
        <f t="shared" si="63"/>
        <v>1.5055435796223257E-6</v>
      </c>
      <c r="AP46" s="42">
        <f t="shared" si="63"/>
        <v>1.4985965658230069E-6</v>
      </c>
      <c r="AQ46" s="42">
        <f t="shared" si="58"/>
        <v>1.49168160755591E-6</v>
      </c>
      <c r="AR46" s="42">
        <f t="shared" si="58"/>
        <v>1.4847985569075319E-6</v>
      </c>
      <c r="AS46" s="42">
        <f t="shared" si="58"/>
        <v>1.4779472666468854E-6</v>
      </c>
      <c r="AT46" s="42">
        <f t="shared" si="58"/>
        <v>1.4711275902223499E-6</v>
      </c>
      <c r="AU46" s="42">
        <f t="shared" si="58"/>
        <v>1.4643393817585359E-6</v>
      </c>
      <c r="AV46" s="42">
        <f t="shared" si="58"/>
        <v>1.4575824960531654E-6</v>
      </c>
      <c r="AW46" s="42">
        <f t="shared" si="58"/>
        <v>1.4508567885739657E-6</v>
      </c>
      <c r="AX46" s="42">
        <f t="shared" si="58"/>
        <v>1.4441621154555781E-6</v>
      </c>
      <c r="AY46" s="42">
        <f t="shared" si="58"/>
        <v>1.4374983334964801E-6</v>
      </c>
      <c r="AZ46" s="42">
        <f t="shared" si="58"/>
        <v>1.4308653001559223E-6</v>
      </c>
      <c r="BA46" s="42">
        <f t="shared" si="58"/>
        <v>1.4242628735508797E-6</v>
      </c>
      <c r="BB46" s="42">
        <f t="shared" si="58"/>
        <v>1.4176909124530168E-6</v>
      </c>
      <c r="BC46" s="42">
        <f t="shared" si="58"/>
        <v>1.4111492762856663E-6</v>
      </c>
      <c r="BD46" s="42">
        <f t="shared" si="58"/>
        <v>1.4046378251208222E-6</v>
      </c>
      <c r="BE46" s="42">
        <f t="shared" si="58"/>
        <v>1.3981564196761474E-6</v>
      </c>
      <c r="BF46" s="42">
        <f t="shared" si="58"/>
        <v>1.3917049213119933E-6</v>
      </c>
      <c r="BG46" s="42">
        <f t="shared" si="58"/>
        <v>1.3852831920284348E-6</v>
      </c>
      <c r="BH46" s="42">
        <f t="shared" si="58"/>
        <v>1.3788910944623186E-6</v>
      </c>
      <c r="BI46" s="42">
        <f t="shared" si="58"/>
        <v>1.3725284918843245E-6</v>
      </c>
      <c r="BJ46" s="42">
        <f t="shared" si="58"/>
        <v>1.3661952481960412E-6</v>
      </c>
      <c r="BK46" t="str">
        <f t="shared" si="3"/>
        <v>20_USA</v>
      </c>
      <c r="BL46" t="str">
        <f t="shared" si="4"/>
        <v>d_ind_cem_18_heat</v>
      </c>
      <c r="BO46" s="8">
        <f t="shared" si="5"/>
        <v>0.14498888400000001</v>
      </c>
      <c r="BP46" s="8">
        <f t="shared" si="6"/>
        <v>0.153781164</v>
      </c>
      <c r="BQ46" s="8" cm="1">
        <f t="array" ref="BQ46">K46*INDEX(prod_est,$G46+$H46-1,MATCH(BQ$14,$BP$14:$DP$14,0))</f>
        <v>0.15523345671189881</v>
      </c>
      <c r="BR46" s="8" cm="1">
        <f t="array" ref="BR46">L46*INDEX(prod_est,$G46+$H46-1,MATCH(BR$14,$BP$14:$DP$14,0))</f>
        <v>0.13993705734055287</v>
      </c>
      <c r="BS46" s="8" cm="1">
        <f t="array" ref="BS46">M46*INDEX(prod_est,$G46+$H46-1,MATCH(BS$14,$BP$14:$DP$14,0))</f>
        <v>0.1512386132274216</v>
      </c>
      <c r="BT46" s="8" cm="1">
        <f t="array" ref="BT46">N46*INDEX(prod_est,$G46+$H46-1,MATCH(BT$14,$BP$14:$DP$14,0))</f>
        <v>0.15516090917560973</v>
      </c>
      <c r="BU46" s="8" cm="1">
        <f t="array" ref="BU46">O46*INDEX(prod_est,$G46+$H46-1,MATCH(BU$14,$BP$14:$DP$14,0))</f>
        <v>0.15908244714785544</v>
      </c>
      <c r="BV46" s="8" cm="1">
        <f t="array" ref="BV46">P46*INDEX(prod_est,$G46+$H46-1,MATCH(BV$14,$BP$14:$DP$14,0))</f>
        <v>0.16301357476966649</v>
      </c>
      <c r="BW46" s="8" cm="1">
        <f t="array" ref="BW46">Q46*INDEX(prod_est,$G46+$H46-1,MATCH(BW$14,$BP$14:$DP$14,0))</f>
        <v>0.16696262643274612</v>
      </c>
      <c r="BX46" s="8" cm="1">
        <f t="array" ref="BX46">R46*INDEX(prod_est,$G46+$H46-1,MATCH(BX$14,$BP$14:$DP$14,0))</f>
        <v>0.17093880630565184</v>
      </c>
      <c r="BY46" s="8" cm="1">
        <f t="array" ref="BY46">S46*INDEX(prod_est,$G46+$H46-1,MATCH(BY$14,$BP$14:$DP$14,0))</f>
        <v>0.1749511889975002</v>
      </c>
      <c r="BZ46" s="8" cm="1">
        <f t="array" ref="BZ46">T46*INDEX(prod_est,$G46+$H46-1,MATCH(BZ$14,$BP$14:$DP$14,0))</f>
        <v>0.17750592440883631</v>
      </c>
      <c r="CA46" s="8" cm="1">
        <f t="array" ref="CA46">U46*INDEX(prod_est,$G46+$H46-1,MATCH(CA$14,$BP$14:$DP$14,0))</f>
        <v>0.18002239661934452</v>
      </c>
      <c r="CB46" s="8" cm="1">
        <f t="array" ref="CB46">V46*INDEX(prod_est,$G46+$H46-1,MATCH(CB$14,$BP$14:$DP$14,0))</f>
        <v>0.18245965843163484</v>
      </c>
      <c r="CC46" s="8" cm="1">
        <f t="array" ref="CC46">W46*INDEX(prod_est,$G46+$H46-1,MATCH(CC$14,$BP$14:$DP$14,0))</f>
        <v>0.18411451805465187</v>
      </c>
      <c r="CD46" s="8" cm="1">
        <f t="array" ref="CD46">X46*INDEX(prod_est,$G46+$H46-1,MATCH(CD$14,$BP$14:$DP$14,0))</f>
        <v>0.18568893334946804</v>
      </c>
      <c r="CE46" s="8" cm="1">
        <f t="array" ref="CE46">Y46*INDEX(prod_est,$G46+$H46-1,MATCH(CE$14,$BP$14:$DP$14,0))</f>
        <v>0.18718419390409313</v>
      </c>
      <c r="CF46" s="8" cm="1">
        <f t="array" ref="CF46">Z46*INDEX(prod_est,$G46+$H46-1,MATCH(CF$14,$BP$14:$DP$14,0))</f>
        <v>0.18859970802368914</v>
      </c>
      <c r="CG46" s="8" cm="1">
        <f t="array" ref="CG46">AA46*INDEX(prod_est,$G46+$H46-1,MATCH(CG$14,$BP$14:$DP$14,0))</f>
        <v>0.18993534858953182</v>
      </c>
      <c r="CH46" s="8" cm="1">
        <f t="array" ref="CH46">AB46*INDEX(prod_est,$G46+$H46-1,MATCH(CH$14,$BP$14:$DP$14,0))</f>
        <v>0.19119221905686024</v>
      </c>
      <c r="CI46" s="8" cm="1">
        <f t="array" ref="CI46">AC46*INDEX(prod_est,$G46+$H46-1,MATCH(CI$14,$BP$14:$DP$14,0))</f>
        <v>0.19237351292065522</v>
      </c>
      <c r="CJ46" s="8" cm="1">
        <f t="array" ref="CJ46">AD46*INDEX(prod_est,$G46+$H46-1,MATCH(CJ$14,$BP$14:$DP$14,0))</f>
        <v>0.19348316980030211</v>
      </c>
      <c r="CK46" s="8" cm="1">
        <f t="array" ref="CK46">AE46*INDEX(prod_est,$G46+$H46-1,MATCH(CK$14,$BP$14:$DP$14,0))</f>
        <v>0.19452450893144682</v>
      </c>
      <c r="CL46" s="8" cm="1">
        <f t="array" ref="CL46">AF46*INDEX(prod_est,$G46+$H46-1,MATCH(CL$14,$BP$14:$DP$14,0))</f>
        <v>0.1955012532286747</v>
      </c>
      <c r="CM46" s="8" cm="1">
        <f t="array" ref="CM46">AG46*INDEX(prod_est,$G46+$H46-1,MATCH(CM$14,$BP$14:$DP$14,0))</f>
        <v>0.19641931292865125</v>
      </c>
      <c r="CN46" s="8" cm="1">
        <f t="array" ref="CN46">AH46*INDEX(prod_est,$G46+$H46-1,MATCH(CN$14,$BP$14:$DP$14,0))</f>
        <v>0.19728648308405766</v>
      </c>
      <c r="CO46" s="8" cm="1">
        <f t="array" ref="CO46">AI46*INDEX(prod_est,$G46+$H46-1,MATCH(CO$14,$BP$14:$DP$14,0))</f>
        <v>0.19810984746356092</v>
      </c>
      <c r="CP46" s="8" cm="1">
        <f t="array" ref="CP46">AJ46*INDEX(prod_est,$G46+$H46-1,MATCH(CP$14,$BP$14:$DP$14,0))</f>
        <v>0.19889514153228663</v>
      </c>
      <c r="CQ46" s="8" cm="1">
        <f t="array" ref="CQ46">AK46*INDEX(prod_est,$G46+$H46-1,MATCH(CQ$14,$BP$14:$DP$14,0))</f>
        <v>0.19964679627596815</v>
      </c>
      <c r="CR46" s="8" cm="1">
        <f t="array" ref="CR46">AL46*INDEX(prod_est,$G46+$H46-1,MATCH(CR$14,$BP$14:$DP$14,0))</f>
        <v>0.20036937508362576</v>
      </c>
      <c r="CS46" s="8" cm="1">
        <f t="array" ref="CS46">AM46*INDEX(prod_est,$G46+$H46-1,MATCH(CS$14,$BP$14:$DP$14,0))</f>
        <v>0.20106747591305293</v>
      </c>
      <c r="CT46" s="8" cm="1">
        <f t="array" ref="CT46">AN46*INDEX(prod_est,$G46+$H46-1,MATCH(CT$14,$BP$14:$DP$14,0))</f>
        <v>0.20174440064396956</v>
      </c>
      <c r="CU46" s="8" cm="1">
        <f t="array" ref="CU46">AO46*INDEX(prod_est,$G46+$H46-1,MATCH(CU$14,$BP$14:$DP$14,0))</f>
        <v>0.20240226954900611</v>
      </c>
      <c r="CV46" s="8" cm="1">
        <f t="array" ref="CV46">AP46*INDEX(prod_est,$G46+$H46-1,MATCH(CV$14,$BP$14:$DP$14,0))</f>
        <v>0.20304209570410725</v>
      </c>
      <c r="CW46" cm="1">
        <f t="array" ref="CW46">AQ46*INDEX(prod_est,$G46+$H46-1,MATCH(CW$14,$BP$14:$DP$14,0))</f>
        <v>0.2021052007116336</v>
      </c>
      <c r="CX46" cm="1">
        <f t="array" ref="CX46">AR46*INDEX(prod_est,$G46+$H46-1,MATCH(CX$14,$BP$14:$DP$14,0))</f>
        <v>0.20117262882380421</v>
      </c>
      <c r="CY46" cm="1">
        <f t="array" ref="CY46">AS46*INDEX(prod_est,$G46+$H46-1,MATCH(CY$14,$BP$14:$DP$14,0))</f>
        <v>0.20024436009256311</v>
      </c>
      <c r="CZ46" cm="1">
        <f t="array" ref="CZ46">AT46*INDEX(prod_est,$G46+$H46-1,MATCH(CZ$14,$BP$14:$DP$14,0))</f>
        <v>0.19932037466190042</v>
      </c>
      <c r="DA46" cm="1">
        <f t="array" ref="DA46">AU46*INDEX(prod_est,$G46+$H46-1,MATCH(DA$14,$BP$14:$DP$14,0))</f>
        <v>0.19840065276742763</v>
      </c>
      <c r="DB46" cm="1">
        <f t="array" ref="DB46">AV46*INDEX(prod_est,$G46+$H46-1,MATCH(DB$14,$BP$14:$DP$14,0))</f>
        <v>0.19748517473595481</v>
      </c>
      <c r="DC46" cm="1">
        <f t="array" ref="DC46">AW46*INDEX(prod_est,$G46+$H46-1,MATCH(DC$14,$BP$14:$DP$14,0))</f>
        <v>0.1965739209850699</v>
      </c>
      <c r="DD46" cm="1">
        <f t="array" ref="DD46">AX46*INDEX(prod_est,$G46+$H46-1,MATCH(DD$14,$BP$14:$DP$14,0))</f>
        <v>0.19566687202271968</v>
      </c>
      <c r="DE46" cm="1">
        <f t="array" ref="DE46">AY46*INDEX(prod_est,$G46+$H46-1,MATCH(DE$14,$BP$14:$DP$14,0))</f>
        <v>0.19476400844679292</v>
      </c>
      <c r="DF46" cm="1">
        <f t="array" ref="DF46">AZ46*INDEX(prod_est,$G46+$H46-1,MATCH(DF$14,$BP$14:$DP$14,0))</f>
        <v>0.19386531094470541</v>
      </c>
      <c r="DG46" cm="1">
        <f t="array" ref="DG46">BA46*INDEX(prod_est,$G46+$H46-1,MATCH(DG$14,$BP$14:$DP$14,0))</f>
        <v>0.19297076029298671</v>
      </c>
      <c r="DH46" cm="1">
        <f t="array" ref="DH46">BB46*INDEX(prod_est,$G46+$H46-1,MATCH(DH$14,$BP$14:$DP$14,0))</f>
        <v>0.19208033735686905</v>
      </c>
      <c r="DI46" cm="1">
        <f t="array" ref="DI46">BC46*INDEX(prod_est,$G46+$H46-1,MATCH(DI$14,$BP$14:$DP$14,0))</f>
        <v>0.19119402308987804</v>
      </c>
      <c r="DJ46" cm="1">
        <f t="array" ref="DJ46">BD46*INDEX(prod_est,$G46+$H46-1,MATCH(DJ$14,$BP$14:$DP$14,0))</f>
        <v>0.19031179853342525</v>
      </c>
      <c r="DK46" cm="1">
        <f t="array" ref="DK46">BE46*INDEX(prod_est,$G46+$H46-1,MATCH(DK$14,$BP$14:$DP$14,0))</f>
        <v>0.18943364481640265</v>
      </c>
      <c r="DL46" cm="1">
        <f t="array" ref="DL46">BF46*INDEX(prod_est,$G46+$H46-1,MATCH(DL$14,$BP$14:$DP$14,0))</f>
        <v>0.18855954315477894</v>
      </c>
      <c r="DM46" cm="1">
        <f t="array" ref="DM46">BG46*INDEX(prod_est,$G46+$H46-1,MATCH(DM$14,$BP$14:$DP$14,0))</f>
        <v>0.1876894748511978</v>
      </c>
      <c r="DN46" cm="1">
        <f t="array" ref="DN46">BH46*INDEX(prod_est,$G46+$H46-1,MATCH(DN$14,$BP$14:$DP$14,0))</f>
        <v>0.18682342129457791</v>
      </c>
      <c r="DO46" cm="1">
        <f t="array" ref="DO46">BI46*INDEX(prod_est,$G46+$H46-1,MATCH(DO$14,$BP$14:$DP$14,0))</f>
        <v>0.18596136395971488</v>
      </c>
      <c r="DP46" cm="1">
        <f t="array" ref="DP46">BJ46*INDEX(prod_est,$G46+$H46-1,MATCH(DP$14,$BP$14:$DP$14,0))</f>
        <v>0.18510328440688498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4">SUM(J15:J46)*1000</f>
        <v>8.6355626355254227</v>
      </c>
      <c r="K47" s="42">
        <f t="shared" si="64"/>
        <v>8.5957156502864276</v>
      </c>
      <c r="L47" s="42">
        <f t="shared" si="64"/>
        <v>8.5560525305695343</v>
      </c>
      <c r="M47" s="42">
        <f t="shared" si="64"/>
        <v>8.5165724279660111</v>
      </c>
      <c r="N47" s="42">
        <f t="shared" si="64"/>
        <v>8.4772744979819326</v>
      </c>
      <c r="O47" s="42">
        <f t="shared" si="64"/>
        <v>8.4381579000201103</v>
      </c>
      <c r="P47" s="42">
        <f t="shared" si="64"/>
        <v>8.3992217973621095</v>
      </c>
      <c r="Q47" s="42">
        <f t="shared" si="64"/>
        <v>8.3604653571503604</v>
      </c>
      <c r="R47" s="42">
        <f t="shared" si="64"/>
        <v>8.3218877503703421</v>
      </c>
      <c r="S47" s="42">
        <f t="shared" si="64"/>
        <v>8.2834881518328451</v>
      </c>
      <c r="T47" s="42">
        <f t="shared" si="64"/>
        <v>8.2452657401563165</v>
      </c>
      <c r="U47" s="42">
        <f t="shared" si="64"/>
        <v>8.2072196977493039</v>
      </c>
      <c r="V47" s="42">
        <f t="shared" si="64"/>
        <v>8.1693492107929533</v>
      </c>
      <c r="W47" s="42">
        <f t="shared" si="64"/>
        <v>8.1316534692236075</v>
      </c>
      <c r="X47" s="42">
        <f t="shared" si="64"/>
        <v>8.0941316667154748</v>
      </c>
      <c r="Y47" s="42">
        <f t="shared" si="64"/>
        <v>8.0567830006633905</v>
      </c>
      <c r="Z47" s="42">
        <f t="shared" si="64"/>
        <v>8.0196066721656365</v>
      </c>
      <c r="AA47" s="42">
        <f t="shared" si="64"/>
        <v>7.9826018860068606</v>
      </c>
      <c r="AB47" s="42">
        <f t="shared" si="64"/>
        <v>7.9457678506410625</v>
      </c>
      <c r="AC47" s="42">
        <f t="shared" si="64"/>
        <v>7.9091037781746696</v>
      </c>
      <c r="AD47" s="42">
        <f t="shared" si="64"/>
        <v>7.8726088843496731</v>
      </c>
      <c r="AE47" s="42">
        <f t="shared" si="64"/>
        <v>7.8362823885268567</v>
      </c>
      <c r="AF47" s="42">
        <f t="shared" si="64"/>
        <v>7.8001235136691074</v>
      </c>
      <c r="AG47" s="42">
        <f t="shared" si="64"/>
        <v>7.764131486324775</v>
      </c>
      <c r="AH47" s="42">
        <f t="shared" si="64"/>
        <v>7.7283055366111482</v>
      </c>
      <c r="AI47" s="42">
        <f t="shared" si="64"/>
        <v>7.6926448981979725</v>
      </c>
      <c r="AJ47" s="42">
        <f t="shared" si="64"/>
        <v>7.6571488082910655</v>
      </c>
      <c r="AK47" s="42">
        <f t="shared" si="64"/>
        <v>7.6218165076159989</v>
      </c>
      <c r="AL47" s="42">
        <f t="shared" si="64"/>
        <v>7.5866472404018488</v>
      </c>
      <c r="AM47" s="42">
        <f t="shared" si="64"/>
        <v>7.5516402543650489</v>
      </c>
      <c r="AN47" s="42">
        <f t="shared" si="64"/>
        <v>7.5167948006932752</v>
      </c>
      <c r="AO47" s="42">
        <f t="shared" ref="AO47:BJ47" si="65">SUM(AO15:AO46)*1000</f>
        <v>7.4821101340294485</v>
      </c>
      <c r="AP47">
        <f t="shared" si="65"/>
        <v>7.447585512455781</v>
      </c>
      <c r="AQ47">
        <f t="shared" si="65"/>
        <v>7.4132201974779077</v>
      </c>
      <c r="AR47">
        <f t="shared" si="65"/>
        <v>7.3790134540090895</v>
      </c>
      <c r="AS47">
        <f t="shared" si="65"/>
        <v>7.34496455035449</v>
      </c>
      <c r="AT47">
        <f t="shared" si="65"/>
        <v>7.3110727581955288</v>
      </c>
      <c r="AU47">
        <f t="shared" si="65"/>
        <v>7.2773373525742926</v>
      </c>
      <c r="AV47">
        <f t="shared" si="65"/>
        <v>7.2437576118780367</v>
      </c>
      <c r="AW47">
        <f t="shared" si="65"/>
        <v>7.210332817823744</v>
      </c>
      <c r="AX47">
        <f t="shared" si="65"/>
        <v>7.1770622554427685</v>
      </c>
      <c r="AY47">
        <f t="shared" si="65"/>
        <v>7.1439452130655319</v>
      </c>
      <c r="AZ47">
        <f t="shared" si="65"/>
        <v>7.1109809823063053</v>
      </c>
      <c r="BA47">
        <f t="shared" si="65"/>
        <v>7.0781688580480573</v>
      </c>
      <c r="BB47">
        <f t="shared" si="65"/>
        <v>7.0455081384273717</v>
      </c>
      <c r="BC47">
        <f t="shared" si="65"/>
        <v>7.0129981248194335</v>
      </c>
      <c r="BD47">
        <f t="shared" si="65"/>
        <v>6.9806381218230813</v>
      </c>
      <c r="BE47">
        <f t="shared" si="65"/>
        <v>6.9484274372459396</v>
      </c>
      <c r="BF47">
        <f t="shared" si="65"/>
        <v>6.9163653820896069</v>
      </c>
      <c r="BG47">
        <f t="shared" si="65"/>
        <v>6.8844512705349237</v>
      </c>
      <c r="BH47">
        <f t="shared" si="65"/>
        <v>6.8526844199272894</v>
      </c>
      <c r="BI47">
        <f t="shared" si="65"/>
        <v>6.8210641507620799</v>
      </c>
      <c r="BJ47">
        <f t="shared" si="65"/>
        <v>6.7895897866700956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0.99875000000000003</v>
      </c>
      <c r="CM49">
        <f t="shared" si="67"/>
        <v>0.99624999999999997</v>
      </c>
      <c r="CN49">
        <f t="shared" si="67"/>
        <v>0.99250000000000005</v>
      </c>
      <c r="CO49">
        <f t="shared" si="67"/>
        <v>0.98750000000000004</v>
      </c>
      <c r="CP49">
        <f t="shared" si="67"/>
        <v>0.98124999999999996</v>
      </c>
      <c r="CQ49">
        <f t="shared" si="67"/>
        <v>0.97375</v>
      </c>
      <c r="CR49">
        <f t="shared" si="67"/>
        <v>0.96499999999999997</v>
      </c>
      <c r="CS49">
        <f t="shared" si="67"/>
        <v>0.95499999999999996</v>
      </c>
      <c r="CT49">
        <f t="shared" si="67"/>
        <v>0.94374999999999998</v>
      </c>
      <c r="CU49">
        <f t="shared" si="67"/>
        <v>0.93125000000000002</v>
      </c>
      <c r="CV49">
        <f t="shared" ref="CV49:DP49" si="68">1-CV50</f>
        <v>0.91874999999999996</v>
      </c>
      <c r="CW49">
        <f t="shared" si="68"/>
        <v>0.90625</v>
      </c>
      <c r="CX49">
        <f t="shared" si="68"/>
        <v>0.89375000000000004</v>
      </c>
      <c r="CY49">
        <f t="shared" si="68"/>
        <v>0.88124999999999998</v>
      </c>
      <c r="CZ49">
        <f t="shared" si="68"/>
        <v>0.86875000000000002</v>
      </c>
      <c r="DA49">
        <f t="shared" si="68"/>
        <v>0.85624999999999996</v>
      </c>
      <c r="DB49">
        <f t="shared" si="68"/>
        <v>0.84375</v>
      </c>
      <c r="DC49">
        <f t="shared" si="68"/>
        <v>0.83124999999999993</v>
      </c>
      <c r="DD49">
        <f t="shared" si="68"/>
        <v>0.81874999999999998</v>
      </c>
      <c r="DE49">
        <f t="shared" si="68"/>
        <v>0.80624999999999991</v>
      </c>
      <c r="DF49">
        <f t="shared" si="68"/>
        <v>0.79374999999999996</v>
      </c>
      <c r="DG49">
        <f t="shared" si="68"/>
        <v>0.78124999999999989</v>
      </c>
      <c r="DH49">
        <f t="shared" si="68"/>
        <v>0.76874999999999993</v>
      </c>
      <c r="DI49">
        <f t="shared" si="68"/>
        <v>0.75624999999999987</v>
      </c>
      <c r="DJ49">
        <f t="shared" si="68"/>
        <v>0.74374999999999991</v>
      </c>
      <c r="DK49">
        <f t="shared" si="68"/>
        <v>0.73124999999999996</v>
      </c>
      <c r="DL49">
        <f t="shared" si="68"/>
        <v>0.71874999999999989</v>
      </c>
      <c r="DM49">
        <f t="shared" si="68"/>
        <v>0.70624999999999982</v>
      </c>
      <c r="DN49">
        <f t="shared" si="68"/>
        <v>0.69374999999999987</v>
      </c>
      <c r="DO49">
        <f t="shared" si="68"/>
        <v>0.68124999999999991</v>
      </c>
      <c r="DP49">
        <f t="shared" si="68"/>
        <v>0.66874999999999984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20_USA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20_USA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204.232355208</v>
      </c>
      <c r="BP58" s="65">
        <f t="shared" si="73"/>
        <v>201.56134427999999</v>
      </c>
      <c r="BQ58" s="65">
        <f t="shared" si="73"/>
        <v>203.46486785651794</v>
      </c>
      <c r="BR58" s="65">
        <f t="shared" si="73"/>
        <v>183.41584013598228</v>
      </c>
      <c r="BS58" s="65">
        <f t="shared" si="73"/>
        <v>198.22881682155872</v>
      </c>
      <c r="BT58" s="65">
        <f t="shared" si="73"/>
        <v>203.3697796249148</v>
      </c>
      <c r="BU58" s="65">
        <f t="shared" si="73"/>
        <v>208.50974894736646</v>
      </c>
      <c r="BV58" s="65">
        <f t="shared" si="73"/>
        <v>213.66228744674004</v>
      </c>
      <c r="BW58" s="65">
        <f t="shared" si="73"/>
        <v>218.83831903043577</v>
      </c>
      <c r="BX58" s="65">
        <f t="shared" si="73"/>
        <v>224.04990762448463</v>
      </c>
      <c r="BY58" s="65">
        <f t="shared" si="73"/>
        <v>229.30894734104416</v>
      </c>
      <c r="BZ58" s="65">
        <f t="shared" si="73"/>
        <v>232.65744523502957</v>
      </c>
      <c r="CA58" s="65">
        <f t="shared" si="73"/>
        <v>235.95579145897472</v>
      </c>
      <c r="CB58" s="65">
        <f t="shared" si="73"/>
        <v>239.15031642204198</v>
      </c>
      <c r="CC58" s="65">
        <f t="shared" si="73"/>
        <v>241.31934493979992</v>
      </c>
      <c r="CD58" s="65">
        <f t="shared" si="73"/>
        <v>243.38293488166133</v>
      </c>
      <c r="CE58" s="65">
        <f t="shared" si="73"/>
        <v>245.34277651375547</v>
      </c>
      <c r="CF58" s="65">
        <f t="shared" si="73"/>
        <v>247.19809430022437</v>
      </c>
      <c r="CG58" s="65">
        <f t="shared" si="73"/>
        <v>248.94872162624816</v>
      </c>
      <c r="CH58" s="65">
        <f t="shared" si="73"/>
        <v>250.59610479328254</v>
      </c>
      <c r="CI58" s="65">
        <f t="shared" si="73"/>
        <v>252.14442952293683</v>
      </c>
      <c r="CJ58" s="65">
        <f t="shared" si="73"/>
        <v>253.59885948388566</v>
      </c>
      <c r="CK58" s="65">
        <f t="shared" si="73"/>
        <v>254.96374520633273</v>
      </c>
      <c r="CL58" s="65">
        <f t="shared" si="73"/>
        <v>255.92366136554179</v>
      </c>
      <c r="CM58" s="65">
        <f t="shared" si="73"/>
        <v>256.48184213650649</v>
      </c>
      <c r="CN58" s="65">
        <f t="shared" si="73"/>
        <v>256.64449238500958</v>
      </c>
      <c r="CO58" s="65">
        <f t="shared" si="73"/>
        <v>256.41726889411382</v>
      </c>
      <c r="CP58" s="65">
        <f t="shared" si="73"/>
        <v>255.80436249767803</v>
      </c>
      <c r="CQ58" s="65">
        <f t="shared" si="73"/>
        <v>254.80850422498244</v>
      </c>
      <c r="CR58" s="65">
        <f t="shared" si="73"/>
        <v>253.43276354440368</v>
      </c>
      <c r="CS58" s="65">
        <f t="shared" si="73"/>
        <v>251.68034462855599</v>
      </c>
      <c r="CT58" s="65">
        <f t="shared" si="73"/>
        <v>249.55286306264441</v>
      </c>
      <c r="CU58" s="65">
        <f t="shared" si="73"/>
        <v>247.05051640815165</v>
      </c>
      <c r="CV58" s="65">
        <f t="shared" ref="CV58:DP58" si="74">CV$49*CV15</f>
        <v>244.50488577333152</v>
      </c>
      <c r="CW58" s="65">
        <f t="shared" si="74"/>
        <v>240.06542226399273</v>
      </c>
      <c r="CX58" s="65">
        <f t="shared" si="74"/>
        <v>235.66172277703515</v>
      </c>
      <c r="CY58" s="65">
        <f t="shared" si="74"/>
        <v>231.29355178493697</v>
      </c>
      <c r="CZ58" s="65">
        <f t="shared" si="74"/>
        <v>226.96067517228488</v>
      </c>
      <c r="DA58" s="65">
        <f t="shared" si="74"/>
        <v>222.66286022775731</v>
      </c>
      <c r="DB58" s="65">
        <f t="shared" si="74"/>
        <v>218.39987563615134</v>
      </c>
      <c r="DC58" s="65">
        <f t="shared" si="74"/>
        <v>214.17149147045313</v>
      </c>
      <c r="DD58" s="65">
        <f t="shared" si="74"/>
        <v>209.9774791839524</v>
      </c>
      <c r="DE58" s="65">
        <f t="shared" si="74"/>
        <v>205.81761160239907</v>
      </c>
      <c r="DF58" s="65">
        <f t="shared" si="74"/>
        <v>201.69166291620436</v>
      </c>
      <c r="DG58" s="65">
        <f t="shared" si="74"/>
        <v>197.5994086726831</v>
      </c>
      <c r="DH58" s="65">
        <f t="shared" si="74"/>
        <v>193.54062576833977</v>
      </c>
      <c r="DI58" s="65">
        <f t="shared" si="74"/>
        <v>189.51509244119606</v>
      </c>
      <c r="DJ58" s="65">
        <f t="shared" si="74"/>
        <v>185.52258826316111</v>
      </c>
      <c r="DK58" s="65">
        <f t="shared" si="74"/>
        <v>181.56289413244303</v>
      </c>
      <c r="DL58" s="65">
        <f t="shared" si="74"/>
        <v>177.63579226600245</v>
      </c>
      <c r="DM58" s="65">
        <f t="shared" si="74"/>
        <v>173.74106619204747</v>
      </c>
      <c r="DN58" s="65">
        <f t="shared" si="74"/>
        <v>169.87850074256946</v>
      </c>
      <c r="DO58" s="65">
        <f t="shared" si="74"/>
        <v>166.04788204592018</v>
      </c>
      <c r="DP58" s="65">
        <f t="shared" si="74"/>
        <v>162.24899751942931</v>
      </c>
    </row>
    <row r="59" spans="1:120" x14ac:dyDescent="0.25">
      <c r="A59" s="65" t="str">
        <f t="shared" si="69"/>
        <v>20_USA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20_USA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20_USA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20_USA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20_USA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20_USA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20_USA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20_USA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20_USA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20_USA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20_USA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20_USA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20_USA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20_USA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20_USA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20_USA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20_USA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20_USA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20_USA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20_USA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20_USA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20_USA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22.486925987999999</v>
      </c>
      <c r="BP69" s="65">
        <f t="shared" si="95"/>
        <v>17.116098948000001</v>
      </c>
      <c r="BQ69" s="65">
        <f t="shared" si="95"/>
        <v>17.277741538755258</v>
      </c>
      <c r="BR69" s="65">
        <f t="shared" si="95"/>
        <v>15.575226884957461</v>
      </c>
      <c r="BS69" s="65">
        <f t="shared" si="95"/>
        <v>16.833108824425658</v>
      </c>
      <c r="BT69" s="65">
        <f t="shared" si="95"/>
        <v>17.269666877481672</v>
      </c>
      <c r="BU69" s="65">
        <f t="shared" si="95"/>
        <v>17.706140566556474</v>
      </c>
      <c r="BV69" s="65">
        <f t="shared" si="95"/>
        <v>18.143681599554078</v>
      </c>
      <c r="BW69" s="65">
        <f t="shared" si="95"/>
        <v>18.583217608112545</v>
      </c>
      <c r="BX69" s="65">
        <f t="shared" si="95"/>
        <v>19.025773031478309</v>
      </c>
      <c r="BY69" s="65">
        <f t="shared" si="95"/>
        <v>19.472357888716864</v>
      </c>
      <c r="BZ69" s="65">
        <f t="shared" si="95"/>
        <v>19.756704182820794</v>
      </c>
      <c r="CA69" s="65">
        <f t="shared" si="95"/>
        <v>20.036791719126281</v>
      </c>
      <c r="CB69" s="65">
        <f t="shared" si="95"/>
        <v>20.308063006560044</v>
      </c>
      <c r="CC69" s="65">
        <f t="shared" si="95"/>
        <v>20.492251630939357</v>
      </c>
      <c r="CD69" s="65">
        <f t="shared" si="95"/>
        <v>20.667486667990566</v>
      </c>
      <c r="CE69" s="65">
        <f t="shared" si="95"/>
        <v>20.833911651000868</v>
      </c>
      <c r="CF69" s="65">
        <f t="shared" si="95"/>
        <v>20.991460723352123</v>
      </c>
      <c r="CG69" s="65">
        <f t="shared" si="95"/>
        <v>21.14011973651921</v>
      </c>
      <c r="CH69" s="65">
        <f t="shared" si="95"/>
        <v>21.28001150690282</v>
      </c>
      <c r="CI69" s="65">
        <f t="shared" si="95"/>
        <v>21.41149147579797</v>
      </c>
      <c r="CJ69" s="65">
        <f t="shared" si="95"/>
        <v>21.534998129385048</v>
      </c>
      <c r="CK69" s="65">
        <f t="shared" si="95"/>
        <v>21.650900904103914</v>
      </c>
      <c r="CL69" s="65">
        <f t="shared" si="95"/>
        <v>21.732414648822658</v>
      </c>
      <c r="CM69" s="65">
        <f t="shared" si="95"/>
        <v>21.779814001812834</v>
      </c>
      <c r="CN69" s="65">
        <f t="shared" si="95"/>
        <v>21.79362586517999</v>
      </c>
      <c r="CO69" s="65">
        <f t="shared" si="95"/>
        <v>21.77433059917859</v>
      </c>
      <c r="CP69" s="65">
        <f t="shared" si="95"/>
        <v>21.722284079223435</v>
      </c>
      <c r="CQ69" s="65">
        <f t="shared" si="95"/>
        <v>21.637718217676273</v>
      </c>
      <c r="CR69" s="65">
        <f t="shared" si="95"/>
        <v>21.520893666323488</v>
      </c>
      <c r="CS69" s="65">
        <f t="shared" si="95"/>
        <v>21.372082515707582</v>
      </c>
      <c r="CT69" s="65">
        <f t="shared" si="95"/>
        <v>21.19142195739337</v>
      </c>
      <c r="CU69" s="65">
        <f t="shared" si="95"/>
        <v>20.978928767821277</v>
      </c>
      <c r="CV69" s="65">
        <f t="shared" si="95"/>
        <v>20.762760007951758</v>
      </c>
      <c r="CW69" s="65">
        <f t="shared" ref="CW69:DP69" si="96">CW$49*CW26</f>
        <v>20.38577156816282</v>
      </c>
      <c r="CX69" s="65">
        <f t="shared" si="96"/>
        <v>20.011820122138946</v>
      </c>
      <c r="CY69" s="65">
        <f t="shared" si="96"/>
        <v>19.640885669456019</v>
      </c>
      <c r="CZ69" s="65">
        <f t="shared" si="96"/>
        <v>19.272948329602773</v>
      </c>
      <c r="DA69" s="65">
        <f t="shared" si="96"/>
        <v>18.907988341299966</v>
      </c>
      <c r="DB69" s="65">
        <f t="shared" si="96"/>
        <v>18.545986061823367</v>
      </c>
      <c r="DC69" s="65">
        <f t="shared" si="96"/>
        <v>18.186921966330392</v>
      </c>
      <c r="DD69" s="65">
        <f t="shared" si="96"/>
        <v>17.830776647190451</v>
      </c>
      <c r="DE69" s="65">
        <f t="shared" si="96"/>
        <v>17.477530813318978</v>
      </c>
      <c r="DF69" s="65">
        <f t="shared" si="96"/>
        <v>17.127165289515087</v>
      </c>
      <c r="DG69" s="65">
        <f t="shared" si="96"/>
        <v>16.779661015802851</v>
      </c>
      <c r="DH69" s="65">
        <f t="shared" si="96"/>
        <v>16.434999046776262</v>
      </c>
      <c r="DI69" s="65">
        <f t="shared" si="96"/>
        <v>16.093160550947673</v>
      </c>
      <c r="DJ69" s="65">
        <f t="shared" si="96"/>
        <v>15.754126810099924</v>
      </c>
      <c r="DK69" s="65">
        <f t="shared" si="96"/>
        <v>15.41787921864193</v>
      </c>
      <c r="DL69" s="65">
        <f t="shared" si="96"/>
        <v>15.084399282967867</v>
      </c>
      <c r="DM69" s="65">
        <f t="shared" si="96"/>
        <v>14.753668620819848</v>
      </c>
      <c r="DN69" s="65">
        <f t="shared" si="96"/>
        <v>14.425668960654097</v>
      </c>
      <c r="DO69" s="65">
        <f t="shared" si="96"/>
        <v>14.100382141010604</v>
      </c>
      <c r="DP69" s="65">
        <f t="shared" si="96"/>
        <v>13.777790109886233</v>
      </c>
    </row>
    <row r="70" spans="1:120" x14ac:dyDescent="0.25">
      <c r="A70" s="65" t="str">
        <f t="shared" si="69"/>
        <v>20_USA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20_USA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2.936872728</v>
      </c>
      <c r="BP70" s="65">
        <f t="shared" si="97"/>
        <v>2.894418576000001</v>
      </c>
      <c r="BQ70" s="65">
        <f t="shared" si="97"/>
        <v>2.9217531525747327</v>
      </c>
      <c r="BR70" s="65">
        <f t="shared" si="97"/>
        <v>2.6338493460569303</v>
      </c>
      <c r="BS70" s="65">
        <f t="shared" si="97"/>
        <v>2.8465635201846213</v>
      </c>
      <c r="BT70" s="65">
        <f t="shared" si="97"/>
        <v>2.9203876866670995</v>
      </c>
      <c r="BU70" s="65">
        <f t="shared" si="97"/>
        <v>2.9941975867752642</v>
      </c>
      <c r="BV70" s="65">
        <f t="shared" si="97"/>
        <v>3.0681879801188643</v>
      </c>
      <c r="BW70" s="65">
        <f t="shared" si="97"/>
        <v>3.1425157338820062</v>
      </c>
      <c r="BX70" s="65">
        <f t="shared" si="97"/>
        <v>3.2173540859031662</v>
      </c>
      <c r="BY70" s="65">
        <f t="shared" si="97"/>
        <v>3.2928738354955596</v>
      </c>
      <c r="BZ70" s="65">
        <f t="shared" si="97"/>
        <v>3.3409582265809084</v>
      </c>
      <c r="CA70" s="65">
        <f t="shared" si="97"/>
        <v>3.3883224402636887</v>
      </c>
      <c r="CB70" s="65">
        <f t="shared" si="97"/>
        <v>3.4341957818393092</v>
      </c>
      <c r="CC70" s="65">
        <f t="shared" si="97"/>
        <v>3.4653430063038919</v>
      </c>
      <c r="CD70" s="65">
        <f t="shared" si="97"/>
        <v>3.4949761340363263</v>
      </c>
      <c r="CE70" s="65">
        <f t="shared" si="97"/>
        <v>3.5231194372387065</v>
      </c>
      <c r="CF70" s="65">
        <f t="shared" si="97"/>
        <v>3.5497617792250695</v>
      </c>
      <c r="CG70" s="65">
        <f t="shared" si="97"/>
        <v>3.574900767408526</v>
      </c>
      <c r="CH70" s="65">
        <f t="shared" si="97"/>
        <v>3.5985571706612758</v>
      </c>
      <c r="CI70" s="65">
        <f t="shared" si="97"/>
        <v>3.6207910958972875</v>
      </c>
      <c r="CJ70" s="65">
        <f t="shared" si="97"/>
        <v>3.6416766933390927</v>
      </c>
      <c r="CK70" s="65">
        <f t="shared" si="97"/>
        <v>3.6612764365501724</v>
      </c>
      <c r="CL70" s="65">
        <f t="shared" si="97"/>
        <v>3.6750608215102059</v>
      </c>
      <c r="CM70" s="65">
        <f t="shared" si="97"/>
        <v>3.6830762909347481</v>
      </c>
      <c r="CN70" s="65">
        <f t="shared" si="97"/>
        <v>3.6854119466247819</v>
      </c>
      <c r="CO70" s="65">
        <f t="shared" si="97"/>
        <v>3.6821490199197551</v>
      </c>
      <c r="CP70" s="65">
        <f t="shared" si="97"/>
        <v>3.673347691145481</v>
      </c>
      <c r="CQ70" s="65">
        <f t="shared" si="97"/>
        <v>3.6590471778508813</v>
      </c>
      <c r="CR70" s="65">
        <f t="shared" si="97"/>
        <v>3.6392915575663967</v>
      </c>
      <c r="CS70" s="65">
        <f t="shared" si="97"/>
        <v>3.6141268421737607</v>
      </c>
      <c r="CT70" s="65">
        <f t="shared" si="97"/>
        <v>3.583576231457859</v>
      </c>
      <c r="CU70" s="65">
        <f t="shared" si="97"/>
        <v>3.5476425623993029</v>
      </c>
      <c r="CV70" s="65">
        <f t="shared" si="97"/>
        <v>3.5110873358831385</v>
      </c>
      <c r="CW70" s="65">
        <f t="shared" ref="CW70:DP70" si="98">CW$49*CW27</f>
        <v>3.4473366911610319</v>
      </c>
      <c r="CX70" s="65">
        <f t="shared" si="98"/>
        <v>3.3840996173872773</v>
      </c>
      <c r="CY70" s="65">
        <f t="shared" si="98"/>
        <v>3.3213727323893787</v>
      </c>
      <c r="CZ70" s="65">
        <f t="shared" si="98"/>
        <v>3.2591526742727068</v>
      </c>
      <c r="DA70" s="65">
        <f t="shared" si="98"/>
        <v>3.1974361013053705</v>
      </c>
      <c r="DB70" s="65">
        <f t="shared" si="98"/>
        <v>3.1362196918037277</v>
      </c>
      <c r="DC70" s="65">
        <f t="shared" si="98"/>
        <v>3.0755001440185157</v>
      </c>
      <c r="DD70" s="65">
        <f t="shared" si="98"/>
        <v>3.0152741760216122</v>
      </c>
      <c r="DE70" s="65">
        <f t="shared" si="98"/>
        <v>2.9555385255934126</v>
      </c>
      <c r="DF70" s="65">
        <f t="shared" si="98"/>
        <v>2.8962899501108281</v>
      </c>
      <c r="DG70" s="65">
        <f t="shared" si="98"/>
        <v>2.8375252264358921</v>
      </c>
      <c r="DH70" s="65">
        <f t="shared" si="98"/>
        <v>2.7792411508049866</v>
      </c>
      <c r="DI70" s="65">
        <f t="shared" si="98"/>
        <v>2.7214345387186634</v>
      </c>
      <c r="DJ70" s="65">
        <f t="shared" si="98"/>
        <v>2.6641022248320834</v>
      </c>
      <c r="DK70" s="65">
        <f t="shared" si="98"/>
        <v>2.6072410628460454</v>
      </c>
      <c r="DL70" s="65">
        <f t="shared" si="98"/>
        <v>2.55084792539862</v>
      </c>
      <c r="DM70" s="65">
        <f t="shared" si="98"/>
        <v>2.4949197039573749</v>
      </c>
      <c r="DN70" s="65">
        <f t="shared" si="98"/>
        <v>2.4394533087121917</v>
      </c>
      <c r="DO70" s="65">
        <f t="shared" si="98"/>
        <v>2.3844456684686706</v>
      </c>
      <c r="DP70" s="65">
        <f t="shared" si="98"/>
        <v>2.329893730542123</v>
      </c>
    </row>
    <row r="71" spans="1:120" x14ac:dyDescent="0.25">
      <c r="A71" s="65" t="str">
        <f t="shared" si="69"/>
        <v>20_USA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20_USA</v>
      </c>
      <c r="BL71" s="65" t="str">
        <f t="shared" si="72"/>
        <v>d_ind_cem_7_9_lpg</v>
      </c>
      <c r="BM71" s="65"/>
      <c r="BN71" s="65"/>
      <c r="BO71" s="65">
        <f t="shared" ref="BO71:CV71" si="99">BO$49*BO28</f>
        <v>3.4760069640000002</v>
      </c>
      <c r="BP71" s="65">
        <f t="shared" si="99"/>
        <v>1.560922776</v>
      </c>
      <c r="BQ71" s="65">
        <f t="shared" si="99"/>
        <v>1.5756639621924891</v>
      </c>
      <c r="BR71" s="65">
        <f t="shared" si="99"/>
        <v>1.4204011357937631</v>
      </c>
      <c r="BS71" s="65">
        <f t="shared" si="99"/>
        <v>1.5351151588196927</v>
      </c>
      <c r="BT71" s="65">
        <f t="shared" si="99"/>
        <v>1.5749275839600008</v>
      </c>
      <c r="BU71" s="65">
        <f t="shared" si="99"/>
        <v>1.6147323154278101</v>
      </c>
      <c r="BV71" s="65">
        <f t="shared" si="99"/>
        <v>1.6546343845801001</v>
      </c>
      <c r="BW71" s="65">
        <f t="shared" si="99"/>
        <v>1.6947183878752088</v>
      </c>
      <c r="BX71" s="65">
        <f t="shared" si="99"/>
        <v>1.7350777502551902</v>
      </c>
      <c r="BY71" s="65">
        <f t="shared" si="99"/>
        <v>1.775804581596734</v>
      </c>
      <c r="BZ71" s="65">
        <f t="shared" si="99"/>
        <v>1.8017358763436528</v>
      </c>
      <c r="CA71" s="65">
        <f t="shared" si="99"/>
        <v>1.8272787886638722</v>
      </c>
      <c r="CB71" s="65">
        <f t="shared" si="99"/>
        <v>1.8520176927983147</v>
      </c>
      <c r="CC71" s="65">
        <f t="shared" si="99"/>
        <v>1.8688149910464285</v>
      </c>
      <c r="CD71" s="65">
        <f t="shared" si="99"/>
        <v>1.8847957563666942</v>
      </c>
      <c r="CE71" s="65">
        <f t="shared" si="99"/>
        <v>1.899973078446066</v>
      </c>
      <c r="CF71" s="65">
        <f t="shared" si="99"/>
        <v>1.9143409514127905</v>
      </c>
      <c r="CG71" s="65">
        <f t="shared" si="99"/>
        <v>1.9278980849754768</v>
      </c>
      <c r="CH71" s="65">
        <f t="shared" si="99"/>
        <v>1.9406556795202463</v>
      </c>
      <c r="CI71" s="65">
        <f t="shared" si="99"/>
        <v>1.9526461499340777</v>
      </c>
      <c r="CJ71" s="65">
        <f t="shared" si="99"/>
        <v>1.9639094844799521</v>
      </c>
      <c r="CK71" s="65">
        <f t="shared" si="99"/>
        <v>1.9744793743485436</v>
      </c>
      <c r="CL71" s="65">
        <f t="shared" si="99"/>
        <v>1.9819131161769292</v>
      </c>
      <c r="CM71" s="65">
        <f t="shared" si="99"/>
        <v>1.9862357559253208</v>
      </c>
      <c r="CN71" s="65">
        <f t="shared" si="99"/>
        <v>1.9874953450509909</v>
      </c>
      <c r="CO71" s="65">
        <f t="shared" si="99"/>
        <v>1.9857356905723584</v>
      </c>
      <c r="CP71" s="65">
        <f t="shared" si="99"/>
        <v>1.9809892469664669</v>
      </c>
      <c r="CQ71" s="65">
        <f t="shared" si="99"/>
        <v>1.9732771637539281</v>
      </c>
      <c r="CR71" s="65">
        <f t="shared" si="99"/>
        <v>1.9626232113809869</v>
      </c>
      <c r="CS71" s="65">
        <f t="shared" si="99"/>
        <v>1.9490522034647071</v>
      </c>
      <c r="CT71" s="65">
        <f t="shared" si="99"/>
        <v>1.9325766513512104</v>
      </c>
      <c r="CU71" s="65">
        <f t="shared" si="99"/>
        <v>1.9131980849877157</v>
      </c>
      <c r="CV71" s="65">
        <f t="shared" si="99"/>
        <v>1.8934843206676379</v>
      </c>
      <c r="CW71" s="65">
        <f t="shared" ref="CW71:DP71" si="100">CW$49*CW28</f>
        <v>1.8591044164766759</v>
      </c>
      <c r="CX71" s="65">
        <f t="shared" si="100"/>
        <v>1.8250014745043166</v>
      </c>
      <c r="CY71" s="65">
        <f t="shared" si="100"/>
        <v>1.7911736707883581</v>
      </c>
      <c r="CZ71" s="65">
        <f t="shared" si="100"/>
        <v>1.7576191923021902</v>
      </c>
      <c r="DA71" s="65">
        <f t="shared" si="100"/>
        <v>1.7243362368927093</v>
      </c>
      <c r="DB71" s="65">
        <f t="shared" si="100"/>
        <v>1.6913230132185748</v>
      </c>
      <c r="DC71" s="65">
        <f t="shared" si="100"/>
        <v>1.6585777406888016</v>
      </c>
      <c r="DD71" s="65">
        <f t="shared" si="100"/>
        <v>1.6260986494016907</v>
      </c>
      <c r="DE71" s="65">
        <f t="shared" si="100"/>
        <v>1.5938839800840932</v>
      </c>
      <c r="DF71" s="65">
        <f t="shared" si="100"/>
        <v>1.5619319840310106</v>
      </c>
      <c r="DG71" s="65">
        <f t="shared" si="100"/>
        <v>1.5302409230455198</v>
      </c>
      <c r="DH71" s="65">
        <f t="shared" si="100"/>
        <v>1.4988090693790346</v>
      </c>
      <c r="DI71" s="65">
        <f t="shared" si="100"/>
        <v>1.4676347056718901</v>
      </c>
      <c r="DJ71" s="65">
        <f t="shared" si="100"/>
        <v>1.436716124894255</v>
      </c>
      <c r="DK71" s="65">
        <f t="shared" si="100"/>
        <v>1.4060516302873658</v>
      </c>
      <c r="DL71" s="65">
        <f t="shared" si="100"/>
        <v>1.375639535305087</v>
      </c>
      <c r="DM71" s="65">
        <f t="shared" si="100"/>
        <v>1.3454781635557886</v>
      </c>
      <c r="DN71" s="65">
        <f t="shared" si="100"/>
        <v>1.3155658487445445</v>
      </c>
      <c r="DO71" s="65">
        <f t="shared" si="100"/>
        <v>1.2859009346156471</v>
      </c>
      <c r="DP71" s="65">
        <f t="shared" si="100"/>
        <v>1.2564817748954371</v>
      </c>
    </row>
    <row r="72" spans="1:120" x14ac:dyDescent="0.25">
      <c r="A72" s="65" t="str">
        <f t="shared" si="69"/>
        <v>20_USA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20_USA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20_USA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20_USA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20_USA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20_USA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40.733125992000012</v>
      </c>
      <c r="BP74" s="65">
        <f t="shared" si="105"/>
        <v>38.784003120000001</v>
      </c>
      <c r="BQ74" s="65">
        <f t="shared" si="105"/>
        <v>39.150275058671482</v>
      </c>
      <c r="BR74" s="65">
        <f t="shared" si="105"/>
        <v>35.292483990429545</v>
      </c>
      <c r="BS74" s="65">
        <f t="shared" si="105"/>
        <v>38.14276530821936</v>
      </c>
      <c r="BT74" s="65">
        <f t="shared" si="105"/>
        <v>39.131978384354561</v>
      </c>
      <c r="BU74" s="65">
        <f t="shared" si="105"/>
        <v>40.121000297017254</v>
      </c>
      <c r="BV74" s="65">
        <f t="shared" si="105"/>
        <v>41.112440743842321</v>
      </c>
      <c r="BW74" s="65">
        <f t="shared" si="105"/>
        <v>42.108401679746805</v>
      </c>
      <c r="BX74" s="65">
        <f t="shared" si="105"/>
        <v>43.111204419596383</v>
      </c>
      <c r="BY74" s="65">
        <f t="shared" si="105"/>
        <v>44.123137603034124</v>
      </c>
      <c r="BZ74" s="65">
        <f t="shared" si="105"/>
        <v>44.767448411892573</v>
      </c>
      <c r="CA74" s="65">
        <f t="shared" si="105"/>
        <v>45.402109143578429</v>
      </c>
      <c r="CB74" s="65">
        <f t="shared" si="105"/>
        <v>46.016792810117231</v>
      </c>
      <c r="CC74" s="65">
        <f t="shared" si="105"/>
        <v>46.434152642185182</v>
      </c>
      <c r="CD74" s="65">
        <f t="shared" si="105"/>
        <v>46.831224208806475</v>
      </c>
      <c r="CE74" s="65">
        <f t="shared" si="105"/>
        <v>47.208332747377511</v>
      </c>
      <c r="CF74" s="65">
        <f t="shared" si="105"/>
        <v>47.565329030945861</v>
      </c>
      <c r="CG74" s="65">
        <f t="shared" si="105"/>
        <v>47.902180999843956</v>
      </c>
      <c r="CH74" s="65">
        <f t="shared" si="105"/>
        <v>48.21916694830707</v>
      </c>
      <c r="CI74" s="65">
        <f t="shared" si="105"/>
        <v>48.517092283942198</v>
      </c>
      <c r="CJ74" s="65">
        <f t="shared" si="105"/>
        <v>48.79695058884068</v>
      </c>
      <c r="CK74" s="65">
        <f t="shared" si="105"/>
        <v>49.059578982727032</v>
      </c>
      <c r="CL74" s="65">
        <f t="shared" si="105"/>
        <v>49.244283998694712</v>
      </c>
      <c r="CM74" s="65">
        <f t="shared" si="105"/>
        <v>49.351687949784377</v>
      </c>
      <c r="CN74" s="65">
        <f t="shared" si="105"/>
        <v>49.382984763009887</v>
      </c>
      <c r="CO74" s="65">
        <f t="shared" si="105"/>
        <v>49.33926290447932</v>
      </c>
      <c r="CP74" s="65">
        <f t="shared" si="105"/>
        <v>49.221328765487804</v>
      </c>
      <c r="CQ74" s="65">
        <f t="shared" si="105"/>
        <v>49.0297078448531</v>
      </c>
      <c r="CR74" s="65">
        <f t="shared" si="105"/>
        <v>48.764990763120615</v>
      </c>
      <c r="CS74" s="65">
        <f t="shared" si="105"/>
        <v>48.427794060337327</v>
      </c>
      <c r="CT74" s="65">
        <f t="shared" si="105"/>
        <v>48.018428603955797</v>
      </c>
      <c r="CU74" s="65">
        <f t="shared" si="105"/>
        <v>47.536932408334323</v>
      </c>
      <c r="CV74" s="65">
        <f t="shared" si="105"/>
        <v>47.047107601718238</v>
      </c>
      <c r="CW74" s="65">
        <f t="shared" ref="CW74:DP74" si="106">CW$49*CW31</f>
        <v>46.192875520599856</v>
      </c>
      <c r="CX74" s="65">
        <f t="shared" si="106"/>
        <v>45.34552507623863</v>
      </c>
      <c r="CY74" s="65">
        <f t="shared" si="106"/>
        <v>44.505010948932124</v>
      </c>
      <c r="CZ74" s="65">
        <f t="shared" si="106"/>
        <v>43.67128809069284</v>
      </c>
      <c r="DA74" s="65">
        <f t="shared" si="106"/>
        <v>42.844311723705594</v>
      </c>
      <c r="DB74" s="65">
        <f t="shared" si="106"/>
        <v>42.02403733879337</v>
      </c>
      <c r="DC74" s="65">
        <f t="shared" si="106"/>
        <v>41.210420693891535</v>
      </c>
      <c r="DD74" s="65">
        <f t="shared" si="106"/>
        <v>40.403417812530492</v>
      </c>
      <c r="DE74" s="65">
        <f t="shared" si="106"/>
        <v>39.602984982326561</v>
      </c>
      <c r="DF74" s="65">
        <f t="shared" si="106"/>
        <v>38.809078753481202</v>
      </c>
      <c r="DG74" s="65">
        <f t="shared" si="106"/>
        <v>38.021655937288415</v>
      </c>
      <c r="DH74" s="65">
        <f t="shared" si="106"/>
        <v>37.240673604650368</v>
      </c>
      <c r="DI74" s="65">
        <f t="shared" si="106"/>
        <v>36.466089084601123</v>
      </c>
      <c r="DJ74" s="65">
        <f t="shared" si="106"/>
        <v>35.697859962838479</v>
      </c>
      <c r="DK74" s="65">
        <f t="shared" si="106"/>
        <v>34.935944080263894</v>
      </c>
      <c r="DL74" s="65">
        <f t="shared" si="106"/>
        <v>34.180299531530345</v>
      </c>
      <c r="DM74" s="65">
        <f t="shared" si="106"/>
        <v>33.430884663598228</v>
      </c>
      <c r="DN74" s="65">
        <f t="shared" si="106"/>
        <v>32.687658074299165</v>
      </c>
      <c r="DO74" s="65">
        <f t="shared" si="106"/>
        <v>31.950578610907641</v>
      </c>
      <c r="DP74" s="65">
        <f t="shared" si="106"/>
        <v>31.219605368720547</v>
      </c>
    </row>
    <row r="75" spans="1:120" x14ac:dyDescent="0.25">
      <c r="A75" s="65" t="str">
        <f t="shared" si="69"/>
        <v>20_USA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20_USA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256.85641188</v>
      </c>
      <c r="BP75" s="65">
        <f t="shared" si="107"/>
        <v>365.12999064000002</v>
      </c>
      <c r="BQ75" s="65">
        <f t="shared" si="107"/>
        <v>368.57823885525056</v>
      </c>
      <c r="BR75" s="65">
        <f t="shared" si="107"/>
        <v>332.25926445026261</v>
      </c>
      <c r="BS75" s="65">
        <f t="shared" si="107"/>
        <v>359.09309043944438</v>
      </c>
      <c r="BT75" s="65">
        <f t="shared" si="107"/>
        <v>368.40598576158698</v>
      </c>
      <c r="BU75" s="65">
        <f t="shared" si="107"/>
        <v>377.71708138510866</v>
      </c>
      <c r="BV75" s="65">
        <f t="shared" si="107"/>
        <v>387.05094617336408</v>
      </c>
      <c r="BW75" s="65">
        <f t="shared" si="107"/>
        <v>396.42736887216176</v>
      </c>
      <c r="BX75" s="65">
        <f t="shared" si="107"/>
        <v>405.86820338019697</v>
      </c>
      <c r="BY75" s="65">
        <f t="shared" si="107"/>
        <v>415.39499597697227</v>
      </c>
      <c r="BZ75" s="65">
        <f t="shared" si="107"/>
        <v>421.46082674951623</v>
      </c>
      <c r="CA75" s="65">
        <f t="shared" si="107"/>
        <v>427.43580736982591</v>
      </c>
      <c r="CB75" s="65">
        <f t="shared" si="107"/>
        <v>433.22271494394721</v>
      </c>
      <c r="CC75" s="65">
        <f t="shared" si="107"/>
        <v>437.15192748822687</v>
      </c>
      <c r="CD75" s="65">
        <f t="shared" si="107"/>
        <v>440.8901372071993</v>
      </c>
      <c r="CE75" s="65">
        <f t="shared" si="107"/>
        <v>444.44040603150489</v>
      </c>
      <c r="CF75" s="65">
        <f t="shared" si="107"/>
        <v>447.80132907172117</v>
      </c>
      <c r="CG75" s="65">
        <f t="shared" si="107"/>
        <v>450.97260450376655</v>
      </c>
      <c r="CH75" s="65">
        <f t="shared" si="107"/>
        <v>453.95685231431975</v>
      </c>
      <c r="CI75" s="65">
        <f t="shared" si="107"/>
        <v>456.76165497162395</v>
      </c>
      <c r="CJ75" s="65">
        <f t="shared" si="107"/>
        <v>459.39636650286906</v>
      </c>
      <c r="CK75" s="65">
        <f t="shared" si="107"/>
        <v>461.86886792838777</v>
      </c>
      <c r="CL75" s="65">
        <f t="shared" si="107"/>
        <v>463.60776374434494</v>
      </c>
      <c r="CM75" s="65">
        <f t="shared" si="107"/>
        <v>464.61891268466269</v>
      </c>
      <c r="CN75" s="65">
        <f t="shared" si="107"/>
        <v>464.91355491343768</v>
      </c>
      <c r="CO75" s="65">
        <f t="shared" si="107"/>
        <v>464.50193773852578</v>
      </c>
      <c r="CP75" s="65">
        <f t="shared" si="107"/>
        <v>463.39165288905133</v>
      </c>
      <c r="CQ75" s="65">
        <f t="shared" si="107"/>
        <v>461.58764764644394</v>
      </c>
      <c r="CR75" s="65">
        <f t="shared" si="107"/>
        <v>459.09548237726921</v>
      </c>
      <c r="CS75" s="65">
        <f t="shared" si="107"/>
        <v>455.9209614658987</v>
      </c>
      <c r="CT75" s="65">
        <f t="shared" si="107"/>
        <v>452.06701155787977</v>
      </c>
      <c r="CU75" s="65">
        <f t="shared" si="107"/>
        <v>447.53399053742191</v>
      </c>
      <c r="CV75" s="65">
        <f t="shared" si="107"/>
        <v>442.92256023968804</v>
      </c>
      <c r="CW75" s="65">
        <f t="shared" ref="CW75:DP75" si="108">CW$49*CW32</f>
        <v>434.88043651104431</v>
      </c>
      <c r="CX75" s="65">
        <f t="shared" si="108"/>
        <v>426.9030995955863</v>
      </c>
      <c r="CY75" s="65">
        <f t="shared" si="108"/>
        <v>418.9901228333203</v>
      </c>
      <c r="CZ75" s="65">
        <f t="shared" si="108"/>
        <v>411.14108212229894</v>
      </c>
      <c r="DA75" s="65">
        <f t="shared" si="108"/>
        <v>403.3555559040978</v>
      </c>
      <c r="DB75" s="65">
        <f t="shared" si="108"/>
        <v>395.63312514937297</v>
      </c>
      <c r="DC75" s="65">
        <f t="shared" si="108"/>
        <v>387.97337334349612</v>
      </c>
      <c r="DD75" s="65">
        <f t="shared" si="108"/>
        <v>380.37588647226954</v>
      </c>
      <c r="DE75" s="65">
        <f t="shared" si="108"/>
        <v>372.8402530077189</v>
      </c>
      <c r="DF75" s="65">
        <f t="shared" si="108"/>
        <v>365.36606389396388</v>
      </c>
      <c r="DG75" s="65">
        <f t="shared" si="108"/>
        <v>357.95291253316651</v>
      </c>
      <c r="DH75" s="65">
        <f t="shared" si="108"/>
        <v>350.60039477155658</v>
      </c>
      <c r="DI75" s="65">
        <f t="shared" si="108"/>
        <v>343.30810888553304</v>
      </c>
      <c r="DJ75" s="65">
        <f t="shared" si="108"/>
        <v>336.07565556784238</v>
      </c>
      <c r="DK75" s="65">
        <f t="shared" si="108"/>
        <v>328.90263791383273</v>
      </c>
      <c r="DL75" s="65">
        <f t="shared" si="108"/>
        <v>321.7886614077828</v>
      </c>
      <c r="DM75" s="65">
        <f t="shared" si="108"/>
        <v>314.7333339093064</v>
      </c>
      <c r="DN75" s="65">
        <f t="shared" si="108"/>
        <v>307.73626563983152</v>
      </c>
      <c r="DO75" s="65">
        <f t="shared" si="108"/>
        <v>300.79706916915313</v>
      </c>
      <c r="DP75" s="65">
        <f t="shared" si="108"/>
        <v>293.91535940206023</v>
      </c>
    </row>
    <row r="76" spans="1:120" x14ac:dyDescent="0.25">
      <c r="A76" s="65" t="str">
        <f t="shared" si="69"/>
        <v>20_USA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20_USA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0</v>
      </c>
      <c r="BP76" s="65">
        <f t="shared" si="109"/>
        <v>0</v>
      </c>
      <c r="BQ76" s="65">
        <f t="shared" si="109"/>
        <v>0</v>
      </c>
      <c r="BR76" s="65">
        <f t="shared" si="109"/>
        <v>0</v>
      </c>
      <c r="BS76" s="65">
        <f t="shared" si="109"/>
        <v>0</v>
      </c>
      <c r="BT76" s="65">
        <f t="shared" si="109"/>
        <v>0</v>
      </c>
      <c r="BU76" s="65">
        <f t="shared" si="109"/>
        <v>0</v>
      </c>
      <c r="BV76" s="65">
        <f t="shared" si="109"/>
        <v>0</v>
      </c>
      <c r="BW76" s="65">
        <f t="shared" si="109"/>
        <v>0</v>
      </c>
      <c r="BX76" s="65">
        <f t="shared" si="109"/>
        <v>0</v>
      </c>
      <c r="BY76" s="65">
        <f t="shared" si="109"/>
        <v>0</v>
      </c>
      <c r="BZ76" s="65">
        <f t="shared" si="109"/>
        <v>0</v>
      </c>
      <c r="CA76" s="65">
        <f t="shared" si="109"/>
        <v>0</v>
      </c>
      <c r="CB76" s="65">
        <f t="shared" si="109"/>
        <v>0</v>
      </c>
      <c r="CC76" s="65">
        <f t="shared" si="109"/>
        <v>0</v>
      </c>
      <c r="CD76" s="65">
        <f t="shared" si="109"/>
        <v>0</v>
      </c>
      <c r="CE76" s="65">
        <f t="shared" si="109"/>
        <v>0</v>
      </c>
      <c r="CF76" s="65">
        <f t="shared" si="109"/>
        <v>0</v>
      </c>
      <c r="CG76" s="65">
        <f t="shared" si="109"/>
        <v>0</v>
      </c>
      <c r="CH76" s="65">
        <f t="shared" si="109"/>
        <v>0</v>
      </c>
      <c r="CI76" s="65">
        <f t="shared" si="109"/>
        <v>0</v>
      </c>
      <c r="CJ76" s="65">
        <f t="shared" si="109"/>
        <v>0</v>
      </c>
      <c r="CK76" s="65">
        <f t="shared" si="109"/>
        <v>0</v>
      </c>
      <c r="CL76" s="65">
        <f t="shared" si="109"/>
        <v>0</v>
      </c>
      <c r="CM76" s="65">
        <f t="shared" si="109"/>
        <v>0</v>
      </c>
      <c r="CN76" s="65">
        <f t="shared" si="109"/>
        <v>0</v>
      </c>
      <c r="CO76" s="65">
        <f t="shared" si="109"/>
        <v>0</v>
      </c>
      <c r="CP76" s="65">
        <f t="shared" si="109"/>
        <v>0</v>
      </c>
      <c r="CQ76" s="65">
        <f t="shared" si="109"/>
        <v>0</v>
      </c>
      <c r="CR76" s="65">
        <f t="shared" si="109"/>
        <v>0</v>
      </c>
      <c r="CS76" s="65">
        <f t="shared" si="109"/>
        <v>0</v>
      </c>
      <c r="CT76" s="65">
        <f t="shared" si="109"/>
        <v>0</v>
      </c>
      <c r="CU76" s="65">
        <f t="shared" si="109"/>
        <v>0</v>
      </c>
      <c r="CV76" s="65">
        <f t="shared" si="109"/>
        <v>0</v>
      </c>
      <c r="CW76" s="65">
        <f t="shared" ref="CW76:DP76" si="110">CW$49*CW33</f>
        <v>0</v>
      </c>
      <c r="CX76" s="65">
        <f t="shared" si="110"/>
        <v>0</v>
      </c>
      <c r="CY76" s="65">
        <f t="shared" si="110"/>
        <v>0</v>
      </c>
      <c r="CZ76" s="65">
        <f t="shared" si="110"/>
        <v>0</v>
      </c>
      <c r="DA76" s="65">
        <f t="shared" si="110"/>
        <v>0</v>
      </c>
      <c r="DB76" s="65">
        <f t="shared" si="110"/>
        <v>0</v>
      </c>
      <c r="DC76" s="65">
        <f t="shared" si="110"/>
        <v>0</v>
      </c>
      <c r="DD76" s="65">
        <f t="shared" si="110"/>
        <v>0</v>
      </c>
      <c r="DE76" s="65">
        <f t="shared" si="110"/>
        <v>0</v>
      </c>
      <c r="DF76" s="65">
        <f t="shared" si="110"/>
        <v>0</v>
      </c>
      <c r="DG76" s="65">
        <f t="shared" si="110"/>
        <v>0</v>
      </c>
      <c r="DH76" s="65">
        <f t="shared" si="110"/>
        <v>0</v>
      </c>
      <c r="DI76" s="65">
        <f t="shared" si="110"/>
        <v>0</v>
      </c>
      <c r="DJ76" s="65">
        <f t="shared" si="110"/>
        <v>0</v>
      </c>
      <c r="DK76" s="65">
        <f t="shared" si="110"/>
        <v>0</v>
      </c>
      <c r="DL76" s="65">
        <f t="shared" si="110"/>
        <v>0</v>
      </c>
      <c r="DM76" s="65">
        <f t="shared" si="110"/>
        <v>0</v>
      </c>
      <c r="DN76" s="65">
        <f t="shared" si="110"/>
        <v>0</v>
      </c>
      <c r="DO76" s="65">
        <f t="shared" si="110"/>
        <v>0</v>
      </c>
      <c r="DP76" s="65">
        <f t="shared" si="110"/>
        <v>0</v>
      </c>
    </row>
    <row r="77" spans="1:120" x14ac:dyDescent="0.25">
      <c r="A77" s="65" t="str">
        <f t="shared" si="69"/>
        <v>20_USA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20_USA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20_USA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20_USA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20_USA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20_USA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20_USA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20_USA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11.6246502</v>
      </c>
      <c r="BP80" s="65">
        <f t="shared" si="117"/>
        <v>17.004269520000001</v>
      </c>
      <c r="BQ80" s="65">
        <f t="shared" si="117"/>
        <v>17.164856005709389</v>
      </c>
      <c r="BR80" s="65">
        <f t="shared" si="117"/>
        <v>15.473464870212943</v>
      </c>
      <c r="BS80" s="65">
        <f t="shared" si="117"/>
        <v>16.723128335471007</v>
      </c>
      <c r="BT80" s="65">
        <f t="shared" si="117"/>
        <v>17.156834100893587</v>
      </c>
      <c r="BU80" s="65">
        <f t="shared" si="117"/>
        <v>17.590456053533899</v>
      </c>
      <c r="BV80" s="65">
        <f t="shared" si="117"/>
        <v>18.025138376518477</v>
      </c>
      <c r="BW80" s="65">
        <f t="shared" si="117"/>
        <v>18.461802640728429</v>
      </c>
      <c r="BX80" s="65">
        <f t="shared" si="117"/>
        <v>18.901466592152861</v>
      </c>
      <c r="BY80" s="65">
        <f t="shared" si="117"/>
        <v>19.345133650815338</v>
      </c>
      <c r="BZ80" s="65">
        <f t="shared" si="117"/>
        <v>19.627622145223196</v>
      </c>
      <c r="CA80" s="65">
        <f t="shared" si="117"/>
        <v>19.905879706773913</v>
      </c>
      <c r="CB80" s="65">
        <f t="shared" si="117"/>
        <v>20.175378621133724</v>
      </c>
      <c r="CC80" s="65">
        <f t="shared" si="117"/>
        <v>20.358363834118247</v>
      </c>
      <c r="CD80" s="65">
        <f t="shared" si="117"/>
        <v>20.532453958767476</v>
      </c>
      <c r="CE80" s="65">
        <f t="shared" si="117"/>
        <v>20.697791590582188</v>
      </c>
      <c r="CF80" s="65">
        <f t="shared" si="117"/>
        <v>20.854311303223824</v>
      </c>
      <c r="CG80" s="65">
        <f t="shared" si="117"/>
        <v>21.001999040607803</v>
      </c>
      <c r="CH80" s="65">
        <f t="shared" si="117"/>
        <v>21.140976816703844</v>
      </c>
      <c r="CI80" s="65">
        <f t="shared" si="117"/>
        <v>21.271597750502288</v>
      </c>
      <c r="CJ80" s="65">
        <f t="shared" si="117"/>
        <v>21.394297463298312</v>
      </c>
      <c r="CK80" s="65">
        <f t="shared" si="117"/>
        <v>21.509442977788677</v>
      </c>
      <c r="CL80" s="65">
        <f t="shared" si="117"/>
        <v>21.590424145810257</v>
      </c>
      <c r="CM80" s="65">
        <f t="shared" si="117"/>
        <v>21.637513811263069</v>
      </c>
      <c r="CN80" s="65">
        <f t="shared" si="117"/>
        <v>21.651235433694797</v>
      </c>
      <c r="CO80" s="65">
        <f t="shared" si="117"/>
        <v>21.632066234887017</v>
      </c>
      <c r="CP80" s="65">
        <f t="shared" si="117"/>
        <v>21.580359765113485</v>
      </c>
      <c r="CQ80" s="65">
        <f t="shared" si="117"/>
        <v>21.496346421517632</v>
      </c>
      <c r="CR80" s="65">
        <f t="shared" si="117"/>
        <v>21.380285152896143</v>
      </c>
      <c r="CS80" s="65">
        <f t="shared" si="117"/>
        <v>21.232446272065772</v>
      </c>
      <c r="CT80" s="65">
        <f t="shared" si="117"/>
        <v>21.052966074239059</v>
      </c>
      <c r="CU80" s="65">
        <f t="shared" si="117"/>
        <v>20.841861226246206</v>
      </c>
      <c r="CV80" s="65">
        <f t="shared" si="117"/>
        <v>20.627104822594131</v>
      </c>
      <c r="CW80" s="65">
        <f t="shared" ref="CW80:DP80" si="118">CW$49*CW37</f>
        <v>20.25257946751347</v>
      </c>
      <c r="CX80" s="65">
        <f t="shared" si="118"/>
        <v>19.88107126375149</v>
      </c>
      <c r="CY80" s="65">
        <f t="shared" si="118"/>
        <v>19.512560341558491</v>
      </c>
      <c r="CZ80" s="65">
        <f t="shared" si="118"/>
        <v>19.147026950314132</v>
      </c>
      <c r="DA80" s="65">
        <f t="shared" si="118"/>
        <v>18.784451457851105</v>
      </c>
      <c r="DB80" s="65">
        <f t="shared" si="118"/>
        <v>18.424814349782523</v>
      </c>
      <c r="DC80" s="65">
        <f t="shared" si="118"/>
        <v>18.068096228832943</v>
      </c>
      <c r="DD80" s="65">
        <f t="shared" si="118"/>
        <v>17.71427781417313</v>
      </c>
      <c r="DE80" s="65">
        <f t="shared" si="118"/>
        <v>17.363339940758372</v>
      </c>
      <c r="DF80" s="65">
        <f t="shared" si="118"/>
        <v>17.015263558670526</v>
      </c>
      <c r="DG80" s="65">
        <f t="shared" si="118"/>
        <v>16.670029732463583</v>
      </c>
      <c r="DH80" s="65">
        <f t="shared" si="118"/>
        <v>16.327619640512879</v>
      </c>
      <c r="DI80" s="65">
        <f t="shared" si="118"/>
        <v>15.988014574367833</v>
      </c>
      <c r="DJ80" s="65">
        <f t="shared" si="118"/>
        <v>15.651195938108277</v>
      </c>
      <c r="DK80" s="65">
        <f t="shared" si="118"/>
        <v>15.317145247704277</v>
      </c>
      <c r="DL80" s="65">
        <f t="shared" si="118"/>
        <v>14.985844130379489</v>
      </c>
      <c r="DM80" s="65">
        <f t="shared" si="118"/>
        <v>14.657274323978008</v>
      </c>
      <c r="DN80" s="65">
        <f t="shared" si="118"/>
        <v>14.331417676334679</v>
      </c>
      <c r="DO80" s="65">
        <f t="shared" si="118"/>
        <v>14.008256144648866</v>
      </c>
      <c r="DP80" s="65">
        <f t="shared" si="118"/>
        <v>13.687771794861675</v>
      </c>
    </row>
    <row r="81" spans="1:120" x14ac:dyDescent="0.25">
      <c r="A81" s="65" t="str">
        <f t="shared" si="69"/>
        <v>20_USA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20_USA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20_USA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20_USA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9.9520235999999998E-2</v>
      </c>
      <c r="BP82" s="65">
        <f t="shared" si="121"/>
        <v>5.6731139999999999E-2</v>
      </c>
      <c r="BQ82" s="65">
        <f t="shared" si="121"/>
        <v>5.726690276194471E-2</v>
      </c>
      <c r="BR82" s="65">
        <f t="shared" si="121"/>
        <v>5.1623934847930618E-2</v>
      </c>
      <c r="BS82" s="65">
        <f t="shared" si="121"/>
        <v>5.5793172045509473E-2</v>
      </c>
      <c r="BT82" s="65">
        <f t="shared" si="121"/>
        <v>5.7240139377334937E-2</v>
      </c>
      <c r="BU82" s="65">
        <f t="shared" si="121"/>
        <v>5.8686827085582392E-2</v>
      </c>
      <c r="BV82" s="65">
        <f t="shared" si="121"/>
        <v>6.0137052494663251E-2</v>
      </c>
      <c r="BW82" s="65">
        <f t="shared" si="121"/>
        <v>6.1593890230430444E-2</v>
      </c>
      <c r="BX82" s="65">
        <f t="shared" si="121"/>
        <v>6.3060735786593589E-2</v>
      </c>
      <c r="BY82" s="65">
        <f t="shared" si="121"/>
        <v>6.4540936861315762E-2</v>
      </c>
      <c r="BZ82" s="65">
        <f t="shared" si="121"/>
        <v>6.5483399829559807E-2</v>
      </c>
      <c r="CA82" s="65">
        <f t="shared" si="121"/>
        <v>6.6411747187370487E-2</v>
      </c>
      <c r="CB82" s="65">
        <f t="shared" si="121"/>
        <v>6.7310873175841321E-2</v>
      </c>
      <c r="CC82" s="65">
        <f t="shared" si="121"/>
        <v>6.7921364542350468E-2</v>
      </c>
      <c r="CD82" s="65">
        <f t="shared" si="121"/>
        <v>6.8502179332569885E-2</v>
      </c>
      <c r="CE82" s="65">
        <f t="shared" si="121"/>
        <v>6.9053793286154699E-2</v>
      </c>
      <c r="CF82" s="65">
        <f t="shared" si="121"/>
        <v>6.9575988121998042E-2</v>
      </c>
      <c r="CG82" s="65">
        <f t="shared" si="121"/>
        <v>7.0068716944953882E-2</v>
      </c>
      <c r="CH82" s="65">
        <f t="shared" si="121"/>
        <v>7.0532386828762769E-2</v>
      </c>
      <c r="CI82" s="65">
        <f t="shared" si="121"/>
        <v>7.0968175880067472E-2</v>
      </c>
      <c r="CJ82" s="65">
        <f t="shared" si="121"/>
        <v>7.1377537456958726E-2</v>
      </c>
      <c r="CK82" s="65">
        <f t="shared" si="121"/>
        <v>7.1761696052847934E-2</v>
      </c>
      <c r="CL82" s="65">
        <f t="shared" si="121"/>
        <v>7.203187255028537E-2</v>
      </c>
      <c r="CM82" s="65">
        <f t="shared" si="121"/>
        <v>7.2188977235094945E-2</v>
      </c>
      <c r="CN82" s="65">
        <f t="shared" si="121"/>
        <v>7.2234756519073337E-2</v>
      </c>
      <c r="CO82" s="65">
        <f t="shared" si="121"/>
        <v>7.2170802551514021E-2</v>
      </c>
      <c r="CP82" s="65">
        <f t="shared" si="121"/>
        <v>7.1998294877945457E-2</v>
      </c>
      <c r="CQ82" s="65">
        <f t="shared" si="121"/>
        <v>7.1718002169587805E-2</v>
      </c>
      <c r="CR82" s="65">
        <f t="shared" si="121"/>
        <v>7.1330788354198732E-2</v>
      </c>
      <c r="CS82" s="65">
        <f t="shared" si="121"/>
        <v>7.0837555273179503E-2</v>
      </c>
      <c r="CT82" s="65">
        <f t="shared" si="121"/>
        <v>7.0238757646609362E-2</v>
      </c>
      <c r="CU82" s="65">
        <f t="shared" si="121"/>
        <v>6.9534451079833567E-2</v>
      </c>
      <c r="CV82" s="65">
        <f t="shared" si="121"/>
        <v>6.8817961871805416E-2</v>
      </c>
      <c r="CW82" s="65">
        <f t="shared" ref="CW82:DP82" si="122">CW$49*CW39</f>
        <v>6.7568437431626424E-2</v>
      </c>
      <c r="CX82" s="65">
        <f t="shared" si="122"/>
        <v>6.6328979077124331E-2</v>
      </c>
      <c r="CY82" s="65">
        <f t="shared" si="122"/>
        <v>6.509952051709203E-2</v>
      </c>
      <c r="CZ82" s="65">
        <f t="shared" si="122"/>
        <v>6.387999585777232E-2</v>
      </c>
      <c r="DA82" s="65">
        <f t="shared" si="122"/>
        <v>6.2670339600601394E-2</v>
      </c>
      <c r="DB82" s="65">
        <f t="shared" si="122"/>
        <v>6.147048663996485E-2</v>
      </c>
      <c r="DC82" s="65">
        <f t="shared" si="122"/>
        <v>6.0280372260965789E-2</v>
      </c>
      <c r="DD82" s="65">
        <f t="shared" si="122"/>
        <v>5.9099932137205373E-2</v>
      </c>
      <c r="DE82" s="65">
        <f t="shared" si="122"/>
        <v>5.7929102328575358E-2</v>
      </c>
      <c r="DF82" s="65">
        <f t="shared" si="122"/>
        <v>5.6767819279062805E-2</v>
      </c>
      <c r="DG82" s="65">
        <f t="shared" si="122"/>
        <v>5.5616019814566799E-2</v>
      </c>
      <c r="DH82" s="65">
        <f t="shared" si="122"/>
        <v>5.4473641140727218E-2</v>
      </c>
      <c r="DI82" s="65">
        <f t="shared" si="122"/>
        <v>5.3340620840765282E-2</v>
      </c>
      <c r="DJ82" s="65">
        <f t="shared" si="122"/>
        <v>5.2216896873336076E-2</v>
      </c>
      <c r="DK82" s="65">
        <f t="shared" si="122"/>
        <v>5.1102407570392701E-2</v>
      </c>
      <c r="DL82" s="65">
        <f t="shared" si="122"/>
        <v>4.9997091635062302E-2</v>
      </c>
      <c r="DM82" s="65">
        <f t="shared" si="122"/>
        <v>4.8900888139533645E-2</v>
      </c>
      <c r="DN82" s="65">
        <f t="shared" si="122"/>
        <v>4.7813736522956327E-2</v>
      </c>
      <c r="DO82" s="65">
        <f t="shared" si="122"/>
        <v>4.6735576589351485E-2</v>
      </c>
      <c r="DP82" s="65">
        <f t="shared" si="122"/>
        <v>4.5666348505533971E-2</v>
      </c>
    </row>
    <row r="83" spans="1:120" x14ac:dyDescent="0.25">
      <c r="A83" s="65" t="str">
        <f t="shared" si="69"/>
        <v>20_USA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20_USA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20_USA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20_USA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20_USA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20_USA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20_USA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20_USA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0.93198168000000003</v>
      </c>
      <c r="BP86" s="65">
        <f t="shared" si="129"/>
        <v>0.59954976000000004</v>
      </c>
      <c r="BQ86" s="65">
        <f t="shared" si="129"/>
        <v>0.60521184321110566</v>
      </c>
      <c r="BR86" s="65">
        <f t="shared" si="129"/>
        <v>0.54557545905709692</v>
      </c>
      <c r="BS86" s="65">
        <f t="shared" si="129"/>
        <v>0.58963706545512584</v>
      </c>
      <c r="BT86" s="65">
        <f t="shared" si="129"/>
        <v>0.60492900065198241</v>
      </c>
      <c r="BU86" s="65">
        <f t="shared" si="129"/>
        <v>0.62021798071257539</v>
      </c>
      <c r="BV86" s="65">
        <f t="shared" si="129"/>
        <v>0.63554434813548166</v>
      </c>
      <c r="BW86" s="65">
        <f t="shared" si="129"/>
        <v>0.65094059638358948</v>
      </c>
      <c r="BX86" s="65">
        <f t="shared" si="129"/>
        <v>0.66644260993654625</v>
      </c>
      <c r="BY86" s="65">
        <f t="shared" si="129"/>
        <v>0.68208576815796429</v>
      </c>
      <c r="BZ86" s="65">
        <f t="shared" si="129"/>
        <v>0.69204596720243283</v>
      </c>
      <c r="CA86" s="65">
        <f t="shared" si="129"/>
        <v>0.70185698872556845</v>
      </c>
      <c r="CB86" s="65">
        <f t="shared" si="129"/>
        <v>0.71135919105390966</v>
      </c>
      <c r="CC86" s="65">
        <f t="shared" si="129"/>
        <v>0.71781102601214652</v>
      </c>
      <c r="CD86" s="65">
        <f t="shared" si="129"/>
        <v>0.72394923102760189</v>
      </c>
      <c r="CE86" s="65">
        <f t="shared" si="129"/>
        <v>0.72977883384334685</v>
      </c>
      <c r="CF86" s="65">
        <f t="shared" si="129"/>
        <v>0.73529752760665068</v>
      </c>
      <c r="CG86" s="65">
        <f t="shared" si="129"/>
        <v>0.74050481671715085</v>
      </c>
      <c r="CH86" s="65">
        <f t="shared" si="129"/>
        <v>0.74540500323828962</v>
      </c>
      <c r="CI86" s="65">
        <f t="shared" si="129"/>
        <v>0.75001053771407067</v>
      </c>
      <c r="CJ86" s="65">
        <f t="shared" si="129"/>
        <v>0.75433677961892875</v>
      </c>
      <c r="CK86" s="65">
        <f t="shared" si="129"/>
        <v>0.75839666972456232</v>
      </c>
      <c r="CL86" s="65">
        <f t="shared" si="129"/>
        <v>0.76125196673069084</v>
      </c>
      <c r="CM86" s="65">
        <f t="shared" si="129"/>
        <v>0.76291229077974843</v>
      </c>
      <c r="CN86" s="65">
        <f t="shared" si="129"/>
        <v>0.76339609841559408</v>
      </c>
      <c r="CO86" s="65">
        <f t="shared" si="129"/>
        <v>0.76272021589496708</v>
      </c>
      <c r="CP86" s="65">
        <f t="shared" si="129"/>
        <v>0.76089710896839757</v>
      </c>
      <c r="CQ86" s="65">
        <f t="shared" si="129"/>
        <v>0.75793490115756246</v>
      </c>
      <c r="CR86" s="65">
        <f t="shared" si="129"/>
        <v>0.75384272268053543</v>
      </c>
      <c r="CS86" s="65">
        <f t="shared" si="129"/>
        <v>0.74863010443684885</v>
      </c>
      <c r="CT86" s="65">
        <f t="shared" si="129"/>
        <v>0.74230185202911136</v>
      </c>
      <c r="CU86" s="65">
        <f t="shared" si="129"/>
        <v>0.73485855310938497</v>
      </c>
      <c r="CV86" s="65">
        <f t="shared" si="129"/>
        <v>0.72728650480018697</v>
      </c>
      <c r="CW86" s="65">
        <f t="shared" ref="CW86:DP86" si="130">CW$49*CW43</f>
        <v>0.71408119853940233</v>
      </c>
      <c r="CX86" s="65">
        <f t="shared" si="130"/>
        <v>0.70098227334643559</v>
      </c>
      <c r="CY86" s="65">
        <f t="shared" si="130"/>
        <v>0.68798902863819766</v>
      </c>
      <c r="CZ86" s="65">
        <f t="shared" si="130"/>
        <v>0.6751007680319554</v>
      </c>
      <c r="DA86" s="65">
        <f t="shared" si="130"/>
        <v>0.66231679932148479</v>
      </c>
      <c r="DB86" s="65">
        <f t="shared" si="130"/>
        <v>0.64963643445335528</v>
      </c>
      <c r="DC86" s="65">
        <f t="shared" si="130"/>
        <v>0.63705898950334305</v>
      </c>
      <c r="DD86" s="65">
        <f t="shared" si="130"/>
        <v>0.62458378465297493</v>
      </c>
      <c r="DE86" s="65">
        <f t="shared" si="130"/>
        <v>0.61221014416619857</v>
      </c>
      <c r="DF86" s="65">
        <f t="shared" si="130"/>
        <v>0.59993739636618393</v>
      </c>
      <c r="DG86" s="65">
        <f t="shared" si="130"/>
        <v>0.58776487361224827</v>
      </c>
      <c r="DH86" s="65">
        <f t="shared" si="130"/>
        <v>0.57569191227691041</v>
      </c>
      <c r="DI86" s="65">
        <f t="shared" si="130"/>
        <v>0.56371785272306929</v>
      </c>
      <c r="DJ86" s="65">
        <f t="shared" si="130"/>
        <v>0.55184203928130815</v>
      </c>
      <c r="DK86" s="65">
        <f t="shared" si="130"/>
        <v>0.54006382022732369</v>
      </c>
      <c r="DL86" s="65">
        <f t="shared" si="130"/>
        <v>0.52838254775947768</v>
      </c>
      <c r="DM86" s="65">
        <f t="shared" si="130"/>
        <v>0.51679757797647374</v>
      </c>
      <c r="DN86" s="65">
        <f t="shared" si="130"/>
        <v>0.50530827085515473</v>
      </c>
      <c r="DO86" s="65">
        <f t="shared" si="130"/>
        <v>0.49391399022842308</v>
      </c>
      <c r="DP86" s="65">
        <f t="shared" si="130"/>
        <v>0.48261410376328151</v>
      </c>
    </row>
    <row r="87" spans="1:120" x14ac:dyDescent="0.25">
      <c r="A87" s="65" t="str">
        <f t="shared" si="69"/>
        <v>20_USA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20_USA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8.7001703999999999E-2</v>
      </c>
      <c r="BP87" s="65">
        <f t="shared" si="131"/>
        <v>8.3819735999999992E-2</v>
      </c>
      <c r="BQ87" s="65">
        <f t="shared" si="131"/>
        <v>8.4611320538312385E-2</v>
      </c>
      <c r="BR87" s="65">
        <f t="shared" si="131"/>
        <v>7.6273887502256138E-2</v>
      </c>
      <c r="BS87" s="65">
        <f t="shared" si="131"/>
        <v>8.2433897000081122E-2</v>
      </c>
      <c r="BT87" s="65">
        <f t="shared" si="131"/>
        <v>8.4571777884446128E-2</v>
      </c>
      <c r="BU87" s="65">
        <f t="shared" si="131"/>
        <v>8.6709245627554193E-2</v>
      </c>
      <c r="BV87" s="65">
        <f t="shared" si="131"/>
        <v>8.8851940291007972E-2</v>
      </c>
      <c r="BW87" s="65">
        <f t="shared" si="131"/>
        <v>9.1004404606141481E-2</v>
      </c>
      <c r="BX87" s="65">
        <f t="shared" si="131"/>
        <v>9.3171655383586974E-2</v>
      </c>
      <c r="BY87" s="65">
        <f t="shared" si="131"/>
        <v>9.5358638816497504E-2</v>
      </c>
      <c r="BZ87" s="65">
        <f t="shared" si="131"/>
        <v>9.6751119157770279E-2</v>
      </c>
      <c r="CA87" s="65">
        <f t="shared" si="131"/>
        <v>9.8122743814845523E-2</v>
      </c>
      <c r="CB87" s="65">
        <f t="shared" si="131"/>
        <v>9.9451194168290999E-2</v>
      </c>
      <c r="CC87" s="65">
        <f t="shared" si="131"/>
        <v>0.10035318953046909</v>
      </c>
      <c r="CD87" s="65">
        <f t="shared" si="131"/>
        <v>0.10121133802494825</v>
      </c>
      <c r="CE87" s="65">
        <f t="shared" si="131"/>
        <v>0.1020263425526802</v>
      </c>
      <c r="CF87" s="65">
        <f t="shared" si="131"/>
        <v>0.1027978806053432</v>
      </c>
      <c r="CG87" s="65">
        <f t="shared" si="131"/>
        <v>0.10352588289579162</v>
      </c>
      <c r="CH87" s="65">
        <f t="shared" si="131"/>
        <v>0.10421095087172177</v>
      </c>
      <c r="CI87" s="65">
        <f t="shared" si="131"/>
        <v>0.10485482517483027</v>
      </c>
      <c r="CJ87" s="65">
        <f t="shared" si="131"/>
        <v>0.1054596531282888</v>
      </c>
      <c r="CK87" s="65">
        <f t="shared" si="131"/>
        <v>0.10602724390981662</v>
      </c>
      <c r="CL87" s="65">
        <f t="shared" si="131"/>
        <v>0.10642642719237734</v>
      </c>
      <c r="CM87" s="65">
        <f t="shared" si="131"/>
        <v>0.10665854791487825</v>
      </c>
      <c r="CN87" s="65">
        <f t="shared" si="131"/>
        <v>0.10672618638463822</v>
      </c>
      <c r="CO87" s="65">
        <f t="shared" si="131"/>
        <v>0.10663169498755058</v>
      </c>
      <c r="CP87" s="65">
        <f t="shared" si="131"/>
        <v>0.10637681649125225</v>
      </c>
      <c r="CQ87" s="65">
        <f t="shared" si="131"/>
        <v>0.1059626866003799</v>
      </c>
      <c r="CR87" s="65">
        <f t="shared" si="131"/>
        <v>0.1053905817602257</v>
      </c>
      <c r="CS87" s="65">
        <f t="shared" si="131"/>
        <v>0.10466183443314046</v>
      </c>
      <c r="CT87" s="65">
        <f t="shared" si="131"/>
        <v>0.10377711646384644</v>
      </c>
      <c r="CU87" s="65">
        <f t="shared" si="131"/>
        <v>0.10273651000872826</v>
      </c>
      <c r="CV87" s="65">
        <f t="shared" si="131"/>
        <v>0.1016779038135457</v>
      </c>
      <c r="CW87" s="65">
        <f t="shared" ref="CW87:DP87" si="132">CW$49*CW44</f>
        <v>9.9831742980159469E-2</v>
      </c>
      <c r="CX87" s="65">
        <f t="shared" si="132"/>
        <v>9.8000454695500283E-2</v>
      </c>
      <c r="CY87" s="65">
        <f t="shared" si="132"/>
        <v>9.6183941014921212E-2</v>
      </c>
      <c r="CZ87" s="65">
        <f t="shared" si="132"/>
        <v>9.4382104581003809E-2</v>
      </c>
      <c r="DA87" s="65">
        <f t="shared" si="132"/>
        <v>9.2594848620224338E-2</v>
      </c>
      <c r="DB87" s="65">
        <f t="shared" si="132"/>
        <v>9.0822076939638077E-2</v>
      </c>
      <c r="DC87" s="65">
        <f t="shared" si="132"/>
        <v>8.9063693923581905E-2</v>
      </c>
      <c r="DD87" s="65">
        <f t="shared" si="132"/>
        <v>8.7319604530394959E-2</v>
      </c>
      <c r="DE87" s="65">
        <f t="shared" si="132"/>
        <v>8.5589714289157112E-2</v>
      </c>
      <c r="DF87" s="65">
        <f t="shared" si="132"/>
        <v>8.3873929296445576E-2</v>
      </c>
      <c r="DG87" s="65">
        <f t="shared" si="132"/>
        <v>8.2172156213109041E-2</v>
      </c>
      <c r="DH87" s="65">
        <f t="shared" si="132"/>
        <v>8.0484302261059709E-2</v>
      </c>
      <c r="DI87" s="65">
        <f t="shared" si="132"/>
        <v>7.8810275220082757E-2</v>
      </c>
      <c r="DJ87" s="65">
        <f t="shared" si="132"/>
        <v>7.7149983424663351E-2</v>
      </c>
      <c r="DK87" s="65">
        <f t="shared" si="132"/>
        <v>7.5503335760831167E-2</v>
      </c>
      <c r="DL87" s="65">
        <f t="shared" si="132"/>
        <v>7.3870241663021974E-2</v>
      </c>
      <c r="DM87" s="65">
        <f t="shared" si="132"/>
        <v>7.225061111095675E-2</v>
      </c>
      <c r="DN87" s="65">
        <f t="shared" si="132"/>
        <v>7.0644354626537717E-2</v>
      </c>
      <c r="DO87" s="65">
        <f t="shared" si="132"/>
        <v>6.9051383270761393E-2</v>
      </c>
      <c r="DP87" s="65">
        <f t="shared" si="132"/>
        <v>6.7471608640648731E-2</v>
      </c>
    </row>
    <row r="88" spans="1:120" x14ac:dyDescent="0.25">
      <c r="A88" s="65" t="str">
        <f t="shared" si="69"/>
        <v>20_USA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20_USA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79.140735792000001</v>
      </c>
      <c r="BP88" s="65">
        <f t="shared" si="133"/>
        <v>119.30236358400001</v>
      </c>
      <c r="BQ88" s="65">
        <f t="shared" si="133"/>
        <v>120.42904222681054</v>
      </c>
      <c r="BR88" s="65">
        <f t="shared" si="133"/>
        <v>108.5622013741403</v>
      </c>
      <c r="BS88" s="65">
        <f t="shared" si="133"/>
        <v>117.32987027720641</v>
      </c>
      <c r="BT88" s="65">
        <f t="shared" si="133"/>
        <v>120.3727603498475</v>
      </c>
      <c r="BU88" s="65">
        <f t="shared" si="133"/>
        <v>123.41506238999409</v>
      </c>
      <c r="BV88" s="65">
        <f t="shared" si="133"/>
        <v>126.46480401395793</v>
      </c>
      <c r="BW88" s="65">
        <f t="shared" si="133"/>
        <v>129.52845098518728</v>
      </c>
      <c r="BX88" s="65">
        <f t="shared" si="133"/>
        <v>132.61314383399926</v>
      </c>
      <c r="BY88" s="65">
        <f t="shared" si="133"/>
        <v>135.72592257939255</v>
      </c>
      <c r="BZ88" s="65">
        <f t="shared" si="133"/>
        <v>137.70786864467362</v>
      </c>
      <c r="CA88" s="65">
        <f t="shared" si="133"/>
        <v>139.66013038335495</v>
      </c>
      <c r="CB88" s="65">
        <f t="shared" si="133"/>
        <v>141.55094124286475</v>
      </c>
      <c r="CC88" s="65">
        <f t="shared" si="133"/>
        <v>142.83476989450415</v>
      </c>
      <c r="CD88" s="65">
        <f t="shared" si="133"/>
        <v>144.05619039262427</v>
      </c>
      <c r="CE88" s="65">
        <f t="shared" si="133"/>
        <v>145.21620319068512</v>
      </c>
      <c r="CF88" s="65">
        <f t="shared" si="133"/>
        <v>146.31434925592316</v>
      </c>
      <c r="CG88" s="65">
        <f t="shared" si="133"/>
        <v>147.35052997051122</v>
      </c>
      <c r="CH88" s="65">
        <f t="shared" si="133"/>
        <v>148.32560138739299</v>
      </c>
      <c r="CI88" s="65">
        <f t="shared" si="133"/>
        <v>149.24204099789051</v>
      </c>
      <c r="CJ88" s="65">
        <f t="shared" si="133"/>
        <v>150.10290513147922</v>
      </c>
      <c r="CK88" s="65">
        <f t="shared" si="133"/>
        <v>150.91076882821957</v>
      </c>
      <c r="CL88" s="65">
        <f t="shared" si="133"/>
        <v>151.47893464912732</v>
      </c>
      <c r="CM88" s="65">
        <f t="shared" si="133"/>
        <v>151.80931687356176</v>
      </c>
      <c r="CN88" s="65">
        <f t="shared" si="133"/>
        <v>151.90558810628875</v>
      </c>
      <c r="CO88" s="65">
        <f t="shared" si="133"/>
        <v>151.77109654679597</v>
      </c>
      <c r="CP88" s="65">
        <f t="shared" si="133"/>
        <v>151.40832271230039</v>
      </c>
      <c r="CQ88" s="65">
        <f t="shared" si="133"/>
        <v>150.81888307469694</v>
      </c>
      <c r="CR88" s="65">
        <f t="shared" si="133"/>
        <v>150.00459442496606</v>
      </c>
      <c r="CS88" s="65">
        <f t="shared" si="133"/>
        <v>148.96735328432595</v>
      </c>
      <c r="CT88" s="65">
        <f t="shared" si="133"/>
        <v>147.70811590326315</v>
      </c>
      <c r="CU88" s="65">
        <f t="shared" si="133"/>
        <v>146.22699921665884</v>
      </c>
      <c r="CV88" s="65">
        <f t="shared" si="133"/>
        <v>144.72026312779855</v>
      </c>
      <c r="CW88" s="65">
        <f t="shared" ref="CW88:DP88" si="134">CW$49*CW45</f>
        <v>142.09258423628802</v>
      </c>
      <c r="CX88" s="65">
        <f t="shared" si="134"/>
        <v>139.48607375093491</v>
      </c>
      <c r="CY88" s="65">
        <f t="shared" si="134"/>
        <v>136.9005922650978</v>
      </c>
      <c r="CZ88" s="65">
        <f t="shared" si="134"/>
        <v>134.33600120794975</v>
      </c>
      <c r="DA88" s="65">
        <f t="shared" si="134"/>
        <v>131.79216283973312</v>
      </c>
      <c r="DB88" s="65">
        <f t="shared" si="134"/>
        <v>129.26894024704066</v>
      </c>
      <c r="DC88" s="65">
        <f t="shared" si="134"/>
        <v>126.76619733812163</v>
      </c>
      <c r="DD88" s="65">
        <f t="shared" si="134"/>
        <v>124.28379883821478</v>
      </c>
      <c r="DE88" s="65">
        <f t="shared" si="134"/>
        <v>121.8216102849059</v>
      </c>
      <c r="DF88" s="65">
        <f t="shared" si="134"/>
        <v>119.3794980235115</v>
      </c>
      <c r="DG88" s="65">
        <f t="shared" si="134"/>
        <v>116.95732920248727</v>
      </c>
      <c r="DH88" s="65">
        <f t="shared" si="134"/>
        <v>114.55497176886234</v>
      </c>
      <c r="DI88" s="65">
        <f t="shared" si="134"/>
        <v>112.17229446369782</v>
      </c>
      <c r="DJ88" s="65">
        <f t="shared" si="134"/>
        <v>109.80916681757095</v>
      </c>
      <c r="DK88" s="65">
        <f t="shared" si="134"/>
        <v>107.4654591460835</v>
      </c>
      <c r="DL88" s="65">
        <f t="shared" si="134"/>
        <v>105.14104254539512</v>
      </c>
      <c r="DM88" s="65">
        <f t="shared" si="134"/>
        <v>102.83578888778115</v>
      </c>
      <c r="DN88" s="65">
        <f t="shared" si="134"/>
        <v>100.54957081721457</v>
      </c>
      <c r="DO88" s="65">
        <f t="shared" si="134"/>
        <v>98.282261744972658</v>
      </c>
      <c r="DP88" s="65">
        <f t="shared" si="134"/>
        <v>96.033735845267131</v>
      </c>
    </row>
    <row r="89" spans="1:120" x14ac:dyDescent="0.25">
      <c r="A89" s="65" t="str">
        <f t="shared" si="69"/>
        <v>20_USA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20_USA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0.14498888400000001</v>
      </c>
      <c r="BP89" s="65">
        <f t="shared" si="136"/>
        <v>0.153781164</v>
      </c>
      <c r="BQ89" s="65">
        <f t="shared" si="136"/>
        <v>0.15523345671189881</v>
      </c>
      <c r="BR89" s="65">
        <f t="shared" si="136"/>
        <v>0.13993705734055287</v>
      </c>
      <c r="BS89" s="65">
        <f t="shared" si="136"/>
        <v>0.1512386132274216</v>
      </c>
      <c r="BT89" s="65">
        <f t="shared" si="136"/>
        <v>0.15516090917560973</v>
      </c>
      <c r="BU89" s="65">
        <f t="shared" si="136"/>
        <v>0.15908244714785544</v>
      </c>
      <c r="BV89" s="65">
        <f t="shared" si="136"/>
        <v>0.16301357476966649</v>
      </c>
      <c r="BW89" s="65">
        <f t="shared" si="136"/>
        <v>0.16696262643274612</v>
      </c>
      <c r="BX89" s="65">
        <f t="shared" si="136"/>
        <v>0.17093880630565184</v>
      </c>
      <c r="BY89" s="65">
        <f t="shared" si="136"/>
        <v>0.1749511889975002</v>
      </c>
      <c r="BZ89" s="65">
        <f t="shared" si="136"/>
        <v>0.17750592440883631</v>
      </c>
      <c r="CA89" s="65">
        <f t="shared" si="136"/>
        <v>0.18002239661934452</v>
      </c>
      <c r="CB89" s="65">
        <f t="shared" si="136"/>
        <v>0.18245965843163484</v>
      </c>
      <c r="CC89" s="65">
        <f t="shared" si="136"/>
        <v>0.18411451805465187</v>
      </c>
      <c r="CD89" s="65">
        <f t="shared" si="136"/>
        <v>0.18568893334946804</v>
      </c>
      <c r="CE89" s="65">
        <f t="shared" si="136"/>
        <v>0.18718419390409313</v>
      </c>
      <c r="CF89" s="65">
        <f t="shared" si="136"/>
        <v>0.18859970802368914</v>
      </c>
      <c r="CG89" s="65">
        <f t="shared" si="136"/>
        <v>0.18993534858953182</v>
      </c>
      <c r="CH89" s="65">
        <f t="shared" si="136"/>
        <v>0.19119221905686024</v>
      </c>
      <c r="CI89" s="65">
        <f t="shared" si="136"/>
        <v>0.19237351292065522</v>
      </c>
      <c r="CJ89" s="65">
        <f t="shared" si="136"/>
        <v>0.19348316980030211</v>
      </c>
      <c r="CK89" s="65">
        <f t="shared" si="136"/>
        <v>0.19452450893144682</v>
      </c>
      <c r="CL89" s="65">
        <f t="shared" si="136"/>
        <v>0.19525687666213887</v>
      </c>
      <c r="CM89" s="65">
        <f t="shared" si="136"/>
        <v>0.19568274050516882</v>
      </c>
      <c r="CN89" s="65">
        <f t="shared" si="136"/>
        <v>0.19580683446092723</v>
      </c>
      <c r="CO89" s="65">
        <f t="shared" si="136"/>
        <v>0.1956334743702664</v>
      </c>
      <c r="CP89" s="65">
        <f t="shared" si="136"/>
        <v>0.19516585762855623</v>
      </c>
      <c r="CQ89" s="65">
        <f t="shared" si="136"/>
        <v>0.194406067873724</v>
      </c>
      <c r="CR89" s="65">
        <f t="shared" si="136"/>
        <v>0.19335644695569884</v>
      </c>
      <c r="CS89" s="65">
        <f t="shared" si="136"/>
        <v>0.19201943949696554</v>
      </c>
      <c r="CT89" s="65">
        <f t="shared" si="136"/>
        <v>0.19039627810774626</v>
      </c>
      <c r="CU89" s="65">
        <f t="shared" si="136"/>
        <v>0.18848711351751196</v>
      </c>
      <c r="CV89" s="65">
        <f t="shared" si="136"/>
        <v>0.18654492542814852</v>
      </c>
      <c r="CW89" s="65">
        <f t="shared" ref="CW89:DP89" si="137">CW$49*CW46</f>
        <v>0.18315783814491796</v>
      </c>
      <c r="CX89" s="65">
        <f t="shared" si="137"/>
        <v>0.17979803701127503</v>
      </c>
      <c r="CY89" s="65">
        <f t="shared" si="137"/>
        <v>0.17646534233157124</v>
      </c>
      <c r="CZ89" s="65">
        <f t="shared" si="137"/>
        <v>0.173159575487526</v>
      </c>
      <c r="DA89" s="65">
        <f t="shared" si="137"/>
        <v>0.1698805589321099</v>
      </c>
      <c r="DB89" s="65">
        <f t="shared" si="137"/>
        <v>0.16662811618346188</v>
      </c>
      <c r="DC89" s="65">
        <f t="shared" si="137"/>
        <v>0.16340207181883934</v>
      </c>
      <c r="DD89" s="65">
        <f t="shared" si="137"/>
        <v>0.16020225146860173</v>
      </c>
      <c r="DE89" s="65">
        <f t="shared" si="137"/>
        <v>0.15702848181022677</v>
      </c>
      <c r="DF89" s="65">
        <f t="shared" si="137"/>
        <v>0.15388059056235992</v>
      </c>
      <c r="DG89" s="65">
        <f t="shared" si="137"/>
        <v>0.15075840647889585</v>
      </c>
      <c r="DH89" s="65">
        <f t="shared" si="137"/>
        <v>0.14766175934309306</v>
      </c>
      <c r="DI89" s="65">
        <f t="shared" si="137"/>
        <v>0.14459047996172025</v>
      </c>
      <c r="DJ89" s="65">
        <f t="shared" si="137"/>
        <v>0.141544400159235</v>
      </c>
      <c r="DK89" s="65">
        <f t="shared" si="137"/>
        <v>0.13852335277199443</v>
      </c>
      <c r="DL89" s="65">
        <f t="shared" si="137"/>
        <v>0.13552717164249733</v>
      </c>
      <c r="DM89" s="65">
        <f t="shared" si="137"/>
        <v>0.13255569161365841</v>
      </c>
      <c r="DN89" s="65">
        <f t="shared" si="137"/>
        <v>0.12960874852311341</v>
      </c>
      <c r="DO89" s="65">
        <f t="shared" si="137"/>
        <v>0.12668617919755576</v>
      </c>
      <c r="DP89" s="65">
        <f t="shared" si="137"/>
        <v>0.1237878214471043</v>
      </c>
    </row>
    <row r="90" spans="1:120" x14ac:dyDescent="0.25">
      <c r="A90" s="52" t="str">
        <f t="shared" ref="A90:C121" si="138">A58</f>
        <v>20_USA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20_USA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0.32030495790430769</v>
      </c>
      <c r="CM90" s="52">
        <f t="shared" si="141"/>
        <v>0.96542726023779124</v>
      </c>
      <c r="CN90" s="52">
        <f t="shared" si="141"/>
        <v>1.9393790356549845</v>
      </c>
      <c r="CO90" s="52">
        <f t="shared" si="141"/>
        <v>3.2457882138495426</v>
      </c>
      <c r="CP90" s="52">
        <f t="shared" si="141"/>
        <v>4.8879814490002182</v>
      </c>
      <c r="CQ90" s="52">
        <f t="shared" si="141"/>
        <v>6.8690354155643538</v>
      </c>
      <c r="CR90" s="52">
        <f t="shared" si="141"/>
        <v>9.1918618902115341</v>
      </c>
      <c r="CS90" s="52">
        <f t="shared" si="141"/>
        <v>11.859283254748714</v>
      </c>
      <c r="CT90" s="52">
        <f t="shared" si="141"/>
        <v>14.87401170572053</v>
      </c>
      <c r="CU90" s="52">
        <f t="shared" si="141"/>
        <v>18.238628728118581</v>
      </c>
      <c r="CV90" s="52">
        <f t="shared" ref="CV90:DP90" si="142">CV$50*CV15</f>
        <v>21.622881054784422</v>
      </c>
      <c r="CW90" s="52">
        <f t="shared" si="142"/>
        <v>24.834354027309594</v>
      </c>
      <c r="CX90" s="52">
        <f t="shared" si="142"/>
        <v>28.015729281185997</v>
      </c>
      <c r="CY90" s="52">
        <f t="shared" si="142"/>
        <v>31.16721619797023</v>
      </c>
      <c r="CZ90" s="52">
        <f t="shared" si="142"/>
        <v>34.289022867755271</v>
      </c>
      <c r="DA90" s="52">
        <f t="shared" si="142"/>
        <v>37.381356096630796</v>
      </c>
      <c r="DB90" s="52">
        <f t="shared" si="142"/>
        <v>40.444421414102109</v>
      </c>
      <c r="DC90" s="52">
        <f t="shared" si="142"/>
        <v>43.478423080467948</v>
      </c>
      <c r="DD90" s="52">
        <f t="shared" si="142"/>
        <v>46.483564094157416</v>
      </c>
      <c r="DE90" s="52">
        <f t="shared" si="142"/>
        <v>49.460046199026152</v>
      </c>
      <c r="DF90" s="52">
        <f t="shared" si="142"/>
        <v>52.408069891612179</v>
      </c>
      <c r="DG90" s="52">
        <f t="shared" si="142"/>
        <v>55.327834428351295</v>
      </c>
      <c r="DH90" s="52">
        <f t="shared" si="142"/>
        <v>58.219537832752643</v>
      </c>
      <c r="DI90" s="52">
        <f t="shared" si="142"/>
        <v>61.083376902534305</v>
      </c>
      <c r="DJ90" s="52">
        <f t="shared" si="142"/>
        <v>63.919547216719401</v>
      </c>
      <c r="DK90" s="52">
        <f t="shared" si="142"/>
        <v>66.728243142692762</v>
      </c>
      <c r="DL90" s="52">
        <f t="shared" si="142"/>
        <v>69.509657843218392</v>
      </c>
      <c r="DM90" s="52">
        <f t="shared" si="142"/>
        <v>72.263983283418028</v>
      </c>
      <c r="DN90" s="52">
        <f t="shared" si="142"/>
        <v>74.991410237710895</v>
      </c>
      <c r="DO90" s="52">
        <f t="shared" si="142"/>
        <v>77.692128296714984</v>
      </c>
      <c r="DP90" s="52">
        <f t="shared" si="142"/>
        <v>80.366325874109904</v>
      </c>
    </row>
    <row r="91" spans="1:120" x14ac:dyDescent="0.25">
      <c r="A91" s="52" t="str">
        <f t="shared" si="138"/>
        <v>20_USA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20_USA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20_USA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20_USA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20_USA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20_USA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20_USA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20_USA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20_USA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20_USA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20_USA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20_USA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20_USA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20_USA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20_USA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20_USA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20_USA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20_USA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20_USA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20_USA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20_USA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20_USA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2.7199517708163531E-2</v>
      </c>
      <c r="CM101" s="52">
        <f t="shared" si="163"/>
        <v>8.1981734009333146E-2</v>
      </c>
      <c r="CN101" s="52">
        <f t="shared" si="163"/>
        <v>0.1646873491071536</v>
      </c>
      <c r="CO101" s="52">
        <f t="shared" si="163"/>
        <v>0.27562443796428598</v>
      </c>
      <c r="CP101" s="52">
        <f t="shared" si="163"/>
        <v>0.41507549195968352</v>
      </c>
      <c r="CQ101" s="52">
        <f t="shared" si="163"/>
        <v>0.58330177480256973</v>
      </c>
      <c r="CR101" s="52">
        <f t="shared" si="163"/>
        <v>0.78055054748323549</v>
      </c>
      <c r="CS101" s="52">
        <f t="shared" si="163"/>
        <v>1.0070614797977397</v>
      </c>
      <c r="CT101" s="52">
        <f t="shared" si="163"/>
        <v>1.2630648848777506</v>
      </c>
      <c r="CU101" s="52">
        <f t="shared" si="163"/>
        <v>1.5487799761478798</v>
      </c>
      <c r="CV101" s="52">
        <f t="shared" si="163"/>
        <v>1.8361624496828088</v>
      </c>
      <c r="CW101" s="52">
        <f t="shared" ref="CW101:DP101" si="164">CW$50*CW26</f>
        <v>2.1088729208444299</v>
      </c>
      <c r="CX101" s="52">
        <f t="shared" si="164"/>
        <v>2.3790275669675669</v>
      </c>
      <c r="CY101" s="52">
        <f t="shared" si="164"/>
        <v>2.64664416822457</v>
      </c>
      <c r="CZ101" s="52">
        <f t="shared" si="164"/>
        <v>2.9117403951198435</v>
      </c>
      <c r="DA101" s="52">
        <f t="shared" si="164"/>
        <v>3.1743338091233526</v>
      </c>
      <c r="DB101" s="52">
        <f t="shared" si="164"/>
        <v>3.434441863300624</v>
      </c>
      <c r="DC101" s="52">
        <f t="shared" si="164"/>
        <v>3.6920819029392535</v>
      </c>
      <c r="DD101" s="52">
        <f t="shared" si="164"/>
        <v>3.9472711661719333</v>
      </c>
      <c r="DE101" s="52">
        <f t="shared" si="164"/>
        <v>4.2000267845960355</v>
      </c>
      <c r="DF101" s="52">
        <f t="shared" si="164"/>
        <v>4.4503657838897484</v>
      </c>
      <c r="DG101" s="52">
        <f t="shared" si="164"/>
        <v>4.6983050844248009</v>
      </c>
      <c r="DH101" s="52">
        <f t="shared" si="164"/>
        <v>4.9438615018757881</v>
      </c>
      <c r="DI101" s="52">
        <f t="shared" si="164"/>
        <v>5.1870517478261124</v>
      </c>
      <c r="DJ101" s="52">
        <f t="shared" si="164"/>
        <v>5.4278924303705649</v>
      </c>
      <c r="DK101" s="52">
        <f t="shared" si="164"/>
        <v>5.6664000547145577</v>
      </c>
      <c r="DL101" s="52">
        <f t="shared" si="164"/>
        <v>5.9025910237700376</v>
      </c>
      <c r="DM101" s="52">
        <f t="shared" si="164"/>
        <v>6.1364816387480827</v>
      </c>
      <c r="DN101" s="52">
        <f t="shared" si="164"/>
        <v>6.368088099748209</v>
      </c>
      <c r="DO101" s="52">
        <f t="shared" si="164"/>
        <v>6.5974265063444149</v>
      </c>
      <c r="DP101" s="52">
        <f t="shared" si="164"/>
        <v>6.8245128581679522</v>
      </c>
    </row>
    <row r="102" spans="1:120" x14ac:dyDescent="0.25">
      <c r="A102" s="52" t="str">
        <f t="shared" si="138"/>
        <v>20_USA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20_USA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4.5995754962580805E-3</v>
      </c>
      <c r="CM102" s="52">
        <f t="shared" si="165"/>
        <v>1.3863524307157149E-2</v>
      </c>
      <c r="CN102" s="52">
        <f t="shared" si="165"/>
        <v>2.7849460553839665E-2</v>
      </c>
      <c r="CO102" s="52">
        <f t="shared" si="165"/>
        <v>4.6609481264807032E-2</v>
      </c>
      <c r="CP102" s="52">
        <f t="shared" si="165"/>
        <v>7.0191357155646145E-2</v>
      </c>
      <c r="CQ102" s="52">
        <f t="shared" si="165"/>
        <v>9.8639269236031474E-2</v>
      </c>
      <c r="CR102" s="52">
        <f t="shared" si="165"/>
        <v>0.13199503058530973</v>
      </c>
      <c r="CS102" s="52">
        <f t="shared" si="165"/>
        <v>0.17029917057363272</v>
      </c>
      <c r="CT102" s="52">
        <f t="shared" si="165"/>
        <v>0.21359063631205788</v>
      </c>
      <c r="CU102" s="52">
        <f t="shared" si="165"/>
        <v>0.26190649789525056</v>
      </c>
      <c r="CV102" s="52">
        <f t="shared" si="165"/>
        <v>0.31050432222095786</v>
      </c>
      <c r="CW102" s="52">
        <f t="shared" ref="CW102:DP102" si="166">CW$50*CW27</f>
        <v>0.35662103701665848</v>
      </c>
      <c r="CX102" s="52">
        <f t="shared" si="166"/>
        <v>0.40230554892016579</v>
      </c>
      <c r="CY102" s="52">
        <f t="shared" si="166"/>
        <v>0.4475608646482141</v>
      </c>
      <c r="CZ102" s="52">
        <f t="shared" si="166"/>
        <v>0.49238997237213555</v>
      </c>
      <c r="DA102" s="52">
        <f t="shared" si="166"/>
        <v>0.53679584182498929</v>
      </c>
      <c r="DB102" s="52">
        <f t="shared" si="166"/>
        <v>0.58078142440809777</v>
      </c>
      <c r="DC102" s="52">
        <f t="shared" si="166"/>
        <v>0.6243496532969921</v>
      </c>
      <c r="DD102" s="52">
        <f t="shared" si="166"/>
        <v>0.66750344354676927</v>
      </c>
      <c r="DE102" s="52">
        <f t="shared" si="166"/>
        <v>0.71024569219686684</v>
      </c>
      <c r="DF102" s="52">
        <f t="shared" si="166"/>
        <v>0.75257927837525485</v>
      </c>
      <c r="DG102" s="52">
        <f t="shared" si="166"/>
        <v>0.79450706340205024</v>
      </c>
      <c r="DH102" s="52">
        <f t="shared" si="166"/>
        <v>0.83603189089255736</v>
      </c>
      <c r="DI102" s="52">
        <f t="shared" si="166"/>
        <v>0.87715658685973497</v>
      </c>
      <c r="DJ102" s="52">
        <f t="shared" si="166"/>
        <v>0.91788395981609627</v>
      </c>
      <c r="DK102" s="52">
        <f t="shared" si="166"/>
        <v>0.95821680087504268</v>
      </c>
      <c r="DL102" s="52">
        <f t="shared" si="166"/>
        <v>0.99815788385163451</v>
      </c>
      <c r="DM102" s="52">
        <f t="shared" si="166"/>
        <v>1.0377099653628026</v>
      </c>
      <c r="DN102" s="52">
        <f t="shared" si="166"/>
        <v>1.0768757849270041</v>
      </c>
      <c r="DO102" s="52">
        <f t="shared" si="166"/>
        <v>1.1156580650633237</v>
      </c>
      <c r="DP102" s="52">
        <f t="shared" si="166"/>
        <v>1.1540595113900243</v>
      </c>
    </row>
    <row r="103" spans="1:120" x14ac:dyDescent="0.25">
      <c r="A103" s="52" t="str">
        <f t="shared" si="138"/>
        <v>20_USA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20_USA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2.4804920102339542E-3</v>
      </c>
      <c r="CM103" s="52">
        <f t="shared" si="167"/>
        <v>7.4764206622032169E-3</v>
      </c>
      <c r="CN103" s="52">
        <f t="shared" si="167"/>
        <v>1.5018856511720337E-2</v>
      </c>
      <c r="CO103" s="52">
        <f t="shared" si="167"/>
        <v>2.5135894817371628E-2</v>
      </c>
      <c r="CP103" s="52">
        <f t="shared" si="167"/>
        <v>3.7853297712735046E-2</v>
      </c>
      <c r="CQ103" s="52">
        <f t="shared" si="167"/>
        <v>5.3194891449078942E-2</v>
      </c>
      <c r="CR103" s="52">
        <f t="shared" si="167"/>
        <v>7.1183225283248233E-2</v>
      </c>
      <c r="CS103" s="52">
        <f t="shared" si="167"/>
        <v>9.1840156184200869E-2</v>
      </c>
      <c r="CT103" s="52">
        <f t="shared" si="167"/>
        <v>0.1151866878288801</v>
      </c>
      <c r="CU103" s="52">
        <f t="shared" si="167"/>
        <v>0.14124281164338842</v>
      </c>
      <c r="CV103" s="52">
        <f t="shared" si="167"/>
        <v>0.1674509943447571</v>
      </c>
      <c r="CW103" s="52">
        <f t="shared" ref="CW103:DP103" si="168">CW$50*CW28</f>
        <v>0.19232114653206994</v>
      </c>
      <c r="CX103" s="52">
        <f t="shared" si="168"/>
        <v>0.21695821724876488</v>
      </c>
      <c r="CY103" s="52">
        <f t="shared" si="168"/>
        <v>0.24136382797857309</v>
      </c>
      <c r="CZ103" s="52">
        <f t="shared" si="168"/>
        <v>0.26553959020392803</v>
      </c>
      <c r="DA103" s="52">
        <f t="shared" si="168"/>
        <v>0.28948710546373957</v>
      </c>
      <c r="DB103" s="52">
        <f t="shared" si="168"/>
        <v>0.31320796541084722</v>
      </c>
      <c r="DC103" s="52">
        <f t="shared" si="168"/>
        <v>0.3367037518691553</v>
      </c>
      <c r="DD103" s="52">
        <f t="shared" si="168"/>
        <v>0.35997603689045071</v>
      </c>
      <c r="DE103" s="52">
        <f t="shared" si="168"/>
        <v>0.38302638281090629</v>
      </c>
      <c r="DF103" s="52">
        <f t="shared" si="168"/>
        <v>0.40585634230727063</v>
      </c>
      <c r="DG103" s="52">
        <f t="shared" si="168"/>
        <v>0.42846745845274575</v>
      </c>
      <c r="DH103" s="52">
        <f t="shared" si="168"/>
        <v>0.45086126477255534</v>
      </c>
      <c r="DI103" s="52">
        <f t="shared" si="168"/>
        <v>0.47303928529920458</v>
      </c>
      <c r="DJ103" s="52">
        <f t="shared" si="168"/>
        <v>0.49500303462743261</v>
      </c>
      <c r="DK103" s="52">
        <f t="shared" si="168"/>
        <v>0.51675401796886111</v>
      </c>
      <c r="DL103" s="52">
        <f t="shared" si="168"/>
        <v>0.53829373120633872</v>
      </c>
      <c r="DM103" s="52">
        <f t="shared" si="168"/>
        <v>0.55962366094798321</v>
      </c>
      <c r="DN103" s="52">
        <f t="shared" si="168"/>
        <v>0.58074528458092545</v>
      </c>
      <c r="DO103" s="52">
        <f t="shared" si="168"/>
        <v>0.60166007032475266</v>
      </c>
      <c r="DP103" s="52">
        <f t="shared" si="168"/>
        <v>0.62236947728465619</v>
      </c>
    </row>
    <row r="104" spans="1:120" x14ac:dyDescent="0.25">
      <c r="A104" s="52" t="str">
        <f t="shared" si="138"/>
        <v>20_USA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20_USA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20_USA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20_USA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20_USA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20_USA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6.1632395492734311E-2</v>
      </c>
      <c r="CM106" s="52">
        <f t="shared" si="173"/>
        <v>0.18576545025012944</v>
      </c>
      <c r="CN106" s="52">
        <f t="shared" si="173"/>
        <v>0.37317116949377754</v>
      </c>
      <c r="CO106" s="52">
        <f t="shared" si="173"/>
        <v>0.62454763170227001</v>
      </c>
      <c r="CP106" s="52">
        <f t="shared" si="173"/>
        <v>0.94053494456346143</v>
      </c>
      <c r="CQ106" s="52">
        <f t="shared" si="173"/>
        <v>1.3217251152014315</v>
      </c>
      <c r="CR106" s="52">
        <f t="shared" si="173"/>
        <v>1.7686784214603335</v>
      </c>
      <c r="CS106" s="52">
        <f t="shared" si="173"/>
        <v>2.2819379400158954</v>
      </c>
      <c r="CT106" s="52">
        <f t="shared" si="173"/>
        <v>2.8620255459311408</v>
      </c>
      <c r="CU106" s="52">
        <f t="shared" si="173"/>
        <v>3.5094379630313934</v>
      </c>
      <c r="CV106" s="52">
        <f t="shared" si="173"/>
        <v>4.1606285634172595</v>
      </c>
      <c r="CW106" s="52">
        <f t="shared" ref="CW106:DP106" si="174">CW$50*CW31</f>
        <v>4.7785733297172266</v>
      </c>
      <c r="CX106" s="52">
        <f t="shared" si="174"/>
        <v>5.3907267573150817</v>
      </c>
      <c r="CY106" s="52">
        <f t="shared" si="174"/>
        <v>5.9971291349624849</v>
      </c>
      <c r="CZ106" s="52">
        <f t="shared" si="174"/>
        <v>6.5978205029104293</v>
      </c>
      <c r="DA106" s="52">
        <f t="shared" si="174"/>
        <v>7.1928406543447361</v>
      </c>
      <c r="DB106" s="52">
        <f t="shared" si="174"/>
        <v>7.7822291368135881</v>
      </c>
      <c r="DC106" s="52">
        <f t="shared" si="174"/>
        <v>8.3660252536471571</v>
      </c>
      <c r="DD106" s="52">
        <f t="shared" si="174"/>
        <v>8.9442680653693483</v>
      </c>
      <c r="DE106" s="52">
        <f t="shared" si="174"/>
        <v>9.5169963911017348</v>
      </c>
      <c r="DF106" s="52">
        <f t="shared" si="174"/>
        <v>10.084248809959687</v>
      </c>
      <c r="DG106" s="52">
        <f t="shared" si="174"/>
        <v>10.646063662440762</v>
      </c>
      <c r="DH106" s="52">
        <f t="shared" si="174"/>
        <v>11.202479051805401</v>
      </c>
      <c r="DI106" s="52">
        <f t="shared" si="174"/>
        <v>11.753532845449955</v>
      </c>
      <c r="DJ106" s="52">
        <f t="shared" si="174"/>
        <v>12.299262676272086</v>
      </c>
      <c r="DK106" s="52">
        <f t="shared" si="174"/>
        <v>12.839705944028617</v>
      </c>
      <c r="DL106" s="52">
        <f t="shared" si="174"/>
        <v>13.374899816685796</v>
      </c>
      <c r="DM106" s="52">
        <f t="shared" si="174"/>
        <v>13.904881231762106</v>
      </c>
      <c r="DN106" s="52">
        <f t="shared" si="174"/>
        <v>14.429686897663606</v>
      </c>
      <c r="DO106" s="52">
        <f t="shared" si="174"/>
        <v>14.949353295011841</v>
      </c>
      <c r="DP106" s="52">
        <f t="shared" si="174"/>
        <v>15.463916677964395</v>
      </c>
    </row>
    <row r="107" spans="1:120" x14ac:dyDescent="0.25">
      <c r="A107" s="52" t="str">
        <f t="shared" si="138"/>
        <v>20_USA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20_USA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0.58023499842846682</v>
      </c>
      <c r="CM107" s="52">
        <f t="shared" si="175"/>
        <v>1.7488792196411398</v>
      </c>
      <c r="CN107" s="52">
        <f t="shared" si="175"/>
        <v>3.5132006668521742</v>
      </c>
      <c r="CO107" s="52">
        <f t="shared" si="175"/>
        <v>5.8797713637788078</v>
      </c>
      <c r="CP107" s="52">
        <f t="shared" si="175"/>
        <v>8.8546175711283723</v>
      </c>
      <c r="CQ107" s="52">
        <f t="shared" si="175"/>
        <v>12.443312709339311</v>
      </c>
      <c r="CR107" s="52">
        <f t="shared" si="175"/>
        <v>16.651131485185932</v>
      </c>
      <c r="CS107" s="52">
        <f t="shared" si="175"/>
        <v>21.483186665932401</v>
      </c>
      <c r="CT107" s="52">
        <f t="shared" si="175"/>
        <v>26.944391417357075</v>
      </c>
      <c r="CU107" s="52">
        <f t="shared" si="175"/>
        <v>33.039422120212357</v>
      </c>
      <c r="CV107" s="52">
        <f t="shared" si="175"/>
        <v>39.170022334122073</v>
      </c>
      <c r="CW107" s="52">
        <f t="shared" ref="CW107:DP107" si="176">CW$50*CW32</f>
        <v>44.987631363211484</v>
      </c>
      <c r="CX107" s="52">
        <f t="shared" si="176"/>
        <v>50.750718133741024</v>
      </c>
      <c r="CY107" s="52">
        <f t="shared" si="176"/>
        <v>56.459661942078618</v>
      </c>
      <c r="CZ107" s="52">
        <f t="shared" si="176"/>
        <v>62.114839745095523</v>
      </c>
      <c r="DA107" s="52">
        <f t="shared" si="176"/>
        <v>67.716626173680666</v>
      </c>
      <c r="DB107" s="52">
        <f t="shared" si="176"/>
        <v>73.265393546180192</v>
      </c>
      <c r="DC107" s="52">
        <f t="shared" si="176"/>
        <v>78.761511881762388</v>
      </c>
      <c r="DD107" s="52">
        <f t="shared" si="176"/>
        <v>84.205348913708548</v>
      </c>
      <c r="DE107" s="52">
        <f t="shared" si="176"/>
        <v>89.597270102630162</v>
      </c>
      <c r="DF107" s="52">
        <f t="shared" si="176"/>
        <v>94.937638649612694</v>
      </c>
      <c r="DG107" s="52">
        <f t="shared" si="176"/>
        <v>100.22681550928668</v>
      </c>
      <c r="DH107" s="52">
        <f t="shared" si="176"/>
        <v>105.46515940282602</v>
      </c>
      <c r="DI107" s="52">
        <f t="shared" si="176"/>
        <v>110.65302683087435</v>
      </c>
      <c r="DJ107" s="52">
        <f t="shared" si="176"/>
        <v>115.79077208639953</v>
      </c>
      <c r="DK107" s="52">
        <f t="shared" si="176"/>
        <v>120.87874726747704</v>
      </c>
      <c r="DL107" s="52">
        <f t="shared" si="176"/>
        <v>125.91730229000203</v>
      </c>
      <c r="DM107" s="52">
        <f t="shared" si="176"/>
        <v>130.90678490033108</v>
      </c>
      <c r="DN107" s="52">
        <f t="shared" si="176"/>
        <v>135.84754068785364</v>
      </c>
      <c r="DO107" s="52">
        <f t="shared" si="176"/>
        <v>140.73991309749374</v>
      </c>
      <c r="DP107" s="52">
        <f t="shared" si="176"/>
        <v>145.58424344214208</v>
      </c>
    </row>
    <row r="108" spans="1:120" x14ac:dyDescent="0.25">
      <c r="A108" s="52" t="str">
        <f t="shared" si="138"/>
        <v>20_USA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20_USA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20_USA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20_USA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20_USA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20_USA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20_USA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20_USA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20_USA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20_USA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2.702180744156478E-2</v>
      </c>
      <c r="CM112" s="52">
        <f t="shared" si="185"/>
        <v>8.144609966598397E-2</v>
      </c>
      <c r="CN112" s="52">
        <f t="shared" si="185"/>
        <v>0.16361135088434356</v>
      </c>
      <c r="CO112" s="52">
        <f t="shared" si="185"/>
        <v>0.27382362322641796</v>
      </c>
      <c r="CP112" s="52">
        <f t="shared" si="185"/>
        <v>0.41236356239070365</v>
      </c>
      <c r="CQ112" s="52">
        <f t="shared" si="185"/>
        <v>0.57949072509867827</v>
      </c>
      <c r="CR112" s="52">
        <f t="shared" si="185"/>
        <v>0.7754507568407929</v>
      </c>
      <c r="CS112" s="52">
        <f t="shared" si="185"/>
        <v>1.0004817615109529</v>
      </c>
      <c r="CT112" s="52">
        <f t="shared" si="185"/>
        <v>1.2548125474712024</v>
      </c>
      <c r="CU112" s="52">
        <f t="shared" si="185"/>
        <v>1.5386608958973709</v>
      </c>
      <c r="CV112" s="52">
        <f t="shared" si="185"/>
        <v>1.8241657326103655</v>
      </c>
      <c r="CW112" s="52">
        <f t="shared" ref="CW112:DP112" si="186">CW$50*CW37</f>
        <v>2.095094427673807</v>
      </c>
      <c r="CX112" s="52">
        <f t="shared" si="186"/>
        <v>2.3634839963900371</v>
      </c>
      <c r="CY112" s="52">
        <f t="shared" si="186"/>
        <v>2.629352102763201</v>
      </c>
      <c r="CZ112" s="52">
        <f t="shared" si="186"/>
        <v>2.8927163018460198</v>
      </c>
      <c r="DA112" s="52">
        <f t="shared" si="186"/>
        <v>3.153594040369164</v>
      </c>
      <c r="DB112" s="52">
        <f t="shared" si="186"/>
        <v>3.4120026573671343</v>
      </c>
      <c r="DC112" s="52">
        <f t="shared" si="186"/>
        <v>3.6679593848006737</v>
      </c>
      <c r="DD112" s="52">
        <f t="shared" si="186"/>
        <v>3.9214813481757322</v>
      </c>
      <c r="DE112" s="52">
        <f t="shared" si="186"/>
        <v>4.1725855671589906</v>
      </c>
      <c r="DF112" s="52">
        <f t="shared" si="186"/>
        <v>4.4212889561899811</v>
      </c>
      <c r="DG112" s="52">
        <f t="shared" si="186"/>
        <v>4.6676083250898053</v>
      </c>
      <c r="DH112" s="52">
        <f t="shared" si="186"/>
        <v>4.9115603796664775</v>
      </c>
      <c r="DI112" s="52">
        <f t="shared" si="186"/>
        <v>5.1531617223169075</v>
      </c>
      <c r="DJ112" s="52">
        <f t="shared" si="186"/>
        <v>5.3924288526255433</v>
      </c>
      <c r="DK112" s="52">
        <f t="shared" si="186"/>
        <v>5.6293781679596933</v>
      </c>
      <c r="DL112" s="52">
        <f t="shared" si="186"/>
        <v>5.8640259640615424</v>
      </c>
      <c r="DM112" s="52">
        <f t="shared" si="186"/>
        <v>6.0963884356368743</v>
      </c>
      <c r="DN112" s="52">
        <f t="shared" si="186"/>
        <v>6.3264816769405376</v>
      </c>
      <c r="DO112" s="52">
        <f t="shared" si="186"/>
        <v>6.5543216823586476</v>
      </c>
      <c r="DP112" s="52">
        <f t="shared" si="186"/>
        <v>6.7799243469875634</v>
      </c>
    </row>
    <row r="113" spans="1:120" x14ac:dyDescent="0.25">
      <c r="A113" s="52" t="str">
        <f t="shared" si="138"/>
        <v>20_USA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20_USA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20_USA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20_USA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9.0152531352046781E-5</v>
      </c>
      <c r="CM114" s="52">
        <f t="shared" si="189"/>
        <v>2.7172764329395845E-4</v>
      </c>
      <c r="CN114" s="52">
        <f t="shared" si="189"/>
        <v>5.4585458326755678E-4</v>
      </c>
      <c r="CO114" s="52">
        <f t="shared" si="189"/>
        <v>9.1355446267739283E-4</v>
      </c>
      <c r="CP114" s="52">
        <f t="shared" si="189"/>
        <v>1.3757635963938626E-3</v>
      </c>
      <c r="CQ114" s="52">
        <f t="shared" si="189"/>
        <v>1.9333479403868346E-3</v>
      </c>
      <c r="CR114" s="52">
        <f t="shared" si="189"/>
        <v>2.5871270387533224E-3</v>
      </c>
      <c r="CS114" s="52">
        <f t="shared" si="189"/>
        <v>3.3378952746524375E-3</v>
      </c>
      <c r="CT114" s="52">
        <f t="shared" si="189"/>
        <v>4.1864160186720822E-3</v>
      </c>
      <c r="CU114" s="52">
        <f t="shared" si="189"/>
        <v>5.1334158515313373E-3</v>
      </c>
      <c r="CV114" s="52">
        <f t="shared" si="189"/>
        <v>6.0859422063501397E-3</v>
      </c>
      <c r="CW114" s="52">
        <f t="shared" ref="CW114:DP114" si="190">CW$50*CW39</f>
        <v>6.9898383549958365E-3</v>
      </c>
      <c r="CX114" s="52">
        <f t="shared" si="190"/>
        <v>7.8852632469308646E-3</v>
      </c>
      <c r="CY114" s="52">
        <f t="shared" si="190"/>
        <v>8.7722758143599193E-3</v>
      </c>
      <c r="CZ114" s="52">
        <f t="shared" si="190"/>
        <v>9.6509346259943795E-3</v>
      </c>
      <c r="DA114" s="52">
        <f t="shared" si="190"/>
        <v>1.052129788915206E-2</v>
      </c>
      <c r="DB114" s="52">
        <f t="shared" si="190"/>
        <v>1.1383423451845344E-2</v>
      </c>
      <c r="DC114" s="52">
        <f t="shared" si="190"/>
        <v>1.2237368804857721E-2</v>
      </c>
      <c r="DD114" s="52">
        <f t="shared" si="190"/>
        <v>1.3083191083808827E-2</v>
      </c>
      <c r="DE114" s="52">
        <f t="shared" si="190"/>
        <v>1.3920947071208039E-2</v>
      </c>
      <c r="DF114" s="52">
        <f t="shared" si="190"/>
        <v>1.475069319849664E-2</v>
      </c>
      <c r="DG114" s="52">
        <f t="shared" si="190"/>
        <v>1.5572485548078711E-2</v>
      </c>
      <c r="DH114" s="52">
        <f t="shared" si="190"/>
        <v>1.6386379855340714E-2</v>
      </c>
      <c r="DI114" s="52">
        <f t="shared" si="190"/>
        <v>1.7192431510659894E-2</v>
      </c>
      <c r="DJ114" s="52">
        <f t="shared" si="190"/>
        <v>1.7990695561401513E-2</v>
      </c>
      <c r="DK114" s="52">
        <f t="shared" si="190"/>
        <v>1.8781226713905017E-2</v>
      </c>
      <c r="DL114" s="52">
        <f t="shared" si="190"/>
        <v>1.9564079335459172E-2</v>
      </c>
      <c r="DM114" s="52">
        <f t="shared" si="190"/>
        <v>2.033930745626622E-2</v>
      </c>
      <c r="DN114" s="52">
        <f t="shared" si="190"/>
        <v>2.1106964771395148E-2</v>
      </c>
      <c r="DO114" s="52">
        <f t="shared" si="190"/>
        <v>2.1867104642724101E-2</v>
      </c>
      <c r="DP114" s="52">
        <f t="shared" si="190"/>
        <v>2.2619780100871983E-2</v>
      </c>
    </row>
    <row r="115" spans="1:120" x14ac:dyDescent="0.25">
      <c r="A115" s="52" t="str">
        <f t="shared" si="138"/>
        <v>20_USA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20_USA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20_USA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20_USA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20_USA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20_USA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20_USA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20_USA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9.5275590329247934E-4</v>
      </c>
      <c r="CM118" s="52">
        <f t="shared" si="197"/>
        <v>2.8716899276527551E-3</v>
      </c>
      <c r="CN118" s="52">
        <f t="shared" si="197"/>
        <v>5.7687362600674624E-3</v>
      </c>
      <c r="CO118" s="52">
        <f t="shared" si="197"/>
        <v>9.6546862771514832E-3</v>
      </c>
      <c r="CP118" s="52">
        <f t="shared" si="197"/>
        <v>1.4539435203217791E-2</v>
      </c>
      <c r="CQ118" s="52">
        <f t="shared" si="197"/>
        <v>2.0432134691025436E-2</v>
      </c>
      <c r="CR118" s="52">
        <f t="shared" si="197"/>
        <v>2.7341445900330302E-2</v>
      </c>
      <c r="CS118" s="52">
        <f t="shared" si="197"/>
        <v>3.527576408341173E-2</v>
      </c>
      <c r="CT118" s="52">
        <f t="shared" si="197"/>
        <v>4.4243156743456975E-2</v>
      </c>
      <c r="CU118" s="52">
        <f t="shared" si="197"/>
        <v>5.4251302578545199E-2</v>
      </c>
      <c r="CV118" s="52">
        <f t="shared" si="197"/>
        <v>6.4317854166002941E-2</v>
      </c>
      <c r="CW118" s="52">
        <f t="shared" ref="CW118:DP118" si="198">CW$50*CW43</f>
        <v>7.3870468814420928E-2</v>
      </c>
      <c r="CX118" s="52">
        <f t="shared" si="198"/>
        <v>8.333355697125458E-2</v>
      </c>
      <c r="CY118" s="52">
        <f t="shared" si="198"/>
        <v>9.2707741447700401E-2</v>
      </c>
      <c r="CZ118" s="52">
        <f t="shared" si="198"/>
        <v>0.1019936412134609</v>
      </c>
      <c r="DA118" s="52">
        <f t="shared" si="198"/>
        <v>0.11119187141893541</v>
      </c>
      <c r="DB118" s="52">
        <f t="shared" si="198"/>
        <v>0.12030304341728804</v>
      </c>
      <c r="DC118" s="52">
        <f t="shared" si="198"/>
        <v>0.12932776478639299</v>
      </c>
      <c r="DD118" s="52">
        <f t="shared" si="198"/>
        <v>0.13826663935065861</v>
      </c>
      <c r="DE118" s="52">
        <f t="shared" si="198"/>
        <v>0.14712026720272994</v>
      </c>
      <c r="DF118" s="52">
        <f t="shared" si="198"/>
        <v>0.15588924472507149</v>
      </c>
      <c r="DG118" s="52">
        <f t="shared" si="198"/>
        <v>0.1645741646114296</v>
      </c>
      <c r="DH118" s="52">
        <f t="shared" si="198"/>
        <v>0.1731756158881764</v>
      </c>
      <c r="DI118" s="52">
        <f t="shared" si="198"/>
        <v>0.18169418393553483</v>
      </c>
      <c r="DJ118" s="52">
        <f t="shared" si="198"/>
        <v>0.1901304505086861</v>
      </c>
      <c r="DK118" s="52">
        <f t="shared" si="198"/>
        <v>0.19848499375876008</v>
      </c>
      <c r="DL118" s="52">
        <f t="shared" si="198"/>
        <v>0.20675838825370876</v>
      </c>
      <c r="DM118" s="52">
        <f t="shared" si="198"/>
        <v>0.21495120499906445</v>
      </c>
      <c r="DN118" s="52">
        <f t="shared" si="198"/>
        <v>0.22306401145858198</v>
      </c>
      <c r="DO118" s="52">
        <f t="shared" si="198"/>
        <v>0.2310973715747669</v>
      </c>
      <c r="DP118" s="52">
        <f t="shared" si="198"/>
        <v>0.23905184578928915</v>
      </c>
    </row>
    <row r="119" spans="1:120" x14ac:dyDescent="0.25">
      <c r="A119" s="52" t="str">
        <f t="shared" si="138"/>
        <v>20_USA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20_USA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1.3319953340723073E-4</v>
      </c>
      <c r="CM119" s="52">
        <f t="shared" si="199"/>
        <v>4.0147508625424695E-4</v>
      </c>
      <c r="CN119" s="52">
        <f t="shared" si="199"/>
        <v>8.0649511121892877E-4</v>
      </c>
      <c r="CO119" s="52">
        <f t="shared" si="199"/>
        <v>1.3497682909816532E-3</v>
      </c>
      <c r="CP119" s="52">
        <f t="shared" si="199"/>
        <v>2.0326780221258394E-3</v>
      </c>
      <c r="CQ119" s="52">
        <f t="shared" si="199"/>
        <v>2.8565037466084442E-3</v>
      </c>
      <c r="CR119" s="52">
        <f t="shared" si="199"/>
        <v>3.8224563332724354E-3</v>
      </c>
      <c r="CS119" s="52">
        <f t="shared" si="199"/>
        <v>4.931709475907143E-3</v>
      </c>
      <c r="CT119" s="52">
        <f t="shared" si="199"/>
        <v>6.1853910475140276E-3</v>
      </c>
      <c r="CU119" s="52">
        <f t="shared" si="199"/>
        <v>7.5845745644027582E-3</v>
      </c>
      <c r="CV119" s="52">
        <f t="shared" si="199"/>
        <v>8.9919234665040426E-3</v>
      </c>
      <c r="CW119" s="52">
        <f t="shared" ref="CW119:DP119" si="200">CW$50*CW44</f>
        <v>1.0327421687602704E-2</v>
      </c>
      <c r="CX119" s="52">
        <f t="shared" si="200"/>
        <v>1.1650403705059474E-2</v>
      </c>
      <c r="CY119" s="52">
        <f t="shared" si="200"/>
        <v>1.2960956590663141E-2</v>
      </c>
      <c r="CZ119" s="52">
        <f t="shared" si="200"/>
        <v>1.4259166879144461E-2</v>
      </c>
      <c r="DA119" s="52">
        <f t="shared" si="200"/>
        <v>1.5545120571278541E-2</v>
      </c>
      <c r="DB119" s="52">
        <f t="shared" si="200"/>
        <v>1.6818903136970018E-2</v>
      </c>
      <c r="DC119" s="52">
        <f t="shared" si="200"/>
        <v>1.8080599518321146E-2</v>
      </c>
      <c r="DD119" s="52">
        <f t="shared" si="200"/>
        <v>1.9330294132682859E-2</v>
      </c>
      <c r="DE119" s="52">
        <f t="shared" si="200"/>
        <v>2.0568070875688928E-2</v>
      </c>
      <c r="DF119" s="52">
        <f t="shared" si="200"/>
        <v>2.1794013124273266E-2</v>
      </c>
      <c r="DG119" s="52">
        <f t="shared" si="200"/>
        <v>2.3008203739670541E-2</v>
      </c>
      <c r="DH119" s="52">
        <f t="shared" si="200"/>
        <v>2.4210725070400087E-2</v>
      </c>
      <c r="DI119" s="52">
        <f t="shared" si="200"/>
        <v>2.5401658955233299E-2</v>
      </c>
      <c r="DJ119" s="52">
        <f t="shared" si="200"/>
        <v>2.658108672614453E-2</v>
      </c>
      <c r="DK119" s="52">
        <f t="shared" si="200"/>
        <v>2.7749089211245654E-2</v>
      </c>
      <c r="DL119" s="52">
        <f t="shared" si="200"/>
        <v>2.8905746737704269E-2</v>
      </c>
      <c r="DM119" s="52">
        <f t="shared" si="200"/>
        <v>3.005113913464575E-2</v>
      </c>
      <c r="DN119" s="52">
        <f t="shared" si="200"/>
        <v>3.1185345736039191E-2</v>
      </c>
      <c r="DO119" s="52">
        <f t="shared" si="200"/>
        <v>3.230844538356728E-2</v>
      </c>
      <c r="DP119" s="52">
        <f t="shared" si="200"/>
        <v>3.342051642948024E-2</v>
      </c>
    </row>
    <row r="120" spans="1:120" x14ac:dyDescent="0.25">
      <c r="A120" s="54" t="str">
        <f t="shared" si="138"/>
        <v>20_USA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20_USA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0.3297157251784712</v>
      </c>
      <c r="CM120" s="54">
        <f t="shared" si="202"/>
        <v>0.99575008476178817</v>
      </c>
      <c r="CN120" s="54">
        <f t="shared" si="202"/>
        <v>2.0042438416504726</v>
      </c>
      <c r="CO120" s="54">
        <f t="shared" si="202"/>
        <v>3.3609912364994003</v>
      </c>
      <c r="CP120" s="54">
        <f t="shared" si="202"/>
        <v>5.0715225978135248</v>
      </c>
      <c r="CQ120" s="54">
        <f t="shared" si="202"/>
        <v>7.1411550489157776</v>
      </c>
      <c r="CR120" s="54">
        <f t="shared" si="202"/>
        <v>9.5750790093548979</v>
      </c>
      <c r="CS120" s="54">
        <f t="shared" si="202"/>
        <v>12.378435730317619</v>
      </c>
      <c r="CT120" s="54">
        <f t="shared" si="202"/>
        <v>15.556295048519225</v>
      </c>
      <c r="CU120" s="54">
        <f t="shared" si="202"/>
        <v>19.113633145001202</v>
      </c>
      <c r="CV120" s="58">
        <f t="shared" ref="CV120:DP120" si="203">CV127</f>
        <v>22.70596253234423</v>
      </c>
      <c r="CW120" s="58">
        <f t="shared" si="203"/>
        <v>26.131046600799188</v>
      </c>
      <c r="CX120" s="58">
        <f t="shared" si="203"/>
        <v>29.538316097784055</v>
      </c>
      <c r="CY120" s="58">
        <f t="shared" si="203"/>
        <v>32.927894954376399</v>
      </c>
      <c r="CZ120" s="58">
        <f t="shared" si="203"/>
        <v>36.299906337247975</v>
      </c>
      <c r="DA120" s="58">
        <f t="shared" si="203"/>
        <v>39.65447265308044</v>
      </c>
      <c r="DB120" s="58">
        <f t="shared" si="203"/>
        <v>42.991715552956521</v>
      </c>
      <c r="DC120" s="58">
        <f t="shared" si="203"/>
        <v>46.311755936726911</v>
      </c>
      <c r="DD120" s="58">
        <f t="shared" si="203"/>
        <v>49.614713957352876</v>
      </c>
      <c r="DE120" s="58">
        <f t="shared" si="203"/>
        <v>52.900709025224856</v>
      </c>
      <c r="DF120" s="58">
        <f t="shared" si="203"/>
        <v>56.169859812457105</v>
      </c>
      <c r="DG120" s="58">
        <f t="shared" si="203"/>
        <v>59.422284257158388</v>
      </c>
      <c r="DH120" s="58">
        <f t="shared" si="203"/>
        <v>62.65809956767923</v>
      </c>
      <c r="DI120" s="58">
        <f t="shared" si="203"/>
        <v>65.877422226835293</v>
      </c>
      <c r="DJ120" s="58">
        <f t="shared" si="203"/>
        <v>69.080367996107597</v>
      </c>
      <c r="DK120" s="58">
        <f t="shared" si="203"/>
        <v>72.267051919819224</v>
      </c>
      <c r="DL120" s="58">
        <f t="shared" si="203"/>
        <v>75.437588329288928</v>
      </c>
      <c r="DM120" s="58">
        <f t="shared" si="203"/>
        <v>78.592090846961668</v>
      </c>
      <c r="DN120" s="58">
        <f t="shared" si="203"/>
        <v>81.730672390516233</v>
      </c>
      <c r="DO120" s="58">
        <f t="shared" si="203"/>
        <v>84.853445176949975</v>
      </c>
      <c r="DP120" s="58">
        <f t="shared" si="203"/>
        <v>87.960520726640922</v>
      </c>
    </row>
    <row r="121" spans="1:120" x14ac:dyDescent="0.25">
      <c r="A121" s="52" t="str">
        <f t="shared" si="138"/>
        <v>20_USA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20_USA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2.4437656653584345E-4</v>
      </c>
      <c r="CM121" s="52">
        <f t="shared" si="204"/>
        <v>7.3657242348244237E-4</v>
      </c>
      <c r="CN121" s="52">
        <f t="shared" si="204"/>
        <v>1.4796486231304327E-3</v>
      </c>
      <c r="CO121" s="52">
        <f t="shared" si="204"/>
        <v>2.4763730932945119E-3</v>
      </c>
      <c r="CP121" s="52">
        <f t="shared" si="204"/>
        <v>3.7292839037303747E-3</v>
      </c>
      <c r="CQ121" s="52">
        <f t="shared" si="204"/>
        <v>5.2407284022441642E-3</v>
      </c>
      <c r="CR121" s="52">
        <f t="shared" si="204"/>
        <v>7.0129281279269024E-3</v>
      </c>
      <c r="CS121" s="52">
        <f t="shared" si="204"/>
        <v>9.0480364160873839E-3</v>
      </c>
      <c r="CT121" s="52">
        <f t="shared" si="204"/>
        <v>1.134812253622329E-2</v>
      </c>
      <c r="CU121" s="52">
        <f t="shared" si="204"/>
        <v>1.3915156031494172E-2</v>
      </c>
      <c r="CV121" s="52">
        <f t="shared" ref="CV121:DP121" si="205">CV$50*CV46</f>
        <v>1.6497170275958716E-2</v>
      </c>
      <c r="CW121" s="52">
        <f t="shared" si="205"/>
        <v>1.8947362566715649E-2</v>
      </c>
      <c r="CX121" s="52">
        <f t="shared" si="205"/>
        <v>2.1374591812529199E-2</v>
      </c>
      <c r="CY121" s="52">
        <f t="shared" si="205"/>
        <v>2.3779017760991866E-2</v>
      </c>
      <c r="CZ121" s="52">
        <f t="shared" si="205"/>
        <v>2.616079917437443E-2</v>
      </c>
      <c r="DA121" s="52">
        <f t="shared" si="205"/>
        <v>2.8520093835317725E-2</v>
      </c>
      <c r="DB121" s="52">
        <f t="shared" si="205"/>
        <v>3.0857058552492943E-2</v>
      </c>
      <c r="DC121" s="52">
        <f t="shared" si="205"/>
        <v>3.3171849166230553E-2</v>
      </c>
      <c r="DD121" s="52">
        <f t="shared" si="205"/>
        <v>3.5464620554117948E-2</v>
      </c>
      <c r="DE121" s="52">
        <f t="shared" si="205"/>
        <v>3.7735526636566138E-2</v>
      </c>
      <c r="DF121" s="52">
        <f t="shared" si="205"/>
        <v>3.9984720382345504E-2</v>
      </c>
      <c r="DG121" s="52">
        <f t="shared" si="205"/>
        <v>4.2212353814090858E-2</v>
      </c>
      <c r="DH121" s="52">
        <f t="shared" si="205"/>
        <v>4.4418578013775988E-2</v>
      </c>
      <c r="DI121" s="52">
        <f t="shared" si="205"/>
        <v>4.6603543128157794E-2</v>
      </c>
      <c r="DJ121" s="52">
        <f t="shared" si="205"/>
        <v>4.8767398374190238E-2</v>
      </c>
      <c r="DK121" s="52">
        <f t="shared" si="205"/>
        <v>5.091029204440823E-2</v>
      </c>
      <c r="DL121" s="52">
        <f t="shared" si="205"/>
        <v>5.3032371512281594E-2</v>
      </c>
      <c r="DM121" s="52">
        <f t="shared" si="205"/>
        <v>5.5133783237539376E-2</v>
      </c>
      <c r="DN121" s="52">
        <f t="shared" si="205"/>
        <v>5.7214672771464511E-2</v>
      </c>
      <c r="DO121" s="52">
        <f t="shared" si="205"/>
        <v>5.9275184762159143E-2</v>
      </c>
      <c r="DP121" s="52">
        <f t="shared" si="205"/>
        <v>6.131546295978068E-2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0.18958565037437716</v>
      </c>
      <c r="CM124" s="58">
        <f t="shared" si="207"/>
        <v>0.57142779249772313</v>
      </c>
      <c r="CN124" s="58">
        <f t="shared" si="207"/>
        <v>1.1479011695689327</v>
      </c>
      <c r="CO124" s="58">
        <f t="shared" si="207"/>
        <v>1.9211531208455188</v>
      </c>
      <c r="CP124" s="58">
        <f t="shared" si="207"/>
        <v>2.8931526632923648</v>
      </c>
      <c r="CQ124" s="58">
        <f t="shared" si="207"/>
        <v>4.0657208531047964</v>
      </c>
      <c r="CR124" s="58">
        <f t="shared" si="207"/>
        <v>5.4405811449469557</v>
      </c>
      <c r="CS124" s="58">
        <f t="shared" si="207"/>
        <v>7.0194040814603857</v>
      </c>
      <c r="CT124" s="58">
        <f t="shared" si="207"/>
        <v>8.8037949876117132</v>
      </c>
      <c r="CU124" s="58">
        <f t="shared" si="207"/>
        <v>10.795281821364076</v>
      </c>
      <c r="CV124" s="58">
        <f t="shared" ref="CV124:DP124" si="208">CV50*CV45</f>
        <v>12.79839061674409</v>
      </c>
      <c r="CW124" s="58">
        <f t="shared" si="208"/>
        <v>14.699232852029795</v>
      </c>
      <c r="CX124" s="58">
        <f t="shared" si="208"/>
        <v>16.582260515845409</v>
      </c>
      <c r="CY124" s="58">
        <f t="shared" si="208"/>
        <v>18.447597539268497</v>
      </c>
      <c r="CZ124" s="58">
        <f t="shared" si="208"/>
        <v>20.295367088970824</v>
      </c>
      <c r="DA124" s="58">
        <f t="shared" si="208"/>
        <v>22.125691571634032</v>
      </c>
      <c r="DB124" s="58">
        <f t="shared" si="208"/>
        <v>23.938692638340864</v>
      </c>
      <c r="DC124" s="58">
        <f t="shared" si="208"/>
        <v>25.734491188941995</v>
      </c>
      <c r="DD124" s="58">
        <f t="shared" si="208"/>
        <v>27.5132073763987</v>
      </c>
      <c r="DE124" s="58">
        <f t="shared" si="208"/>
        <v>29.274960611101431</v>
      </c>
      <c r="DF124" s="58">
        <f t="shared" si="208"/>
        <v>31.01986956516442</v>
      </c>
      <c r="DG124" s="58">
        <f t="shared" si="208"/>
        <v>32.748052176696454</v>
      </c>
      <c r="DH124" s="58">
        <f t="shared" si="208"/>
        <v>34.45962565404804</v>
      </c>
      <c r="DI124" s="58">
        <f t="shared" si="208"/>
        <v>36.154706480034861</v>
      </c>
      <c r="DJ124" s="58">
        <f t="shared" si="208"/>
        <v>37.833410416137909</v>
      </c>
      <c r="DK124" s="58">
        <f t="shared" si="208"/>
        <v>39.495852506680279</v>
      </c>
      <c r="DL124" s="58">
        <f t="shared" si="208"/>
        <v>41.142147082980728</v>
      </c>
      <c r="DM124" s="58">
        <f t="shared" si="208"/>
        <v>42.772407767484225</v>
      </c>
      <c r="DN124" s="58">
        <f t="shared" si="208"/>
        <v>44.386747477869527</v>
      </c>
      <c r="DO124" s="58">
        <f t="shared" si="208"/>
        <v>45.985278431134027</v>
      </c>
      <c r="DP124" s="58">
        <f t="shared" si="208"/>
        <v>47.568112147655711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58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0.14013007480409403</v>
      </c>
      <c r="CM126" s="58">
        <f t="shared" si="209"/>
        <v>0.42432229226406498</v>
      </c>
      <c r="CN126" s="58">
        <f t="shared" si="209"/>
        <v>0.85634267208153991</v>
      </c>
      <c r="CO126" s="58">
        <f t="shared" si="209"/>
        <v>1.4398381156538815</v>
      </c>
      <c r="CP126" s="58">
        <f t="shared" si="209"/>
        <v>2.1783699345211596</v>
      </c>
      <c r="CQ126" s="58">
        <f t="shared" si="209"/>
        <v>3.0754341958109808</v>
      </c>
      <c r="CR126" s="58">
        <f t="shared" si="209"/>
        <v>4.1344978644079431</v>
      </c>
      <c r="CS126" s="58">
        <f t="shared" si="209"/>
        <v>5.3590316488572336</v>
      </c>
      <c r="CT126" s="58">
        <f t="shared" si="209"/>
        <v>6.7525000609075105</v>
      </c>
      <c r="CU126" s="58">
        <f t="shared" si="209"/>
        <v>8.3183513236371276</v>
      </c>
      <c r="CV126" s="58">
        <f t="shared" ref="CV126:DP126" si="210">CV125*1000*$I$9*$I$10</f>
        <v>9.9075719156001423</v>
      </c>
      <c r="CW126" s="58">
        <f t="shared" si="210"/>
        <v>11.431813748769395</v>
      </c>
      <c r="CX126" s="58">
        <f t="shared" si="210"/>
        <v>12.956055581938648</v>
      </c>
      <c r="CY126" s="58">
        <f t="shared" si="210"/>
        <v>14.4802974151079</v>
      </c>
      <c r="CZ126" s="58">
        <f t="shared" si="210"/>
        <v>16.004539248277151</v>
      </c>
      <c r="DA126" s="58">
        <f t="shared" si="210"/>
        <v>17.528781081446407</v>
      </c>
      <c r="DB126" s="58">
        <f t="shared" si="210"/>
        <v>19.05302291461566</v>
      </c>
      <c r="DC126" s="58">
        <f t="shared" si="210"/>
        <v>20.577264747784916</v>
      </c>
      <c r="DD126" s="58">
        <f t="shared" si="210"/>
        <v>22.101506580954172</v>
      </c>
      <c r="DE126" s="58">
        <f t="shared" si="210"/>
        <v>23.625748414123425</v>
      </c>
      <c r="DF126" s="58">
        <f t="shared" si="210"/>
        <v>25.149990247292681</v>
      </c>
      <c r="DG126" s="58">
        <f t="shared" si="210"/>
        <v>26.674232080461934</v>
      </c>
      <c r="DH126" s="58">
        <f t="shared" si="210"/>
        <v>28.198473913631187</v>
      </c>
      <c r="DI126" s="58">
        <f t="shared" si="210"/>
        <v>29.722715746800436</v>
      </c>
      <c r="DJ126" s="58">
        <f t="shared" si="210"/>
        <v>31.246957579969692</v>
      </c>
      <c r="DK126" s="58">
        <f t="shared" si="210"/>
        <v>32.771199413138945</v>
      </c>
      <c r="DL126" s="58">
        <f t="shared" si="210"/>
        <v>34.295441246308208</v>
      </c>
      <c r="DM126" s="58">
        <f t="shared" si="210"/>
        <v>35.81968307947745</v>
      </c>
      <c r="DN126" s="58">
        <f t="shared" si="210"/>
        <v>37.343924912646706</v>
      </c>
      <c r="DO126" s="58">
        <f t="shared" si="210"/>
        <v>38.868166745815955</v>
      </c>
      <c r="DP126" s="58">
        <f t="shared" si="210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0.3297157251784712</v>
      </c>
      <c r="CM127" s="59">
        <f t="shared" si="211"/>
        <v>0.99575008476178817</v>
      </c>
      <c r="CN127" s="59">
        <f t="shared" si="211"/>
        <v>2.0042438416504726</v>
      </c>
      <c r="CO127" s="59">
        <f t="shared" si="211"/>
        <v>3.3609912364994003</v>
      </c>
      <c r="CP127" s="59">
        <f t="shared" si="211"/>
        <v>5.0715225978135248</v>
      </c>
      <c r="CQ127" s="59">
        <f t="shared" si="211"/>
        <v>7.1411550489157776</v>
      </c>
      <c r="CR127" s="59">
        <f t="shared" si="211"/>
        <v>9.5750790093548979</v>
      </c>
      <c r="CS127" s="59">
        <f t="shared" si="211"/>
        <v>12.378435730317619</v>
      </c>
      <c r="CT127" s="59">
        <f t="shared" si="211"/>
        <v>15.556295048519225</v>
      </c>
      <c r="CU127" s="59">
        <f t="shared" si="211"/>
        <v>19.113633145001202</v>
      </c>
      <c r="CV127" s="59">
        <f t="shared" ref="CV127:DP127" si="212">CV124+CV126</f>
        <v>22.70596253234423</v>
      </c>
      <c r="CW127" s="59">
        <f t="shared" si="212"/>
        <v>26.131046600799188</v>
      </c>
      <c r="CX127" s="59">
        <f t="shared" si="212"/>
        <v>29.538316097784055</v>
      </c>
      <c r="CY127" s="59">
        <f t="shared" si="212"/>
        <v>32.927894954376399</v>
      </c>
      <c r="CZ127" s="59">
        <f t="shared" si="212"/>
        <v>36.299906337247975</v>
      </c>
      <c r="DA127" s="59">
        <f t="shared" si="212"/>
        <v>39.65447265308044</v>
      </c>
      <c r="DB127" s="59">
        <f t="shared" si="212"/>
        <v>42.991715552956521</v>
      </c>
      <c r="DC127" s="59">
        <f t="shared" si="212"/>
        <v>46.311755936726911</v>
      </c>
      <c r="DD127" s="59">
        <f t="shared" si="212"/>
        <v>49.614713957352876</v>
      </c>
      <c r="DE127" s="59">
        <f t="shared" si="212"/>
        <v>52.900709025224856</v>
      </c>
      <c r="DF127" s="59">
        <f t="shared" si="212"/>
        <v>56.169859812457105</v>
      </c>
      <c r="DG127" s="59">
        <f t="shared" si="212"/>
        <v>59.422284257158388</v>
      </c>
      <c r="DH127" s="59">
        <f t="shared" si="212"/>
        <v>62.65809956767923</v>
      </c>
      <c r="DI127" s="59">
        <f t="shared" si="212"/>
        <v>65.877422226835293</v>
      </c>
      <c r="DJ127" s="59">
        <f t="shared" si="212"/>
        <v>69.080367996107597</v>
      </c>
      <c r="DK127" s="59">
        <f t="shared" si="212"/>
        <v>72.267051919819224</v>
      </c>
      <c r="DL127" s="59">
        <f t="shared" si="212"/>
        <v>75.437588329288928</v>
      </c>
      <c r="DM127" s="59">
        <f t="shared" si="212"/>
        <v>78.592090846961668</v>
      </c>
      <c r="DN127" s="59">
        <f t="shared" si="212"/>
        <v>81.730672390516233</v>
      </c>
      <c r="DO127" s="59">
        <f t="shared" si="212"/>
        <v>84.853445176949975</v>
      </c>
      <c r="DP127" s="59">
        <f t="shared" si="212"/>
        <v>87.960520726640922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workbookViewId="0">
      <selection activeCell="A45" sqref="A4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AO15" si="1">J15*(1-$F$4)</f>
        <v>3.5881713491096919E-3</v>
      </c>
      <c r="L15" s="42">
        <f t="shared" si="1"/>
        <v>3.581174073648418E-3</v>
      </c>
      <c r="M15" s="42">
        <f t="shared" si="1"/>
        <v>3.5741904435399206E-3</v>
      </c>
      <c r="N15" s="42">
        <f t="shared" si="1"/>
        <v>3.5672204321744636E-3</v>
      </c>
      <c r="O15" s="42">
        <f t="shared" si="1"/>
        <v>3.5602640129942026E-3</v>
      </c>
      <c r="P15" s="42">
        <f t="shared" si="1"/>
        <v>3.5533211594930836E-3</v>
      </c>
      <c r="Q15" s="42">
        <f t="shared" si="1"/>
        <v>3.5463918452167415E-3</v>
      </c>
      <c r="R15" s="42">
        <f t="shared" si="1"/>
        <v>3.5394760437624006E-3</v>
      </c>
      <c r="S15" s="42">
        <f t="shared" si="1"/>
        <v>3.5325737287787719E-3</v>
      </c>
      <c r="T15" s="42">
        <f t="shared" si="1"/>
        <v>3.5256848739659554E-3</v>
      </c>
      <c r="U15" s="42">
        <f t="shared" si="1"/>
        <v>3.5188094530753371E-3</v>
      </c>
      <c r="V15" s="42">
        <f t="shared" si="1"/>
        <v>3.5119474399094909E-3</v>
      </c>
      <c r="W15" s="42">
        <f t="shared" si="1"/>
        <v>3.505098808322078E-3</v>
      </c>
      <c r="X15" s="42">
        <f t="shared" si="1"/>
        <v>3.4982635322177475E-3</v>
      </c>
      <c r="Y15" s="42">
        <f t="shared" si="1"/>
        <v>3.4914415855520371E-3</v>
      </c>
      <c r="Z15" s="42">
        <f t="shared" si="1"/>
        <v>3.484632942331273E-3</v>
      </c>
      <c r="AA15" s="42">
        <f t="shared" si="1"/>
        <v>3.4778375766124727E-3</v>
      </c>
      <c r="AB15" s="42">
        <f t="shared" si="1"/>
        <v>3.4710554625032438E-3</v>
      </c>
      <c r="AC15" s="42">
        <f t="shared" si="1"/>
        <v>3.4642865741616874E-3</v>
      </c>
      <c r="AD15" s="42">
        <f t="shared" si="1"/>
        <v>3.4575308857962982E-3</v>
      </c>
      <c r="AE15" s="42">
        <f t="shared" si="1"/>
        <v>3.4507883716658671E-3</v>
      </c>
      <c r="AF15" s="42">
        <f t="shared" si="1"/>
        <v>3.4440590060793828E-3</v>
      </c>
      <c r="AG15" s="42">
        <f t="shared" si="1"/>
        <v>3.4373427633959341E-3</v>
      </c>
      <c r="AH15" s="42">
        <f t="shared" si="1"/>
        <v>3.4306396180246112E-3</v>
      </c>
      <c r="AI15" s="42">
        <f t="shared" si="1"/>
        <v>3.4239495444244096E-3</v>
      </c>
      <c r="AJ15" s="42">
        <f t="shared" si="1"/>
        <v>3.4172725171041324E-3</v>
      </c>
      <c r="AK15" s="42">
        <f t="shared" si="1"/>
        <v>3.4106085106222926E-3</v>
      </c>
      <c r="AL15" s="42">
        <f t="shared" si="1"/>
        <v>3.4039574995870167E-3</v>
      </c>
      <c r="AM15" s="42">
        <f t="shared" si="1"/>
        <v>3.3973194586559476E-3</v>
      </c>
      <c r="AN15" s="42">
        <f t="shared" si="1"/>
        <v>3.3906943625361483E-3</v>
      </c>
      <c r="AO15" s="42">
        <f t="shared" si="1"/>
        <v>3.3840821859840052E-3</v>
      </c>
      <c r="AP15" s="42">
        <f t="shared" ref="AP15:BJ15" si="2">AO15*(1-$F$4)</f>
        <v>3.3774829038051325E-3</v>
      </c>
      <c r="AQ15" s="42">
        <f t="shared" si="2"/>
        <v>3.370896490854276E-3</v>
      </c>
      <c r="AR15" s="42">
        <f t="shared" si="2"/>
        <v>3.3643229220352167E-3</v>
      </c>
      <c r="AS15" s="42">
        <f t="shared" si="2"/>
        <v>3.3577621723006757E-3</v>
      </c>
      <c r="AT15" s="42">
        <f t="shared" si="2"/>
        <v>3.3512142166522187E-3</v>
      </c>
      <c r="AU15" s="42">
        <f t="shared" si="2"/>
        <v>3.3446790301401609E-3</v>
      </c>
      <c r="AV15" s="42">
        <f t="shared" si="2"/>
        <v>3.338156587863472E-3</v>
      </c>
      <c r="AW15" s="42">
        <f t="shared" si="2"/>
        <v>3.3316468649696803E-3</v>
      </c>
      <c r="AX15" s="42">
        <f t="shared" si="2"/>
        <v>3.3251498366547792E-3</v>
      </c>
      <c r="AY15" s="42">
        <f t="shared" si="2"/>
        <v>3.3186654781631321E-3</v>
      </c>
      <c r="AZ15" s="42">
        <f t="shared" si="2"/>
        <v>3.3121937647873786E-3</v>
      </c>
      <c r="BA15" s="42">
        <f t="shared" si="2"/>
        <v>3.3057346718683399E-3</v>
      </c>
      <c r="BB15" s="42">
        <f t="shared" si="2"/>
        <v>3.2992881747949247E-3</v>
      </c>
      <c r="BC15" s="42">
        <f t="shared" si="2"/>
        <v>3.2928542490040361E-3</v>
      </c>
      <c r="BD15" s="42">
        <f t="shared" si="2"/>
        <v>3.2864328699804771E-3</v>
      </c>
      <c r="BE15" s="42">
        <f t="shared" si="2"/>
        <v>3.2800240132568582E-3</v>
      </c>
      <c r="BF15" s="42">
        <f t="shared" si="2"/>
        <v>3.2736276544135029E-3</v>
      </c>
      <c r="BG15" s="42">
        <f t="shared" si="2"/>
        <v>3.2672437690783561E-3</v>
      </c>
      <c r="BH15" s="42">
        <f t="shared" si="2"/>
        <v>3.2608723329268898E-3</v>
      </c>
      <c r="BI15" s="42">
        <f t="shared" si="2"/>
        <v>3.2545133216820119E-3</v>
      </c>
      <c r="BJ15" s="42">
        <f t="shared" si="2"/>
        <v>3.2481667111139726E-3</v>
      </c>
      <c r="BK15" t="str">
        <f t="shared" ref="BK15:BK46" si="3">A15</f>
        <v>21_VN</v>
      </c>
      <c r="BL15" t="str">
        <f t="shared" ref="BL15:BL46" si="4">"d_ind_cem_"&amp;C15</f>
        <v>d_ind_cem_1_x_coal_thermal</v>
      </c>
      <c r="BO15" s="8">
        <f t="shared" ref="BO15:BO46" si="5">E15</f>
        <v>197.69252696465259</v>
      </c>
      <c r="BP15" s="8">
        <f t="shared" ref="BP15:BP46" si="6">F15</f>
        <v>287.61458372683768</v>
      </c>
      <c r="BQ15" s="8" cm="1">
        <f t="array" ref="BQ15">K15*INDEX(prod_est,$G15+$H15-1,MATCH(BQ$14,$BP$14:$DP$14,0))</f>
        <v>310.0180045630774</v>
      </c>
      <c r="BR15" s="8" cm="1">
        <f t="array" ref="BR15">L15*INDEX(prod_est,$G15+$H15-1,MATCH(BR$14,$BP$14:$DP$14,0))</f>
        <v>283.30637155288599</v>
      </c>
      <c r="BS15" s="8" cm="1">
        <f t="array" ref="BS15">M15*INDEX(prod_est,$G15+$H15-1,MATCH(BS$14,$BP$14:$DP$14,0))</f>
        <v>313.13119282551037</v>
      </c>
      <c r="BT15" s="8" cm="1">
        <f t="array" ref="BT15">N15*INDEX(prod_est,$G15+$H15-1,MATCH(BT$14,$BP$14:$DP$14,0))</f>
        <v>345.11084223992691</v>
      </c>
      <c r="BU15" s="8" cm="1">
        <f t="array" ref="BU15">O15*INDEX(prod_est,$G15+$H15-1,MATCH(BU$14,$BP$14:$DP$14,0))</f>
        <v>361.31170434720298</v>
      </c>
      <c r="BV15" s="8" cm="1">
        <f t="array" ref="BV15">P15*INDEX(prod_est,$G15+$H15-1,MATCH(BV$14,$BP$14:$DP$14,0))</f>
        <v>378.24531818281628</v>
      </c>
      <c r="BW15" s="8" cm="1">
        <f t="array" ref="BW15">Q15*INDEX(prod_est,$G15+$H15-1,MATCH(BW$14,$BP$14:$DP$14,0))</f>
        <v>395.94397223860705</v>
      </c>
      <c r="BX15" s="8" cm="1">
        <f t="array" ref="BX15">R15*INDEX(prod_est,$G15+$H15-1,MATCH(BX$14,$BP$14:$DP$14,0))</f>
        <v>414.44135058798963</v>
      </c>
      <c r="BY15" s="8" cm="1">
        <f t="array" ref="BY15">S15*INDEX(prod_est,$G15+$H15-1,MATCH(BY$14,$BP$14:$DP$14,0))</f>
        <v>433.77259231605001</v>
      </c>
      <c r="BZ15" s="8" cm="1">
        <f t="array" ref="BZ15">T15*INDEX(prod_est,$G15+$H15-1,MATCH(BZ$14,$BP$14:$DP$14,0))</f>
        <v>450.243762277634</v>
      </c>
      <c r="CA15" s="8" cm="1">
        <f t="array" ref="CA15">U15*INDEX(prod_est,$G15+$H15-1,MATCH(CA$14,$BP$14:$DP$14,0))</f>
        <v>467.34037387548091</v>
      </c>
      <c r="CB15" s="8" cm="1">
        <f t="array" ref="CB15">V15*INDEX(prod_est,$G15+$H15-1,MATCH(CB$14,$BP$14:$DP$14,0))</f>
        <v>485.08617631752429</v>
      </c>
      <c r="CC15" s="8" cm="1">
        <f t="array" ref="CC15">W15*INDEX(prod_est,$G15+$H15-1,MATCH(CC$14,$BP$14:$DP$14,0))</f>
        <v>488.98161425040166</v>
      </c>
      <c r="CD15" s="8" cm="1">
        <f t="array" ref="CD15">X15*INDEX(prod_est,$G15+$H15-1,MATCH(CD$14,$BP$14:$DP$14,0))</f>
        <v>492.90833412333581</v>
      </c>
      <c r="CE15" s="8" cm="1">
        <f t="array" ref="CE15">Y15*INDEX(prod_est,$G15+$H15-1,MATCH(CE$14,$BP$14:$DP$14,0))</f>
        <v>496.86658714293446</v>
      </c>
      <c r="CF15" s="8" cm="1">
        <f t="array" ref="CF15">Z15*INDEX(prod_est,$G15+$H15-1,MATCH(CF$14,$BP$14:$DP$14,0))</f>
        <v>500.85662653310885</v>
      </c>
      <c r="CG15" s="8" cm="1">
        <f t="array" ref="CG15">AA15*INDEX(prod_est,$G15+$H15-1,MATCH(CG$14,$BP$14:$DP$14,0))</f>
        <v>504.8787075512526</v>
      </c>
      <c r="CH15" s="8" cm="1">
        <f t="array" ref="CH15">AB15*INDEX(prod_est,$G15+$H15-1,MATCH(CH$14,$BP$14:$DP$14,0))</f>
        <v>508.93308750457794</v>
      </c>
      <c r="CI15" s="8" cm="1">
        <f t="array" ref="CI15">AC15*INDEX(prod_est,$G15+$H15-1,MATCH(CI$14,$BP$14:$DP$14,0))</f>
        <v>513.02002576658208</v>
      </c>
      <c r="CJ15" s="8" cm="1">
        <f t="array" ref="CJ15">AD15*INDEX(prod_est,$G15+$H15-1,MATCH(CJ$14,$BP$14:$DP$14,0))</f>
        <v>517.13978379363778</v>
      </c>
      <c r="CK15" s="8" cm="1">
        <f t="array" ref="CK15">AE15*INDEX(prod_est,$G15+$H15-1,MATCH(CK$14,$BP$14:$DP$14,0))</f>
        <v>521.29262514170762</v>
      </c>
      <c r="CL15" s="8" cm="1">
        <f t="array" ref="CL15">AF15*INDEX(prod_est,$G15+$H15-1,MATCH(CL$14,$BP$14:$DP$14,0))</f>
        <v>525.47881548322903</v>
      </c>
      <c r="CM15" s="8" cm="1">
        <f t="array" ref="CM15">AG15*INDEX(prod_est,$G15+$H15-1,MATCH(CM$14,$BP$14:$DP$14,0))</f>
        <v>529.6986226240889</v>
      </c>
      <c r="CN15" s="8" cm="1">
        <f t="array" ref="CN15">AH15*INDEX(prod_est,$G15+$H15-1,MATCH(CN$14,$BP$14:$DP$14,0))</f>
        <v>533.95231652076336</v>
      </c>
      <c r="CO15" s="8" cm="1">
        <f t="array" ref="CO15">AI15*INDEX(prod_est,$G15+$H15-1,MATCH(CO$14,$BP$14:$DP$14,0))</f>
        <v>538.24016929758875</v>
      </c>
      <c r="CP15" s="8" cm="1">
        <f t="array" ref="CP15">AJ15*INDEX(prod_est,$G15+$H15-1,MATCH(CP$14,$BP$14:$DP$14,0))</f>
        <v>542.56245526417126</v>
      </c>
      <c r="CQ15" s="8" cm="1">
        <f t="array" ref="CQ15">AK15*INDEX(prod_est,$G15+$H15-1,MATCH(CQ$14,$BP$14:$DP$14,0))</f>
        <v>546.91945093293145</v>
      </c>
      <c r="CR15" s="8" cm="1">
        <f t="array" ref="CR15">AL15*INDEX(prod_est,$G15+$H15-1,MATCH(CR$14,$BP$14:$DP$14,0))</f>
        <v>551.31143503679903</v>
      </c>
      <c r="CS15" s="8" cm="1">
        <f t="array" ref="CS15">AM15*INDEX(prod_est,$G15+$H15-1,MATCH(CS$14,$BP$14:$DP$14,0))</f>
        <v>555.73868854704119</v>
      </c>
      <c r="CT15" s="8" cm="1">
        <f t="array" ref="CT15">AN15*INDEX(prod_est,$G15+$H15-1,MATCH(CT$14,$BP$14:$DP$14,0))</f>
        <v>560.20149469123726</v>
      </c>
      <c r="CU15" s="8" cm="1">
        <f t="array" ref="CU15">AO15*INDEX(prod_est,$G15+$H15-1,MATCH(CU$14,$BP$14:$DP$14,0))</f>
        <v>564.70013897139393</v>
      </c>
      <c r="CV15" s="8" cm="1">
        <f t="array" ref="CV15">AP15*INDEX(prod_est,$G15+$H15-1,MATCH(CV$14,$BP$14:$DP$14,0))</f>
        <v>569.23490918222512</v>
      </c>
      <c r="CW15" cm="1">
        <f t="array" ref="CW15">AQ15*INDEX(prod_est,$G15+$H15-1,MATCH(CW$14,$BP$14:$DP$14,0))</f>
        <v>568.12484695994317</v>
      </c>
      <c r="CX15" cm="1">
        <f t="array" ref="CX15">AR15*INDEX(prod_est,$G15+$H15-1,MATCH(CX$14,$BP$14:$DP$14,0))</f>
        <v>567.01694946459099</v>
      </c>
      <c r="CY15" cm="1">
        <f t="array" ref="CY15">AS15*INDEX(prod_est,$G15+$H15-1,MATCH(CY$14,$BP$14:$DP$14,0))</f>
        <v>565.9112124747453</v>
      </c>
      <c r="CZ15" cm="1">
        <f t="array" ref="CZ15">AT15*INDEX(prod_est,$G15+$H15-1,MATCH(CZ$14,$BP$14:$DP$14,0))</f>
        <v>564.80763177721485</v>
      </c>
      <c r="DA15" cm="1">
        <f t="array" ref="DA15">AU15*INDEX(prod_est,$G15+$H15-1,MATCH(DA$14,$BP$14:$DP$14,0))</f>
        <v>563.70620316702434</v>
      </c>
      <c r="DB15" cm="1">
        <f t="array" ref="DB15">AV15*INDEX(prod_est,$G15+$H15-1,MATCH(DB$14,$BP$14:$DP$14,0))</f>
        <v>562.60692244739903</v>
      </c>
      <c r="DC15" cm="1">
        <f t="array" ref="DC15">AW15*INDEX(prod_est,$G15+$H15-1,MATCH(DC$14,$BP$14:$DP$14,0))</f>
        <v>561.50978542974769</v>
      </c>
      <c r="DD15" cm="1">
        <f t="array" ref="DD15">AX15*INDEX(prod_est,$G15+$H15-1,MATCH(DD$14,$BP$14:$DP$14,0))</f>
        <v>560.41478793364774</v>
      </c>
      <c r="DE15" cm="1">
        <f t="array" ref="DE15">AY15*INDEX(prod_est,$G15+$H15-1,MATCH(DE$14,$BP$14:$DP$14,0))</f>
        <v>559.3219257868285</v>
      </c>
      <c r="DF15" cm="1">
        <f t="array" ref="DF15">AZ15*INDEX(prod_est,$G15+$H15-1,MATCH(DF$14,$BP$14:$DP$14,0))</f>
        <v>558.23119482515585</v>
      </c>
      <c r="DG15" cm="1">
        <f t="array" ref="DG15">BA15*INDEX(prod_est,$G15+$H15-1,MATCH(DG$14,$BP$14:$DP$14,0))</f>
        <v>557.14259089261589</v>
      </c>
      <c r="DH15" cm="1">
        <f t="array" ref="DH15">BB15*INDEX(prod_est,$G15+$H15-1,MATCH(DH$14,$BP$14:$DP$14,0))</f>
        <v>556.05610984129964</v>
      </c>
      <c r="DI15" cm="1">
        <f t="array" ref="DI15">BC15*INDEX(prod_est,$G15+$H15-1,MATCH(DI$14,$BP$14:$DP$14,0))</f>
        <v>554.97174753138665</v>
      </c>
      <c r="DJ15" cm="1">
        <f t="array" ref="DJ15">BD15*INDEX(prod_est,$G15+$H15-1,MATCH(DJ$14,$BP$14:$DP$14,0))</f>
        <v>553.88949983112968</v>
      </c>
      <c r="DK15" cm="1">
        <f t="array" ref="DK15">BE15*INDEX(prod_est,$G15+$H15-1,MATCH(DK$14,$BP$14:$DP$14,0))</f>
        <v>552.80936261683883</v>
      </c>
      <c r="DL15" cm="1">
        <f t="array" ref="DL15">BF15*INDEX(prod_est,$G15+$H15-1,MATCH(DL$14,$BP$14:$DP$14,0))</f>
        <v>551.73133177286559</v>
      </c>
      <c r="DM15" cm="1">
        <f t="array" ref="DM15">BG15*INDEX(prod_est,$G15+$H15-1,MATCH(DM$14,$BP$14:$DP$14,0))</f>
        <v>550.65540319158754</v>
      </c>
      <c r="DN15" cm="1">
        <f t="array" ref="DN15">BH15*INDEX(prod_est,$G15+$H15-1,MATCH(DN$14,$BP$14:$DP$14,0))</f>
        <v>549.58157277339228</v>
      </c>
      <c r="DO15" cm="1">
        <f t="array" ref="DO15">BI15*INDEX(prod_est,$G15+$H15-1,MATCH(DO$14,$BP$14:$DP$14,0))</f>
        <v>548.50983642666245</v>
      </c>
      <c r="DP15" cm="1">
        <f t="array" ref="DP15">BJ15*INDEX(prod_est,$G15+$H15-1,MATCH(DP$14,$BP$14:$DP$14,0))</f>
        <v>547.44019006775932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ref="K16:AP16" si="7">J16*(1-$F$4)</f>
        <v>0</v>
      </c>
      <c r="L16" s="42">
        <f t="shared" si="7"/>
        <v>0</v>
      </c>
      <c r="M16" s="42">
        <f t="shared" si="7"/>
        <v>0</v>
      </c>
      <c r="N16" s="42">
        <f t="shared" si="7"/>
        <v>0</v>
      </c>
      <c r="O16" s="42">
        <f t="shared" si="7"/>
        <v>0</v>
      </c>
      <c r="P16" s="42">
        <f t="shared" si="7"/>
        <v>0</v>
      </c>
      <c r="Q16" s="42">
        <f t="shared" si="7"/>
        <v>0</v>
      </c>
      <c r="R16" s="42">
        <f t="shared" si="7"/>
        <v>0</v>
      </c>
      <c r="S16" s="42">
        <f t="shared" si="7"/>
        <v>0</v>
      </c>
      <c r="T16" s="42">
        <f t="shared" si="7"/>
        <v>0</v>
      </c>
      <c r="U16" s="42">
        <f t="shared" si="7"/>
        <v>0</v>
      </c>
      <c r="V16" s="42">
        <f t="shared" si="7"/>
        <v>0</v>
      </c>
      <c r="W16" s="42">
        <f t="shared" si="7"/>
        <v>0</v>
      </c>
      <c r="X16" s="42">
        <f t="shared" si="7"/>
        <v>0</v>
      </c>
      <c r="Y16" s="42">
        <f t="shared" si="7"/>
        <v>0</v>
      </c>
      <c r="Z16" s="42">
        <f t="shared" si="7"/>
        <v>0</v>
      </c>
      <c r="AA16" s="42">
        <f t="shared" si="7"/>
        <v>0</v>
      </c>
      <c r="AB16" s="42">
        <f t="shared" si="7"/>
        <v>0</v>
      </c>
      <c r="AC16" s="42">
        <f t="shared" si="7"/>
        <v>0</v>
      </c>
      <c r="AD16" s="42">
        <f t="shared" si="7"/>
        <v>0</v>
      </c>
      <c r="AE16" s="42">
        <f t="shared" si="7"/>
        <v>0</v>
      </c>
      <c r="AF16" s="42">
        <f t="shared" si="7"/>
        <v>0</v>
      </c>
      <c r="AG16" s="42">
        <f t="shared" si="7"/>
        <v>0</v>
      </c>
      <c r="AH16" s="42">
        <f t="shared" si="7"/>
        <v>0</v>
      </c>
      <c r="AI16" s="42">
        <f t="shared" si="7"/>
        <v>0</v>
      </c>
      <c r="AJ16" s="42">
        <f t="shared" si="7"/>
        <v>0</v>
      </c>
      <c r="AK16" s="42">
        <f t="shared" si="7"/>
        <v>0</v>
      </c>
      <c r="AL16" s="42">
        <f t="shared" si="7"/>
        <v>0</v>
      </c>
      <c r="AM16" s="42">
        <f t="shared" si="7"/>
        <v>0</v>
      </c>
      <c r="AN16" s="42">
        <f t="shared" si="7"/>
        <v>0</v>
      </c>
      <c r="AO16" s="42">
        <f t="shared" si="7"/>
        <v>0</v>
      </c>
      <c r="AP16" s="42">
        <f t="shared" si="7"/>
        <v>0</v>
      </c>
      <c r="AQ16" s="42">
        <f t="shared" ref="AQ16:BJ16" si="8">AP16*(1-$F$4)</f>
        <v>0</v>
      </c>
      <c r="AR16" s="42">
        <f t="shared" si="8"/>
        <v>0</v>
      </c>
      <c r="AS16" s="42">
        <f t="shared" si="8"/>
        <v>0</v>
      </c>
      <c r="AT16" s="42">
        <f t="shared" si="8"/>
        <v>0</v>
      </c>
      <c r="AU16" s="42">
        <f t="shared" si="8"/>
        <v>0</v>
      </c>
      <c r="AV16" s="42">
        <f t="shared" si="8"/>
        <v>0</v>
      </c>
      <c r="AW16" s="42">
        <f t="shared" si="8"/>
        <v>0</v>
      </c>
      <c r="AX16" s="42">
        <f t="shared" si="8"/>
        <v>0</v>
      </c>
      <c r="AY16" s="42">
        <f t="shared" si="8"/>
        <v>0</v>
      </c>
      <c r="AZ16" s="42">
        <f t="shared" si="8"/>
        <v>0</v>
      </c>
      <c r="BA16" s="42">
        <f t="shared" si="8"/>
        <v>0</v>
      </c>
      <c r="BB16" s="42">
        <f t="shared" si="8"/>
        <v>0</v>
      </c>
      <c r="BC16" s="42">
        <f t="shared" si="8"/>
        <v>0</v>
      </c>
      <c r="BD16" s="42">
        <f t="shared" si="8"/>
        <v>0</v>
      </c>
      <c r="BE16" s="42">
        <f t="shared" si="8"/>
        <v>0</v>
      </c>
      <c r="BF16" s="42">
        <f t="shared" si="8"/>
        <v>0</v>
      </c>
      <c r="BG16" s="42">
        <f t="shared" si="8"/>
        <v>0</v>
      </c>
      <c r="BH16" s="42">
        <f t="shared" si="8"/>
        <v>0</v>
      </c>
      <c r="BI16" s="42">
        <f t="shared" si="8"/>
        <v>0</v>
      </c>
      <c r="BJ16" s="42">
        <f t="shared" si="8"/>
        <v>0</v>
      </c>
      <c r="BK16" t="str">
        <f t="shared" si="3"/>
        <v>21_VN</v>
      </c>
      <c r="BL16" t="str">
        <f t="shared" si="4"/>
        <v>d_ind_cem_1_1_coking_coal</v>
      </c>
      <c r="BO16" s="8">
        <f t="shared" si="5"/>
        <v>0</v>
      </c>
      <c r="BP16" s="8">
        <f t="shared" si="6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ref="K17:AP17" si="9">J17*(1-$F$4)</f>
        <v>0</v>
      </c>
      <c r="L17" s="42">
        <f t="shared" si="9"/>
        <v>0</v>
      </c>
      <c r="M17" s="42">
        <f t="shared" si="9"/>
        <v>0</v>
      </c>
      <c r="N17" s="42">
        <f t="shared" si="9"/>
        <v>0</v>
      </c>
      <c r="O17" s="42">
        <f t="shared" si="9"/>
        <v>0</v>
      </c>
      <c r="P17" s="42">
        <f t="shared" si="9"/>
        <v>0</v>
      </c>
      <c r="Q17" s="42">
        <f t="shared" si="9"/>
        <v>0</v>
      </c>
      <c r="R17" s="42">
        <f t="shared" si="9"/>
        <v>0</v>
      </c>
      <c r="S17" s="42">
        <f t="shared" si="9"/>
        <v>0</v>
      </c>
      <c r="T17" s="42">
        <f t="shared" si="9"/>
        <v>0</v>
      </c>
      <c r="U17" s="42">
        <f t="shared" si="9"/>
        <v>0</v>
      </c>
      <c r="V17" s="42">
        <f t="shared" si="9"/>
        <v>0</v>
      </c>
      <c r="W17" s="42">
        <f t="shared" si="9"/>
        <v>0</v>
      </c>
      <c r="X17" s="42">
        <f t="shared" si="9"/>
        <v>0</v>
      </c>
      <c r="Y17" s="42">
        <f t="shared" si="9"/>
        <v>0</v>
      </c>
      <c r="Z17" s="42">
        <f t="shared" si="9"/>
        <v>0</v>
      </c>
      <c r="AA17" s="42">
        <f t="shared" si="9"/>
        <v>0</v>
      </c>
      <c r="AB17" s="42">
        <f t="shared" si="9"/>
        <v>0</v>
      </c>
      <c r="AC17" s="42">
        <f t="shared" si="9"/>
        <v>0</v>
      </c>
      <c r="AD17" s="42">
        <f t="shared" si="9"/>
        <v>0</v>
      </c>
      <c r="AE17" s="42">
        <f t="shared" si="9"/>
        <v>0</v>
      </c>
      <c r="AF17" s="42">
        <f t="shared" si="9"/>
        <v>0</v>
      </c>
      <c r="AG17" s="42">
        <f t="shared" si="9"/>
        <v>0</v>
      </c>
      <c r="AH17" s="42">
        <f t="shared" si="9"/>
        <v>0</v>
      </c>
      <c r="AI17" s="42">
        <f t="shared" si="9"/>
        <v>0</v>
      </c>
      <c r="AJ17" s="42">
        <f t="shared" si="9"/>
        <v>0</v>
      </c>
      <c r="AK17" s="42">
        <f t="shared" si="9"/>
        <v>0</v>
      </c>
      <c r="AL17" s="42">
        <f t="shared" si="9"/>
        <v>0</v>
      </c>
      <c r="AM17" s="42">
        <f t="shared" si="9"/>
        <v>0</v>
      </c>
      <c r="AN17" s="42">
        <f t="shared" si="9"/>
        <v>0</v>
      </c>
      <c r="AO17" s="42">
        <f t="shared" si="9"/>
        <v>0</v>
      </c>
      <c r="AP17" s="42">
        <f t="shared" si="9"/>
        <v>0</v>
      </c>
      <c r="AQ17" s="42">
        <f t="shared" ref="AQ17:BJ17" si="10">AP17*(1-$F$4)</f>
        <v>0</v>
      </c>
      <c r="AR17" s="42">
        <f t="shared" si="10"/>
        <v>0</v>
      </c>
      <c r="AS17" s="42">
        <f t="shared" si="10"/>
        <v>0</v>
      </c>
      <c r="AT17" s="42">
        <f t="shared" si="10"/>
        <v>0</v>
      </c>
      <c r="AU17" s="42">
        <f t="shared" si="10"/>
        <v>0</v>
      </c>
      <c r="AV17" s="42">
        <f t="shared" si="10"/>
        <v>0</v>
      </c>
      <c r="AW17" s="42">
        <f t="shared" si="10"/>
        <v>0</v>
      </c>
      <c r="AX17" s="42">
        <f t="shared" si="10"/>
        <v>0</v>
      </c>
      <c r="AY17" s="42">
        <f t="shared" si="10"/>
        <v>0</v>
      </c>
      <c r="AZ17" s="42">
        <f t="shared" si="10"/>
        <v>0</v>
      </c>
      <c r="BA17" s="42">
        <f t="shared" si="10"/>
        <v>0</v>
      </c>
      <c r="BB17" s="42">
        <f t="shared" si="10"/>
        <v>0</v>
      </c>
      <c r="BC17" s="42">
        <f t="shared" si="10"/>
        <v>0</v>
      </c>
      <c r="BD17" s="42">
        <f t="shared" si="10"/>
        <v>0</v>
      </c>
      <c r="BE17" s="42">
        <f t="shared" si="10"/>
        <v>0</v>
      </c>
      <c r="BF17" s="42">
        <f t="shared" si="10"/>
        <v>0</v>
      </c>
      <c r="BG17" s="42">
        <f t="shared" si="10"/>
        <v>0</v>
      </c>
      <c r="BH17" s="42">
        <f t="shared" si="10"/>
        <v>0</v>
      </c>
      <c r="BI17" s="42">
        <f t="shared" si="10"/>
        <v>0</v>
      </c>
      <c r="BJ17" s="42">
        <f t="shared" si="10"/>
        <v>0</v>
      </c>
      <c r="BK17" t="str">
        <f t="shared" si="3"/>
        <v>21_VN</v>
      </c>
      <c r="BL17" t="str">
        <f t="shared" si="4"/>
        <v>d_ind_cem_1_5_lignite</v>
      </c>
      <c r="BO17" s="8">
        <f t="shared" si="5"/>
        <v>0</v>
      </c>
      <c r="BP17" s="8">
        <f t="shared" si="6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ref="K18:AP18" si="11">J18*(1-$F$4)</f>
        <v>0</v>
      </c>
      <c r="L18" s="42">
        <f t="shared" si="11"/>
        <v>0</v>
      </c>
      <c r="M18" s="42">
        <f t="shared" si="11"/>
        <v>0</v>
      </c>
      <c r="N18" s="42">
        <f t="shared" si="11"/>
        <v>0</v>
      </c>
      <c r="O18" s="42">
        <f t="shared" si="11"/>
        <v>0</v>
      </c>
      <c r="P18" s="42">
        <f t="shared" si="11"/>
        <v>0</v>
      </c>
      <c r="Q18" s="42">
        <f t="shared" si="11"/>
        <v>0</v>
      </c>
      <c r="R18" s="42">
        <f t="shared" si="11"/>
        <v>0</v>
      </c>
      <c r="S18" s="42">
        <f t="shared" si="11"/>
        <v>0</v>
      </c>
      <c r="T18" s="42">
        <f t="shared" si="11"/>
        <v>0</v>
      </c>
      <c r="U18" s="42">
        <f t="shared" si="11"/>
        <v>0</v>
      </c>
      <c r="V18" s="42">
        <f t="shared" si="11"/>
        <v>0</v>
      </c>
      <c r="W18" s="42">
        <f t="shared" si="11"/>
        <v>0</v>
      </c>
      <c r="X18" s="42">
        <f t="shared" si="11"/>
        <v>0</v>
      </c>
      <c r="Y18" s="42">
        <f t="shared" si="11"/>
        <v>0</v>
      </c>
      <c r="Z18" s="42">
        <f t="shared" si="11"/>
        <v>0</v>
      </c>
      <c r="AA18" s="42">
        <f t="shared" si="11"/>
        <v>0</v>
      </c>
      <c r="AB18" s="42">
        <f t="shared" si="11"/>
        <v>0</v>
      </c>
      <c r="AC18" s="42">
        <f t="shared" si="11"/>
        <v>0</v>
      </c>
      <c r="AD18" s="42">
        <f t="shared" si="11"/>
        <v>0</v>
      </c>
      <c r="AE18" s="42">
        <f t="shared" si="11"/>
        <v>0</v>
      </c>
      <c r="AF18" s="42">
        <f t="shared" si="11"/>
        <v>0</v>
      </c>
      <c r="AG18" s="42">
        <f t="shared" si="11"/>
        <v>0</v>
      </c>
      <c r="AH18" s="42">
        <f t="shared" si="11"/>
        <v>0</v>
      </c>
      <c r="AI18" s="42">
        <f t="shared" si="11"/>
        <v>0</v>
      </c>
      <c r="AJ18" s="42">
        <f t="shared" si="11"/>
        <v>0</v>
      </c>
      <c r="AK18" s="42">
        <f t="shared" si="11"/>
        <v>0</v>
      </c>
      <c r="AL18" s="42">
        <f t="shared" si="11"/>
        <v>0</v>
      </c>
      <c r="AM18" s="42">
        <f t="shared" si="11"/>
        <v>0</v>
      </c>
      <c r="AN18" s="42">
        <f t="shared" si="11"/>
        <v>0</v>
      </c>
      <c r="AO18" s="42">
        <f t="shared" si="11"/>
        <v>0</v>
      </c>
      <c r="AP18" s="42">
        <f t="shared" si="11"/>
        <v>0</v>
      </c>
      <c r="AQ18" s="42">
        <f t="shared" ref="AQ18:BJ18" si="12">AP18*(1-$F$4)</f>
        <v>0</v>
      </c>
      <c r="AR18" s="42">
        <f t="shared" si="12"/>
        <v>0</v>
      </c>
      <c r="AS18" s="42">
        <f t="shared" si="12"/>
        <v>0</v>
      </c>
      <c r="AT18" s="42">
        <f t="shared" si="12"/>
        <v>0</v>
      </c>
      <c r="AU18" s="42">
        <f t="shared" si="12"/>
        <v>0</v>
      </c>
      <c r="AV18" s="42">
        <f t="shared" si="12"/>
        <v>0</v>
      </c>
      <c r="AW18" s="42">
        <f t="shared" si="12"/>
        <v>0</v>
      </c>
      <c r="AX18" s="42">
        <f t="shared" si="12"/>
        <v>0</v>
      </c>
      <c r="AY18" s="42">
        <f t="shared" si="12"/>
        <v>0</v>
      </c>
      <c r="AZ18" s="42">
        <f t="shared" si="12"/>
        <v>0</v>
      </c>
      <c r="BA18" s="42">
        <f t="shared" si="12"/>
        <v>0</v>
      </c>
      <c r="BB18" s="42">
        <f t="shared" si="12"/>
        <v>0</v>
      </c>
      <c r="BC18" s="42">
        <f t="shared" si="12"/>
        <v>0</v>
      </c>
      <c r="BD18" s="42">
        <f t="shared" si="12"/>
        <v>0</v>
      </c>
      <c r="BE18" s="42">
        <f t="shared" si="12"/>
        <v>0</v>
      </c>
      <c r="BF18" s="42">
        <f t="shared" si="12"/>
        <v>0</v>
      </c>
      <c r="BG18" s="42">
        <f t="shared" si="12"/>
        <v>0</v>
      </c>
      <c r="BH18" s="42">
        <f t="shared" si="12"/>
        <v>0</v>
      </c>
      <c r="BI18" s="42">
        <f t="shared" si="12"/>
        <v>0</v>
      </c>
      <c r="BJ18" s="42">
        <f t="shared" si="12"/>
        <v>0</v>
      </c>
      <c r="BK18" t="str">
        <f t="shared" si="3"/>
        <v>21_VN</v>
      </c>
      <c r="BL18" t="str">
        <f t="shared" si="4"/>
        <v>d_ind_cem_2_coal_products</v>
      </c>
      <c r="BO18" s="8">
        <f t="shared" si="5"/>
        <v>0</v>
      </c>
      <c r="BP18" s="8">
        <f t="shared" si="6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ref="K19:AP19" si="13">J19*(1-$F$4)</f>
        <v>0</v>
      </c>
      <c r="L19" s="42">
        <f t="shared" si="13"/>
        <v>0</v>
      </c>
      <c r="M19" s="42">
        <f t="shared" si="13"/>
        <v>0</v>
      </c>
      <c r="N19" s="42">
        <f t="shared" si="13"/>
        <v>0</v>
      </c>
      <c r="O19" s="42">
        <f t="shared" si="13"/>
        <v>0</v>
      </c>
      <c r="P19" s="42">
        <f t="shared" si="13"/>
        <v>0</v>
      </c>
      <c r="Q19" s="42">
        <f t="shared" si="13"/>
        <v>0</v>
      </c>
      <c r="R19" s="42">
        <f t="shared" si="13"/>
        <v>0</v>
      </c>
      <c r="S19" s="42">
        <f t="shared" si="13"/>
        <v>0</v>
      </c>
      <c r="T19" s="42">
        <f t="shared" si="13"/>
        <v>0</v>
      </c>
      <c r="U19" s="42">
        <f t="shared" si="13"/>
        <v>0</v>
      </c>
      <c r="V19" s="42">
        <f t="shared" si="13"/>
        <v>0</v>
      </c>
      <c r="W19" s="42">
        <f t="shared" si="13"/>
        <v>0</v>
      </c>
      <c r="X19" s="42">
        <f t="shared" si="13"/>
        <v>0</v>
      </c>
      <c r="Y19" s="42">
        <f t="shared" si="13"/>
        <v>0</v>
      </c>
      <c r="Z19" s="42">
        <f t="shared" si="13"/>
        <v>0</v>
      </c>
      <c r="AA19" s="42">
        <f t="shared" si="13"/>
        <v>0</v>
      </c>
      <c r="AB19" s="42">
        <f t="shared" si="13"/>
        <v>0</v>
      </c>
      <c r="AC19" s="42">
        <f t="shared" si="13"/>
        <v>0</v>
      </c>
      <c r="AD19" s="42">
        <f t="shared" si="13"/>
        <v>0</v>
      </c>
      <c r="AE19" s="42">
        <f t="shared" si="13"/>
        <v>0</v>
      </c>
      <c r="AF19" s="42">
        <f t="shared" si="13"/>
        <v>0</v>
      </c>
      <c r="AG19" s="42">
        <f t="shared" si="13"/>
        <v>0</v>
      </c>
      <c r="AH19" s="42">
        <f t="shared" si="13"/>
        <v>0</v>
      </c>
      <c r="AI19" s="42">
        <f t="shared" si="13"/>
        <v>0</v>
      </c>
      <c r="AJ19" s="42">
        <f t="shared" si="13"/>
        <v>0</v>
      </c>
      <c r="AK19" s="42">
        <f t="shared" si="13"/>
        <v>0</v>
      </c>
      <c r="AL19" s="42">
        <f t="shared" si="13"/>
        <v>0</v>
      </c>
      <c r="AM19" s="42">
        <f t="shared" si="13"/>
        <v>0</v>
      </c>
      <c r="AN19" s="42">
        <f t="shared" si="13"/>
        <v>0</v>
      </c>
      <c r="AO19" s="42">
        <f t="shared" si="13"/>
        <v>0</v>
      </c>
      <c r="AP19" s="42">
        <f t="shared" si="13"/>
        <v>0</v>
      </c>
      <c r="AQ19" s="42">
        <f t="shared" ref="AQ19:BJ19" si="14">AP19*(1-$F$4)</f>
        <v>0</v>
      </c>
      <c r="AR19" s="42">
        <f t="shared" si="14"/>
        <v>0</v>
      </c>
      <c r="AS19" s="42">
        <f t="shared" si="14"/>
        <v>0</v>
      </c>
      <c r="AT19" s="42">
        <f t="shared" si="14"/>
        <v>0</v>
      </c>
      <c r="AU19" s="42">
        <f t="shared" si="14"/>
        <v>0</v>
      </c>
      <c r="AV19" s="42">
        <f t="shared" si="14"/>
        <v>0</v>
      </c>
      <c r="AW19" s="42">
        <f t="shared" si="14"/>
        <v>0</v>
      </c>
      <c r="AX19" s="42">
        <f t="shared" si="14"/>
        <v>0</v>
      </c>
      <c r="AY19" s="42">
        <f t="shared" si="14"/>
        <v>0</v>
      </c>
      <c r="AZ19" s="42">
        <f t="shared" si="14"/>
        <v>0</v>
      </c>
      <c r="BA19" s="42">
        <f t="shared" si="14"/>
        <v>0</v>
      </c>
      <c r="BB19" s="42">
        <f t="shared" si="14"/>
        <v>0</v>
      </c>
      <c r="BC19" s="42">
        <f t="shared" si="14"/>
        <v>0</v>
      </c>
      <c r="BD19" s="42">
        <f t="shared" si="14"/>
        <v>0</v>
      </c>
      <c r="BE19" s="42">
        <f t="shared" si="14"/>
        <v>0</v>
      </c>
      <c r="BF19" s="42">
        <f t="shared" si="14"/>
        <v>0</v>
      </c>
      <c r="BG19" s="42">
        <f t="shared" si="14"/>
        <v>0</v>
      </c>
      <c r="BH19" s="42">
        <f t="shared" si="14"/>
        <v>0</v>
      </c>
      <c r="BI19" s="42">
        <f t="shared" si="14"/>
        <v>0</v>
      </c>
      <c r="BJ19" s="42">
        <f t="shared" si="14"/>
        <v>0</v>
      </c>
      <c r="BK19" t="str">
        <f t="shared" si="3"/>
        <v>21_VN</v>
      </c>
      <c r="BL19" t="str">
        <f t="shared" si="4"/>
        <v>d_ind_cem_6_1_crude_oil</v>
      </c>
      <c r="BO19" s="8">
        <f t="shared" si="5"/>
        <v>0</v>
      </c>
      <c r="BP19" s="8">
        <f t="shared" si="6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ref="K20:AP20" si="15">J20*(1-$F$4)</f>
        <v>0</v>
      </c>
      <c r="L20" s="42">
        <f t="shared" si="15"/>
        <v>0</v>
      </c>
      <c r="M20" s="42">
        <f t="shared" si="15"/>
        <v>0</v>
      </c>
      <c r="N20" s="42">
        <f t="shared" si="15"/>
        <v>0</v>
      </c>
      <c r="O20" s="42">
        <f t="shared" si="15"/>
        <v>0</v>
      </c>
      <c r="P20" s="42">
        <f t="shared" si="15"/>
        <v>0</v>
      </c>
      <c r="Q20" s="42">
        <f t="shared" si="15"/>
        <v>0</v>
      </c>
      <c r="R20" s="42">
        <f t="shared" si="15"/>
        <v>0</v>
      </c>
      <c r="S20" s="42">
        <f t="shared" si="15"/>
        <v>0</v>
      </c>
      <c r="T20" s="42">
        <f t="shared" si="15"/>
        <v>0</v>
      </c>
      <c r="U20" s="42">
        <f t="shared" si="15"/>
        <v>0</v>
      </c>
      <c r="V20" s="42">
        <f t="shared" si="15"/>
        <v>0</v>
      </c>
      <c r="W20" s="42">
        <f t="shared" si="15"/>
        <v>0</v>
      </c>
      <c r="X20" s="42">
        <f t="shared" si="15"/>
        <v>0</v>
      </c>
      <c r="Y20" s="42">
        <f t="shared" si="15"/>
        <v>0</v>
      </c>
      <c r="Z20" s="42">
        <f t="shared" si="15"/>
        <v>0</v>
      </c>
      <c r="AA20" s="42">
        <f t="shared" si="15"/>
        <v>0</v>
      </c>
      <c r="AB20" s="42">
        <f t="shared" si="15"/>
        <v>0</v>
      </c>
      <c r="AC20" s="42">
        <f t="shared" si="15"/>
        <v>0</v>
      </c>
      <c r="AD20" s="42">
        <f t="shared" si="15"/>
        <v>0</v>
      </c>
      <c r="AE20" s="42">
        <f t="shared" si="15"/>
        <v>0</v>
      </c>
      <c r="AF20" s="42">
        <f t="shared" si="15"/>
        <v>0</v>
      </c>
      <c r="AG20" s="42">
        <f t="shared" si="15"/>
        <v>0</v>
      </c>
      <c r="AH20" s="42">
        <f t="shared" si="15"/>
        <v>0</v>
      </c>
      <c r="AI20" s="42">
        <f t="shared" si="15"/>
        <v>0</v>
      </c>
      <c r="AJ20" s="42">
        <f t="shared" si="15"/>
        <v>0</v>
      </c>
      <c r="AK20" s="42">
        <f t="shared" si="15"/>
        <v>0</v>
      </c>
      <c r="AL20" s="42">
        <f t="shared" si="15"/>
        <v>0</v>
      </c>
      <c r="AM20" s="42">
        <f t="shared" si="15"/>
        <v>0</v>
      </c>
      <c r="AN20" s="42">
        <f t="shared" si="15"/>
        <v>0</v>
      </c>
      <c r="AO20" s="42">
        <f t="shared" si="15"/>
        <v>0</v>
      </c>
      <c r="AP20" s="42">
        <f t="shared" si="15"/>
        <v>0</v>
      </c>
      <c r="AQ20" s="42">
        <f t="shared" ref="AQ20:BJ20" si="16">AP20*(1-$F$4)</f>
        <v>0</v>
      </c>
      <c r="AR20" s="42">
        <f t="shared" si="16"/>
        <v>0</v>
      </c>
      <c r="AS20" s="42">
        <f t="shared" si="16"/>
        <v>0</v>
      </c>
      <c r="AT20" s="42">
        <f t="shared" si="16"/>
        <v>0</v>
      </c>
      <c r="AU20" s="42">
        <f t="shared" si="16"/>
        <v>0</v>
      </c>
      <c r="AV20" s="42">
        <f t="shared" si="16"/>
        <v>0</v>
      </c>
      <c r="AW20" s="42">
        <f t="shared" si="16"/>
        <v>0</v>
      </c>
      <c r="AX20" s="42">
        <f t="shared" si="16"/>
        <v>0</v>
      </c>
      <c r="AY20" s="42">
        <f t="shared" si="16"/>
        <v>0</v>
      </c>
      <c r="AZ20" s="42">
        <f t="shared" si="16"/>
        <v>0</v>
      </c>
      <c r="BA20" s="42">
        <f t="shared" si="16"/>
        <v>0</v>
      </c>
      <c r="BB20" s="42">
        <f t="shared" si="16"/>
        <v>0</v>
      </c>
      <c r="BC20" s="42">
        <f t="shared" si="16"/>
        <v>0</v>
      </c>
      <c r="BD20" s="42">
        <f t="shared" si="16"/>
        <v>0</v>
      </c>
      <c r="BE20" s="42">
        <f t="shared" si="16"/>
        <v>0</v>
      </c>
      <c r="BF20" s="42">
        <f t="shared" si="16"/>
        <v>0</v>
      </c>
      <c r="BG20" s="42">
        <f t="shared" si="16"/>
        <v>0</v>
      </c>
      <c r="BH20" s="42">
        <f t="shared" si="16"/>
        <v>0</v>
      </c>
      <c r="BI20" s="42">
        <f t="shared" si="16"/>
        <v>0</v>
      </c>
      <c r="BJ20" s="42">
        <f t="shared" si="16"/>
        <v>0</v>
      </c>
      <c r="BK20" t="str">
        <f t="shared" si="3"/>
        <v>21_VN</v>
      </c>
      <c r="BL20" t="str">
        <f t="shared" si="4"/>
        <v>d_ind_cem_6_x_ngls</v>
      </c>
      <c r="BO20" s="8">
        <f t="shared" si="5"/>
        <v>0</v>
      </c>
      <c r="BP20" s="8">
        <f t="shared" si="6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ref="K21:AP21" si="17">J21*(1-$F$4)</f>
        <v>0</v>
      </c>
      <c r="L21" s="42">
        <f t="shared" si="17"/>
        <v>0</v>
      </c>
      <c r="M21" s="42">
        <f t="shared" si="17"/>
        <v>0</v>
      </c>
      <c r="N21" s="42">
        <f t="shared" si="17"/>
        <v>0</v>
      </c>
      <c r="O21" s="42">
        <f t="shared" si="17"/>
        <v>0</v>
      </c>
      <c r="P21" s="42">
        <f t="shared" si="17"/>
        <v>0</v>
      </c>
      <c r="Q21" s="42">
        <f t="shared" si="17"/>
        <v>0</v>
      </c>
      <c r="R21" s="42">
        <f t="shared" si="17"/>
        <v>0</v>
      </c>
      <c r="S21" s="42">
        <f t="shared" si="17"/>
        <v>0</v>
      </c>
      <c r="T21" s="42">
        <f t="shared" si="17"/>
        <v>0</v>
      </c>
      <c r="U21" s="42">
        <f t="shared" si="17"/>
        <v>0</v>
      </c>
      <c r="V21" s="42">
        <f t="shared" si="17"/>
        <v>0</v>
      </c>
      <c r="W21" s="42">
        <f t="shared" si="17"/>
        <v>0</v>
      </c>
      <c r="X21" s="42">
        <f t="shared" si="17"/>
        <v>0</v>
      </c>
      <c r="Y21" s="42">
        <f t="shared" si="17"/>
        <v>0</v>
      </c>
      <c r="Z21" s="42">
        <f t="shared" si="17"/>
        <v>0</v>
      </c>
      <c r="AA21" s="42">
        <f t="shared" si="17"/>
        <v>0</v>
      </c>
      <c r="AB21" s="42">
        <f t="shared" si="17"/>
        <v>0</v>
      </c>
      <c r="AC21" s="42">
        <f t="shared" si="17"/>
        <v>0</v>
      </c>
      <c r="AD21" s="42">
        <f t="shared" si="17"/>
        <v>0</v>
      </c>
      <c r="AE21" s="42">
        <f t="shared" si="17"/>
        <v>0</v>
      </c>
      <c r="AF21" s="42">
        <f t="shared" si="17"/>
        <v>0</v>
      </c>
      <c r="AG21" s="42">
        <f t="shared" si="17"/>
        <v>0</v>
      </c>
      <c r="AH21" s="42">
        <f t="shared" si="17"/>
        <v>0</v>
      </c>
      <c r="AI21" s="42">
        <f t="shared" si="17"/>
        <v>0</v>
      </c>
      <c r="AJ21" s="42">
        <f t="shared" si="17"/>
        <v>0</v>
      </c>
      <c r="AK21" s="42">
        <f t="shared" si="17"/>
        <v>0</v>
      </c>
      <c r="AL21" s="42">
        <f t="shared" si="17"/>
        <v>0</v>
      </c>
      <c r="AM21" s="42">
        <f t="shared" si="17"/>
        <v>0</v>
      </c>
      <c r="AN21" s="42">
        <f t="shared" si="17"/>
        <v>0</v>
      </c>
      <c r="AO21" s="42">
        <f t="shared" si="17"/>
        <v>0</v>
      </c>
      <c r="AP21" s="42">
        <f t="shared" si="17"/>
        <v>0</v>
      </c>
      <c r="AQ21" s="42">
        <f t="shared" ref="AQ21:BJ21" si="18">AP21*(1-$F$4)</f>
        <v>0</v>
      </c>
      <c r="AR21" s="42">
        <f t="shared" si="18"/>
        <v>0</v>
      </c>
      <c r="AS21" s="42">
        <f t="shared" si="18"/>
        <v>0</v>
      </c>
      <c r="AT21" s="42">
        <f t="shared" si="18"/>
        <v>0</v>
      </c>
      <c r="AU21" s="42">
        <f t="shared" si="18"/>
        <v>0</v>
      </c>
      <c r="AV21" s="42">
        <f t="shared" si="18"/>
        <v>0</v>
      </c>
      <c r="AW21" s="42">
        <f t="shared" si="18"/>
        <v>0</v>
      </c>
      <c r="AX21" s="42">
        <f t="shared" si="18"/>
        <v>0</v>
      </c>
      <c r="AY21" s="42">
        <f t="shared" si="18"/>
        <v>0</v>
      </c>
      <c r="AZ21" s="42">
        <f t="shared" si="18"/>
        <v>0</v>
      </c>
      <c r="BA21" s="42">
        <f t="shared" si="18"/>
        <v>0</v>
      </c>
      <c r="BB21" s="42">
        <f t="shared" si="18"/>
        <v>0</v>
      </c>
      <c r="BC21" s="42">
        <f t="shared" si="18"/>
        <v>0</v>
      </c>
      <c r="BD21" s="42">
        <f t="shared" si="18"/>
        <v>0</v>
      </c>
      <c r="BE21" s="42">
        <f t="shared" si="18"/>
        <v>0</v>
      </c>
      <c r="BF21" s="42">
        <f t="shared" si="18"/>
        <v>0</v>
      </c>
      <c r="BG21" s="42">
        <f t="shared" si="18"/>
        <v>0</v>
      </c>
      <c r="BH21" s="42">
        <f t="shared" si="18"/>
        <v>0</v>
      </c>
      <c r="BI21" s="42">
        <f t="shared" si="18"/>
        <v>0</v>
      </c>
      <c r="BJ21" s="42">
        <f t="shared" si="18"/>
        <v>0</v>
      </c>
      <c r="BK21" t="str">
        <f t="shared" si="3"/>
        <v>21_VN</v>
      </c>
      <c r="BL21" t="str">
        <f t="shared" si="4"/>
        <v>d_ind_cem_7_1_mo_gasoline</v>
      </c>
      <c r="BO21" s="8">
        <f t="shared" si="5"/>
        <v>0</v>
      </c>
      <c r="BP21" s="8">
        <f t="shared" si="6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ref="K22:AP22" si="19">J22*(1-$F$4)</f>
        <v>0</v>
      </c>
      <c r="L22" s="42">
        <f t="shared" si="19"/>
        <v>0</v>
      </c>
      <c r="M22" s="42">
        <f t="shared" si="19"/>
        <v>0</v>
      </c>
      <c r="N22" s="42">
        <f t="shared" si="19"/>
        <v>0</v>
      </c>
      <c r="O22" s="42">
        <f t="shared" si="19"/>
        <v>0</v>
      </c>
      <c r="P22" s="42">
        <f t="shared" si="19"/>
        <v>0</v>
      </c>
      <c r="Q22" s="42">
        <f t="shared" si="19"/>
        <v>0</v>
      </c>
      <c r="R22" s="42">
        <f t="shared" si="19"/>
        <v>0</v>
      </c>
      <c r="S22" s="42">
        <f t="shared" si="19"/>
        <v>0</v>
      </c>
      <c r="T22" s="42">
        <f t="shared" si="19"/>
        <v>0</v>
      </c>
      <c r="U22" s="42">
        <f t="shared" si="19"/>
        <v>0</v>
      </c>
      <c r="V22" s="42">
        <f t="shared" si="19"/>
        <v>0</v>
      </c>
      <c r="W22" s="42">
        <f t="shared" si="19"/>
        <v>0</v>
      </c>
      <c r="X22" s="42">
        <f t="shared" si="19"/>
        <v>0</v>
      </c>
      <c r="Y22" s="42">
        <f t="shared" si="19"/>
        <v>0</v>
      </c>
      <c r="Z22" s="42">
        <f t="shared" si="19"/>
        <v>0</v>
      </c>
      <c r="AA22" s="42">
        <f t="shared" si="19"/>
        <v>0</v>
      </c>
      <c r="AB22" s="42">
        <f t="shared" si="19"/>
        <v>0</v>
      </c>
      <c r="AC22" s="42">
        <f t="shared" si="19"/>
        <v>0</v>
      </c>
      <c r="AD22" s="42">
        <f t="shared" si="19"/>
        <v>0</v>
      </c>
      <c r="AE22" s="42">
        <f t="shared" si="19"/>
        <v>0</v>
      </c>
      <c r="AF22" s="42">
        <f t="shared" si="19"/>
        <v>0</v>
      </c>
      <c r="AG22" s="42">
        <f t="shared" si="19"/>
        <v>0</v>
      </c>
      <c r="AH22" s="42">
        <f t="shared" si="19"/>
        <v>0</v>
      </c>
      <c r="AI22" s="42">
        <f t="shared" si="19"/>
        <v>0</v>
      </c>
      <c r="AJ22" s="42">
        <f t="shared" si="19"/>
        <v>0</v>
      </c>
      <c r="AK22" s="42">
        <f t="shared" si="19"/>
        <v>0</v>
      </c>
      <c r="AL22" s="42">
        <f t="shared" si="19"/>
        <v>0</v>
      </c>
      <c r="AM22" s="42">
        <f t="shared" si="19"/>
        <v>0</v>
      </c>
      <c r="AN22" s="42">
        <f t="shared" si="19"/>
        <v>0</v>
      </c>
      <c r="AO22" s="42">
        <f t="shared" si="19"/>
        <v>0</v>
      </c>
      <c r="AP22" s="42">
        <f t="shared" si="19"/>
        <v>0</v>
      </c>
      <c r="AQ22" s="42">
        <f t="shared" ref="AQ22:BJ22" si="20">AP22*(1-$F$4)</f>
        <v>0</v>
      </c>
      <c r="AR22" s="42">
        <f t="shared" si="20"/>
        <v>0</v>
      </c>
      <c r="AS22" s="42">
        <f t="shared" si="20"/>
        <v>0</v>
      </c>
      <c r="AT22" s="42">
        <f t="shared" si="20"/>
        <v>0</v>
      </c>
      <c r="AU22" s="42">
        <f t="shared" si="20"/>
        <v>0</v>
      </c>
      <c r="AV22" s="42">
        <f t="shared" si="20"/>
        <v>0</v>
      </c>
      <c r="AW22" s="42">
        <f t="shared" si="20"/>
        <v>0</v>
      </c>
      <c r="AX22" s="42">
        <f t="shared" si="20"/>
        <v>0</v>
      </c>
      <c r="AY22" s="42">
        <f t="shared" si="20"/>
        <v>0</v>
      </c>
      <c r="AZ22" s="42">
        <f t="shared" si="20"/>
        <v>0</v>
      </c>
      <c r="BA22" s="42">
        <f t="shared" si="20"/>
        <v>0</v>
      </c>
      <c r="BB22" s="42">
        <f t="shared" si="20"/>
        <v>0</v>
      </c>
      <c r="BC22" s="42">
        <f t="shared" si="20"/>
        <v>0</v>
      </c>
      <c r="BD22" s="42">
        <f t="shared" si="20"/>
        <v>0</v>
      </c>
      <c r="BE22" s="42">
        <f t="shared" si="20"/>
        <v>0</v>
      </c>
      <c r="BF22" s="42">
        <f t="shared" si="20"/>
        <v>0</v>
      </c>
      <c r="BG22" s="42">
        <f t="shared" si="20"/>
        <v>0</v>
      </c>
      <c r="BH22" s="42">
        <f t="shared" si="20"/>
        <v>0</v>
      </c>
      <c r="BI22" s="42">
        <f t="shared" si="20"/>
        <v>0</v>
      </c>
      <c r="BJ22" s="42">
        <f t="shared" si="20"/>
        <v>0</v>
      </c>
      <c r="BK22" t="str">
        <f t="shared" si="3"/>
        <v>21_VN</v>
      </c>
      <c r="BL22" t="str">
        <f t="shared" si="4"/>
        <v>d_ind_cem_7_2_avi_gasoline</v>
      </c>
      <c r="BO22" s="8">
        <f t="shared" si="5"/>
        <v>0</v>
      </c>
      <c r="BP22" s="8">
        <f t="shared" si="6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ref="K23:AP23" si="21">J23*(1-$F$4)</f>
        <v>0</v>
      </c>
      <c r="L23" s="42">
        <f t="shared" si="21"/>
        <v>0</v>
      </c>
      <c r="M23" s="42">
        <f t="shared" si="21"/>
        <v>0</v>
      </c>
      <c r="N23" s="42">
        <f t="shared" si="21"/>
        <v>0</v>
      </c>
      <c r="O23" s="42">
        <f t="shared" si="21"/>
        <v>0</v>
      </c>
      <c r="P23" s="42">
        <f t="shared" si="21"/>
        <v>0</v>
      </c>
      <c r="Q23" s="42">
        <f t="shared" si="21"/>
        <v>0</v>
      </c>
      <c r="R23" s="42">
        <f t="shared" si="21"/>
        <v>0</v>
      </c>
      <c r="S23" s="42">
        <f t="shared" si="21"/>
        <v>0</v>
      </c>
      <c r="T23" s="42">
        <f t="shared" si="21"/>
        <v>0</v>
      </c>
      <c r="U23" s="42">
        <f t="shared" si="21"/>
        <v>0</v>
      </c>
      <c r="V23" s="42">
        <f t="shared" si="21"/>
        <v>0</v>
      </c>
      <c r="W23" s="42">
        <f t="shared" si="21"/>
        <v>0</v>
      </c>
      <c r="X23" s="42">
        <f t="shared" si="21"/>
        <v>0</v>
      </c>
      <c r="Y23" s="42">
        <f t="shared" si="21"/>
        <v>0</v>
      </c>
      <c r="Z23" s="42">
        <f t="shared" si="21"/>
        <v>0</v>
      </c>
      <c r="AA23" s="42">
        <f t="shared" si="21"/>
        <v>0</v>
      </c>
      <c r="AB23" s="42">
        <f t="shared" si="21"/>
        <v>0</v>
      </c>
      <c r="AC23" s="42">
        <f t="shared" si="21"/>
        <v>0</v>
      </c>
      <c r="AD23" s="42">
        <f t="shared" si="21"/>
        <v>0</v>
      </c>
      <c r="AE23" s="42">
        <f t="shared" si="21"/>
        <v>0</v>
      </c>
      <c r="AF23" s="42">
        <f t="shared" si="21"/>
        <v>0</v>
      </c>
      <c r="AG23" s="42">
        <f t="shared" si="21"/>
        <v>0</v>
      </c>
      <c r="AH23" s="42">
        <f t="shared" si="21"/>
        <v>0</v>
      </c>
      <c r="AI23" s="42">
        <f t="shared" si="21"/>
        <v>0</v>
      </c>
      <c r="AJ23" s="42">
        <f t="shared" si="21"/>
        <v>0</v>
      </c>
      <c r="AK23" s="42">
        <f t="shared" si="21"/>
        <v>0</v>
      </c>
      <c r="AL23" s="42">
        <f t="shared" si="21"/>
        <v>0</v>
      </c>
      <c r="AM23" s="42">
        <f t="shared" si="21"/>
        <v>0</v>
      </c>
      <c r="AN23" s="42">
        <f t="shared" si="21"/>
        <v>0</v>
      </c>
      <c r="AO23" s="42">
        <f t="shared" si="21"/>
        <v>0</v>
      </c>
      <c r="AP23" s="42">
        <f t="shared" si="21"/>
        <v>0</v>
      </c>
      <c r="AQ23" s="42">
        <f t="shared" ref="AQ23:BJ23" si="22">AP23*(1-$F$4)</f>
        <v>0</v>
      </c>
      <c r="AR23" s="42">
        <f t="shared" si="22"/>
        <v>0</v>
      </c>
      <c r="AS23" s="42">
        <f t="shared" si="22"/>
        <v>0</v>
      </c>
      <c r="AT23" s="42">
        <f t="shared" si="22"/>
        <v>0</v>
      </c>
      <c r="AU23" s="42">
        <f t="shared" si="22"/>
        <v>0</v>
      </c>
      <c r="AV23" s="42">
        <f t="shared" si="22"/>
        <v>0</v>
      </c>
      <c r="AW23" s="42">
        <f t="shared" si="22"/>
        <v>0</v>
      </c>
      <c r="AX23" s="42">
        <f t="shared" si="22"/>
        <v>0</v>
      </c>
      <c r="AY23" s="42">
        <f t="shared" si="22"/>
        <v>0</v>
      </c>
      <c r="AZ23" s="42">
        <f t="shared" si="22"/>
        <v>0</v>
      </c>
      <c r="BA23" s="42">
        <f t="shared" si="22"/>
        <v>0</v>
      </c>
      <c r="BB23" s="42">
        <f t="shared" si="22"/>
        <v>0</v>
      </c>
      <c r="BC23" s="42">
        <f t="shared" si="22"/>
        <v>0</v>
      </c>
      <c r="BD23" s="42">
        <f t="shared" si="22"/>
        <v>0</v>
      </c>
      <c r="BE23" s="42">
        <f t="shared" si="22"/>
        <v>0</v>
      </c>
      <c r="BF23" s="42">
        <f t="shared" si="22"/>
        <v>0</v>
      </c>
      <c r="BG23" s="42">
        <f t="shared" si="22"/>
        <v>0</v>
      </c>
      <c r="BH23" s="42">
        <f t="shared" si="22"/>
        <v>0</v>
      </c>
      <c r="BI23" s="42">
        <f t="shared" si="22"/>
        <v>0</v>
      </c>
      <c r="BJ23" s="42">
        <f t="shared" si="22"/>
        <v>0</v>
      </c>
      <c r="BK23" t="str">
        <f t="shared" si="3"/>
        <v>21_VN</v>
      </c>
      <c r="BL23" t="str">
        <f t="shared" si="4"/>
        <v>d_ind_cem_7_3_naphtha</v>
      </c>
      <c r="BO23" s="8">
        <f t="shared" si="5"/>
        <v>0</v>
      </c>
      <c r="BP23" s="8">
        <f t="shared" si="6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ref="K24:AP24" si="23">J24*(1-$F$4)</f>
        <v>0</v>
      </c>
      <c r="L24" s="42">
        <f t="shared" si="23"/>
        <v>0</v>
      </c>
      <c r="M24" s="42">
        <f t="shared" si="23"/>
        <v>0</v>
      </c>
      <c r="N24" s="42">
        <f t="shared" si="23"/>
        <v>0</v>
      </c>
      <c r="O24" s="42">
        <f t="shared" si="23"/>
        <v>0</v>
      </c>
      <c r="P24" s="42">
        <f t="shared" si="23"/>
        <v>0</v>
      </c>
      <c r="Q24" s="42">
        <f t="shared" si="23"/>
        <v>0</v>
      </c>
      <c r="R24" s="42">
        <f t="shared" si="23"/>
        <v>0</v>
      </c>
      <c r="S24" s="42">
        <f t="shared" si="23"/>
        <v>0</v>
      </c>
      <c r="T24" s="42">
        <f t="shared" si="23"/>
        <v>0</v>
      </c>
      <c r="U24" s="42">
        <f t="shared" si="23"/>
        <v>0</v>
      </c>
      <c r="V24" s="42">
        <f t="shared" si="23"/>
        <v>0</v>
      </c>
      <c r="W24" s="42">
        <f t="shared" si="23"/>
        <v>0</v>
      </c>
      <c r="X24" s="42">
        <f t="shared" si="23"/>
        <v>0</v>
      </c>
      <c r="Y24" s="42">
        <f t="shared" si="23"/>
        <v>0</v>
      </c>
      <c r="Z24" s="42">
        <f t="shared" si="23"/>
        <v>0</v>
      </c>
      <c r="AA24" s="42">
        <f t="shared" si="23"/>
        <v>0</v>
      </c>
      <c r="AB24" s="42">
        <f t="shared" si="23"/>
        <v>0</v>
      </c>
      <c r="AC24" s="42">
        <f t="shared" si="23"/>
        <v>0</v>
      </c>
      <c r="AD24" s="42">
        <f t="shared" si="23"/>
        <v>0</v>
      </c>
      <c r="AE24" s="42">
        <f t="shared" si="23"/>
        <v>0</v>
      </c>
      <c r="AF24" s="42">
        <f t="shared" si="23"/>
        <v>0</v>
      </c>
      <c r="AG24" s="42">
        <f t="shared" si="23"/>
        <v>0</v>
      </c>
      <c r="AH24" s="42">
        <f t="shared" si="23"/>
        <v>0</v>
      </c>
      <c r="AI24" s="42">
        <f t="shared" si="23"/>
        <v>0</v>
      </c>
      <c r="AJ24" s="42">
        <f t="shared" si="23"/>
        <v>0</v>
      </c>
      <c r="AK24" s="42">
        <f t="shared" si="23"/>
        <v>0</v>
      </c>
      <c r="AL24" s="42">
        <f t="shared" si="23"/>
        <v>0</v>
      </c>
      <c r="AM24" s="42">
        <f t="shared" si="23"/>
        <v>0</v>
      </c>
      <c r="AN24" s="42">
        <f t="shared" si="23"/>
        <v>0</v>
      </c>
      <c r="AO24" s="42">
        <f t="shared" si="23"/>
        <v>0</v>
      </c>
      <c r="AP24" s="42">
        <f t="shared" si="23"/>
        <v>0</v>
      </c>
      <c r="AQ24" s="42">
        <f t="shared" ref="AQ24:BJ24" si="24">AP24*(1-$F$4)</f>
        <v>0</v>
      </c>
      <c r="AR24" s="42">
        <f t="shared" si="24"/>
        <v>0</v>
      </c>
      <c r="AS24" s="42">
        <f t="shared" si="24"/>
        <v>0</v>
      </c>
      <c r="AT24" s="42">
        <f t="shared" si="24"/>
        <v>0</v>
      </c>
      <c r="AU24" s="42">
        <f t="shared" si="24"/>
        <v>0</v>
      </c>
      <c r="AV24" s="42">
        <f t="shared" si="24"/>
        <v>0</v>
      </c>
      <c r="AW24" s="42">
        <f t="shared" si="24"/>
        <v>0</v>
      </c>
      <c r="AX24" s="42">
        <f t="shared" si="24"/>
        <v>0</v>
      </c>
      <c r="AY24" s="42">
        <f t="shared" si="24"/>
        <v>0</v>
      </c>
      <c r="AZ24" s="42">
        <f t="shared" si="24"/>
        <v>0</v>
      </c>
      <c r="BA24" s="42">
        <f t="shared" si="24"/>
        <v>0</v>
      </c>
      <c r="BB24" s="42">
        <f t="shared" si="24"/>
        <v>0</v>
      </c>
      <c r="BC24" s="42">
        <f t="shared" si="24"/>
        <v>0</v>
      </c>
      <c r="BD24" s="42">
        <f t="shared" si="24"/>
        <v>0</v>
      </c>
      <c r="BE24" s="42">
        <f t="shared" si="24"/>
        <v>0</v>
      </c>
      <c r="BF24" s="42">
        <f t="shared" si="24"/>
        <v>0</v>
      </c>
      <c r="BG24" s="42">
        <f t="shared" si="24"/>
        <v>0</v>
      </c>
      <c r="BH24" s="42">
        <f t="shared" si="24"/>
        <v>0</v>
      </c>
      <c r="BI24" s="42">
        <f t="shared" si="24"/>
        <v>0</v>
      </c>
      <c r="BJ24" s="42">
        <f t="shared" si="24"/>
        <v>0</v>
      </c>
      <c r="BK24" t="str">
        <f t="shared" si="3"/>
        <v>21_VN</v>
      </c>
      <c r="BL24" t="str">
        <f t="shared" si="4"/>
        <v>d_ind_cem_7_x_jet_fuel</v>
      </c>
      <c r="BO24" s="8">
        <f t="shared" si="5"/>
        <v>0</v>
      </c>
      <c r="BP24" s="8">
        <f t="shared" si="6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ref="K25:AP25" si="25">J25*(1-$F$4)</f>
        <v>0</v>
      </c>
      <c r="L25" s="42">
        <f t="shared" si="25"/>
        <v>0</v>
      </c>
      <c r="M25" s="42">
        <f t="shared" si="25"/>
        <v>0</v>
      </c>
      <c r="N25" s="42">
        <f t="shared" si="25"/>
        <v>0</v>
      </c>
      <c r="O25" s="42">
        <f t="shared" si="25"/>
        <v>0</v>
      </c>
      <c r="P25" s="42">
        <f t="shared" si="25"/>
        <v>0</v>
      </c>
      <c r="Q25" s="42">
        <f t="shared" si="25"/>
        <v>0</v>
      </c>
      <c r="R25" s="42">
        <f t="shared" si="25"/>
        <v>0</v>
      </c>
      <c r="S25" s="42">
        <f t="shared" si="25"/>
        <v>0</v>
      </c>
      <c r="T25" s="42">
        <f t="shared" si="25"/>
        <v>0</v>
      </c>
      <c r="U25" s="42">
        <f t="shared" si="25"/>
        <v>0</v>
      </c>
      <c r="V25" s="42">
        <f t="shared" si="25"/>
        <v>0</v>
      </c>
      <c r="W25" s="42">
        <f t="shared" si="25"/>
        <v>0</v>
      </c>
      <c r="X25" s="42">
        <f t="shared" si="25"/>
        <v>0</v>
      </c>
      <c r="Y25" s="42">
        <f t="shared" si="25"/>
        <v>0</v>
      </c>
      <c r="Z25" s="42">
        <f t="shared" si="25"/>
        <v>0</v>
      </c>
      <c r="AA25" s="42">
        <f t="shared" si="25"/>
        <v>0</v>
      </c>
      <c r="AB25" s="42">
        <f t="shared" si="25"/>
        <v>0</v>
      </c>
      <c r="AC25" s="42">
        <f t="shared" si="25"/>
        <v>0</v>
      </c>
      <c r="AD25" s="42">
        <f t="shared" si="25"/>
        <v>0</v>
      </c>
      <c r="AE25" s="42">
        <f t="shared" si="25"/>
        <v>0</v>
      </c>
      <c r="AF25" s="42">
        <f t="shared" si="25"/>
        <v>0</v>
      </c>
      <c r="AG25" s="42">
        <f t="shared" si="25"/>
        <v>0</v>
      </c>
      <c r="AH25" s="42">
        <f t="shared" si="25"/>
        <v>0</v>
      </c>
      <c r="AI25" s="42">
        <f t="shared" si="25"/>
        <v>0</v>
      </c>
      <c r="AJ25" s="42">
        <f t="shared" si="25"/>
        <v>0</v>
      </c>
      <c r="AK25" s="42">
        <f t="shared" si="25"/>
        <v>0</v>
      </c>
      <c r="AL25" s="42">
        <f t="shared" si="25"/>
        <v>0</v>
      </c>
      <c r="AM25" s="42">
        <f t="shared" si="25"/>
        <v>0</v>
      </c>
      <c r="AN25" s="42">
        <f t="shared" si="25"/>
        <v>0</v>
      </c>
      <c r="AO25" s="42">
        <f t="shared" si="25"/>
        <v>0</v>
      </c>
      <c r="AP25" s="42">
        <f t="shared" si="25"/>
        <v>0</v>
      </c>
      <c r="AQ25" s="42">
        <f t="shared" ref="AQ25:BJ25" si="26">AP25*(1-$F$4)</f>
        <v>0</v>
      </c>
      <c r="AR25" s="42">
        <f t="shared" si="26"/>
        <v>0</v>
      </c>
      <c r="AS25" s="42">
        <f t="shared" si="26"/>
        <v>0</v>
      </c>
      <c r="AT25" s="42">
        <f t="shared" si="26"/>
        <v>0</v>
      </c>
      <c r="AU25" s="42">
        <f t="shared" si="26"/>
        <v>0</v>
      </c>
      <c r="AV25" s="42">
        <f t="shared" si="26"/>
        <v>0</v>
      </c>
      <c r="AW25" s="42">
        <f t="shared" si="26"/>
        <v>0</v>
      </c>
      <c r="AX25" s="42">
        <f t="shared" si="26"/>
        <v>0</v>
      </c>
      <c r="AY25" s="42">
        <f t="shared" si="26"/>
        <v>0</v>
      </c>
      <c r="AZ25" s="42">
        <f t="shared" si="26"/>
        <v>0</v>
      </c>
      <c r="BA25" s="42">
        <f t="shared" si="26"/>
        <v>0</v>
      </c>
      <c r="BB25" s="42">
        <f t="shared" si="26"/>
        <v>0</v>
      </c>
      <c r="BC25" s="42">
        <f t="shared" si="26"/>
        <v>0</v>
      </c>
      <c r="BD25" s="42">
        <f t="shared" si="26"/>
        <v>0</v>
      </c>
      <c r="BE25" s="42">
        <f t="shared" si="26"/>
        <v>0</v>
      </c>
      <c r="BF25" s="42">
        <f t="shared" si="26"/>
        <v>0</v>
      </c>
      <c r="BG25" s="42">
        <f t="shared" si="26"/>
        <v>0</v>
      </c>
      <c r="BH25" s="42">
        <f t="shared" si="26"/>
        <v>0</v>
      </c>
      <c r="BI25" s="42">
        <f t="shared" si="26"/>
        <v>0</v>
      </c>
      <c r="BJ25" s="42">
        <f t="shared" si="26"/>
        <v>0</v>
      </c>
      <c r="BK25" t="str">
        <f t="shared" si="3"/>
        <v>21_VN</v>
      </c>
      <c r="BL25" t="str">
        <f t="shared" si="4"/>
        <v>d_ind_cem_7_6_kerosene</v>
      </c>
      <c r="BO25" s="8">
        <f t="shared" si="5"/>
        <v>0</v>
      </c>
      <c r="BP25" s="8">
        <f t="shared" si="6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ref="K26:AP26" si="27">J26*(1-$F$4)</f>
        <v>1.0244644850837192E-4</v>
      </c>
      <c r="L26" s="42">
        <f t="shared" si="27"/>
        <v>1.0224666818839914E-4</v>
      </c>
      <c r="M26" s="42">
        <f t="shared" si="27"/>
        <v>1.0204727745905472E-4</v>
      </c>
      <c r="N26" s="42">
        <f t="shared" si="27"/>
        <v>1.0184827556059988E-4</v>
      </c>
      <c r="O26" s="42">
        <f t="shared" si="27"/>
        <v>1.0164966173477741E-4</v>
      </c>
      <c r="P26" s="42">
        <f t="shared" si="27"/>
        <v>1.0145143522480875E-4</v>
      </c>
      <c r="Q26" s="42">
        <f t="shared" si="27"/>
        <v>1.0125359527539114E-4</v>
      </c>
      <c r="R26" s="42">
        <f t="shared" si="27"/>
        <v>1.0105614113269474E-4</v>
      </c>
      <c r="S26" s="42">
        <f t="shared" si="27"/>
        <v>1.0085907204435973E-4</v>
      </c>
      <c r="T26" s="42">
        <f t="shared" si="27"/>
        <v>1.0066238725949348E-4</v>
      </c>
      <c r="U26" s="42">
        <f t="shared" si="27"/>
        <v>1.0046608602866768E-4</v>
      </c>
      <c r="V26" s="42">
        <f t="shared" si="27"/>
        <v>1.0027016760391545E-4</v>
      </c>
      <c r="W26" s="42">
        <f t="shared" si="27"/>
        <v>1.0007463123872854E-4</v>
      </c>
      <c r="X26" s="42">
        <f t="shared" si="27"/>
        <v>9.9879476188054453E-5</v>
      </c>
      <c r="Y26" s="42">
        <f t="shared" si="27"/>
        <v>9.968470170829362E-5</v>
      </c>
      <c r="Z26" s="42">
        <f t="shared" si="27"/>
        <v>9.9490307057296552E-5</v>
      </c>
      <c r="AA26" s="42">
        <f t="shared" si="27"/>
        <v>9.9296291494361031E-5</v>
      </c>
      <c r="AB26" s="42">
        <f t="shared" si="27"/>
        <v>9.9102654280229266E-5</v>
      </c>
      <c r="AC26" s="42">
        <f t="shared" si="27"/>
        <v>9.8909394677085106E-5</v>
      </c>
      <c r="AD26" s="42">
        <f t="shared" si="27"/>
        <v>9.8716511948551201E-5</v>
      </c>
      <c r="AE26" s="42">
        <f t="shared" si="27"/>
        <v>9.8524005359686213E-5</v>
      </c>
      <c r="AF26" s="42">
        <f t="shared" si="27"/>
        <v>9.8331874176982013E-5</v>
      </c>
      <c r="AG26" s="42">
        <f t="shared" si="27"/>
        <v>9.8140117668360873E-5</v>
      </c>
      <c r="AH26" s="42">
        <f t="shared" si="27"/>
        <v>9.7948735103172688E-5</v>
      </c>
      <c r="AI26" s="42">
        <f t="shared" si="27"/>
        <v>9.7757725752192195E-5</v>
      </c>
      <c r="AJ26" s="42">
        <f t="shared" si="27"/>
        <v>9.7567088887616176E-5</v>
      </c>
      <c r="AK26" s="42">
        <f t="shared" si="27"/>
        <v>9.7376823783060711E-5</v>
      </c>
      <c r="AL26" s="42">
        <f t="shared" si="27"/>
        <v>9.7186929713558406E-5</v>
      </c>
      <c r="AM26" s="42">
        <f t="shared" si="27"/>
        <v>9.6997405955555609E-5</v>
      </c>
      <c r="AN26" s="42">
        <f t="shared" si="27"/>
        <v>9.6808251786909666E-5</v>
      </c>
      <c r="AO26" s="42">
        <f t="shared" si="27"/>
        <v>9.6619466486886165E-5</v>
      </c>
      <c r="AP26" s="42">
        <f t="shared" si="27"/>
        <v>9.6431049336156212E-5</v>
      </c>
      <c r="AQ26" s="42">
        <f t="shared" ref="AQ26:BJ26" si="28">AP26*(1-$F$4)</f>
        <v>9.6242999616793668E-5</v>
      </c>
      <c r="AR26" s="42">
        <f t="shared" si="28"/>
        <v>9.6055316612272411E-5</v>
      </c>
      <c r="AS26" s="42">
        <f t="shared" si="28"/>
        <v>9.5867999607463612E-5</v>
      </c>
      <c r="AT26" s="42">
        <f t="shared" si="28"/>
        <v>9.5681047888633022E-5</v>
      </c>
      <c r="AU26" s="42">
        <f t="shared" si="28"/>
        <v>9.5494460743438225E-5</v>
      </c>
      <c r="AV26" s="42">
        <f t="shared" si="28"/>
        <v>9.5308237460925966E-5</v>
      </c>
      <c r="AW26" s="42">
        <f t="shared" si="28"/>
        <v>9.5122377331529386E-5</v>
      </c>
      <c r="AX26" s="42">
        <f t="shared" si="28"/>
        <v>9.4936879647065367E-5</v>
      </c>
      <c r="AY26" s="42">
        <f t="shared" si="28"/>
        <v>9.4751743700731818E-5</v>
      </c>
      <c r="AZ26" s="42">
        <f t="shared" si="28"/>
        <v>9.456696878710497E-5</v>
      </c>
      <c r="BA26" s="42">
        <f t="shared" si="28"/>
        <v>9.4382554202136702E-5</v>
      </c>
      <c r="BB26" s="42">
        <f t="shared" si="28"/>
        <v>9.419849924315186E-5</v>
      </c>
      <c r="BC26" s="42">
        <f t="shared" si="28"/>
        <v>9.4014803208845556E-5</v>
      </c>
      <c r="BD26" s="42">
        <f t="shared" si="28"/>
        <v>9.3831465399280532E-5</v>
      </c>
      <c r="BE26" s="42">
        <f t="shared" si="28"/>
        <v>9.3648485115884456E-5</v>
      </c>
      <c r="BF26" s="42">
        <f t="shared" si="28"/>
        <v>9.3465861661447299E-5</v>
      </c>
      <c r="BG26" s="42">
        <f t="shared" si="28"/>
        <v>9.3283594340118632E-5</v>
      </c>
      <c r="BH26" s="42">
        <f t="shared" si="28"/>
        <v>9.3101682457405029E-5</v>
      </c>
      <c r="BI26" s="42">
        <f t="shared" si="28"/>
        <v>9.2920125320167368E-5</v>
      </c>
      <c r="BJ26" s="42">
        <f t="shared" si="28"/>
        <v>9.2738922236618241E-5</v>
      </c>
      <c r="BK26" t="str">
        <f t="shared" si="3"/>
        <v>21_VN</v>
      </c>
      <c r="BL26" t="str">
        <f t="shared" si="4"/>
        <v>d_ind_cem_7_7_gas_diesel_oil</v>
      </c>
      <c r="BO26" s="8">
        <f t="shared" si="5"/>
        <v>8.1438640010734247</v>
      </c>
      <c r="BP26" s="8">
        <f t="shared" si="6"/>
        <v>8.2117295344157046</v>
      </c>
      <c r="BQ26" s="8" cm="1">
        <f t="array" ref="BQ26">K26*INDEX(prod_est,$G26+$H26-1,MATCH(BQ$14,$BP$14:$DP$14,0))</f>
        <v>8.8513731511233349</v>
      </c>
      <c r="BR26" s="8" cm="1">
        <f t="array" ref="BR26">L26*INDEX(prod_est,$G26+$H26-1,MATCH(BR$14,$BP$14:$DP$14,0))</f>
        <v>8.0887250862721132</v>
      </c>
      <c r="BS26" s="8" cm="1">
        <f t="array" ref="BS26">M26*INDEX(prod_est,$G26+$H26-1,MATCH(BS$14,$BP$14:$DP$14,0))</f>
        <v>8.9402582822928203</v>
      </c>
      <c r="BT26" s="8" cm="1">
        <f t="array" ref="BT26">N26*INDEX(prod_est,$G26+$H26-1,MATCH(BT$14,$BP$14:$DP$14,0))</f>
        <v>9.8533143178867473</v>
      </c>
      <c r="BU26" s="8" cm="1">
        <f t="array" ref="BU26">O26*INDEX(prod_est,$G26+$H26-1,MATCH(BU$14,$BP$14:$DP$14,0))</f>
        <v>10.315867697918641</v>
      </c>
      <c r="BV26" s="8" cm="1">
        <f t="array" ref="BV26">P26*INDEX(prod_est,$G26+$H26-1,MATCH(BV$14,$BP$14:$DP$14,0))</f>
        <v>10.79934198860469</v>
      </c>
      <c r="BW26" s="8" cm="1">
        <f t="array" ref="BW26">Q26*INDEX(prod_est,$G26+$H26-1,MATCH(BW$14,$BP$14:$DP$14,0))</f>
        <v>11.304659063789504</v>
      </c>
      <c r="BX26" s="8" cm="1">
        <f t="array" ref="BX26">R26*INDEX(prod_est,$G26+$H26-1,MATCH(BX$14,$BP$14:$DP$14,0))</f>
        <v>11.832780642788258</v>
      </c>
      <c r="BY26" s="8" cm="1">
        <f t="array" ref="BY26">S26*INDEX(prod_est,$G26+$H26-1,MATCH(BY$14,$BP$14:$DP$14,0))</f>
        <v>12.384709987184817</v>
      </c>
      <c r="BZ26" s="8" cm="1">
        <f t="array" ref="BZ26">T26*INDEX(prod_est,$G26+$H26-1,MATCH(BZ$14,$BP$14:$DP$14,0))</f>
        <v>12.854980969578326</v>
      </c>
      <c r="CA26" s="8" cm="1">
        <f t="array" ref="CA26">U26*INDEX(prod_est,$G26+$H26-1,MATCH(CA$14,$BP$14:$DP$14,0))</f>
        <v>13.343109035190645</v>
      </c>
      <c r="CB26" s="8" cm="1">
        <f t="array" ref="CB26">V26*INDEX(prod_est,$G26+$H26-1,MATCH(CB$14,$BP$14:$DP$14,0))</f>
        <v>13.849772251419051</v>
      </c>
      <c r="CC26" s="8" cm="1">
        <f t="array" ref="CC26">W26*INDEX(prod_est,$G26+$H26-1,MATCH(CC$14,$BP$14:$DP$14,0))</f>
        <v>13.960991516827626</v>
      </c>
      <c r="CD26" s="8" cm="1">
        <f t="array" ref="CD26">X26*INDEX(prod_est,$G26+$H26-1,MATCH(CD$14,$BP$14:$DP$14,0))</f>
        <v>14.073103917861419</v>
      </c>
      <c r="CE26" s="8" cm="1">
        <f t="array" ref="CE26">Y26*INDEX(prod_est,$G26+$H26-1,MATCH(CE$14,$BP$14:$DP$14,0))</f>
        <v>14.186116626760072</v>
      </c>
      <c r="CF26" s="8" cm="1">
        <f t="array" ref="CF26">Z26*INDEX(prod_est,$G26+$H26-1,MATCH(CF$14,$BP$14:$DP$14,0))</f>
        <v>14.300036873359582</v>
      </c>
      <c r="CG26" s="8" cm="1">
        <f t="array" ref="CG26">AA26*INDEX(prod_est,$G26+$H26-1,MATCH(CG$14,$BP$14:$DP$14,0))</f>
        <v>14.414871945554228</v>
      </c>
      <c r="CH26" s="8" cm="1">
        <f t="array" ref="CH26">AB26*INDEX(prod_est,$G26+$H26-1,MATCH(CH$14,$BP$14:$DP$14,0))</f>
        <v>14.530629189762974</v>
      </c>
      <c r="CI26" s="8" cm="1">
        <f t="array" ref="CI26">AC26*INDEX(prod_est,$G26+$H26-1,MATCH(CI$14,$BP$14:$DP$14,0))</f>
        <v>14.647316011399626</v>
      </c>
      <c r="CJ26" s="8" cm="1">
        <f t="array" ref="CJ26">AD26*INDEX(prod_est,$G26+$H26-1,MATCH(CJ$14,$BP$14:$DP$14,0))</f>
        <v>14.764939875346489</v>
      </c>
      <c r="CK26" s="8" cm="1">
        <f t="array" ref="CK26">AE26*INDEX(prod_est,$G26+$H26-1,MATCH(CK$14,$BP$14:$DP$14,0))</f>
        <v>14.883508306431596</v>
      </c>
      <c r="CL26" s="8" cm="1">
        <f t="array" ref="CL26">AF26*INDEX(prod_est,$G26+$H26-1,MATCH(CL$14,$BP$14:$DP$14,0))</f>
        <v>15.003028889910793</v>
      </c>
      <c r="CM26" s="8" cm="1">
        <f t="array" ref="CM26">AG26*INDEX(prod_est,$G26+$H26-1,MATCH(CM$14,$BP$14:$DP$14,0))</f>
        <v>15.123509271952365</v>
      </c>
      <c r="CN26" s="8" cm="1">
        <f t="array" ref="CN26">AH26*INDEX(prod_est,$G26+$H26-1,MATCH(CN$14,$BP$14:$DP$14,0))</f>
        <v>15.244957160126424</v>
      </c>
      <c r="CO26" s="8" cm="1">
        <f t="array" ref="CO26">AI26*INDEX(prod_est,$G26+$H26-1,MATCH(CO$14,$BP$14:$DP$14,0))</f>
        <v>15.367380323897995</v>
      </c>
      <c r="CP26" s="8" cm="1">
        <f t="array" ref="CP26">AJ26*INDEX(prod_est,$G26+$H26-1,MATCH(CP$14,$BP$14:$DP$14,0))</f>
        <v>15.490786595124096</v>
      </c>
      <c r="CQ26" s="8" cm="1">
        <f t="array" ref="CQ26">AK26*INDEX(prod_est,$G26+$H26-1,MATCH(CQ$14,$BP$14:$DP$14,0))</f>
        <v>15.615183868554638</v>
      </c>
      <c r="CR26" s="8" cm="1">
        <f t="array" ref="CR26">AL26*INDEX(prod_est,$G26+$H26-1,MATCH(CR$14,$BP$14:$DP$14,0))</f>
        <v>15.740580102337647</v>
      </c>
      <c r="CS26" s="8" cm="1">
        <f t="array" ref="CS26">AM26*INDEX(prod_est,$G26+$H26-1,MATCH(CS$14,$BP$14:$DP$14,0))</f>
        <v>15.866983318528277</v>
      </c>
      <c r="CT26" s="8" cm="1">
        <f t="array" ref="CT26">AN26*INDEX(prod_est,$G26+$H26-1,MATCH(CT$14,$BP$14:$DP$14,0))</f>
        <v>15.994401603602</v>
      </c>
      <c r="CU26" s="8" cm="1">
        <f t="array" ref="CU26">AO26*INDEX(prod_est,$G26+$H26-1,MATCH(CU$14,$BP$14:$DP$14,0))</f>
        <v>16.122843108971836</v>
      </c>
      <c r="CV26" s="8" cm="1">
        <f t="array" ref="CV26">AP26*INDEX(prod_est,$G26+$H26-1,MATCH(CV$14,$BP$14:$DP$14,0))</f>
        <v>16.252316051510235</v>
      </c>
      <c r="CW26" cm="1">
        <f t="array" ref="CW26">AQ26*INDEX(prod_est,$G26+$H26-1,MATCH(CW$14,$BP$14:$DP$14,0))</f>
        <v>16.220622489182361</v>
      </c>
      <c r="CX26" cm="1">
        <f t="array" ref="CX26">AR26*INDEX(prod_est,$G26+$H26-1,MATCH(CX$14,$BP$14:$DP$14,0))</f>
        <v>16.188990732315926</v>
      </c>
      <c r="CY26" cm="1">
        <f t="array" ref="CY26">AS26*INDEX(prod_est,$G26+$H26-1,MATCH(CY$14,$BP$14:$DP$14,0))</f>
        <v>16.1574206603844</v>
      </c>
      <c r="CZ26" cm="1">
        <f t="array" ref="CZ26">AT26*INDEX(prod_est,$G26+$H26-1,MATCH(CZ$14,$BP$14:$DP$14,0))</f>
        <v>16.125912153096298</v>
      </c>
      <c r="DA26" cm="1">
        <f t="array" ref="DA26">AU26*INDEX(prod_est,$G26+$H26-1,MATCH(DA$14,$BP$14:$DP$14,0))</f>
        <v>16.094465090394699</v>
      </c>
      <c r="DB26" cm="1">
        <f t="array" ref="DB26">AV26*INDEX(prod_est,$G26+$H26-1,MATCH(DB$14,$BP$14:$DP$14,0))</f>
        <v>16.063079352456825</v>
      </c>
      <c r="DC26" cm="1">
        <f t="array" ref="DC26">AW26*INDEX(prod_est,$G26+$H26-1,MATCH(DC$14,$BP$14:$DP$14,0))</f>
        <v>16.031754819693546</v>
      </c>
      <c r="DD26" cm="1">
        <f t="array" ref="DD26">AX26*INDEX(prod_est,$G26+$H26-1,MATCH(DD$14,$BP$14:$DP$14,0))</f>
        <v>16.00049137274895</v>
      </c>
      <c r="DE26" cm="1">
        <f t="array" ref="DE26">AY26*INDEX(prod_est,$G26+$H26-1,MATCH(DE$14,$BP$14:$DP$14,0))</f>
        <v>15.969288892499883</v>
      </c>
      <c r="DF26" cm="1">
        <f t="array" ref="DF26">AZ26*INDEX(prod_est,$G26+$H26-1,MATCH(DF$14,$BP$14:$DP$14,0))</f>
        <v>15.938147260055485</v>
      </c>
      <c r="DG26" cm="1">
        <f t="array" ref="DG26">BA26*INDEX(prod_est,$G26+$H26-1,MATCH(DG$14,$BP$14:$DP$14,0))</f>
        <v>15.907066356756754</v>
      </c>
      <c r="DH26" cm="1">
        <f t="array" ref="DH26">BB26*INDEX(prod_est,$G26+$H26-1,MATCH(DH$14,$BP$14:$DP$14,0))</f>
        <v>15.876046064176075</v>
      </c>
      <c r="DI26" cm="1">
        <f t="array" ref="DI26">BC26*INDEX(prod_est,$G26+$H26-1,MATCH(DI$14,$BP$14:$DP$14,0))</f>
        <v>15.845086264116784</v>
      </c>
      <c r="DJ26" cm="1">
        <f t="array" ref="DJ26">BD26*INDEX(prod_est,$G26+$H26-1,MATCH(DJ$14,$BP$14:$DP$14,0))</f>
        <v>15.814186838612708</v>
      </c>
      <c r="DK26" cm="1">
        <f t="array" ref="DK26">BE26*INDEX(prod_est,$G26+$H26-1,MATCH(DK$14,$BP$14:$DP$14,0))</f>
        <v>15.783347669927721</v>
      </c>
      <c r="DL26" cm="1">
        <f t="array" ref="DL26">BF26*INDEX(prod_est,$G26+$H26-1,MATCH(DL$14,$BP$14:$DP$14,0))</f>
        <v>15.752568640555298</v>
      </c>
      <c r="DM26" cm="1">
        <f t="array" ref="DM26">BG26*INDEX(prod_est,$G26+$H26-1,MATCH(DM$14,$BP$14:$DP$14,0))</f>
        <v>15.721849633218051</v>
      </c>
      <c r="DN26" cm="1">
        <f t="array" ref="DN26">BH26*INDEX(prod_est,$G26+$H26-1,MATCH(DN$14,$BP$14:$DP$14,0))</f>
        <v>15.69119053086731</v>
      </c>
      <c r="DO26" cm="1">
        <f t="array" ref="DO26">BI26*INDEX(prod_est,$G26+$H26-1,MATCH(DO$14,$BP$14:$DP$14,0))</f>
        <v>15.660591216682645</v>
      </c>
      <c r="DP26" cm="1">
        <f t="array" ref="DP26">BJ26*INDEX(prod_est,$G26+$H26-1,MATCH(DP$14,$BP$14:$DP$14,0))</f>
        <v>15.630051574071452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ref="K27:AP27" si="29">J27*(1-$F$4)</f>
        <v>1.8345262189035444E-5</v>
      </c>
      <c r="L27" s="42">
        <f t="shared" si="29"/>
        <v>1.8309487182644562E-5</v>
      </c>
      <c r="M27" s="42">
        <f t="shared" si="29"/>
        <v>1.8273781940919298E-5</v>
      </c>
      <c r="N27" s="42">
        <f t="shared" si="29"/>
        <v>1.8238146327811915E-5</v>
      </c>
      <c r="O27" s="42">
        <f t="shared" si="29"/>
        <v>1.8202580207539985E-5</v>
      </c>
      <c r="P27" s="42">
        <f t="shared" si="29"/>
        <v>1.816708344458587E-5</v>
      </c>
      <c r="Q27" s="42">
        <f t="shared" si="29"/>
        <v>1.8131655903696204E-5</v>
      </c>
      <c r="R27" s="42">
        <f t="shared" si="29"/>
        <v>1.809629744988137E-5</v>
      </c>
      <c r="S27" s="42">
        <f t="shared" si="29"/>
        <v>1.8061007948415006E-5</v>
      </c>
      <c r="T27" s="42">
        <f t="shared" si="29"/>
        <v>1.8025787264833471E-5</v>
      </c>
      <c r="U27" s="42">
        <f t="shared" si="29"/>
        <v>1.7990635264935344E-5</v>
      </c>
      <c r="V27" s="42">
        <f t="shared" si="29"/>
        <v>1.7955551814780908E-5</v>
      </c>
      <c r="W27" s="42">
        <f t="shared" si="29"/>
        <v>1.7920536780691644E-5</v>
      </c>
      <c r="X27" s="42">
        <f t="shared" si="29"/>
        <v>1.7885590029249714E-5</v>
      </c>
      <c r="Y27" s="42">
        <f t="shared" si="29"/>
        <v>1.7850711427297461E-5</v>
      </c>
      <c r="Z27" s="42">
        <f t="shared" si="29"/>
        <v>1.7815900841936895E-5</v>
      </c>
      <c r="AA27" s="42">
        <f t="shared" si="29"/>
        <v>1.7781158140529197E-5</v>
      </c>
      <c r="AB27" s="42">
        <f t="shared" si="29"/>
        <v>1.7746483190694198E-5</v>
      </c>
      <c r="AC27" s="42">
        <f t="shared" si="29"/>
        <v>1.7711875860309888E-5</v>
      </c>
      <c r="AD27" s="42">
        <f t="shared" si="29"/>
        <v>1.7677336017511904E-5</v>
      </c>
      <c r="AE27" s="42">
        <f t="shared" si="29"/>
        <v>1.7642863530693035E-5</v>
      </c>
      <c r="AF27" s="42">
        <f t="shared" si="29"/>
        <v>1.7608458268502713E-5</v>
      </c>
      <c r="AG27" s="42">
        <f t="shared" si="29"/>
        <v>1.7574120099846516E-5</v>
      </c>
      <c r="AH27" s="42">
        <f t="shared" si="29"/>
        <v>1.7539848893885672E-5</v>
      </c>
      <c r="AI27" s="42">
        <f t="shared" si="29"/>
        <v>1.7505644520036553E-5</v>
      </c>
      <c r="AJ27" s="42">
        <f t="shared" si="29"/>
        <v>1.7471506847970186E-5</v>
      </c>
      <c r="AK27" s="42">
        <f t="shared" si="29"/>
        <v>1.743743574761175E-5</v>
      </c>
      <c r="AL27" s="42">
        <f t="shared" si="29"/>
        <v>1.7403431089140079E-5</v>
      </c>
      <c r="AM27" s="42">
        <f t="shared" si="29"/>
        <v>1.7369492742987176E-5</v>
      </c>
      <c r="AN27" s="42">
        <f t="shared" si="29"/>
        <v>1.733562057983771E-5</v>
      </c>
      <c r="AO27" s="42">
        <f t="shared" si="29"/>
        <v>1.730181447062853E-5</v>
      </c>
      <c r="AP27" s="42">
        <f t="shared" si="29"/>
        <v>1.7268074286548167E-5</v>
      </c>
      <c r="AQ27" s="42">
        <f t="shared" ref="AQ27:BJ27" si="30">AP27*(1-$F$4)</f>
        <v>1.7234399899036348E-5</v>
      </c>
      <c r="AR27" s="42">
        <f t="shared" si="30"/>
        <v>1.7200791179783507E-5</v>
      </c>
      <c r="AS27" s="42">
        <f t="shared" si="30"/>
        <v>1.7167248000730293E-5</v>
      </c>
      <c r="AT27" s="42">
        <f t="shared" si="30"/>
        <v>1.7133770234067082E-5</v>
      </c>
      <c r="AU27" s="42">
        <f t="shared" si="30"/>
        <v>1.710035775223349E-5</v>
      </c>
      <c r="AV27" s="42">
        <f t="shared" si="30"/>
        <v>1.7067010427917889E-5</v>
      </c>
      <c r="AW27" s="42">
        <f t="shared" si="30"/>
        <v>1.7033728134056919E-5</v>
      </c>
      <c r="AX27" s="42">
        <f t="shared" si="30"/>
        <v>1.7000510743835008E-5</v>
      </c>
      <c r="AY27" s="42">
        <f t="shared" si="30"/>
        <v>1.696735813068389E-5</v>
      </c>
      <c r="AZ27" s="42">
        <f t="shared" si="30"/>
        <v>1.6934270168282112E-5</v>
      </c>
      <c r="BA27" s="42">
        <f t="shared" si="30"/>
        <v>1.6901246730554563E-5</v>
      </c>
      <c r="BB27" s="42">
        <f t="shared" si="30"/>
        <v>1.6868287691671987E-5</v>
      </c>
      <c r="BC27" s="42">
        <f t="shared" si="30"/>
        <v>1.6835392926050513E-5</v>
      </c>
      <c r="BD27" s="42">
        <f t="shared" si="30"/>
        <v>1.6802562308351167E-5</v>
      </c>
      <c r="BE27" s="42">
        <f t="shared" si="30"/>
        <v>1.6769795713479402E-5</v>
      </c>
      <c r="BF27" s="42">
        <f t="shared" si="30"/>
        <v>1.6737093016584611E-5</v>
      </c>
      <c r="BG27" s="42">
        <f t="shared" si="30"/>
        <v>1.6704454093059661E-5</v>
      </c>
      <c r="BH27" s="42">
        <f t="shared" si="30"/>
        <v>1.6671878818540414E-5</v>
      </c>
      <c r="BI27" s="42">
        <f t="shared" si="30"/>
        <v>1.6639367068905254E-5</v>
      </c>
      <c r="BJ27" s="42">
        <f t="shared" si="30"/>
        <v>1.6606918720274617E-5</v>
      </c>
      <c r="BK27" t="str">
        <f t="shared" si="3"/>
        <v>21_VN</v>
      </c>
      <c r="BL27" t="str">
        <f t="shared" si="4"/>
        <v>d_ind_cem_7_8_fuel_oil</v>
      </c>
      <c r="BO27" s="8">
        <f t="shared" si="5"/>
        <v>1.47048856771244</v>
      </c>
      <c r="BP27" s="8">
        <f t="shared" si="6"/>
        <v>1.47048856771244</v>
      </c>
      <c r="BQ27" s="8" cm="1">
        <f t="array" ref="BQ27">K27*INDEX(prod_est,$G27+$H27-1,MATCH(BQ$14,$BP$14:$DP$14,0))</f>
        <v>1.5850306531326623</v>
      </c>
      <c r="BR27" s="8" cm="1">
        <f t="array" ref="BR27">L27*INDEX(prod_est,$G27+$H27-1,MATCH(BR$14,$BP$14:$DP$14,0))</f>
        <v>1.4484619490793169</v>
      </c>
      <c r="BS27" s="8" cm="1">
        <f t="array" ref="BS27">M27*INDEX(prod_est,$G27+$H27-1,MATCH(BS$14,$BP$14:$DP$14,0))</f>
        <v>1.6009474668412194</v>
      </c>
      <c r="BT27" s="8" cm="1">
        <f t="array" ref="BT27">N27*INDEX(prod_est,$G27+$H27-1,MATCH(BT$14,$BP$14:$DP$14,0))</f>
        <v>1.764449985573072</v>
      </c>
      <c r="BU27" s="8" cm="1">
        <f t="array" ref="BU27">O27*INDEX(prod_est,$G27+$H27-1,MATCH(BU$14,$BP$14:$DP$14,0))</f>
        <v>1.8472802169443061</v>
      </c>
      <c r="BV27" s="8" cm="1">
        <f t="array" ref="BV27">P27*INDEX(prod_est,$G27+$H27-1,MATCH(BV$14,$BP$14:$DP$14,0))</f>
        <v>1.9338567918615779</v>
      </c>
      <c r="BW27" s="8" cm="1">
        <f t="array" ref="BW27">Q27*INDEX(prod_est,$G27+$H27-1,MATCH(BW$14,$BP$14:$DP$14,0))</f>
        <v>2.0243447918638853</v>
      </c>
      <c r="BX27" s="8" cm="1">
        <f t="array" ref="BX27">R27*INDEX(prod_est,$G27+$H27-1,MATCH(BX$14,$BP$14:$DP$14,0))</f>
        <v>2.1189164336873474</v>
      </c>
      <c r="BY27" s="8" cm="1">
        <f t="array" ref="BY27">S27*INDEX(prod_est,$G27+$H27-1,MATCH(BY$14,$BP$14:$DP$14,0))</f>
        <v>2.2177513731137726</v>
      </c>
      <c r="BZ27" s="8" cm="1">
        <f t="array" ref="BZ27">T27*INDEX(prod_est,$G27+$H27-1,MATCH(BZ$14,$BP$14:$DP$14,0))</f>
        <v>2.3019636088478315</v>
      </c>
      <c r="CA27" s="8" cm="1">
        <f t="array" ref="CA27">U27*INDEX(prod_est,$G27+$H27-1,MATCH(CA$14,$BP$14:$DP$14,0))</f>
        <v>2.389373543265938</v>
      </c>
      <c r="CB27" s="8" cm="1">
        <f t="array" ref="CB27">V27*INDEX(prod_est,$G27+$H27-1,MATCH(CB$14,$BP$14:$DP$14,0))</f>
        <v>2.480102599066154</v>
      </c>
      <c r="CC27" s="8" cm="1">
        <f t="array" ref="CC27">W27*INDEX(prod_est,$G27+$H27-1,MATCH(CC$14,$BP$14:$DP$14,0))</f>
        <v>2.5000188247050108</v>
      </c>
      <c r="CD27" s="8" cm="1">
        <f t="array" ref="CD27">X27*INDEX(prod_est,$G27+$H27-1,MATCH(CD$14,$BP$14:$DP$14,0))</f>
        <v>2.5200949856803634</v>
      </c>
      <c r="CE27" s="8" cm="1">
        <f t="array" ref="CE27">Y27*INDEX(prod_est,$G27+$H27-1,MATCH(CE$14,$BP$14:$DP$14,0))</f>
        <v>2.5403323663375317</v>
      </c>
      <c r="CF27" s="8" cm="1">
        <f t="array" ref="CF27">Z27*INDEX(prod_est,$G27+$H27-1,MATCH(CF$14,$BP$14:$DP$14,0))</f>
        <v>2.5607322613357151</v>
      </c>
      <c r="CG27" s="8" cm="1">
        <f t="array" ref="CG27">AA27*INDEX(prod_est,$G27+$H27-1,MATCH(CG$14,$BP$14:$DP$14,0))</f>
        <v>2.5812959757307086</v>
      </c>
      <c r="CH27" s="8" cm="1">
        <f t="array" ref="CH27">AB27*INDEX(prod_est,$G27+$H27-1,MATCH(CH$14,$BP$14:$DP$14,0))</f>
        <v>2.6020248250584244</v>
      </c>
      <c r="CI27" s="8" cm="1">
        <f t="array" ref="CI27">AC27*INDEX(prod_est,$G27+$H27-1,MATCH(CI$14,$BP$14:$DP$14,0))</f>
        <v>2.6229201354190823</v>
      </c>
      <c r="CJ27" s="8" cm="1">
        <f t="array" ref="CJ27">AD27*INDEX(prod_est,$G27+$H27-1,MATCH(CJ$14,$BP$14:$DP$14,0))</f>
        <v>2.6439832435620292</v>
      </c>
      <c r="CK27" s="8" cm="1">
        <f t="array" ref="CK27">AE27*INDEX(prod_est,$G27+$H27-1,MATCH(CK$14,$BP$14:$DP$14,0))</f>
        <v>2.6652154969711961</v>
      </c>
      <c r="CL27" s="8" cm="1">
        <f t="array" ref="CL27">AF27*INDEX(prod_est,$G27+$H27-1,MATCH(CL$14,$BP$14:$DP$14,0))</f>
        <v>2.6866182539514263</v>
      </c>
      <c r="CM27" s="8" cm="1">
        <f t="array" ref="CM27">AG27*INDEX(prod_est,$G27+$H27-1,MATCH(CM$14,$BP$14:$DP$14,0))</f>
        <v>2.70819288371526</v>
      </c>
      <c r="CN27" s="8" cm="1">
        <f t="array" ref="CN27">AH27*INDEX(prod_est,$G27+$H27-1,MATCH(CN$14,$BP$14:$DP$14,0))</f>
        <v>2.7299407664705684</v>
      </c>
      <c r="CO27" s="8" cm="1">
        <f t="array" ref="CO27">AI27*INDEX(prod_est,$G27+$H27-1,MATCH(CO$14,$BP$14:$DP$14,0))</f>
        <v>2.7518632935088494</v>
      </c>
      <c r="CP27" s="8" cm="1">
        <f t="array" ref="CP27">AJ27*INDEX(prod_est,$G27+$H27-1,MATCH(CP$14,$BP$14:$DP$14,0))</f>
        <v>2.7739618672942457</v>
      </c>
      <c r="CQ27" s="8" cm="1">
        <f t="array" ref="CQ27">AK27*INDEX(prod_est,$G27+$H27-1,MATCH(CQ$14,$BP$14:$DP$14,0))</f>
        <v>2.7962379015532366</v>
      </c>
      <c r="CR27" s="8" cm="1">
        <f t="array" ref="CR27">AL27*INDEX(prod_est,$G27+$H27-1,MATCH(CR$14,$BP$14:$DP$14,0))</f>
        <v>2.8186928213651115</v>
      </c>
      <c r="CS27" s="8" cm="1">
        <f t="array" ref="CS27">AM27*INDEX(prod_est,$G27+$H27-1,MATCH(CS$14,$BP$14:$DP$14,0))</f>
        <v>2.8413280632531204</v>
      </c>
      <c r="CT27" s="8" cm="1">
        <f t="array" ref="CT27">AN27*INDEX(prod_est,$G27+$H27-1,MATCH(CT$14,$BP$14:$DP$14,0))</f>
        <v>2.8641450752763693</v>
      </c>
      <c r="CU27" s="8" cm="1">
        <f t="array" ref="CU27">AO27*INDEX(prod_est,$G27+$H27-1,MATCH(CU$14,$BP$14:$DP$14,0))</f>
        <v>2.8871453171224446</v>
      </c>
      <c r="CV27" s="8" cm="1">
        <f t="array" ref="CV27">AP27*INDEX(prod_est,$G27+$H27-1,MATCH(CV$14,$BP$14:$DP$14,0))</f>
        <v>2.9103302602008645</v>
      </c>
      <c r="CW27" cm="1">
        <f t="array" ref="CW27">AQ27*INDEX(prod_est,$G27+$H27-1,MATCH(CW$14,$BP$14:$DP$14,0))</f>
        <v>2.9046548393436749</v>
      </c>
      <c r="CX27" cm="1">
        <f t="array" ref="CX27">AR27*INDEX(prod_est,$G27+$H27-1,MATCH(CX$14,$BP$14:$DP$14,0))</f>
        <v>2.8989904860970404</v>
      </c>
      <c r="CY27" cm="1">
        <f t="array" ref="CY27">AS27*INDEX(prod_est,$G27+$H27-1,MATCH(CY$14,$BP$14:$DP$14,0))</f>
        <v>2.8933371788780673</v>
      </c>
      <c r="CZ27" cm="1">
        <f t="array" ref="CZ27">AT27*INDEX(prod_est,$G27+$H27-1,MATCH(CZ$14,$BP$14:$DP$14,0))</f>
        <v>2.8876948961459514</v>
      </c>
      <c r="DA27" cm="1">
        <f t="array" ref="DA27">AU27*INDEX(prod_est,$G27+$H27-1,MATCH(DA$14,$BP$14:$DP$14,0))</f>
        <v>2.882063616401894</v>
      </c>
      <c r="DB27" cm="1">
        <f t="array" ref="DB27">AV27*INDEX(prod_est,$G27+$H27-1,MATCH(DB$14,$BP$14:$DP$14,0))</f>
        <v>2.8764433181890223</v>
      </c>
      <c r="DC27" cm="1">
        <f t="array" ref="DC27">AW27*INDEX(prod_est,$G27+$H27-1,MATCH(DC$14,$BP$14:$DP$14,0))</f>
        <v>2.8708339800923048</v>
      </c>
      <c r="DD27" cm="1">
        <f t="array" ref="DD27">AX27*INDEX(prod_est,$G27+$H27-1,MATCH(DD$14,$BP$14:$DP$14,0))</f>
        <v>2.8652355807384735</v>
      </c>
      <c r="DE27" cm="1">
        <f t="array" ref="DE27">AY27*INDEX(prod_est,$G27+$H27-1,MATCH(DE$14,$BP$14:$DP$14,0))</f>
        <v>2.859648098795939</v>
      </c>
      <c r="DF27" cm="1">
        <f t="array" ref="DF27">AZ27*INDEX(prod_est,$G27+$H27-1,MATCH(DF$14,$BP$14:$DP$14,0))</f>
        <v>2.8540715129747105</v>
      </c>
      <c r="DG27" cm="1">
        <f t="array" ref="DG27">BA27*INDEX(prod_est,$G27+$H27-1,MATCH(DG$14,$BP$14:$DP$14,0))</f>
        <v>2.848505802026315</v>
      </c>
      <c r="DH27" cm="1">
        <f t="array" ref="DH27">BB27*INDEX(prod_est,$G27+$H27-1,MATCH(DH$14,$BP$14:$DP$14,0))</f>
        <v>2.8429509447437158</v>
      </c>
      <c r="DI27" cm="1">
        <f t="array" ref="DI27">BC27*INDEX(prod_est,$G27+$H27-1,MATCH(DI$14,$BP$14:$DP$14,0))</f>
        <v>2.8374069199612322</v>
      </c>
      <c r="DJ27" cm="1">
        <f t="array" ref="DJ27">BD27*INDEX(prod_est,$G27+$H27-1,MATCH(DJ$14,$BP$14:$DP$14,0))</f>
        <v>2.8318737065544584</v>
      </c>
      <c r="DK27" cm="1">
        <f t="array" ref="DK27">BE27*INDEX(prod_est,$G27+$H27-1,MATCH(DK$14,$BP$14:$DP$14,0))</f>
        <v>2.826351283440184</v>
      </c>
      <c r="DL27" cm="1">
        <f t="array" ref="DL27">BF27*INDEX(prod_est,$G27+$H27-1,MATCH(DL$14,$BP$14:$DP$14,0))</f>
        <v>2.8208396295763118</v>
      </c>
      <c r="DM27" cm="1">
        <f t="array" ref="DM27">BG27*INDEX(prod_est,$G27+$H27-1,MATCH(DM$14,$BP$14:$DP$14,0))</f>
        <v>2.8153387239617791</v>
      </c>
      <c r="DN27" cm="1">
        <f t="array" ref="DN27">BH27*INDEX(prod_est,$G27+$H27-1,MATCH(DN$14,$BP$14:$DP$14,0))</f>
        <v>2.809848545636477</v>
      </c>
      <c r="DO27" cm="1">
        <f t="array" ref="DO27">BI27*INDEX(prod_est,$G27+$H27-1,MATCH(DO$14,$BP$14:$DP$14,0))</f>
        <v>2.8043690736811708</v>
      </c>
      <c r="DP27" cm="1">
        <f t="array" ref="DP27">BJ27*INDEX(prod_est,$G27+$H27-1,MATCH(DP$14,$BP$14:$DP$14,0))</f>
        <v>2.7989002872174216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ref="K28:AP28" si="31">J28*(1-$F$4)</f>
        <v>2.3702332744891212E-5</v>
      </c>
      <c r="L28" s="42">
        <f t="shared" si="31"/>
        <v>2.365611094131655E-5</v>
      </c>
      <c r="M28" s="42">
        <f t="shared" si="31"/>
        <v>2.3609979274655781E-5</v>
      </c>
      <c r="N28" s="42">
        <f t="shared" si="31"/>
        <v>2.3563937569133348E-5</v>
      </c>
      <c r="O28" s="42">
        <f t="shared" si="31"/>
        <v>2.3517985649316473E-5</v>
      </c>
      <c r="P28" s="42">
        <f t="shared" si="31"/>
        <v>2.3472123340114494E-5</v>
      </c>
      <c r="Q28" s="42">
        <f t="shared" si="31"/>
        <v>2.3426350466778183E-5</v>
      </c>
      <c r="R28" s="42">
        <f t="shared" si="31"/>
        <v>2.3380666854899093E-5</v>
      </c>
      <c r="S28" s="42">
        <f t="shared" si="31"/>
        <v>2.3335072330408894E-5</v>
      </c>
      <c r="T28" s="42">
        <f t="shared" si="31"/>
        <v>2.3289566719578702E-5</v>
      </c>
      <c r="U28" s="42">
        <f t="shared" si="31"/>
        <v>2.3244149849018424E-5</v>
      </c>
      <c r="V28" s="42">
        <f t="shared" si="31"/>
        <v>2.319882154567609E-5</v>
      </c>
      <c r="W28" s="42">
        <f t="shared" si="31"/>
        <v>2.3153581636837201E-5</v>
      </c>
      <c r="X28" s="42">
        <f t="shared" si="31"/>
        <v>2.3108429950124067E-5</v>
      </c>
      <c r="Y28" s="42">
        <f t="shared" si="31"/>
        <v>2.3063366313495148E-5</v>
      </c>
      <c r="Z28" s="42">
        <f t="shared" si="31"/>
        <v>2.3018390555244407E-5</v>
      </c>
      <c r="AA28" s="42">
        <f t="shared" si="31"/>
        <v>2.2973502504000645E-5</v>
      </c>
      <c r="AB28" s="42">
        <f t="shared" si="31"/>
        <v>2.2928701988726854E-5</v>
      </c>
      <c r="AC28" s="42">
        <f t="shared" si="31"/>
        <v>2.288398883871957E-5</v>
      </c>
      <c r="AD28" s="42">
        <f t="shared" si="31"/>
        <v>2.2839362883608209E-5</v>
      </c>
      <c r="AE28" s="42">
        <f t="shared" si="31"/>
        <v>2.2794823953354431E-5</v>
      </c>
      <c r="AF28" s="42">
        <f t="shared" si="31"/>
        <v>2.2750371878251484E-5</v>
      </c>
      <c r="AG28" s="42">
        <f t="shared" si="31"/>
        <v>2.270600648892356E-5</v>
      </c>
      <c r="AH28" s="42">
        <f t="shared" si="31"/>
        <v>2.2661727616325154E-5</v>
      </c>
      <c r="AI28" s="42">
        <f t="shared" si="31"/>
        <v>2.2617535091740415E-5</v>
      </c>
      <c r="AJ28" s="42">
        <f t="shared" si="31"/>
        <v>2.2573428746782498E-5</v>
      </c>
      <c r="AK28" s="42">
        <f t="shared" si="31"/>
        <v>2.2529408413392936E-5</v>
      </c>
      <c r="AL28" s="42">
        <f t="shared" si="31"/>
        <v>2.248547392384099E-5</v>
      </c>
      <c r="AM28" s="42">
        <f t="shared" si="31"/>
        <v>2.2441625110723009E-5</v>
      </c>
      <c r="AN28" s="42">
        <f t="shared" si="31"/>
        <v>2.2397861806961795E-5</v>
      </c>
      <c r="AO28" s="42">
        <f t="shared" si="31"/>
        <v>2.235418384580597E-5</v>
      </c>
      <c r="AP28" s="42">
        <f t="shared" si="31"/>
        <v>2.2310591060829334E-5</v>
      </c>
      <c r="AQ28" s="42">
        <f t="shared" ref="AQ28:BJ28" si="32">AP28*(1-$F$4)</f>
        <v>2.2267083285930235E-5</v>
      </c>
      <c r="AR28" s="42">
        <f t="shared" si="32"/>
        <v>2.2223660355330934E-5</v>
      </c>
      <c r="AS28" s="42">
        <f t="shared" si="32"/>
        <v>2.218032210357698E-5</v>
      </c>
      <c r="AT28" s="42">
        <f t="shared" si="32"/>
        <v>2.2137068365536565E-5</v>
      </c>
      <c r="AU28" s="42">
        <f t="shared" si="32"/>
        <v>2.209389897639991E-5</v>
      </c>
      <c r="AV28" s="42">
        <f t="shared" si="32"/>
        <v>2.2050813771678627E-5</v>
      </c>
      <c r="AW28" s="42">
        <f t="shared" si="32"/>
        <v>2.2007812587205102E-5</v>
      </c>
      <c r="AX28" s="42">
        <f t="shared" si="32"/>
        <v>2.1964895259131854E-5</v>
      </c>
      <c r="AY28" s="42">
        <f t="shared" si="32"/>
        <v>2.1922061623930928E-5</v>
      </c>
      <c r="AZ28" s="42">
        <f t="shared" si="32"/>
        <v>2.1879311518393263E-5</v>
      </c>
      <c r="BA28" s="42">
        <f t="shared" si="32"/>
        <v>2.1836644779628068E-5</v>
      </c>
      <c r="BB28" s="42">
        <f t="shared" si="32"/>
        <v>2.1794061245062205E-5</v>
      </c>
      <c r="BC28" s="42">
        <f t="shared" si="32"/>
        <v>2.1751560752439571E-5</v>
      </c>
      <c r="BD28" s="42">
        <f t="shared" si="32"/>
        <v>2.170914313982048E-5</v>
      </c>
      <c r="BE28" s="42">
        <f t="shared" si="32"/>
        <v>2.1666808245581037E-5</v>
      </c>
      <c r="BF28" s="42">
        <f t="shared" si="32"/>
        <v>2.1624555908412536E-5</v>
      </c>
      <c r="BG28" s="42">
        <f t="shared" si="32"/>
        <v>2.1582385967320836E-5</v>
      </c>
      <c r="BH28" s="42">
        <f t="shared" si="32"/>
        <v>2.1540298261625745E-5</v>
      </c>
      <c r="BI28" s="42">
        <f t="shared" si="32"/>
        <v>2.1498292630960421E-5</v>
      </c>
      <c r="BJ28" s="42">
        <f t="shared" si="32"/>
        <v>2.1456368915270747E-5</v>
      </c>
      <c r="BK28" t="str">
        <f t="shared" si="3"/>
        <v>21_VN</v>
      </c>
      <c r="BL28" t="str">
        <f t="shared" si="4"/>
        <v>d_ind_cem_7_9_lpg</v>
      </c>
      <c r="BO28" s="8">
        <f t="shared" si="5"/>
        <v>1.062049605390198</v>
      </c>
      <c r="BP28" s="8">
        <f t="shared" si="6"/>
        <v>1.899891588919902</v>
      </c>
      <c r="BQ28" s="8" cm="1">
        <f t="array" ref="BQ28">K28*INDEX(prod_est,$G28+$H28-1,MATCH(BQ$14,$BP$14:$DP$14,0))</f>
        <v>2.0478815491586007</v>
      </c>
      <c r="BR28" s="8" cm="1">
        <f t="array" ref="BR28">L28*INDEX(prod_est,$G28+$H28-1,MATCH(BR$14,$BP$14:$DP$14,0))</f>
        <v>1.8714328926795645</v>
      </c>
      <c r="BS28" s="8" cm="1">
        <f t="array" ref="BS28">M28*INDEX(prod_est,$G28+$H28-1,MATCH(BS$14,$BP$14:$DP$14,0))</f>
        <v>2.068446292843984</v>
      </c>
      <c r="BT28" s="8" cm="1">
        <f t="array" ref="BT28">N28*INDEX(prod_est,$G28+$H28-1,MATCH(BT$14,$BP$14:$DP$14,0))</f>
        <v>2.2796938107958624</v>
      </c>
      <c r="BU28" s="8" cm="1">
        <f t="array" ref="BU28">O28*INDEX(prod_est,$G28+$H28-1,MATCH(BU$14,$BP$14:$DP$14,0))</f>
        <v>2.3867116165414091</v>
      </c>
      <c r="BV28" s="8" cm="1">
        <f t="array" ref="BV28">P28*INDEX(prod_est,$G28+$H28-1,MATCH(BV$14,$BP$14:$DP$14,0))</f>
        <v>2.4985697500178907</v>
      </c>
      <c r="BW28" s="8" cm="1">
        <f t="array" ref="BW28">Q28*INDEX(prod_est,$G28+$H28-1,MATCH(BW$14,$BP$14:$DP$14,0))</f>
        <v>2.6154814988593054</v>
      </c>
      <c r="BX28" s="8" cm="1">
        <f t="array" ref="BX28">R28*INDEX(prod_est,$G28+$H28-1,MATCH(BX$14,$BP$14:$DP$14,0))</f>
        <v>2.7376693694731196</v>
      </c>
      <c r="BY28" s="8" cm="1">
        <f t="array" ref="BY28">S28*INDEX(prod_est,$G28+$H28-1,MATCH(BY$14,$BP$14:$DP$14,0))</f>
        <v>2.8653654796168291</v>
      </c>
      <c r="BZ28" s="8" cm="1">
        <f t="array" ref="BZ28">T28*INDEX(prod_est,$G28+$H28-1,MATCH(BZ$14,$BP$14:$DP$14,0))</f>
        <v>2.9741688541334859</v>
      </c>
      <c r="CA28" s="8" cm="1">
        <f t="array" ref="CA28">U28*INDEX(prod_est,$G28+$H28-1,MATCH(CA$14,$BP$14:$DP$14,0))</f>
        <v>3.0871036996232029</v>
      </c>
      <c r="CB28" s="8" cm="1">
        <f t="array" ref="CB28">V28*INDEX(prod_est,$G28+$H28-1,MATCH(CB$14,$BP$14:$DP$14,0))</f>
        <v>3.2043268958930189</v>
      </c>
      <c r="CC28" s="8" cm="1">
        <f t="array" ref="CC28">W28*INDEX(prod_est,$G28+$H28-1,MATCH(CC$14,$BP$14:$DP$14,0))</f>
        <v>3.2300589351656246</v>
      </c>
      <c r="CD28" s="8" cm="1">
        <f t="array" ref="CD28">X28*INDEX(prod_est,$G28+$H28-1,MATCH(CD$14,$BP$14:$DP$14,0))</f>
        <v>3.2559976131073443</v>
      </c>
      <c r="CE28" s="8" cm="1">
        <f t="array" ref="CE28">Y28*INDEX(prod_est,$G28+$H28-1,MATCH(CE$14,$BP$14:$DP$14,0))</f>
        <v>3.2821445891101142</v>
      </c>
      <c r="CF28" s="8" cm="1">
        <f t="array" ref="CF28">Z28*INDEX(prod_est,$G28+$H28-1,MATCH(CF$14,$BP$14:$DP$14,0))</f>
        <v>3.3085015358915442</v>
      </c>
      <c r="CG28" s="8" cm="1">
        <f t="array" ref="CG28">AA28*INDEX(prod_est,$G28+$H28-1,MATCH(CG$14,$BP$14:$DP$14,0))</f>
        <v>3.3350701396017901</v>
      </c>
      <c r="CH28" s="8" cm="1">
        <f t="array" ref="CH28">AB28*INDEX(prod_est,$G28+$H28-1,MATCH(CH$14,$BP$14:$DP$14,0))</f>
        <v>3.3618520999314652</v>
      </c>
      <c r="CI28" s="8" cm="1">
        <f t="array" ref="CI28">AC28*INDEX(prod_est,$G28+$H28-1,MATCH(CI$14,$BP$14:$DP$14,0))</f>
        <v>3.3888491302204136</v>
      </c>
      <c r="CJ28" s="8" cm="1">
        <f t="array" ref="CJ28">AD28*INDEX(prod_est,$G28+$H28-1,MATCH(CJ$14,$BP$14:$DP$14,0))</f>
        <v>3.4160629575672989</v>
      </c>
      <c r="CK28" s="8" cm="1">
        <f t="array" ref="CK28">AE28*INDEX(prod_est,$G28+$H28-1,MATCH(CK$14,$BP$14:$DP$14,0))</f>
        <v>3.4434953229400165</v>
      </c>
      <c r="CL28" s="8" cm="1">
        <f t="array" ref="CL28">AF28*INDEX(prod_est,$G28+$H28-1,MATCH(CL$14,$BP$14:$DP$14,0))</f>
        <v>3.4711479812872303</v>
      </c>
      <c r="CM28" s="8" cm="1">
        <f t="array" ref="CM28">AG28*INDEX(prod_est,$G28+$H28-1,MATCH(CM$14,$BP$14:$DP$14,0))</f>
        <v>3.4990227016505</v>
      </c>
      <c r="CN28" s="8" cm="1">
        <f t="array" ref="CN28">AH28*INDEX(prod_est,$G28+$H28-1,MATCH(CN$14,$BP$14:$DP$14,0))</f>
        <v>3.5271212672775025</v>
      </c>
      <c r="CO28" s="8" cm="1">
        <f t="array" ref="CO28">AI28*INDEX(prod_est,$G28+$H28-1,MATCH(CO$14,$BP$14:$DP$14,0))</f>
        <v>3.5554454757361196</v>
      </c>
      <c r="CP28" s="8" cm="1">
        <f t="array" ref="CP28">AJ28*INDEX(prod_est,$G28+$H28-1,MATCH(CP$14,$BP$14:$DP$14,0))</f>
        <v>3.5839971390294378</v>
      </c>
      <c r="CQ28" s="8" cm="1">
        <f t="array" ref="CQ28">AK28*INDEX(prod_est,$G28+$H28-1,MATCH(CQ$14,$BP$14:$DP$14,0))</f>
        <v>3.6127780837116439</v>
      </c>
      <c r="CR28" s="8" cm="1">
        <f t="array" ref="CR28">AL28*INDEX(prod_est,$G28+$H28-1,MATCH(CR$14,$BP$14:$DP$14,0))</f>
        <v>3.6417901510049107</v>
      </c>
      <c r="CS28" s="8" cm="1">
        <f t="array" ref="CS28">AM28*INDEX(prod_est,$G28+$H28-1,MATCH(CS$14,$BP$14:$DP$14,0))</f>
        <v>3.6710351969171651</v>
      </c>
      <c r="CT28" s="8" cm="1">
        <f t="array" ref="CT28">AN28*INDEX(prod_est,$G28+$H28-1,MATCH(CT$14,$BP$14:$DP$14,0))</f>
        <v>3.7005150923608219</v>
      </c>
      <c r="CU28" s="8" cm="1">
        <f t="array" ref="CU28">AO28*INDEX(prod_est,$G28+$H28-1,MATCH(CU$14,$BP$14:$DP$14,0))</f>
        <v>3.730231723272452</v>
      </c>
      <c r="CV28" s="8" cm="1">
        <f t="array" ref="CV28">AP28*INDEX(prod_est,$G28+$H28-1,MATCH(CV$14,$BP$14:$DP$14,0))</f>
        <v>3.7601869907335255</v>
      </c>
      <c r="CW28" cm="1">
        <f t="array" ref="CW28">AQ28*INDEX(prod_est,$G28+$H28-1,MATCH(CW$14,$BP$14:$DP$14,0))</f>
        <v>3.7528542684078232</v>
      </c>
      <c r="CX28" cm="1">
        <f t="array" ref="CX28">AR28*INDEX(prod_est,$G28+$H28-1,MATCH(CX$14,$BP$14:$DP$14,0))</f>
        <v>3.7455358455881931</v>
      </c>
      <c r="CY28" cm="1">
        <f t="array" ref="CY28">AS28*INDEX(prod_est,$G28+$H28-1,MATCH(CY$14,$BP$14:$DP$14,0))</f>
        <v>3.738231694389238</v>
      </c>
      <c r="CZ28" cm="1">
        <f t="array" ref="CZ28">AT28*INDEX(prod_est,$G28+$H28-1,MATCH(CZ$14,$BP$14:$DP$14,0))</f>
        <v>3.7309417869799395</v>
      </c>
      <c r="DA28" cm="1">
        <f t="array" ref="DA28">AU28*INDEX(prod_est,$G28+$H28-1,MATCH(DA$14,$BP$14:$DP$14,0))</f>
        <v>3.7236660955835537</v>
      </c>
      <c r="DB28" cm="1">
        <f t="array" ref="DB28">AV28*INDEX(prod_est,$G28+$H28-1,MATCH(DB$14,$BP$14:$DP$14,0))</f>
        <v>3.716404592477502</v>
      </c>
      <c r="DC28" cm="1">
        <f t="array" ref="DC28">AW28*INDEX(prod_est,$G28+$H28-1,MATCH(DC$14,$BP$14:$DP$14,0))</f>
        <v>3.7091572499932695</v>
      </c>
      <c r="DD28" cm="1">
        <f t="array" ref="DD28">AX28*INDEX(prod_est,$G28+$H28-1,MATCH(DD$14,$BP$14:$DP$14,0))</f>
        <v>3.7019240405162961</v>
      </c>
      <c r="DE28" cm="1">
        <f t="array" ref="DE28">AY28*INDEX(prod_est,$G28+$H28-1,MATCH(DE$14,$BP$14:$DP$14,0))</f>
        <v>3.6947049364858735</v>
      </c>
      <c r="DF28" cm="1">
        <f t="array" ref="DF28">AZ28*INDEX(prod_est,$G28+$H28-1,MATCH(DF$14,$BP$14:$DP$14,0))</f>
        <v>3.6874999103950392</v>
      </c>
      <c r="DG28" cm="1">
        <f t="array" ref="DG28">BA28*INDEX(prod_est,$G28+$H28-1,MATCH(DG$14,$BP$14:$DP$14,0))</f>
        <v>3.6803089347904714</v>
      </c>
      <c r="DH28" cm="1">
        <f t="array" ref="DH28">BB28*INDEX(prod_est,$G28+$H28-1,MATCH(DH$14,$BP$14:$DP$14,0))</f>
        <v>3.6731319822723849</v>
      </c>
      <c r="DI28" cm="1">
        <f t="array" ref="DI28">BC28*INDEX(prod_est,$G28+$H28-1,MATCH(DI$14,$BP$14:$DP$14,0))</f>
        <v>3.6659690254944279</v>
      </c>
      <c r="DJ28" cm="1">
        <f t="array" ref="DJ28">BD28*INDEX(prod_est,$G28+$H28-1,MATCH(DJ$14,$BP$14:$DP$14,0))</f>
        <v>3.6588200371635762</v>
      </c>
      <c r="DK28" cm="1">
        <f t="array" ref="DK28">BE28*INDEX(prod_est,$G28+$H28-1,MATCH(DK$14,$BP$14:$DP$14,0))</f>
        <v>3.6516849900400277</v>
      </c>
      <c r="DL28" cm="1">
        <f t="array" ref="DL28">BF28*INDEX(prod_est,$G28+$H28-1,MATCH(DL$14,$BP$14:$DP$14,0))</f>
        <v>3.6445638569371033</v>
      </c>
      <c r="DM28" cm="1">
        <f t="array" ref="DM28">BG28*INDEX(prod_est,$G28+$H28-1,MATCH(DM$14,$BP$14:$DP$14,0))</f>
        <v>3.6374566107211388</v>
      </c>
      <c r="DN28" cm="1">
        <f t="array" ref="DN28">BH28*INDEX(prod_est,$G28+$H28-1,MATCH(DN$14,$BP$14:$DP$14,0))</f>
        <v>3.6303632243113833</v>
      </c>
      <c r="DO28" cm="1">
        <f t="array" ref="DO28">BI28*INDEX(prod_est,$G28+$H28-1,MATCH(DO$14,$BP$14:$DP$14,0))</f>
        <v>3.6232836706798963</v>
      </c>
      <c r="DP28" cm="1">
        <f t="array" ref="DP28">BJ28*INDEX(prod_est,$G28+$H28-1,MATCH(DP$14,$BP$14:$DP$14,0))</f>
        <v>3.6162179228514448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ref="K29:AP29" si="33">J29*(1-$F$4)</f>
        <v>0</v>
      </c>
      <c r="L29" s="42">
        <f t="shared" si="33"/>
        <v>0</v>
      </c>
      <c r="M29" s="42">
        <f t="shared" si="33"/>
        <v>0</v>
      </c>
      <c r="N29" s="42">
        <f t="shared" si="33"/>
        <v>0</v>
      </c>
      <c r="O29" s="42">
        <f t="shared" si="33"/>
        <v>0</v>
      </c>
      <c r="P29" s="42">
        <f t="shared" si="33"/>
        <v>0</v>
      </c>
      <c r="Q29" s="42">
        <f t="shared" si="33"/>
        <v>0</v>
      </c>
      <c r="R29" s="42">
        <f t="shared" si="33"/>
        <v>0</v>
      </c>
      <c r="S29" s="42">
        <f t="shared" si="33"/>
        <v>0</v>
      </c>
      <c r="T29" s="42">
        <f t="shared" si="33"/>
        <v>0</v>
      </c>
      <c r="U29" s="42">
        <f t="shared" si="33"/>
        <v>0</v>
      </c>
      <c r="V29" s="42">
        <f t="shared" si="33"/>
        <v>0</v>
      </c>
      <c r="W29" s="42">
        <f t="shared" si="33"/>
        <v>0</v>
      </c>
      <c r="X29" s="42">
        <f t="shared" si="33"/>
        <v>0</v>
      </c>
      <c r="Y29" s="42">
        <f t="shared" si="33"/>
        <v>0</v>
      </c>
      <c r="Z29" s="42">
        <f t="shared" si="33"/>
        <v>0</v>
      </c>
      <c r="AA29" s="42">
        <f t="shared" si="33"/>
        <v>0</v>
      </c>
      <c r="AB29" s="42">
        <f t="shared" si="33"/>
        <v>0</v>
      </c>
      <c r="AC29" s="42">
        <f t="shared" si="33"/>
        <v>0</v>
      </c>
      <c r="AD29" s="42">
        <f t="shared" si="33"/>
        <v>0</v>
      </c>
      <c r="AE29" s="42">
        <f t="shared" si="33"/>
        <v>0</v>
      </c>
      <c r="AF29" s="42">
        <f t="shared" si="33"/>
        <v>0</v>
      </c>
      <c r="AG29" s="42">
        <f t="shared" si="33"/>
        <v>0</v>
      </c>
      <c r="AH29" s="42">
        <f t="shared" si="33"/>
        <v>0</v>
      </c>
      <c r="AI29" s="42">
        <f t="shared" si="33"/>
        <v>0</v>
      </c>
      <c r="AJ29" s="42">
        <f t="shared" si="33"/>
        <v>0</v>
      </c>
      <c r="AK29" s="42">
        <f t="shared" si="33"/>
        <v>0</v>
      </c>
      <c r="AL29" s="42">
        <f t="shared" si="33"/>
        <v>0</v>
      </c>
      <c r="AM29" s="42">
        <f t="shared" si="33"/>
        <v>0</v>
      </c>
      <c r="AN29" s="42">
        <f t="shared" si="33"/>
        <v>0</v>
      </c>
      <c r="AO29" s="42">
        <f t="shared" si="33"/>
        <v>0</v>
      </c>
      <c r="AP29" s="42">
        <f t="shared" si="33"/>
        <v>0</v>
      </c>
      <c r="AQ29" s="42">
        <f t="shared" ref="AQ29:BJ29" si="34">AP29*(1-$F$4)</f>
        <v>0</v>
      </c>
      <c r="AR29" s="42">
        <f t="shared" si="34"/>
        <v>0</v>
      </c>
      <c r="AS29" s="42">
        <f t="shared" si="34"/>
        <v>0</v>
      </c>
      <c r="AT29" s="42">
        <f t="shared" si="34"/>
        <v>0</v>
      </c>
      <c r="AU29" s="42">
        <f t="shared" si="34"/>
        <v>0</v>
      </c>
      <c r="AV29" s="42">
        <f t="shared" si="34"/>
        <v>0</v>
      </c>
      <c r="AW29" s="42">
        <f t="shared" si="34"/>
        <v>0</v>
      </c>
      <c r="AX29" s="42">
        <f t="shared" si="34"/>
        <v>0</v>
      </c>
      <c r="AY29" s="42">
        <f t="shared" si="34"/>
        <v>0</v>
      </c>
      <c r="AZ29" s="42">
        <f t="shared" si="34"/>
        <v>0</v>
      </c>
      <c r="BA29" s="42">
        <f t="shared" si="34"/>
        <v>0</v>
      </c>
      <c r="BB29" s="42">
        <f t="shared" si="34"/>
        <v>0</v>
      </c>
      <c r="BC29" s="42">
        <f t="shared" si="34"/>
        <v>0</v>
      </c>
      <c r="BD29" s="42">
        <f t="shared" si="34"/>
        <v>0</v>
      </c>
      <c r="BE29" s="42">
        <f t="shared" si="34"/>
        <v>0</v>
      </c>
      <c r="BF29" s="42">
        <f t="shared" si="34"/>
        <v>0</v>
      </c>
      <c r="BG29" s="42">
        <f t="shared" si="34"/>
        <v>0</v>
      </c>
      <c r="BH29" s="42">
        <f t="shared" si="34"/>
        <v>0</v>
      </c>
      <c r="BI29" s="42">
        <f t="shared" si="34"/>
        <v>0</v>
      </c>
      <c r="BJ29" s="42">
        <f t="shared" si="34"/>
        <v>0</v>
      </c>
      <c r="BK29" t="str">
        <f t="shared" si="3"/>
        <v>21_VN</v>
      </c>
      <c r="BL29" t="str">
        <f t="shared" si="4"/>
        <v>d_ind_cem_7_10_refi_gas_notliq</v>
      </c>
      <c r="BO29" s="8">
        <f t="shared" si="5"/>
        <v>0</v>
      </c>
      <c r="BP29" s="8">
        <f t="shared" si="6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ref="K30:AP30" si="35">J30*(1-$F$4)</f>
        <v>0</v>
      </c>
      <c r="L30" s="42">
        <f t="shared" si="35"/>
        <v>0</v>
      </c>
      <c r="M30" s="42">
        <f t="shared" si="35"/>
        <v>0</v>
      </c>
      <c r="N30" s="42">
        <f t="shared" si="35"/>
        <v>0</v>
      </c>
      <c r="O30" s="42">
        <f t="shared" si="35"/>
        <v>0</v>
      </c>
      <c r="P30" s="42">
        <f t="shared" si="35"/>
        <v>0</v>
      </c>
      <c r="Q30" s="42">
        <f t="shared" si="35"/>
        <v>0</v>
      </c>
      <c r="R30" s="42">
        <f t="shared" si="35"/>
        <v>0</v>
      </c>
      <c r="S30" s="42">
        <f t="shared" si="35"/>
        <v>0</v>
      </c>
      <c r="T30" s="42">
        <f t="shared" si="35"/>
        <v>0</v>
      </c>
      <c r="U30" s="42">
        <f t="shared" si="35"/>
        <v>0</v>
      </c>
      <c r="V30" s="42">
        <f t="shared" si="35"/>
        <v>0</v>
      </c>
      <c r="W30" s="42">
        <f t="shared" si="35"/>
        <v>0</v>
      </c>
      <c r="X30" s="42">
        <f t="shared" si="35"/>
        <v>0</v>
      </c>
      <c r="Y30" s="42">
        <f t="shared" si="35"/>
        <v>0</v>
      </c>
      <c r="Z30" s="42">
        <f t="shared" si="35"/>
        <v>0</v>
      </c>
      <c r="AA30" s="42">
        <f t="shared" si="35"/>
        <v>0</v>
      </c>
      <c r="AB30" s="42">
        <f t="shared" si="35"/>
        <v>0</v>
      </c>
      <c r="AC30" s="42">
        <f t="shared" si="35"/>
        <v>0</v>
      </c>
      <c r="AD30" s="42">
        <f t="shared" si="35"/>
        <v>0</v>
      </c>
      <c r="AE30" s="42">
        <f t="shared" si="35"/>
        <v>0</v>
      </c>
      <c r="AF30" s="42">
        <f t="shared" si="35"/>
        <v>0</v>
      </c>
      <c r="AG30" s="42">
        <f t="shared" si="35"/>
        <v>0</v>
      </c>
      <c r="AH30" s="42">
        <f t="shared" si="35"/>
        <v>0</v>
      </c>
      <c r="AI30" s="42">
        <f t="shared" si="35"/>
        <v>0</v>
      </c>
      <c r="AJ30" s="42">
        <f t="shared" si="35"/>
        <v>0</v>
      </c>
      <c r="AK30" s="42">
        <f t="shared" si="35"/>
        <v>0</v>
      </c>
      <c r="AL30" s="42">
        <f t="shared" si="35"/>
        <v>0</v>
      </c>
      <c r="AM30" s="42">
        <f t="shared" si="35"/>
        <v>0</v>
      </c>
      <c r="AN30" s="42">
        <f t="shared" si="35"/>
        <v>0</v>
      </c>
      <c r="AO30" s="42">
        <f t="shared" si="35"/>
        <v>0</v>
      </c>
      <c r="AP30" s="42">
        <f t="shared" si="35"/>
        <v>0</v>
      </c>
      <c r="AQ30" s="42">
        <f t="shared" ref="AQ30:BJ30" si="36">AP30*(1-$F$4)</f>
        <v>0</v>
      </c>
      <c r="AR30" s="42">
        <f t="shared" si="36"/>
        <v>0</v>
      </c>
      <c r="AS30" s="42">
        <f t="shared" si="36"/>
        <v>0</v>
      </c>
      <c r="AT30" s="42">
        <f t="shared" si="36"/>
        <v>0</v>
      </c>
      <c r="AU30" s="42">
        <f t="shared" si="36"/>
        <v>0</v>
      </c>
      <c r="AV30" s="42">
        <f t="shared" si="36"/>
        <v>0</v>
      </c>
      <c r="AW30" s="42">
        <f t="shared" si="36"/>
        <v>0</v>
      </c>
      <c r="AX30" s="42">
        <f t="shared" si="36"/>
        <v>0</v>
      </c>
      <c r="AY30" s="42">
        <f t="shared" si="36"/>
        <v>0</v>
      </c>
      <c r="AZ30" s="42">
        <f t="shared" si="36"/>
        <v>0</v>
      </c>
      <c r="BA30" s="42">
        <f t="shared" si="36"/>
        <v>0</v>
      </c>
      <c r="BB30" s="42">
        <f t="shared" si="36"/>
        <v>0</v>
      </c>
      <c r="BC30" s="42">
        <f t="shared" si="36"/>
        <v>0</v>
      </c>
      <c r="BD30" s="42">
        <f t="shared" si="36"/>
        <v>0</v>
      </c>
      <c r="BE30" s="42">
        <f t="shared" si="36"/>
        <v>0</v>
      </c>
      <c r="BF30" s="42">
        <f t="shared" si="36"/>
        <v>0</v>
      </c>
      <c r="BG30" s="42">
        <f t="shared" si="36"/>
        <v>0</v>
      </c>
      <c r="BH30" s="42">
        <f t="shared" si="36"/>
        <v>0</v>
      </c>
      <c r="BI30" s="42">
        <f t="shared" si="36"/>
        <v>0</v>
      </c>
      <c r="BJ30" s="42">
        <f t="shared" si="36"/>
        <v>0</v>
      </c>
      <c r="BK30" t="str">
        <f t="shared" si="3"/>
        <v>21_VN</v>
      </c>
      <c r="BL30" t="str">
        <f t="shared" si="4"/>
        <v>d_ind_cem_7_11_ethane</v>
      </c>
      <c r="BO30" s="8">
        <f t="shared" si="5"/>
        <v>0</v>
      </c>
      <c r="BP30" s="8">
        <f t="shared" si="6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ref="K31:AP31" si="37">J31*(1-$F$4)</f>
        <v>0</v>
      </c>
      <c r="L31" s="42">
        <f t="shared" si="37"/>
        <v>0</v>
      </c>
      <c r="M31" s="42">
        <f t="shared" si="37"/>
        <v>0</v>
      </c>
      <c r="N31" s="42">
        <f t="shared" si="37"/>
        <v>0</v>
      </c>
      <c r="O31" s="42">
        <f t="shared" si="37"/>
        <v>0</v>
      </c>
      <c r="P31" s="42">
        <f t="shared" si="37"/>
        <v>0</v>
      </c>
      <c r="Q31" s="42">
        <f t="shared" si="37"/>
        <v>0</v>
      </c>
      <c r="R31" s="42">
        <f t="shared" si="37"/>
        <v>0</v>
      </c>
      <c r="S31" s="42">
        <f t="shared" si="37"/>
        <v>0</v>
      </c>
      <c r="T31" s="42">
        <f t="shared" si="37"/>
        <v>0</v>
      </c>
      <c r="U31" s="42">
        <f t="shared" si="37"/>
        <v>0</v>
      </c>
      <c r="V31" s="42">
        <f t="shared" si="37"/>
        <v>0</v>
      </c>
      <c r="W31" s="42">
        <f t="shared" si="37"/>
        <v>0</v>
      </c>
      <c r="X31" s="42">
        <f t="shared" si="37"/>
        <v>0</v>
      </c>
      <c r="Y31" s="42">
        <f t="shared" si="37"/>
        <v>0</v>
      </c>
      <c r="Z31" s="42">
        <f t="shared" si="37"/>
        <v>0</v>
      </c>
      <c r="AA31" s="42">
        <f t="shared" si="37"/>
        <v>0</v>
      </c>
      <c r="AB31" s="42">
        <f t="shared" si="37"/>
        <v>0</v>
      </c>
      <c r="AC31" s="42">
        <f t="shared" si="37"/>
        <v>0</v>
      </c>
      <c r="AD31" s="42">
        <f t="shared" si="37"/>
        <v>0</v>
      </c>
      <c r="AE31" s="42">
        <f t="shared" si="37"/>
        <v>0</v>
      </c>
      <c r="AF31" s="42">
        <f t="shared" si="37"/>
        <v>0</v>
      </c>
      <c r="AG31" s="42">
        <f t="shared" si="37"/>
        <v>0</v>
      </c>
      <c r="AH31" s="42">
        <f t="shared" si="37"/>
        <v>0</v>
      </c>
      <c r="AI31" s="42">
        <f t="shared" si="37"/>
        <v>0</v>
      </c>
      <c r="AJ31" s="42">
        <f t="shared" si="37"/>
        <v>0</v>
      </c>
      <c r="AK31" s="42">
        <f t="shared" si="37"/>
        <v>0</v>
      </c>
      <c r="AL31" s="42">
        <f t="shared" si="37"/>
        <v>0</v>
      </c>
      <c r="AM31" s="42">
        <f t="shared" si="37"/>
        <v>0</v>
      </c>
      <c r="AN31" s="42">
        <f t="shared" si="37"/>
        <v>0</v>
      </c>
      <c r="AO31" s="42">
        <f t="shared" si="37"/>
        <v>0</v>
      </c>
      <c r="AP31" s="42">
        <f t="shared" si="37"/>
        <v>0</v>
      </c>
      <c r="AQ31" s="42">
        <f t="shared" ref="AQ31:BJ31" si="38">AP31*(1-$F$4)</f>
        <v>0</v>
      </c>
      <c r="AR31" s="42">
        <f t="shared" si="38"/>
        <v>0</v>
      </c>
      <c r="AS31" s="42">
        <f t="shared" si="38"/>
        <v>0</v>
      </c>
      <c r="AT31" s="42">
        <f t="shared" si="38"/>
        <v>0</v>
      </c>
      <c r="AU31" s="42">
        <f t="shared" si="38"/>
        <v>0</v>
      </c>
      <c r="AV31" s="42">
        <f t="shared" si="38"/>
        <v>0</v>
      </c>
      <c r="AW31" s="42">
        <f t="shared" si="38"/>
        <v>0</v>
      </c>
      <c r="AX31" s="42">
        <f t="shared" si="38"/>
        <v>0</v>
      </c>
      <c r="AY31" s="42">
        <f t="shared" si="38"/>
        <v>0</v>
      </c>
      <c r="AZ31" s="42">
        <f t="shared" si="38"/>
        <v>0</v>
      </c>
      <c r="BA31" s="42">
        <f t="shared" si="38"/>
        <v>0</v>
      </c>
      <c r="BB31" s="42">
        <f t="shared" si="38"/>
        <v>0</v>
      </c>
      <c r="BC31" s="42">
        <f t="shared" si="38"/>
        <v>0</v>
      </c>
      <c r="BD31" s="42">
        <f t="shared" si="38"/>
        <v>0</v>
      </c>
      <c r="BE31" s="42">
        <f t="shared" si="38"/>
        <v>0</v>
      </c>
      <c r="BF31" s="42">
        <f t="shared" si="38"/>
        <v>0</v>
      </c>
      <c r="BG31" s="42">
        <f t="shared" si="38"/>
        <v>0</v>
      </c>
      <c r="BH31" s="42">
        <f t="shared" si="38"/>
        <v>0</v>
      </c>
      <c r="BI31" s="42">
        <f t="shared" si="38"/>
        <v>0</v>
      </c>
      <c r="BJ31" s="42">
        <f t="shared" si="38"/>
        <v>0</v>
      </c>
      <c r="BK31" t="str">
        <f t="shared" si="3"/>
        <v>21_VN</v>
      </c>
      <c r="BL31" t="str">
        <f t="shared" si="4"/>
        <v>d_ind_cem_7_x_other_petrol_prod</v>
      </c>
      <c r="BO31" s="8">
        <f t="shared" si="5"/>
        <v>0</v>
      </c>
      <c r="BP31" s="8">
        <f t="shared" si="6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ref="K32:AP32" si="39">J32*(1-$F$4)</f>
        <v>5.7351794887007806E-5</v>
      </c>
      <c r="L32" s="42">
        <f t="shared" si="39"/>
        <v>5.7239953431297378E-5</v>
      </c>
      <c r="M32" s="42">
        <f t="shared" si="39"/>
        <v>5.7128330077064679E-5</v>
      </c>
      <c r="N32" s="42">
        <f t="shared" si="39"/>
        <v>5.7016924398991087E-5</v>
      </c>
      <c r="O32" s="42">
        <f t="shared" si="39"/>
        <v>5.6905735972587376E-5</v>
      </c>
      <c r="P32" s="42">
        <f t="shared" si="39"/>
        <v>5.6794764374192128E-5</v>
      </c>
      <c r="Q32" s="42">
        <f t="shared" si="39"/>
        <v>5.66840091809701E-5</v>
      </c>
      <c r="R32" s="42">
        <f t="shared" si="39"/>
        <v>5.657346997091062E-5</v>
      </c>
      <c r="S32" s="42">
        <f t="shared" si="39"/>
        <v>5.6463146322825978E-5</v>
      </c>
      <c r="T32" s="42">
        <f t="shared" si="39"/>
        <v>5.6353037816349811E-5</v>
      </c>
      <c r="U32" s="42">
        <f t="shared" si="39"/>
        <v>5.6243144031935518E-5</v>
      </c>
      <c r="V32" s="42">
        <f t="shared" si="39"/>
        <v>5.6133464550854659E-5</v>
      </c>
      <c r="W32" s="42">
        <f t="shared" si="39"/>
        <v>5.602399895519534E-5</v>
      </c>
      <c r="X32" s="42">
        <f t="shared" si="39"/>
        <v>5.5914746827860649E-5</v>
      </c>
      <c r="Y32" s="42">
        <f t="shared" si="39"/>
        <v>5.5805707752567041E-5</v>
      </c>
      <c r="Z32" s="42">
        <f t="shared" si="39"/>
        <v>5.569688131384277E-5</v>
      </c>
      <c r="AA32" s="42">
        <f t="shared" si="39"/>
        <v>5.5588267097026297E-5</v>
      </c>
      <c r="AB32" s="42">
        <f t="shared" si="39"/>
        <v>5.5479864688264718E-5</v>
      </c>
      <c r="AC32" s="42">
        <f t="shared" si="39"/>
        <v>5.537167367451218E-5</v>
      </c>
      <c r="AD32" s="42">
        <f t="shared" si="39"/>
        <v>5.5263693643528299E-5</v>
      </c>
      <c r="AE32" s="42">
        <f t="shared" si="39"/>
        <v>5.5155924183876606E-5</v>
      </c>
      <c r="AF32" s="42">
        <f t="shared" si="39"/>
        <v>5.5048364884922975E-5</v>
      </c>
      <c r="AG32" s="42">
        <f t="shared" si="39"/>
        <v>5.4941015336834058E-5</v>
      </c>
      <c r="AH32" s="42">
        <f t="shared" si="39"/>
        <v>5.4833875130575708E-5</v>
      </c>
      <c r="AI32" s="42">
        <f t="shared" si="39"/>
        <v>5.4726943857911443E-5</v>
      </c>
      <c r="AJ32" s="42">
        <f t="shared" si="39"/>
        <v>5.4620221111400886E-5</v>
      </c>
      <c r="AK32" s="42">
        <f t="shared" si="39"/>
        <v>5.4513706484398196E-5</v>
      </c>
      <c r="AL32" s="42">
        <f t="shared" si="39"/>
        <v>5.4407399571050532E-5</v>
      </c>
      <c r="AM32" s="42">
        <f t="shared" si="39"/>
        <v>5.4301299966296513E-5</v>
      </c>
      <c r="AN32" s="42">
        <f t="shared" si="39"/>
        <v>5.4195407265864654E-5</v>
      </c>
      <c r="AO32" s="42">
        <f t="shared" si="39"/>
        <v>5.4089721066271847E-5</v>
      </c>
      <c r="AP32" s="42">
        <f t="shared" si="39"/>
        <v>5.3984240964821816E-5</v>
      </c>
      <c r="AQ32" s="42">
        <f t="shared" ref="AQ32:BJ32" si="40">AP32*(1-$F$4)</f>
        <v>5.3878966559603576E-5</v>
      </c>
      <c r="AR32" s="42">
        <f t="shared" si="40"/>
        <v>5.3773897449489908E-5</v>
      </c>
      <c r="AS32" s="42">
        <f t="shared" si="40"/>
        <v>5.3669033234135825E-5</v>
      </c>
      <c r="AT32" s="42">
        <f t="shared" si="40"/>
        <v>5.3564373513977063E-5</v>
      </c>
      <c r="AU32" s="42">
        <f t="shared" si="40"/>
        <v>5.345991789022853E-5</v>
      </c>
      <c r="AV32" s="42">
        <f t="shared" si="40"/>
        <v>5.3355665964882815E-5</v>
      </c>
      <c r="AW32" s="42">
        <f t="shared" si="40"/>
        <v>5.3251617340708652E-5</v>
      </c>
      <c r="AX32" s="42">
        <f t="shared" si="40"/>
        <v>5.3147771621249424E-5</v>
      </c>
      <c r="AY32" s="42">
        <f t="shared" si="40"/>
        <v>5.3044128410821624E-5</v>
      </c>
      <c r="AZ32" s="42">
        <f t="shared" si="40"/>
        <v>5.2940687314513387E-5</v>
      </c>
      <c r="BA32" s="42">
        <f t="shared" si="40"/>
        <v>5.2837447938182947E-5</v>
      </c>
      <c r="BB32" s="42">
        <f t="shared" si="40"/>
        <v>5.2734409888457167E-5</v>
      </c>
      <c r="BC32" s="42">
        <f t="shared" si="40"/>
        <v>5.2631572772730007E-5</v>
      </c>
      <c r="BD32" s="42">
        <f t="shared" si="40"/>
        <v>5.2528936199161057E-5</v>
      </c>
      <c r="BE32" s="42">
        <f t="shared" si="40"/>
        <v>5.2426499776674034E-5</v>
      </c>
      <c r="BF32" s="42">
        <f t="shared" si="40"/>
        <v>5.2324263114955295E-5</v>
      </c>
      <c r="BG32" s="42">
        <f t="shared" si="40"/>
        <v>5.2222225824452327E-5</v>
      </c>
      <c r="BH32" s="42">
        <f t="shared" si="40"/>
        <v>5.2120387516372299E-5</v>
      </c>
      <c r="BI32" s="42">
        <f t="shared" si="40"/>
        <v>5.201874780268056E-5</v>
      </c>
      <c r="BJ32" s="42">
        <f t="shared" si="40"/>
        <v>5.1917306296099159E-5</v>
      </c>
      <c r="BK32" t="str">
        <f t="shared" si="3"/>
        <v>21_VN</v>
      </c>
      <c r="BL32" t="str">
        <f t="shared" si="4"/>
        <v>d_ind_cem_8_1_natural_gas</v>
      </c>
      <c r="BO32" s="8">
        <f t="shared" si="5"/>
        <v>8.2130644724572068</v>
      </c>
      <c r="BP32" s="8">
        <f t="shared" si="6"/>
        <v>4.5971083896276506</v>
      </c>
      <c r="BQ32" s="8" cm="1">
        <f t="array" ref="BQ32">K32*INDEX(prod_est,$G32+$H32-1,MATCH(BQ$14,$BP$14:$DP$14,0))</f>
        <v>4.9551950782374741</v>
      </c>
      <c r="BR32" s="8" cm="1">
        <f t="array" ref="BR32">L32*INDEX(prod_est,$G32+$H32-1,MATCH(BR$14,$BP$14:$DP$14,0))</f>
        <v>4.5282477704179529</v>
      </c>
      <c r="BS32" s="8" cm="1">
        <f t="array" ref="BS32">M32*INDEX(prod_est,$G32+$H32-1,MATCH(BS$14,$BP$14:$DP$14,0))</f>
        <v>5.0049549467889021</v>
      </c>
      <c r="BT32" s="8" cm="1">
        <f t="array" ref="BT32">N32*INDEX(prod_est,$G32+$H32-1,MATCH(BT$14,$BP$14:$DP$14,0))</f>
        <v>5.5161039737798001</v>
      </c>
      <c r="BU32" s="8" cm="1">
        <f t="array" ref="BU32">O32*INDEX(prod_est,$G32+$H32-1,MATCH(BU$14,$BP$14:$DP$14,0))</f>
        <v>5.7750516187409957</v>
      </c>
      <c r="BV32" s="8" cm="1">
        <f t="array" ref="BV32">P32*INDEX(prod_est,$G32+$H32-1,MATCH(BV$14,$BP$14:$DP$14,0))</f>
        <v>6.0457112536653028</v>
      </c>
      <c r="BW32" s="8" cm="1">
        <f t="array" ref="BW32">Q32*INDEX(prod_est,$G32+$H32-1,MATCH(BW$14,$BP$14:$DP$14,0))</f>
        <v>6.3285989639848452</v>
      </c>
      <c r="BX32" s="8" cm="1">
        <f t="array" ref="BX32">R32*INDEX(prod_est,$G32+$H32-1,MATCH(BX$14,$BP$14:$DP$14,0))</f>
        <v>6.624253141510227</v>
      </c>
      <c r="BY32" s="8" cm="1">
        <f t="array" ref="BY32">S32*INDEX(prod_est,$G32+$H32-1,MATCH(BY$14,$BP$14:$DP$14,0))</f>
        <v>6.933235434335784</v>
      </c>
      <c r="BZ32" s="8" cm="1">
        <f t="array" ref="BZ32">T32*INDEX(prod_est,$G32+$H32-1,MATCH(BZ$14,$BP$14:$DP$14,0))</f>
        <v>7.1965035643319162</v>
      </c>
      <c r="CA32" s="8" cm="1">
        <f t="array" ref="CA32">U32*INDEX(prod_est,$G32+$H32-1,MATCH(CA$14,$BP$14:$DP$14,0))</f>
        <v>7.4697684857147379</v>
      </c>
      <c r="CB32" s="8" cm="1">
        <f t="array" ref="CB32">V32*INDEX(prod_est,$G32+$H32-1,MATCH(CB$14,$BP$14:$DP$14,0))</f>
        <v>7.7534097956577437</v>
      </c>
      <c r="CC32" s="8" cm="1">
        <f t="array" ref="CC32">W32*INDEX(prod_est,$G32+$H32-1,MATCH(CC$14,$BP$14:$DP$14,0))</f>
        <v>7.8156728080907714</v>
      </c>
      <c r="CD32" s="8" cm="1">
        <f t="array" ref="CD32">X32*INDEX(prod_est,$G32+$H32-1,MATCH(CD$14,$BP$14:$DP$14,0))</f>
        <v>7.8784358176630809</v>
      </c>
      <c r="CE32" s="8" cm="1">
        <f t="array" ref="CE32">Y32*INDEX(prod_est,$G32+$H32-1,MATCH(CE$14,$BP$14:$DP$14,0))</f>
        <v>7.9417028395535576</v>
      </c>
      <c r="CF32" s="8" cm="1">
        <f t="array" ref="CF32">Z32*INDEX(prod_est,$G32+$H32-1,MATCH(CF$14,$BP$14:$DP$14,0))</f>
        <v>8.0054779211848004</v>
      </c>
      <c r="CG32" s="8" cm="1">
        <f t="array" ref="CG32">AA32*INDEX(prod_est,$G32+$H32-1,MATCH(CG$14,$BP$14:$DP$14,0))</f>
        <v>8.069765142481728</v>
      </c>
      <c r="CH32" s="8" cm="1">
        <f t="array" ref="CH32">AB32*INDEX(prod_est,$G32+$H32-1,MATCH(CH$14,$BP$14:$DP$14,0))</f>
        <v>8.1345686161326736</v>
      </c>
      <c r="CI32" s="8" cm="1">
        <f t="array" ref="CI32">AC32*INDEX(prod_est,$G32+$H32-1,MATCH(CI$14,$BP$14:$DP$14,0))</f>
        <v>8.1998924878525923</v>
      </c>
      <c r="CJ32" s="8" cm="1">
        <f t="array" ref="CJ32">AD32*INDEX(prod_est,$G32+$H32-1,MATCH(CJ$14,$BP$14:$DP$14,0))</f>
        <v>8.2657409366482248</v>
      </c>
      <c r="CK32" s="8" cm="1">
        <f t="array" ref="CK32">AE32*INDEX(prod_est,$G32+$H32-1,MATCH(CK$14,$BP$14:$DP$14,0))</f>
        <v>8.3321181750852578</v>
      </c>
      <c r="CL32" s="8" cm="1">
        <f t="array" ref="CL32">AF32*INDEX(prod_est,$G32+$H32-1,MATCH(CL$14,$BP$14:$DP$14,0))</f>
        <v>8.3990284495582088</v>
      </c>
      <c r="CM32" s="8" cm="1">
        <f t="array" ref="CM32">AG32*INDEX(prod_est,$G32+$H32-1,MATCH(CM$14,$BP$14:$DP$14,0))</f>
        <v>8.4664760405617372</v>
      </c>
      <c r="CN32" s="8" cm="1">
        <f t="array" ref="CN32">AH32*INDEX(prod_est,$G32+$H32-1,MATCH(CN$14,$BP$14:$DP$14,0))</f>
        <v>8.5344652629645967</v>
      </c>
      <c r="CO32" s="8" cm="1">
        <f t="array" ref="CO32">AI32*INDEX(prod_est,$G32+$H32-1,MATCH(CO$14,$BP$14:$DP$14,0))</f>
        <v>8.6030004662856943</v>
      </c>
      <c r="CP32" s="8" cm="1">
        <f t="array" ref="CP32">AJ32*INDEX(prod_est,$G32+$H32-1,MATCH(CP$14,$BP$14:$DP$14,0))</f>
        <v>8.6720860349723576</v>
      </c>
      <c r="CQ32" s="8" cm="1">
        <f t="array" ref="CQ32">AK32*INDEX(prod_est,$G32+$H32-1,MATCH(CQ$14,$BP$14:$DP$14,0))</f>
        <v>8.7417263886807497</v>
      </c>
      <c r="CR32" s="8" cm="1">
        <f t="array" ref="CR32">AL32*INDEX(prod_est,$G32+$H32-1,MATCH(CR$14,$BP$14:$DP$14,0))</f>
        <v>8.8119259825587051</v>
      </c>
      <c r="CS32" s="8" cm="1">
        <f t="array" ref="CS32">AM32*INDEX(prod_est,$G32+$H32-1,MATCH(CS$14,$BP$14:$DP$14,0))</f>
        <v>8.8826893075306845</v>
      </c>
      <c r="CT32" s="8" cm="1">
        <f t="array" ref="CT32">AN32*INDEX(prod_est,$G32+$H32-1,MATCH(CT$14,$BP$14:$DP$14,0))</f>
        <v>8.9540208905850758</v>
      </c>
      <c r="CU32" s="8" cm="1">
        <f t="array" ref="CU32">AO32*INDEX(prod_est,$G32+$H32-1,MATCH(CU$14,$BP$14:$DP$14,0))</f>
        <v>9.0259252950637467</v>
      </c>
      <c r="CV32" s="8" cm="1">
        <f t="array" ref="CV32">AP32*INDEX(prod_est,$G32+$H32-1,MATCH(CV$14,$BP$14:$DP$14,0))</f>
        <v>9.0984071209542066</v>
      </c>
      <c r="CW32" cm="1">
        <f t="array" ref="CW32">AQ32*INDEX(prod_est,$G32+$H32-1,MATCH(CW$14,$BP$14:$DP$14,0))</f>
        <v>9.0806643615678873</v>
      </c>
      <c r="CX32" cm="1">
        <f t="array" ref="CX32">AR32*INDEX(prod_est,$G32+$H32-1,MATCH(CX$14,$BP$14:$DP$14,0))</f>
        <v>9.0629562022501808</v>
      </c>
      <c r="CY32" cm="1">
        <f t="array" ref="CY32">AS32*INDEX(prod_est,$G32+$H32-1,MATCH(CY$14,$BP$14:$DP$14,0))</f>
        <v>9.0452825755276614</v>
      </c>
      <c r="CZ32" cm="1">
        <f t="array" ref="CZ32">AT32*INDEX(prod_est,$G32+$H32-1,MATCH(CZ$14,$BP$14:$DP$14,0))</f>
        <v>9.0276434140584811</v>
      </c>
      <c r="DA32" cm="1">
        <f t="array" ref="DA32">AU32*INDEX(prod_est,$G32+$H32-1,MATCH(DA$14,$BP$14:$DP$14,0))</f>
        <v>9.0100386506321204</v>
      </c>
      <c r="DB32" cm="1">
        <f t="array" ref="DB32">AV32*INDEX(prod_est,$G32+$H32-1,MATCH(DB$14,$BP$14:$DP$14,0))</f>
        <v>8.9924682181691225</v>
      </c>
      <c r="DC32" cm="1">
        <f t="array" ref="DC32">AW32*INDEX(prod_est,$G32+$H32-1,MATCH(DC$14,$BP$14:$DP$14,0))</f>
        <v>8.9749320497208416</v>
      </c>
      <c r="DD32" cm="1">
        <f t="array" ref="DD32">AX32*INDEX(prod_est,$G32+$H32-1,MATCH(DD$14,$BP$14:$DP$14,0))</f>
        <v>8.9574300784691907</v>
      </c>
      <c r="DE32" cm="1">
        <f t="array" ref="DE32">AY32*INDEX(prod_est,$G32+$H32-1,MATCH(DE$14,$BP$14:$DP$14,0))</f>
        <v>8.9399622377263839</v>
      </c>
      <c r="DF32" cm="1">
        <f t="array" ref="DF32">AZ32*INDEX(prod_est,$G32+$H32-1,MATCH(DF$14,$BP$14:$DP$14,0))</f>
        <v>8.9225284609346822</v>
      </c>
      <c r="DG32" cm="1">
        <f t="array" ref="DG32">BA32*INDEX(prod_est,$G32+$H32-1,MATCH(DG$14,$BP$14:$DP$14,0))</f>
        <v>8.9051286816661381</v>
      </c>
      <c r="DH32" cm="1">
        <f t="array" ref="DH32">BB32*INDEX(prod_est,$G32+$H32-1,MATCH(DH$14,$BP$14:$DP$14,0))</f>
        <v>8.887762833622352</v>
      </c>
      <c r="DI32" cm="1">
        <f t="array" ref="DI32">BC32*INDEX(prod_est,$G32+$H32-1,MATCH(DI$14,$BP$14:$DP$14,0))</f>
        <v>8.8704308506342038</v>
      </c>
      <c r="DJ32" cm="1">
        <f t="array" ref="DJ32">BD32*INDEX(prod_est,$G32+$H32-1,MATCH(DJ$14,$BP$14:$DP$14,0))</f>
        <v>8.8531326666616135</v>
      </c>
      <c r="DK32" cm="1">
        <f t="array" ref="DK32">BE32*INDEX(prod_est,$G32+$H32-1,MATCH(DK$14,$BP$14:$DP$14,0))</f>
        <v>8.8358682157932886</v>
      </c>
      <c r="DL32" cm="1">
        <f t="array" ref="DL32">BF32*INDEX(prod_est,$G32+$H32-1,MATCH(DL$14,$BP$14:$DP$14,0))</f>
        <v>8.8186374322464669</v>
      </c>
      <c r="DM32" cm="1">
        <f t="array" ref="DM32">BG32*INDEX(prod_est,$G32+$H32-1,MATCH(DM$14,$BP$14:$DP$14,0))</f>
        <v>8.8014402503666638</v>
      </c>
      <c r="DN32" cm="1">
        <f t="array" ref="DN32">BH32*INDEX(prod_est,$G32+$H32-1,MATCH(DN$14,$BP$14:$DP$14,0))</f>
        <v>8.7842766046274381</v>
      </c>
      <c r="DO32" cm="1">
        <f t="array" ref="DO32">BI32*INDEX(prod_est,$G32+$H32-1,MATCH(DO$14,$BP$14:$DP$14,0))</f>
        <v>8.767146429630122</v>
      </c>
      <c r="DP32" cm="1">
        <f t="array" ref="DP32">BJ32*INDEX(prod_est,$G32+$H32-1,MATCH(DP$14,$BP$14:$DP$14,0))</f>
        <v>8.7500496601035866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ref="K33:AP33" si="41">J33*(1-$F$4)</f>
        <v>1.0844075744369078E-4</v>
      </c>
      <c r="L33" s="42">
        <f t="shared" si="41"/>
        <v>1.0822928765107594E-4</v>
      </c>
      <c r="M33" s="42">
        <f t="shared" si="41"/>
        <v>1.0801823024467311E-4</v>
      </c>
      <c r="N33" s="42">
        <f t="shared" si="41"/>
        <v>1.0780758442028993E-4</v>
      </c>
      <c r="O33" s="42">
        <f t="shared" si="41"/>
        <v>1.0759734937530232E-4</v>
      </c>
      <c r="P33" s="42">
        <f t="shared" si="41"/>
        <v>1.0738752430865138E-4</v>
      </c>
      <c r="Q33" s="42">
        <f t="shared" si="41"/>
        <v>1.0717810842084035E-4</v>
      </c>
      <c r="R33" s="42">
        <f t="shared" si="41"/>
        <v>1.0696910091393157E-4</v>
      </c>
      <c r="S33" s="42">
        <f t="shared" si="41"/>
        <v>1.0676050099154344E-4</v>
      </c>
      <c r="T33" s="42">
        <f t="shared" si="41"/>
        <v>1.0655230785884738E-4</v>
      </c>
      <c r="U33" s="42">
        <f t="shared" si="41"/>
        <v>1.0634452072256476E-4</v>
      </c>
      <c r="V33" s="42">
        <f t="shared" si="41"/>
        <v>1.0613713879096397E-4</v>
      </c>
      <c r="W33" s="42">
        <f t="shared" si="41"/>
        <v>1.0593016127385734E-4</v>
      </c>
      <c r="X33" s="42">
        <f t="shared" si="41"/>
        <v>1.0572358738259814E-4</v>
      </c>
      <c r="Y33" s="42">
        <f t="shared" si="41"/>
        <v>1.0551741633007756E-4</v>
      </c>
      <c r="Z33" s="42">
        <f t="shared" si="41"/>
        <v>1.0531164733072175E-4</v>
      </c>
      <c r="AA33" s="42">
        <f t="shared" si="41"/>
        <v>1.0510627960048879E-4</v>
      </c>
      <c r="AB33" s="42">
        <f t="shared" si="41"/>
        <v>1.0490131235686572E-4</v>
      </c>
      <c r="AC33" s="42">
        <f t="shared" si="41"/>
        <v>1.0469674481886555E-4</v>
      </c>
      <c r="AD33" s="42">
        <f t="shared" si="41"/>
        <v>1.0449257620702429E-4</v>
      </c>
      <c r="AE33" s="42">
        <f t="shared" si="41"/>
        <v>1.0428880574339798E-4</v>
      </c>
      <c r="AF33" s="42">
        <f t="shared" si="41"/>
        <v>1.0408543265155972E-4</v>
      </c>
      <c r="AG33" s="42">
        <f t="shared" si="41"/>
        <v>1.0388245615659675E-4</v>
      </c>
      <c r="AH33" s="42">
        <f t="shared" si="41"/>
        <v>1.0367987548510742E-4</v>
      </c>
      <c r="AI33" s="42">
        <f t="shared" si="41"/>
        <v>1.0347768986519829E-4</v>
      </c>
      <c r="AJ33" s="42">
        <f t="shared" si="41"/>
        <v>1.0327589852648122E-4</v>
      </c>
      <c r="AK33" s="42">
        <f t="shared" si="41"/>
        <v>1.0307450070007038E-4</v>
      </c>
      <c r="AL33" s="42">
        <f t="shared" si="41"/>
        <v>1.0287349561857931E-4</v>
      </c>
      <c r="AM33" s="42">
        <f t="shared" si="41"/>
        <v>1.0267288251611809E-4</v>
      </c>
      <c r="AN33" s="42">
        <f t="shared" si="41"/>
        <v>1.0247266062829032E-4</v>
      </c>
      <c r="AO33" s="42">
        <f t="shared" si="41"/>
        <v>1.0227282919219022E-4</v>
      </c>
      <c r="AP33" s="42">
        <f t="shared" si="41"/>
        <v>1.020733874463998E-4</v>
      </c>
      <c r="AQ33" s="42">
        <f t="shared" ref="AQ33:BJ33" si="42">AP33*(1-$F$4)</f>
        <v>1.0187433463098589E-4</v>
      </c>
      <c r="AR33" s="42">
        <f t="shared" si="42"/>
        <v>1.0167566998749725E-4</v>
      </c>
      <c r="AS33" s="42">
        <f t="shared" si="42"/>
        <v>1.0147739275896171E-4</v>
      </c>
      <c r="AT33" s="42">
        <f t="shared" si="42"/>
        <v>1.0127950218988324E-4</v>
      </c>
      <c r="AU33" s="42">
        <f t="shared" si="42"/>
        <v>1.0108199752623913E-4</v>
      </c>
      <c r="AV33" s="42">
        <f t="shared" si="42"/>
        <v>1.0088487801547707E-4</v>
      </c>
      <c r="AW33" s="42">
        <f t="shared" si="42"/>
        <v>1.0068814290651232E-4</v>
      </c>
      <c r="AX33" s="42">
        <f t="shared" si="42"/>
        <v>1.0049179144972478E-4</v>
      </c>
      <c r="AY33" s="42">
        <f t="shared" si="42"/>
        <v>1.0029582289695623E-4</v>
      </c>
      <c r="AZ33" s="42">
        <f t="shared" si="42"/>
        <v>1.0010023650150739E-4</v>
      </c>
      <c r="BA33" s="42">
        <f t="shared" si="42"/>
        <v>9.9905031518135147E-5</v>
      </c>
      <c r="BB33" s="42">
        <f t="shared" si="42"/>
        <v>9.9710207203049659E-5</v>
      </c>
      <c r="BC33" s="42">
        <f t="shared" si="42"/>
        <v>9.9515762813911563E-5</v>
      </c>
      <c r="BD33" s="42">
        <f t="shared" si="42"/>
        <v>9.9321697609829122E-5</v>
      </c>
      <c r="BE33" s="42">
        <f t="shared" si="42"/>
        <v>9.9128010851355395E-5</v>
      </c>
      <c r="BF33" s="42">
        <f t="shared" si="42"/>
        <v>9.8934701800485454E-5</v>
      </c>
      <c r="BG33" s="42">
        <f t="shared" si="42"/>
        <v>9.8741769720653543E-5</v>
      </c>
      <c r="BH33" s="42">
        <f t="shared" si="42"/>
        <v>9.8549213876730272E-5</v>
      </c>
      <c r="BI33" s="42">
        <f t="shared" si="42"/>
        <v>9.8357033535019834E-5</v>
      </c>
      <c r="BJ33" s="42">
        <f t="shared" si="42"/>
        <v>9.8165227963257191E-5</v>
      </c>
      <c r="BK33" t="str">
        <f t="shared" si="3"/>
        <v>21_VN</v>
      </c>
      <c r="BL33" t="str">
        <f t="shared" si="4"/>
        <v>d_ind_cem_15_1_fwood_wwaste</v>
      </c>
      <c r="BO33" s="8">
        <f t="shared" si="5"/>
        <v>8.0658381968201986</v>
      </c>
      <c r="BP33" s="8">
        <f t="shared" si="6"/>
        <v>8.6922112342625013</v>
      </c>
      <c r="BQ33" s="8" cm="1">
        <f t="array" ref="BQ33">K33*INDEX(prod_est,$G33+$H33-1,MATCH(BQ$14,$BP$14:$DP$14,0))</f>
        <v>9.3692814431348825</v>
      </c>
      <c r="BR33" s="8" cm="1">
        <f t="array" ref="BR33">L33*INDEX(prod_est,$G33+$H33-1,MATCH(BR$14,$BP$14:$DP$14,0))</f>
        <v>8.5620095950661543</v>
      </c>
      <c r="BS33" s="8" cm="1">
        <f t="array" ref="BS33">M33*INDEX(prod_est,$G33+$H33-1,MATCH(BS$14,$BP$14:$DP$14,0))</f>
        <v>9.4633673884247607</v>
      </c>
      <c r="BT33" s="8" cm="1">
        <f t="array" ref="BT33">N33*INDEX(prod_est,$G33+$H33-1,MATCH(BT$14,$BP$14:$DP$14,0))</f>
        <v>10.429847823129606</v>
      </c>
      <c r="BU33" s="8" cm="1">
        <f t="array" ref="BU33">O33*INDEX(prod_est,$G33+$H33-1,MATCH(BU$14,$BP$14:$DP$14,0))</f>
        <v>10.919465956497099</v>
      </c>
      <c r="BV33" s="8" cm="1">
        <f t="array" ref="BV33">P33*INDEX(prod_est,$G33+$H33-1,MATCH(BV$14,$BP$14:$DP$14,0))</f>
        <v>11.431229117152315</v>
      </c>
      <c r="BW33" s="8" cm="1">
        <f t="array" ref="BW33">Q33*INDEX(prod_est,$G33+$H33-1,MATCH(BW$14,$BP$14:$DP$14,0))</f>
        <v>11.966113119283376</v>
      </c>
      <c r="BX33" s="8" cm="1">
        <f t="array" ref="BX33">R33*INDEX(prod_est,$G33+$H33-1,MATCH(BX$14,$BP$14:$DP$14,0))</f>
        <v>12.525135953972493</v>
      </c>
      <c r="BY33" s="8" cm="1">
        <f t="array" ref="BY33">S33*INDEX(prod_est,$G33+$H33-1,MATCH(BY$14,$BP$14:$DP$14,0))</f>
        <v>13.109359585276524</v>
      </c>
      <c r="BZ33" s="8" cm="1">
        <f t="array" ref="BZ33">T33*INDEX(prod_est,$G33+$H33-1,MATCH(BZ$14,$BP$14:$DP$14,0))</f>
        <v>13.607146890517987</v>
      </c>
      <c r="CA33" s="8" cm="1">
        <f t="array" ref="CA33">U33*INDEX(prod_est,$G33+$H33-1,MATCH(CA$14,$BP$14:$DP$14,0))</f>
        <v>14.123836126067207</v>
      </c>
      <c r="CB33" s="8" cm="1">
        <f t="array" ref="CB33">V33*INDEX(prod_est,$G33+$H33-1,MATCH(CB$14,$BP$14:$DP$14,0))</f>
        <v>14.660145034151755</v>
      </c>
      <c r="CC33" s="8" cm="1">
        <f t="array" ref="CC33">W33*INDEX(prod_est,$G33+$H33-1,MATCH(CC$14,$BP$14:$DP$14,0))</f>
        <v>14.777871920333185</v>
      </c>
      <c r="CD33" s="8" cm="1">
        <f t="array" ref="CD33">X33*INDEX(prod_est,$G33+$H33-1,MATCH(CD$14,$BP$14:$DP$14,0))</f>
        <v>14.896544200963213</v>
      </c>
      <c r="CE33" s="8" cm="1">
        <f t="array" ref="CE33">Y33*INDEX(prod_est,$G33+$H33-1,MATCH(CE$14,$BP$14:$DP$14,0))</f>
        <v>15.016169467940934</v>
      </c>
      <c r="CF33" s="8" cm="1">
        <f t="array" ref="CF33">Z33*INDEX(prod_est,$G33+$H33-1,MATCH(CF$14,$BP$14:$DP$14,0))</f>
        <v>15.136755374131848</v>
      </c>
      <c r="CG33" s="8" cm="1">
        <f t="array" ref="CG33">AA33*INDEX(prod_est,$G33+$H33-1,MATCH(CG$14,$BP$14:$DP$14,0))</f>
        <v>15.258309633856825</v>
      </c>
      <c r="CH33" s="8" cm="1">
        <f t="array" ref="CH33">AB33*INDEX(prod_est,$G33+$H33-1,MATCH(CH$14,$BP$14:$DP$14,0))</f>
        <v>15.380840023385801</v>
      </c>
      <c r="CI33" s="8" cm="1">
        <f t="array" ref="CI33">AC33*INDEX(prod_est,$G33+$H33-1,MATCH(CI$14,$BP$14:$DP$14,0))</f>
        <v>15.504354381435425</v>
      </c>
      <c r="CJ33" s="8" cm="1">
        <f t="array" ref="CJ33">AD33*INDEX(prod_est,$G33+$H33-1,MATCH(CJ$14,$BP$14:$DP$14,0))</f>
        <v>15.628860609670456</v>
      </c>
      <c r="CK33" s="8" cm="1">
        <f t="array" ref="CK33">AE33*INDEX(prod_est,$G33+$H33-1,MATCH(CK$14,$BP$14:$DP$14,0))</f>
        <v>15.754366673208894</v>
      </c>
      <c r="CL33" s="8" cm="1">
        <f t="array" ref="CL33">AF33*INDEX(prod_est,$G33+$H33-1,MATCH(CL$14,$BP$14:$DP$14,0))</f>
        <v>15.880880601132288</v>
      </c>
      <c r="CM33" s="8" cm="1">
        <f t="array" ref="CM33">AG33*INDEX(prod_est,$G33+$H33-1,MATCH(CM$14,$BP$14:$DP$14,0))</f>
        <v>16.008410486998713</v>
      </c>
      <c r="CN33" s="8" cm="1">
        <f t="array" ref="CN33">AH33*INDEX(prod_est,$G33+$H33-1,MATCH(CN$14,$BP$14:$DP$14,0))</f>
        <v>16.136964489360789</v>
      </c>
      <c r="CO33" s="8" cm="1">
        <f t="array" ref="CO33">AI33*INDEX(prod_est,$G33+$H33-1,MATCH(CO$14,$BP$14:$DP$14,0))</f>
        <v>16.266550832287624</v>
      </c>
      <c r="CP33" s="8" cm="1">
        <f t="array" ref="CP33">AJ33*INDEX(prod_est,$G33+$H33-1,MATCH(CP$14,$BP$14:$DP$14,0))</f>
        <v>16.397177805890973</v>
      </c>
      <c r="CQ33" s="8" cm="1">
        <f t="array" ref="CQ33">AK33*INDEX(prod_est,$G33+$H33-1,MATCH(CQ$14,$BP$14:$DP$14,0))</f>
        <v>16.528853766855452</v>
      </c>
      <c r="CR33" s="8" cm="1">
        <f t="array" ref="CR33">AL33*INDEX(prod_est,$G33+$H33-1,MATCH(CR$14,$BP$14:$DP$14,0))</f>
        <v>16.661587138973321</v>
      </c>
      <c r="CS33" s="8" cm="1">
        <f t="array" ref="CS33">AM33*INDEX(prod_est,$G33+$H33-1,MATCH(CS$14,$BP$14:$DP$14,0))</f>
        <v>16.795386413683271</v>
      </c>
      <c r="CT33" s="8" cm="1">
        <f t="array" ref="CT33">AN33*INDEX(prod_est,$G33+$H33-1,MATCH(CT$14,$BP$14:$DP$14,0))</f>
        <v>16.930260150613659</v>
      </c>
      <c r="CU33" s="8" cm="1">
        <f t="array" ref="CU33">AO33*INDEX(prod_est,$G33+$H33-1,MATCH(CU$14,$BP$14:$DP$14,0))</f>
        <v>17.066216978129983</v>
      </c>
      <c r="CV33" s="8" cm="1">
        <f t="array" ref="CV33">AP33*INDEX(prod_est,$G33+$H33-1,MATCH(CV$14,$BP$14:$DP$14,0))</f>
        <v>17.20326559388732</v>
      </c>
      <c r="CW33" cm="1">
        <f t="array" ref="CW33">AQ33*INDEX(prod_est,$G33+$H33-1,MATCH(CW$14,$BP$14:$DP$14,0))</f>
        <v>17.169717589491221</v>
      </c>
      <c r="CX33" cm="1">
        <f t="array" ref="CX33">AR33*INDEX(prod_est,$G33+$H33-1,MATCH(CX$14,$BP$14:$DP$14,0))</f>
        <v>17.136235006895003</v>
      </c>
      <c r="CY33" cm="1">
        <f t="array" ref="CY33">AS33*INDEX(prod_est,$G33+$H33-1,MATCH(CY$14,$BP$14:$DP$14,0))</f>
        <v>17.10281771851993</v>
      </c>
      <c r="CZ33" cm="1">
        <f t="array" ref="CZ33">AT33*INDEX(prod_est,$G33+$H33-1,MATCH(CZ$14,$BP$14:$DP$14,0))</f>
        <v>17.069465597036061</v>
      </c>
      <c r="DA33" cm="1">
        <f t="array" ref="DA33">AU33*INDEX(prod_est,$G33+$H33-1,MATCH(DA$14,$BP$14:$DP$14,0))</f>
        <v>17.036178515361758</v>
      </c>
      <c r="DB33" cm="1">
        <f t="array" ref="DB33">AV33*INDEX(prod_est,$G33+$H33-1,MATCH(DB$14,$BP$14:$DP$14,0))</f>
        <v>17.002956346663208</v>
      </c>
      <c r="DC33" cm="1">
        <f t="array" ref="DC33">AW33*INDEX(prod_est,$G33+$H33-1,MATCH(DC$14,$BP$14:$DP$14,0))</f>
        <v>16.969798964353931</v>
      </c>
      <c r="DD33" cm="1">
        <f t="array" ref="DD33">AX33*INDEX(prod_est,$G33+$H33-1,MATCH(DD$14,$BP$14:$DP$14,0))</f>
        <v>16.936706242094306</v>
      </c>
      <c r="DE33" cm="1">
        <f t="array" ref="DE33">AY33*INDEX(prod_est,$G33+$H33-1,MATCH(DE$14,$BP$14:$DP$14,0))</f>
        <v>16.90367805379109</v>
      </c>
      <c r="DF33" cm="1">
        <f t="array" ref="DF33">AZ33*INDEX(prod_est,$G33+$H33-1,MATCH(DF$14,$BP$14:$DP$14,0))</f>
        <v>16.870714273596921</v>
      </c>
      <c r="DG33" cm="1">
        <f t="array" ref="DG33">BA33*INDEX(prod_est,$G33+$H33-1,MATCH(DG$14,$BP$14:$DP$14,0))</f>
        <v>16.837814775909862</v>
      </c>
      <c r="DH33" cm="1">
        <f t="array" ref="DH33">BB33*INDEX(prod_est,$G33+$H33-1,MATCH(DH$14,$BP$14:$DP$14,0))</f>
        <v>16.804979435372907</v>
      </c>
      <c r="DI33" cm="1">
        <f t="array" ref="DI33">BC33*INDEX(prod_est,$G33+$H33-1,MATCH(DI$14,$BP$14:$DP$14,0))</f>
        <v>16.772208126873519</v>
      </c>
      <c r="DJ33" cm="1">
        <f t="array" ref="DJ33">BD33*INDEX(prod_est,$G33+$H33-1,MATCH(DJ$14,$BP$14:$DP$14,0))</f>
        <v>16.739500725543124</v>
      </c>
      <c r="DK33" cm="1">
        <f t="array" ref="DK33">BE33*INDEX(prod_est,$G33+$H33-1,MATCH(DK$14,$BP$14:$DP$14,0))</f>
        <v>16.706857106756665</v>
      </c>
      <c r="DL33" cm="1">
        <f t="array" ref="DL33">BF33*INDEX(prod_est,$G33+$H33-1,MATCH(DL$14,$BP$14:$DP$14,0))</f>
        <v>16.67427714613212</v>
      </c>
      <c r="DM33" cm="1">
        <f t="array" ref="DM33">BG33*INDEX(prod_est,$G33+$H33-1,MATCH(DM$14,$BP$14:$DP$14,0))</f>
        <v>16.641760719530012</v>
      </c>
      <c r="DN33" cm="1">
        <f t="array" ref="DN33">BH33*INDEX(prod_est,$G33+$H33-1,MATCH(DN$14,$BP$14:$DP$14,0))</f>
        <v>16.609307703052952</v>
      </c>
      <c r="DO33" cm="1">
        <f t="array" ref="DO33">BI33*INDEX(prod_est,$G33+$H33-1,MATCH(DO$14,$BP$14:$DP$14,0))</f>
        <v>16.57691797304517</v>
      </c>
      <c r="DP33" cm="1">
        <f t="array" ref="DP33">BJ33*INDEX(prod_est,$G33+$H33-1,MATCH(DP$14,$BP$14:$DP$14,0))</f>
        <v>16.544591406092028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ref="K34:AP34" si="43">J34*(1-$F$4)</f>
        <v>0</v>
      </c>
      <c r="L34" s="42">
        <f t="shared" si="43"/>
        <v>0</v>
      </c>
      <c r="M34" s="42">
        <f t="shared" si="43"/>
        <v>0</v>
      </c>
      <c r="N34" s="42">
        <f t="shared" si="43"/>
        <v>0</v>
      </c>
      <c r="O34" s="42">
        <f t="shared" si="43"/>
        <v>0</v>
      </c>
      <c r="P34" s="42">
        <f t="shared" si="43"/>
        <v>0</v>
      </c>
      <c r="Q34" s="42">
        <f t="shared" si="43"/>
        <v>0</v>
      </c>
      <c r="R34" s="42">
        <f t="shared" si="43"/>
        <v>0</v>
      </c>
      <c r="S34" s="42">
        <f t="shared" si="43"/>
        <v>0</v>
      </c>
      <c r="T34" s="42">
        <f t="shared" si="43"/>
        <v>0</v>
      </c>
      <c r="U34" s="42">
        <f t="shared" si="43"/>
        <v>0</v>
      </c>
      <c r="V34" s="42">
        <f t="shared" si="43"/>
        <v>0</v>
      </c>
      <c r="W34" s="42">
        <f t="shared" si="43"/>
        <v>0</v>
      </c>
      <c r="X34" s="42">
        <f t="shared" si="43"/>
        <v>0</v>
      </c>
      <c r="Y34" s="42">
        <f t="shared" si="43"/>
        <v>0</v>
      </c>
      <c r="Z34" s="42">
        <f t="shared" si="43"/>
        <v>0</v>
      </c>
      <c r="AA34" s="42">
        <f t="shared" si="43"/>
        <v>0</v>
      </c>
      <c r="AB34" s="42">
        <f t="shared" si="43"/>
        <v>0</v>
      </c>
      <c r="AC34" s="42">
        <f t="shared" si="43"/>
        <v>0</v>
      </c>
      <c r="AD34" s="42">
        <f t="shared" si="43"/>
        <v>0</v>
      </c>
      <c r="AE34" s="42">
        <f t="shared" si="43"/>
        <v>0</v>
      </c>
      <c r="AF34" s="42">
        <f t="shared" si="43"/>
        <v>0</v>
      </c>
      <c r="AG34" s="42">
        <f t="shared" si="43"/>
        <v>0</v>
      </c>
      <c r="AH34" s="42">
        <f t="shared" si="43"/>
        <v>0</v>
      </c>
      <c r="AI34" s="42">
        <f t="shared" si="43"/>
        <v>0</v>
      </c>
      <c r="AJ34" s="42">
        <f t="shared" si="43"/>
        <v>0</v>
      </c>
      <c r="AK34" s="42">
        <f t="shared" si="43"/>
        <v>0</v>
      </c>
      <c r="AL34" s="42">
        <f t="shared" si="43"/>
        <v>0</v>
      </c>
      <c r="AM34" s="42">
        <f t="shared" si="43"/>
        <v>0</v>
      </c>
      <c r="AN34" s="42">
        <f t="shared" si="43"/>
        <v>0</v>
      </c>
      <c r="AO34" s="42">
        <f t="shared" si="43"/>
        <v>0</v>
      </c>
      <c r="AP34" s="42">
        <f t="shared" si="43"/>
        <v>0</v>
      </c>
      <c r="AQ34" s="42">
        <f t="shared" ref="AQ34:BJ34" si="44">AP34*(1-$F$4)</f>
        <v>0</v>
      </c>
      <c r="AR34" s="42">
        <f t="shared" si="44"/>
        <v>0</v>
      </c>
      <c r="AS34" s="42">
        <f t="shared" si="44"/>
        <v>0</v>
      </c>
      <c r="AT34" s="42">
        <f t="shared" si="44"/>
        <v>0</v>
      </c>
      <c r="AU34" s="42">
        <f t="shared" si="44"/>
        <v>0</v>
      </c>
      <c r="AV34" s="42">
        <f t="shared" si="44"/>
        <v>0</v>
      </c>
      <c r="AW34" s="42">
        <f t="shared" si="44"/>
        <v>0</v>
      </c>
      <c r="AX34" s="42">
        <f t="shared" si="44"/>
        <v>0</v>
      </c>
      <c r="AY34" s="42">
        <f t="shared" si="44"/>
        <v>0</v>
      </c>
      <c r="AZ34" s="42">
        <f t="shared" si="44"/>
        <v>0</v>
      </c>
      <c r="BA34" s="42">
        <f t="shared" si="44"/>
        <v>0</v>
      </c>
      <c r="BB34" s="42">
        <f t="shared" si="44"/>
        <v>0</v>
      </c>
      <c r="BC34" s="42">
        <f t="shared" si="44"/>
        <v>0</v>
      </c>
      <c r="BD34" s="42">
        <f t="shared" si="44"/>
        <v>0</v>
      </c>
      <c r="BE34" s="42">
        <f t="shared" si="44"/>
        <v>0</v>
      </c>
      <c r="BF34" s="42">
        <f t="shared" si="44"/>
        <v>0</v>
      </c>
      <c r="BG34" s="42">
        <f t="shared" si="44"/>
        <v>0</v>
      </c>
      <c r="BH34" s="42">
        <f t="shared" si="44"/>
        <v>0</v>
      </c>
      <c r="BI34" s="42">
        <f t="shared" si="44"/>
        <v>0</v>
      </c>
      <c r="BJ34" s="42">
        <f t="shared" si="44"/>
        <v>0</v>
      </c>
      <c r="BK34" t="str">
        <f t="shared" si="3"/>
        <v>21_VN</v>
      </c>
      <c r="BL34" t="str">
        <f t="shared" si="4"/>
        <v>d_ind_cem_15_2_bagasse</v>
      </c>
      <c r="BO34" s="8">
        <f t="shared" si="5"/>
        <v>0</v>
      </c>
      <c r="BP34" s="8">
        <f t="shared" si="6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ref="K35:AP35" si="45">J35*(1-$F$4)</f>
        <v>0</v>
      </c>
      <c r="L35" s="42">
        <f t="shared" si="45"/>
        <v>0</v>
      </c>
      <c r="M35" s="42">
        <f t="shared" si="45"/>
        <v>0</v>
      </c>
      <c r="N35" s="42">
        <f t="shared" si="45"/>
        <v>0</v>
      </c>
      <c r="O35" s="42">
        <f t="shared" si="45"/>
        <v>0</v>
      </c>
      <c r="P35" s="42">
        <f t="shared" si="45"/>
        <v>0</v>
      </c>
      <c r="Q35" s="42">
        <f t="shared" si="45"/>
        <v>0</v>
      </c>
      <c r="R35" s="42">
        <f t="shared" si="45"/>
        <v>0</v>
      </c>
      <c r="S35" s="42">
        <f t="shared" si="45"/>
        <v>0</v>
      </c>
      <c r="T35" s="42">
        <f t="shared" si="45"/>
        <v>0</v>
      </c>
      <c r="U35" s="42">
        <f t="shared" si="45"/>
        <v>0</v>
      </c>
      <c r="V35" s="42">
        <f t="shared" si="45"/>
        <v>0</v>
      </c>
      <c r="W35" s="42">
        <f t="shared" si="45"/>
        <v>0</v>
      </c>
      <c r="X35" s="42">
        <f t="shared" si="45"/>
        <v>0</v>
      </c>
      <c r="Y35" s="42">
        <f t="shared" si="45"/>
        <v>0</v>
      </c>
      <c r="Z35" s="42">
        <f t="shared" si="45"/>
        <v>0</v>
      </c>
      <c r="AA35" s="42">
        <f t="shared" si="45"/>
        <v>0</v>
      </c>
      <c r="AB35" s="42">
        <f t="shared" si="45"/>
        <v>0</v>
      </c>
      <c r="AC35" s="42">
        <f t="shared" si="45"/>
        <v>0</v>
      </c>
      <c r="AD35" s="42">
        <f t="shared" si="45"/>
        <v>0</v>
      </c>
      <c r="AE35" s="42">
        <f t="shared" si="45"/>
        <v>0</v>
      </c>
      <c r="AF35" s="42">
        <f t="shared" si="45"/>
        <v>0</v>
      </c>
      <c r="AG35" s="42">
        <f t="shared" si="45"/>
        <v>0</v>
      </c>
      <c r="AH35" s="42">
        <f t="shared" si="45"/>
        <v>0</v>
      </c>
      <c r="AI35" s="42">
        <f t="shared" si="45"/>
        <v>0</v>
      </c>
      <c r="AJ35" s="42">
        <f t="shared" si="45"/>
        <v>0</v>
      </c>
      <c r="AK35" s="42">
        <f t="shared" si="45"/>
        <v>0</v>
      </c>
      <c r="AL35" s="42">
        <f t="shared" si="45"/>
        <v>0</v>
      </c>
      <c r="AM35" s="42">
        <f t="shared" si="45"/>
        <v>0</v>
      </c>
      <c r="AN35" s="42">
        <f t="shared" si="45"/>
        <v>0</v>
      </c>
      <c r="AO35" s="42">
        <f t="shared" si="45"/>
        <v>0</v>
      </c>
      <c r="AP35" s="42">
        <f t="shared" si="45"/>
        <v>0</v>
      </c>
      <c r="AQ35" s="42">
        <f t="shared" ref="AQ35:BJ35" si="46">AP35*(1-$F$4)</f>
        <v>0</v>
      </c>
      <c r="AR35" s="42">
        <f t="shared" si="46"/>
        <v>0</v>
      </c>
      <c r="AS35" s="42">
        <f t="shared" si="46"/>
        <v>0</v>
      </c>
      <c r="AT35" s="42">
        <f t="shared" si="46"/>
        <v>0</v>
      </c>
      <c r="AU35" s="42">
        <f t="shared" si="46"/>
        <v>0</v>
      </c>
      <c r="AV35" s="42">
        <f t="shared" si="46"/>
        <v>0</v>
      </c>
      <c r="AW35" s="42">
        <f t="shared" si="46"/>
        <v>0</v>
      </c>
      <c r="AX35" s="42">
        <f t="shared" si="46"/>
        <v>0</v>
      </c>
      <c r="AY35" s="42">
        <f t="shared" si="46"/>
        <v>0</v>
      </c>
      <c r="AZ35" s="42">
        <f t="shared" si="46"/>
        <v>0</v>
      </c>
      <c r="BA35" s="42">
        <f t="shared" si="46"/>
        <v>0</v>
      </c>
      <c r="BB35" s="42">
        <f t="shared" si="46"/>
        <v>0</v>
      </c>
      <c r="BC35" s="42">
        <f t="shared" si="46"/>
        <v>0</v>
      </c>
      <c r="BD35" s="42">
        <f t="shared" si="46"/>
        <v>0</v>
      </c>
      <c r="BE35" s="42">
        <f t="shared" si="46"/>
        <v>0</v>
      </c>
      <c r="BF35" s="42">
        <f t="shared" si="46"/>
        <v>0</v>
      </c>
      <c r="BG35" s="42">
        <f t="shared" si="46"/>
        <v>0</v>
      </c>
      <c r="BH35" s="42">
        <f t="shared" si="46"/>
        <v>0</v>
      </c>
      <c r="BI35" s="42">
        <f t="shared" si="46"/>
        <v>0</v>
      </c>
      <c r="BJ35" s="42">
        <f t="shared" si="46"/>
        <v>0</v>
      </c>
      <c r="BK35" t="str">
        <f t="shared" si="3"/>
        <v>21_VN</v>
      </c>
      <c r="BL35" t="str">
        <f t="shared" si="4"/>
        <v>d_ind_cem_15_3_charcoal</v>
      </c>
      <c r="BO35" s="8">
        <f t="shared" si="5"/>
        <v>0</v>
      </c>
      <c r="BP35" s="8">
        <f t="shared" si="6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ref="K36:AP36" si="47">J36*(1-$F$4)</f>
        <v>0</v>
      </c>
      <c r="L36" s="42">
        <f t="shared" si="47"/>
        <v>0</v>
      </c>
      <c r="M36" s="42">
        <f t="shared" si="47"/>
        <v>0</v>
      </c>
      <c r="N36" s="42">
        <f t="shared" si="47"/>
        <v>0</v>
      </c>
      <c r="O36" s="42">
        <f t="shared" si="47"/>
        <v>0</v>
      </c>
      <c r="P36" s="42">
        <f t="shared" si="47"/>
        <v>0</v>
      </c>
      <c r="Q36" s="42">
        <f t="shared" si="47"/>
        <v>0</v>
      </c>
      <c r="R36" s="42">
        <f t="shared" si="47"/>
        <v>0</v>
      </c>
      <c r="S36" s="42">
        <f t="shared" si="47"/>
        <v>0</v>
      </c>
      <c r="T36" s="42">
        <f t="shared" si="47"/>
        <v>0</v>
      </c>
      <c r="U36" s="42">
        <f t="shared" si="47"/>
        <v>0</v>
      </c>
      <c r="V36" s="42">
        <f t="shared" si="47"/>
        <v>0</v>
      </c>
      <c r="W36" s="42">
        <f t="shared" si="47"/>
        <v>0</v>
      </c>
      <c r="X36" s="42">
        <f t="shared" si="47"/>
        <v>0</v>
      </c>
      <c r="Y36" s="42">
        <f t="shared" si="47"/>
        <v>0</v>
      </c>
      <c r="Z36" s="42">
        <f t="shared" si="47"/>
        <v>0</v>
      </c>
      <c r="AA36" s="42">
        <f t="shared" si="47"/>
        <v>0</v>
      </c>
      <c r="AB36" s="42">
        <f t="shared" si="47"/>
        <v>0</v>
      </c>
      <c r="AC36" s="42">
        <f t="shared" si="47"/>
        <v>0</v>
      </c>
      <c r="AD36" s="42">
        <f t="shared" si="47"/>
        <v>0</v>
      </c>
      <c r="AE36" s="42">
        <f t="shared" si="47"/>
        <v>0</v>
      </c>
      <c r="AF36" s="42">
        <f t="shared" si="47"/>
        <v>0</v>
      </c>
      <c r="AG36" s="42">
        <f t="shared" si="47"/>
        <v>0</v>
      </c>
      <c r="AH36" s="42">
        <f t="shared" si="47"/>
        <v>0</v>
      </c>
      <c r="AI36" s="42">
        <f t="shared" si="47"/>
        <v>0</v>
      </c>
      <c r="AJ36" s="42">
        <f t="shared" si="47"/>
        <v>0</v>
      </c>
      <c r="AK36" s="42">
        <f t="shared" si="47"/>
        <v>0</v>
      </c>
      <c r="AL36" s="42">
        <f t="shared" si="47"/>
        <v>0</v>
      </c>
      <c r="AM36" s="42">
        <f t="shared" si="47"/>
        <v>0</v>
      </c>
      <c r="AN36" s="42">
        <f t="shared" si="47"/>
        <v>0</v>
      </c>
      <c r="AO36" s="42">
        <f t="shared" si="47"/>
        <v>0</v>
      </c>
      <c r="AP36" s="42">
        <f t="shared" si="47"/>
        <v>0</v>
      </c>
      <c r="AQ36" s="42">
        <f t="shared" ref="AQ36:BJ36" si="48">AP36*(1-$F$4)</f>
        <v>0</v>
      </c>
      <c r="AR36" s="42">
        <f t="shared" si="48"/>
        <v>0</v>
      </c>
      <c r="AS36" s="42">
        <f t="shared" si="48"/>
        <v>0</v>
      </c>
      <c r="AT36" s="42">
        <f t="shared" si="48"/>
        <v>0</v>
      </c>
      <c r="AU36" s="42">
        <f t="shared" si="48"/>
        <v>0</v>
      </c>
      <c r="AV36" s="42">
        <f t="shared" si="48"/>
        <v>0</v>
      </c>
      <c r="AW36" s="42">
        <f t="shared" si="48"/>
        <v>0</v>
      </c>
      <c r="AX36" s="42">
        <f t="shared" si="48"/>
        <v>0</v>
      </c>
      <c r="AY36" s="42">
        <f t="shared" si="48"/>
        <v>0</v>
      </c>
      <c r="AZ36" s="42">
        <f t="shared" si="48"/>
        <v>0</v>
      </c>
      <c r="BA36" s="42">
        <f t="shared" si="48"/>
        <v>0</v>
      </c>
      <c r="BB36" s="42">
        <f t="shared" si="48"/>
        <v>0</v>
      </c>
      <c r="BC36" s="42">
        <f t="shared" si="48"/>
        <v>0</v>
      </c>
      <c r="BD36" s="42">
        <f t="shared" si="48"/>
        <v>0</v>
      </c>
      <c r="BE36" s="42">
        <f t="shared" si="48"/>
        <v>0</v>
      </c>
      <c r="BF36" s="42">
        <f t="shared" si="48"/>
        <v>0</v>
      </c>
      <c r="BG36" s="42">
        <f t="shared" si="48"/>
        <v>0</v>
      </c>
      <c r="BH36" s="42">
        <f t="shared" si="48"/>
        <v>0</v>
      </c>
      <c r="BI36" s="42">
        <f t="shared" si="48"/>
        <v>0</v>
      </c>
      <c r="BJ36" s="42">
        <f t="shared" si="48"/>
        <v>0</v>
      </c>
      <c r="BK36" t="str">
        <f t="shared" si="3"/>
        <v>21_VN</v>
      </c>
      <c r="BL36" t="str">
        <f t="shared" si="4"/>
        <v>d_ind_cem_15_4_black_liquor</v>
      </c>
      <c r="BO36" s="8">
        <f t="shared" si="5"/>
        <v>0</v>
      </c>
      <c r="BP36" s="8">
        <f t="shared" si="6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ref="K37:AP37" si="49">J37*(1-$F$4)</f>
        <v>2.3124185622922452E-4</v>
      </c>
      <c r="L37" s="42">
        <f t="shared" si="49"/>
        <v>2.3079091261232794E-4</v>
      </c>
      <c r="M37" s="42">
        <f t="shared" si="49"/>
        <v>2.3034084837838105E-4</v>
      </c>
      <c r="N37" s="42">
        <f t="shared" si="49"/>
        <v>2.2989166181250343E-4</v>
      </c>
      <c r="O37" s="42">
        <f t="shared" si="49"/>
        <v>2.2944335120315883E-4</v>
      </c>
      <c r="P37" s="42">
        <f t="shared" si="49"/>
        <v>2.2899591484214872E-4</v>
      </c>
      <c r="Q37" s="42">
        <f t="shared" si="49"/>
        <v>2.2854935102460569E-4</v>
      </c>
      <c r="R37" s="42">
        <f t="shared" si="49"/>
        <v>2.2810365804898695E-4</v>
      </c>
      <c r="S37" s="42">
        <f t="shared" si="49"/>
        <v>2.2765883421706792E-4</v>
      </c>
      <c r="T37" s="42">
        <f t="shared" si="49"/>
        <v>2.2721487783393572E-4</v>
      </c>
      <c r="U37" s="42">
        <f t="shared" si="49"/>
        <v>2.2677178720798268E-4</v>
      </c>
      <c r="V37" s="42">
        <f t="shared" si="49"/>
        <v>2.2632956065089994E-4</v>
      </c>
      <c r="W37" s="42">
        <f t="shared" si="49"/>
        <v>2.2588819647767104E-4</v>
      </c>
      <c r="X37" s="42">
        <f t="shared" si="49"/>
        <v>2.2544769300656539E-4</v>
      </c>
      <c r="Y37" s="42">
        <f t="shared" si="49"/>
        <v>2.2500804855913199E-4</v>
      </c>
      <c r="Z37" s="42">
        <f t="shared" si="49"/>
        <v>2.2456926146019297E-4</v>
      </c>
      <c r="AA37" s="42">
        <f t="shared" si="49"/>
        <v>2.241313300378372E-4</v>
      </c>
      <c r="AB37" s="42">
        <f t="shared" si="49"/>
        <v>2.2369425262341394E-4</v>
      </c>
      <c r="AC37" s="42">
        <f t="shared" si="49"/>
        <v>2.2325802755152649E-4</v>
      </c>
      <c r="AD37" s="42">
        <f t="shared" si="49"/>
        <v>2.2282265316002581E-4</v>
      </c>
      <c r="AE37" s="42">
        <f t="shared" si="49"/>
        <v>2.2238812779000426E-4</v>
      </c>
      <c r="AF37" s="42">
        <f t="shared" si="49"/>
        <v>2.2195444978578916E-4</v>
      </c>
      <c r="AG37" s="42">
        <f t="shared" si="49"/>
        <v>2.2152161749493661E-4</v>
      </c>
      <c r="AH37" s="42">
        <f t="shared" si="49"/>
        <v>2.2108962926822506E-4</v>
      </c>
      <c r="AI37" s="42">
        <f t="shared" si="49"/>
        <v>2.2065848345964917E-4</v>
      </c>
      <c r="AJ37" s="42">
        <f t="shared" si="49"/>
        <v>2.2022817842641345E-4</v>
      </c>
      <c r="AK37" s="42">
        <f t="shared" si="49"/>
        <v>2.1979871252892597E-4</v>
      </c>
      <c r="AL37" s="42">
        <f t="shared" si="49"/>
        <v>2.1937008413079221E-4</v>
      </c>
      <c r="AM37" s="42">
        <f t="shared" si="49"/>
        <v>2.1894229159880878E-4</v>
      </c>
      <c r="AN37" s="42">
        <f t="shared" si="49"/>
        <v>2.1851533330295716E-4</v>
      </c>
      <c r="AO37" s="42">
        <f t="shared" si="49"/>
        <v>2.1808920761639755E-4</v>
      </c>
      <c r="AP37" s="42">
        <f t="shared" si="49"/>
        <v>2.1766391291546262E-4</v>
      </c>
      <c r="AQ37" s="42">
        <f t="shared" ref="AQ37:BJ37" si="50">AP37*(1-$F$4)</f>
        <v>2.1723944757965133E-4</v>
      </c>
      <c r="AR37" s="42">
        <f t="shared" si="50"/>
        <v>2.1681580999162282E-4</v>
      </c>
      <c r="AS37" s="42">
        <f t="shared" si="50"/>
        <v>2.1639299853719017E-4</v>
      </c>
      <c r="AT37" s="42">
        <f t="shared" si="50"/>
        <v>2.1597101160531428E-4</v>
      </c>
      <c r="AU37" s="42">
        <f t="shared" si="50"/>
        <v>2.1554984758809771E-4</v>
      </c>
      <c r="AV37" s="42">
        <f t="shared" si="50"/>
        <v>2.1512950488077862E-4</v>
      </c>
      <c r="AW37" s="42">
        <f t="shared" si="50"/>
        <v>2.1470998188172457E-4</v>
      </c>
      <c r="AX37" s="42">
        <f t="shared" si="50"/>
        <v>2.1429127699242647E-4</v>
      </c>
      <c r="AY37" s="42">
        <f t="shared" si="50"/>
        <v>2.1387338861749246E-4</v>
      </c>
      <c r="AZ37" s="42">
        <f t="shared" si="50"/>
        <v>2.1345631516464189E-4</v>
      </c>
      <c r="BA37" s="42">
        <f t="shared" si="50"/>
        <v>2.1304005504469914E-4</v>
      </c>
      <c r="BB37" s="42">
        <f t="shared" si="50"/>
        <v>2.1262460667158768E-4</v>
      </c>
      <c r="BC37" s="42">
        <f t="shared" si="50"/>
        <v>2.1220996846232399E-4</v>
      </c>
      <c r="BD37" s="42">
        <f t="shared" si="50"/>
        <v>2.1179613883701148E-4</v>
      </c>
      <c r="BE37" s="42">
        <f t="shared" si="50"/>
        <v>2.1138311621883454E-4</v>
      </c>
      <c r="BF37" s="42">
        <f t="shared" si="50"/>
        <v>2.1097089903405247E-4</v>
      </c>
      <c r="BG37" s="42">
        <f t="shared" si="50"/>
        <v>2.1055948571199352E-4</v>
      </c>
      <c r="BH37" s="42">
        <f t="shared" si="50"/>
        <v>2.1014887468504895E-4</v>
      </c>
      <c r="BI37" s="42">
        <f t="shared" si="50"/>
        <v>2.0973906438866694E-4</v>
      </c>
      <c r="BJ37" s="42">
        <f t="shared" si="50"/>
        <v>2.0933005326134675E-4</v>
      </c>
      <c r="BK37" t="str">
        <f t="shared" si="3"/>
        <v>21_VN</v>
      </c>
      <c r="BL37" t="str">
        <f t="shared" si="4"/>
        <v>d_ind_cem_15_5_other_biomass</v>
      </c>
      <c r="BO37" s="8">
        <f t="shared" si="5"/>
        <v>17.612276589942461</v>
      </c>
      <c r="BP37" s="8">
        <f t="shared" si="6"/>
        <v>18.535494475784152</v>
      </c>
      <c r="BQ37" s="8" cm="1">
        <f t="array" ref="BQ37">K37*INDEX(prod_est,$G37+$H37-1,MATCH(BQ$14,$BP$14:$DP$14,0))</f>
        <v>19.979296378204999</v>
      </c>
      <c r="BR37" s="8" cm="1">
        <f t="array" ref="BR37">L37*INDEX(prod_est,$G37+$H37-1,MATCH(BR$14,$BP$14:$DP$14,0))</f>
        <v>18.257849156426392</v>
      </c>
      <c r="BS37" s="8" cm="1">
        <f t="array" ref="BS37">M37*INDEX(prod_est,$G37+$H37-1,MATCH(BS$14,$BP$14:$DP$14,0))</f>
        <v>20.179927664326456</v>
      </c>
      <c r="BT37" s="8" cm="1">
        <f t="array" ref="BT37">N37*INDEX(prod_est,$G37+$H37-1,MATCH(BT$14,$BP$14:$DP$14,0))</f>
        <v>22.240875365161418</v>
      </c>
      <c r="BU37" s="8" cm="1">
        <f t="array" ref="BU37">O37*INDEX(prod_est,$G37+$H37-1,MATCH(BU$14,$BP$14:$DP$14,0))</f>
        <v>23.284949647491825</v>
      </c>
      <c r="BV37" s="8" cm="1">
        <f t="array" ref="BV37">P37*INDEX(prod_est,$G37+$H37-1,MATCH(BV$14,$BP$14:$DP$14,0))</f>
        <v>24.376246554755653</v>
      </c>
      <c r="BW37" s="8" cm="1">
        <f t="array" ref="BW37">Q37*INDEX(prod_est,$G37+$H37-1,MATCH(BW$14,$BP$14:$DP$14,0))</f>
        <v>25.51684693818925</v>
      </c>
      <c r="BX37" s="8" cm="1">
        <f t="array" ref="BX37">R37*INDEX(prod_est,$G37+$H37-1,MATCH(BX$14,$BP$14:$DP$14,0))</f>
        <v>26.708921588121115</v>
      </c>
      <c r="BY37" s="8" cm="1">
        <f t="array" ref="BY37">S37*INDEX(prod_est,$G37+$H37-1,MATCH(BY$14,$BP$14:$DP$14,0))</f>
        <v>27.954735063980255</v>
      </c>
      <c r="BZ37" s="8" cm="1">
        <f t="array" ref="BZ37">T37*INDEX(prod_est,$G37+$H37-1,MATCH(BZ$14,$BP$14:$DP$14,0))</f>
        <v>29.01622949822147</v>
      </c>
      <c r="CA37" s="8" cm="1">
        <f t="array" ref="CA37">U37*INDEX(prod_est,$G37+$H37-1,MATCH(CA$14,$BP$14:$DP$14,0))</f>
        <v>30.118030894104404</v>
      </c>
      <c r="CB37" s="8" cm="1">
        <f t="array" ref="CB37">V37*INDEX(prod_est,$G37+$H37-1,MATCH(CB$14,$BP$14:$DP$14,0))</f>
        <v>31.261669783588708</v>
      </c>
      <c r="CC37" s="8" cm="1">
        <f t="array" ref="CC37">W37*INDEX(prod_est,$G37+$H37-1,MATCH(CC$14,$BP$14:$DP$14,0))</f>
        <v>31.512713619231565</v>
      </c>
      <c r="CD37" s="8" cm="1">
        <f t="array" ref="CD37">X37*INDEX(prod_est,$G37+$H37-1,MATCH(CD$14,$BP$14:$DP$14,0))</f>
        <v>31.765773438276934</v>
      </c>
      <c r="CE37" s="8" cm="1">
        <f t="array" ref="CE37">Y37*INDEX(prod_est,$G37+$H37-1,MATCH(CE$14,$BP$14:$DP$14,0))</f>
        <v>32.020865429885426</v>
      </c>
      <c r="CF37" s="8" cm="1">
        <f t="array" ref="CF37">Z37*INDEX(prod_est,$G37+$H37-1,MATCH(CF$14,$BP$14:$DP$14,0))</f>
        <v>32.278005913223993</v>
      </c>
      <c r="CG37" s="8" cm="1">
        <f t="array" ref="CG37">AA37*INDEX(prod_est,$G37+$H37-1,MATCH(CG$14,$BP$14:$DP$14,0))</f>
        <v>32.537211338508563</v>
      </c>
      <c r="CH37" s="8" cm="1">
        <f t="array" ref="CH37">AB37*INDEX(prod_est,$G37+$H37-1,MATCH(CH$14,$BP$14:$DP$14,0))</f>
        <v>32.798498288056869</v>
      </c>
      <c r="CI37" s="8" cm="1">
        <f t="array" ref="CI37">AC37*INDEX(prod_est,$G37+$H37-1,MATCH(CI$14,$BP$14:$DP$14,0))</f>
        <v>33.061883477349625</v>
      </c>
      <c r="CJ37" s="8" cm="1">
        <f t="array" ref="CJ37">AD37*INDEX(prod_est,$G37+$H37-1,MATCH(CJ$14,$BP$14:$DP$14,0))</f>
        <v>33.327383756099685</v>
      </c>
      <c r="CK37" s="8" cm="1">
        <f t="array" ref="CK37">AE37*INDEX(prod_est,$G37+$H37-1,MATCH(CK$14,$BP$14:$DP$14,0))</f>
        <v>33.595016109329251</v>
      </c>
      <c r="CL37" s="8" cm="1">
        <f t="array" ref="CL37">AF37*INDEX(prod_est,$G37+$H37-1,MATCH(CL$14,$BP$14:$DP$14,0))</f>
        <v>33.864797658458016</v>
      </c>
      <c r="CM37" s="8" cm="1">
        <f t="array" ref="CM37">AG37*INDEX(prod_est,$G37+$H37-1,MATCH(CM$14,$BP$14:$DP$14,0))</f>
        <v>34.136745662397097</v>
      </c>
      <c r="CN37" s="8" cm="1">
        <f t="array" ref="CN37">AH37*INDEX(prod_est,$G37+$H37-1,MATCH(CN$14,$BP$14:$DP$14,0))</f>
        <v>34.410877518653621</v>
      </c>
      <c r="CO37" s="8" cm="1">
        <f t="array" ref="CO37">AI37*INDEX(prod_est,$G37+$H37-1,MATCH(CO$14,$BP$14:$DP$14,0))</f>
        <v>34.687210764443776</v>
      </c>
      <c r="CP37" s="8" cm="1">
        <f t="array" ref="CP37">AJ37*INDEX(prod_est,$G37+$H37-1,MATCH(CP$14,$BP$14:$DP$14,0))</f>
        <v>34.965763077814785</v>
      </c>
      <c r="CQ37" s="8" cm="1">
        <f t="array" ref="CQ37">AK37*INDEX(prod_est,$G37+$H37-1,MATCH(CQ$14,$BP$14:$DP$14,0))</f>
        <v>35.246552278775539</v>
      </c>
      <c r="CR37" s="8" cm="1">
        <f t="array" ref="CR37">AL37*INDEX(prod_est,$G37+$H37-1,MATCH(CR$14,$BP$14:$DP$14,0))</f>
        <v>35.529596330437002</v>
      </c>
      <c r="CS37" s="8" cm="1">
        <f t="array" ref="CS37">AM37*INDEX(prod_est,$G37+$H37-1,MATCH(CS$14,$BP$14:$DP$14,0))</f>
        <v>35.814913340161127</v>
      </c>
      <c r="CT37" s="8" cm="1">
        <f t="array" ref="CT37">AN37*INDEX(prod_est,$G37+$H37-1,MATCH(CT$14,$BP$14:$DP$14,0))</f>
        <v>36.102521560719246</v>
      </c>
      <c r="CU37" s="8" cm="1">
        <f t="array" ref="CU37">AO37*INDEX(prod_est,$G37+$H37-1,MATCH(CU$14,$BP$14:$DP$14,0))</f>
        <v>36.392439391459561</v>
      </c>
      <c r="CV37" s="8" cm="1">
        <f t="array" ref="CV37">AP37*INDEX(prod_est,$G37+$H37-1,MATCH(CV$14,$BP$14:$DP$14,0))</f>
        <v>36.684685379485131</v>
      </c>
      <c r="CW37" cm="1">
        <f t="array" ref="CW37">AQ37*INDEX(prod_est,$G37+$H37-1,MATCH(CW$14,$BP$14:$DP$14,0))</f>
        <v>36.613146753306054</v>
      </c>
      <c r="CX37" cm="1">
        <f t="array" ref="CX37">AR37*INDEX(prod_est,$G37+$H37-1,MATCH(CX$14,$BP$14:$DP$14,0))</f>
        <v>36.541747634253255</v>
      </c>
      <c r="CY37" cm="1">
        <f t="array" ref="CY37">AS37*INDEX(prod_est,$G37+$H37-1,MATCH(CY$14,$BP$14:$DP$14,0))</f>
        <v>36.470487750274557</v>
      </c>
      <c r="CZ37" cm="1">
        <f t="array" ref="CZ37">AT37*INDEX(prod_est,$G37+$H37-1,MATCH(CZ$14,$BP$14:$DP$14,0))</f>
        <v>36.399366829848333</v>
      </c>
      <c r="DA37" cm="1">
        <f t="array" ref="DA37">AU37*INDEX(prod_est,$G37+$H37-1,MATCH(DA$14,$BP$14:$DP$14,0))</f>
        <v>36.328384601982428</v>
      </c>
      <c r="DB37" cm="1">
        <f t="array" ref="DB37">AV37*INDEX(prod_est,$G37+$H37-1,MATCH(DB$14,$BP$14:$DP$14,0))</f>
        <v>36.257540796213164</v>
      </c>
      <c r="DC37" cm="1">
        <f t="array" ref="DC37">AW37*INDEX(prod_est,$G37+$H37-1,MATCH(DC$14,$BP$14:$DP$14,0))</f>
        <v>36.186835142604274</v>
      </c>
      <c r="DD37" cm="1">
        <f t="array" ref="DD37">AX37*INDEX(prod_est,$G37+$H37-1,MATCH(DD$14,$BP$14:$DP$14,0))</f>
        <v>36.116267371745913</v>
      </c>
      <c r="DE37" cm="1">
        <f t="array" ref="DE37">AY37*INDEX(prod_est,$G37+$H37-1,MATCH(DE$14,$BP$14:$DP$14,0))</f>
        <v>36.04583721475359</v>
      </c>
      <c r="DF37" cm="1">
        <f t="array" ref="DF37">AZ37*INDEX(prod_est,$G37+$H37-1,MATCH(DF$14,$BP$14:$DP$14,0))</f>
        <v>35.975544403267193</v>
      </c>
      <c r="DG37" cm="1">
        <f t="array" ref="DG37">BA37*INDEX(prod_est,$G37+$H37-1,MATCH(DG$14,$BP$14:$DP$14,0))</f>
        <v>35.905388669449906</v>
      </c>
      <c r="DH37" cm="1">
        <f t="array" ref="DH37">BB37*INDEX(prod_est,$G37+$H37-1,MATCH(DH$14,$BP$14:$DP$14,0))</f>
        <v>35.835369745987236</v>
      </c>
      <c r="DI37" cm="1">
        <f t="array" ref="DI37">BC37*INDEX(prod_est,$G37+$H37-1,MATCH(DI$14,$BP$14:$DP$14,0))</f>
        <v>35.765487366085985</v>
      </c>
      <c r="DJ37" cm="1">
        <f t="array" ref="DJ37">BD37*INDEX(prod_est,$G37+$H37-1,MATCH(DJ$14,$BP$14:$DP$14,0))</f>
        <v>35.695741263473209</v>
      </c>
      <c r="DK37" cm="1">
        <f t="array" ref="DK37">BE37*INDEX(prod_est,$G37+$H37-1,MATCH(DK$14,$BP$14:$DP$14,0))</f>
        <v>35.62613117239524</v>
      </c>
      <c r="DL37" cm="1">
        <f t="array" ref="DL37">BF37*INDEX(prod_est,$G37+$H37-1,MATCH(DL$14,$BP$14:$DP$14,0))</f>
        <v>35.556656827616642</v>
      </c>
      <c r="DM37" cm="1">
        <f t="array" ref="DM37">BG37*INDEX(prod_est,$G37+$H37-1,MATCH(DM$14,$BP$14:$DP$14,0))</f>
        <v>35.487317964419219</v>
      </c>
      <c r="DN37" cm="1">
        <f t="array" ref="DN37">BH37*INDEX(prod_est,$G37+$H37-1,MATCH(DN$14,$BP$14:$DP$14,0))</f>
        <v>35.418114318601006</v>
      </c>
      <c r="DO37" cm="1">
        <f t="array" ref="DO37">BI37*INDEX(prod_est,$G37+$H37-1,MATCH(DO$14,$BP$14:$DP$14,0))</f>
        <v>35.349045626475238</v>
      </c>
      <c r="DP37" cm="1">
        <f t="array" ref="DP37">BJ37*INDEX(prod_est,$G37+$H37-1,MATCH(DP$14,$BP$14:$DP$14,0))</f>
        <v>35.280111624869392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ref="K38:AP38" si="51">J38*(1-$F$4)</f>
        <v>0</v>
      </c>
      <c r="L38" s="42">
        <f t="shared" si="51"/>
        <v>0</v>
      </c>
      <c r="M38" s="42">
        <f t="shared" si="51"/>
        <v>0</v>
      </c>
      <c r="N38" s="42">
        <f t="shared" si="51"/>
        <v>0</v>
      </c>
      <c r="O38" s="42">
        <f t="shared" si="51"/>
        <v>0</v>
      </c>
      <c r="P38" s="42">
        <f t="shared" si="51"/>
        <v>0</v>
      </c>
      <c r="Q38" s="42">
        <f t="shared" si="51"/>
        <v>0</v>
      </c>
      <c r="R38" s="42">
        <f t="shared" si="51"/>
        <v>0</v>
      </c>
      <c r="S38" s="42">
        <f t="shared" si="51"/>
        <v>0</v>
      </c>
      <c r="T38" s="42">
        <f t="shared" si="51"/>
        <v>0</v>
      </c>
      <c r="U38" s="42">
        <f t="shared" si="51"/>
        <v>0</v>
      </c>
      <c r="V38" s="42">
        <f t="shared" si="51"/>
        <v>0</v>
      </c>
      <c r="W38" s="42">
        <f t="shared" si="51"/>
        <v>0</v>
      </c>
      <c r="X38" s="42">
        <f t="shared" si="51"/>
        <v>0</v>
      </c>
      <c r="Y38" s="42">
        <f t="shared" si="51"/>
        <v>0</v>
      </c>
      <c r="Z38" s="42">
        <f t="shared" si="51"/>
        <v>0</v>
      </c>
      <c r="AA38" s="42">
        <f t="shared" si="51"/>
        <v>0</v>
      </c>
      <c r="AB38" s="42">
        <f t="shared" si="51"/>
        <v>0</v>
      </c>
      <c r="AC38" s="42">
        <f t="shared" si="51"/>
        <v>0</v>
      </c>
      <c r="AD38" s="42">
        <f t="shared" si="51"/>
        <v>0</v>
      </c>
      <c r="AE38" s="42">
        <f t="shared" si="51"/>
        <v>0</v>
      </c>
      <c r="AF38" s="42">
        <f t="shared" si="51"/>
        <v>0</v>
      </c>
      <c r="AG38" s="42">
        <f t="shared" si="51"/>
        <v>0</v>
      </c>
      <c r="AH38" s="42">
        <f t="shared" si="51"/>
        <v>0</v>
      </c>
      <c r="AI38" s="42">
        <f t="shared" si="51"/>
        <v>0</v>
      </c>
      <c r="AJ38" s="42">
        <f t="shared" si="51"/>
        <v>0</v>
      </c>
      <c r="AK38" s="42">
        <f t="shared" si="51"/>
        <v>0</v>
      </c>
      <c r="AL38" s="42">
        <f t="shared" si="51"/>
        <v>0</v>
      </c>
      <c r="AM38" s="42">
        <f t="shared" si="51"/>
        <v>0</v>
      </c>
      <c r="AN38" s="42">
        <f t="shared" si="51"/>
        <v>0</v>
      </c>
      <c r="AO38" s="42">
        <f t="shared" si="51"/>
        <v>0</v>
      </c>
      <c r="AP38" s="42">
        <f t="shared" si="51"/>
        <v>0</v>
      </c>
      <c r="AQ38" s="42">
        <f t="shared" ref="AQ38:BJ38" si="52">AP38*(1-$F$4)</f>
        <v>0</v>
      </c>
      <c r="AR38" s="42">
        <f t="shared" si="52"/>
        <v>0</v>
      </c>
      <c r="AS38" s="42">
        <f t="shared" si="52"/>
        <v>0</v>
      </c>
      <c r="AT38" s="42">
        <f t="shared" si="52"/>
        <v>0</v>
      </c>
      <c r="AU38" s="42">
        <f t="shared" si="52"/>
        <v>0</v>
      </c>
      <c r="AV38" s="42">
        <f t="shared" si="52"/>
        <v>0</v>
      </c>
      <c r="AW38" s="42">
        <f t="shared" si="52"/>
        <v>0</v>
      </c>
      <c r="AX38" s="42">
        <f t="shared" si="52"/>
        <v>0</v>
      </c>
      <c r="AY38" s="42">
        <f t="shared" si="52"/>
        <v>0</v>
      </c>
      <c r="AZ38" s="42">
        <f t="shared" si="52"/>
        <v>0</v>
      </c>
      <c r="BA38" s="42">
        <f t="shared" si="52"/>
        <v>0</v>
      </c>
      <c r="BB38" s="42">
        <f t="shared" si="52"/>
        <v>0</v>
      </c>
      <c r="BC38" s="42">
        <f t="shared" si="52"/>
        <v>0</v>
      </c>
      <c r="BD38" s="42">
        <f t="shared" si="52"/>
        <v>0</v>
      </c>
      <c r="BE38" s="42">
        <f t="shared" si="52"/>
        <v>0</v>
      </c>
      <c r="BF38" s="42">
        <f t="shared" si="52"/>
        <v>0</v>
      </c>
      <c r="BG38" s="42">
        <f t="shared" si="52"/>
        <v>0</v>
      </c>
      <c r="BH38" s="42">
        <f t="shared" si="52"/>
        <v>0</v>
      </c>
      <c r="BI38" s="42">
        <f t="shared" si="52"/>
        <v>0</v>
      </c>
      <c r="BJ38" s="42">
        <f t="shared" si="52"/>
        <v>0</v>
      </c>
      <c r="BK38" t="str">
        <f t="shared" si="3"/>
        <v>21_VN</v>
      </c>
      <c r="BL38" t="str">
        <f t="shared" si="4"/>
        <v>d_ind_cem_16_1_biogas</v>
      </c>
      <c r="BO38" s="8">
        <f t="shared" si="5"/>
        <v>0</v>
      </c>
      <c r="BP38" s="8">
        <f t="shared" si="6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ref="K39:AP39" si="53">J39*(1-$F$4)</f>
        <v>0</v>
      </c>
      <c r="L39" s="42">
        <f t="shared" si="53"/>
        <v>0</v>
      </c>
      <c r="M39" s="42">
        <f t="shared" si="53"/>
        <v>0</v>
      </c>
      <c r="N39" s="42">
        <f t="shared" si="53"/>
        <v>0</v>
      </c>
      <c r="O39" s="42">
        <f t="shared" si="53"/>
        <v>0</v>
      </c>
      <c r="P39" s="42">
        <f t="shared" si="53"/>
        <v>0</v>
      </c>
      <c r="Q39" s="42">
        <f t="shared" si="53"/>
        <v>0</v>
      </c>
      <c r="R39" s="42">
        <f t="shared" si="53"/>
        <v>0</v>
      </c>
      <c r="S39" s="42">
        <f t="shared" si="53"/>
        <v>0</v>
      </c>
      <c r="T39" s="42">
        <f t="shared" si="53"/>
        <v>0</v>
      </c>
      <c r="U39" s="42">
        <f t="shared" si="53"/>
        <v>0</v>
      </c>
      <c r="V39" s="42">
        <f t="shared" si="53"/>
        <v>0</v>
      </c>
      <c r="W39" s="42">
        <f t="shared" si="53"/>
        <v>0</v>
      </c>
      <c r="X39" s="42">
        <f t="shared" si="53"/>
        <v>0</v>
      </c>
      <c r="Y39" s="42">
        <f t="shared" si="53"/>
        <v>0</v>
      </c>
      <c r="Z39" s="42">
        <f t="shared" si="53"/>
        <v>0</v>
      </c>
      <c r="AA39" s="42">
        <f t="shared" si="53"/>
        <v>0</v>
      </c>
      <c r="AB39" s="42">
        <f t="shared" si="53"/>
        <v>0</v>
      </c>
      <c r="AC39" s="42">
        <f t="shared" si="53"/>
        <v>0</v>
      </c>
      <c r="AD39" s="42">
        <f t="shared" si="53"/>
        <v>0</v>
      </c>
      <c r="AE39" s="42">
        <f t="shared" si="53"/>
        <v>0</v>
      </c>
      <c r="AF39" s="42">
        <f t="shared" si="53"/>
        <v>0</v>
      </c>
      <c r="AG39" s="42">
        <f t="shared" si="53"/>
        <v>0</v>
      </c>
      <c r="AH39" s="42">
        <f t="shared" si="53"/>
        <v>0</v>
      </c>
      <c r="AI39" s="42">
        <f t="shared" si="53"/>
        <v>0</v>
      </c>
      <c r="AJ39" s="42">
        <f t="shared" si="53"/>
        <v>0</v>
      </c>
      <c r="AK39" s="42">
        <f t="shared" si="53"/>
        <v>0</v>
      </c>
      <c r="AL39" s="42">
        <f t="shared" si="53"/>
        <v>0</v>
      </c>
      <c r="AM39" s="42">
        <f t="shared" si="53"/>
        <v>0</v>
      </c>
      <c r="AN39" s="42">
        <f t="shared" si="53"/>
        <v>0</v>
      </c>
      <c r="AO39" s="42">
        <f t="shared" si="53"/>
        <v>0</v>
      </c>
      <c r="AP39" s="42">
        <f t="shared" si="53"/>
        <v>0</v>
      </c>
      <c r="AQ39" s="42">
        <f t="shared" ref="AQ39:BJ39" si="54">AP39*(1-$F$4)</f>
        <v>0</v>
      </c>
      <c r="AR39" s="42">
        <f t="shared" si="54"/>
        <v>0</v>
      </c>
      <c r="AS39" s="42">
        <f t="shared" si="54"/>
        <v>0</v>
      </c>
      <c r="AT39" s="42">
        <f t="shared" si="54"/>
        <v>0</v>
      </c>
      <c r="AU39" s="42">
        <f t="shared" si="54"/>
        <v>0</v>
      </c>
      <c r="AV39" s="42">
        <f t="shared" si="54"/>
        <v>0</v>
      </c>
      <c r="AW39" s="42">
        <f t="shared" si="54"/>
        <v>0</v>
      </c>
      <c r="AX39" s="42">
        <f t="shared" si="54"/>
        <v>0</v>
      </c>
      <c r="AY39" s="42">
        <f t="shared" si="54"/>
        <v>0</v>
      </c>
      <c r="AZ39" s="42">
        <f t="shared" si="54"/>
        <v>0</v>
      </c>
      <c r="BA39" s="42">
        <f t="shared" si="54"/>
        <v>0</v>
      </c>
      <c r="BB39" s="42">
        <f t="shared" si="54"/>
        <v>0</v>
      </c>
      <c r="BC39" s="42">
        <f t="shared" si="54"/>
        <v>0</v>
      </c>
      <c r="BD39" s="42">
        <f t="shared" si="54"/>
        <v>0</v>
      </c>
      <c r="BE39" s="42">
        <f t="shared" si="54"/>
        <v>0</v>
      </c>
      <c r="BF39" s="42">
        <f t="shared" si="54"/>
        <v>0</v>
      </c>
      <c r="BG39" s="42">
        <f t="shared" si="54"/>
        <v>0</v>
      </c>
      <c r="BH39" s="42">
        <f t="shared" si="54"/>
        <v>0</v>
      </c>
      <c r="BI39" s="42">
        <f t="shared" si="54"/>
        <v>0</v>
      </c>
      <c r="BJ39" s="42">
        <f t="shared" si="54"/>
        <v>0</v>
      </c>
      <c r="BK39" t="str">
        <f t="shared" si="3"/>
        <v>21_VN</v>
      </c>
      <c r="BL39" t="str">
        <f t="shared" si="4"/>
        <v>d_ind_cem_16_2_industrial_waste</v>
      </c>
      <c r="BO39" s="8">
        <f t="shared" si="5"/>
        <v>0</v>
      </c>
      <c r="BP39" s="8">
        <f t="shared" si="6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ref="K40:AP40" si="55">J40*(1-$F$4)</f>
        <v>0</v>
      </c>
      <c r="L40" s="42">
        <f t="shared" si="55"/>
        <v>0</v>
      </c>
      <c r="M40" s="42">
        <f t="shared" si="55"/>
        <v>0</v>
      </c>
      <c r="N40" s="42">
        <f t="shared" si="55"/>
        <v>0</v>
      </c>
      <c r="O40" s="42">
        <f t="shared" si="55"/>
        <v>0</v>
      </c>
      <c r="P40" s="42">
        <f t="shared" si="55"/>
        <v>0</v>
      </c>
      <c r="Q40" s="42">
        <f t="shared" si="55"/>
        <v>0</v>
      </c>
      <c r="R40" s="42">
        <f t="shared" si="55"/>
        <v>0</v>
      </c>
      <c r="S40" s="42">
        <f t="shared" si="55"/>
        <v>0</v>
      </c>
      <c r="T40" s="42">
        <f t="shared" si="55"/>
        <v>0</v>
      </c>
      <c r="U40" s="42">
        <f t="shared" si="55"/>
        <v>0</v>
      </c>
      <c r="V40" s="42">
        <f t="shared" si="55"/>
        <v>0</v>
      </c>
      <c r="W40" s="42">
        <f t="shared" si="55"/>
        <v>0</v>
      </c>
      <c r="X40" s="42">
        <f t="shared" si="55"/>
        <v>0</v>
      </c>
      <c r="Y40" s="42">
        <f t="shared" si="55"/>
        <v>0</v>
      </c>
      <c r="Z40" s="42">
        <f t="shared" si="55"/>
        <v>0</v>
      </c>
      <c r="AA40" s="42">
        <f t="shared" si="55"/>
        <v>0</v>
      </c>
      <c r="AB40" s="42">
        <f t="shared" si="55"/>
        <v>0</v>
      </c>
      <c r="AC40" s="42">
        <f t="shared" si="55"/>
        <v>0</v>
      </c>
      <c r="AD40" s="42">
        <f t="shared" si="55"/>
        <v>0</v>
      </c>
      <c r="AE40" s="42">
        <f t="shared" si="55"/>
        <v>0</v>
      </c>
      <c r="AF40" s="42">
        <f t="shared" si="55"/>
        <v>0</v>
      </c>
      <c r="AG40" s="42">
        <f t="shared" si="55"/>
        <v>0</v>
      </c>
      <c r="AH40" s="42">
        <f t="shared" si="55"/>
        <v>0</v>
      </c>
      <c r="AI40" s="42">
        <f t="shared" si="55"/>
        <v>0</v>
      </c>
      <c r="AJ40" s="42">
        <f t="shared" si="55"/>
        <v>0</v>
      </c>
      <c r="AK40" s="42">
        <f t="shared" si="55"/>
        <v>0</v>
      </c>
      <c r="AL40" s="42">
        <f t="shared" si="55"/>
        <v>0</v>
      </c>
      <c r="AM40" s="42">
        <f t="shared" si="55"/>
        <v>0</v>
      </c>
      <c r="AN40" s="42">
        <f t="shared" si="55"/>
        <v>0</v>
      </c>
      <c r="AO40" s="42">
        <f t="shared" si="55"/>
        <v>0</v>
      </c>
      <c r="AP40" s="42">
        <f t="shared" si="55"/>
        <v>0</v>
      </c>
      <c r="AQ40" s="42">
        <f t="shared" ref="AQ40:BJ40" si="56">AP40*(1-$F$4)</f>
        <v>0</v>
      </c>
      <c r="AR40" s="42">
        <f t="shared" si="56"/>
        <v>0</v>
      </c>
      <c r="AS40" s="42">
        <f t="shared" si="56"/>
        <v>0</v>
      </c>
      <c r="AT40" s="42">
        <f t="shared" si="56"/>
        <v>0</v>
      </c>
      <c r="AU40" s="42">
        <f t="shared" si="56"/>
        <v>0</v>
      </c>
      <c r="AV40" s="42">
        <f t="shared" si="56"/>
        <v>0</v>
      </c>
      <c r="AW40" s="42">
        <f t="shared" si="56"/>
        <v>0</v>
      </c>
      <c r="AX40" s="42">
        <f t="shared" si="56"/>
        <v>0</v>
      </c>
      <c r="AY40" s="42">
        <f t="shared" si="56"/>
        <v>0</v>
      </c>
      <c r="AZ40" s="42">
        <f t="shared" si="56"/>
        <v>0</v>
      </c>
      <c r="BA40" s="42">
        <f t="shared" si="56"/>
        <v>0</v>
      </c>
      <c r="BB40" s="42">
        <f t="shared" si="56"/>
        <v>0</v>
      </c>
      <c r="BC40" s="42">
        <f t="shared" si="56"/>
        <v>0</v>
      </c>
      <c r="BD40" s="42">
        <f t="shared" si="56"/>
        <v>0</v>
      </c>
      <c r="BE40" s="42">
        <f t="shared" si="56"/>
        <v>0</v>
      </c>
      <c r="BF40" s="42">
        <f t="shared" si="56"/>
        <v>0</v>
      </c>
      <c r="BG40" s="42">
        <f t="shared" si="56"/>
        <v>0</v>
      </c>
      <c r="BH40" s="42">
        <f t="shared" si="56"/>
        <v>0</v>
      </c>
      <c r="BI40" s="42">
        <f t="shared" si="56"/>
        <v>0</v>
      </c>
      <c r="BJ40" s="42">
        <f t="shared" si="56"/>
        <v>0</v>
      </c>
      <c r="BK40" t="str">
        <f t="shared" si="3"/>
        <v>21_VN</v>
      </c>
      <c r="BL40" t="str">
        <f t="shared" si="4"/>
        <v>d_ind_cem_16_3_msw_ren</v>
      </c>
      <c r="BO40" s="8">
        <f t="shared" si="5"/>
        <v>0</v>
      </c>
      <c r="BP40" s="8">
        <f t="shared" si="6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ref="K41:AP41" si="57">J41*(1-$F$4)</f>
        <v>0</v>
      </c>
      <c r="L41" s="42">
        <f t="shared" si="57"/>
        <v>0</v>
      </c>
      <c r="M41" s="42">
        <f t="shared" si="57"/>
        <v>0</v>
      </c>
      <c r="N41" s="42">
        <f t="shared" si="57"/>
        <v>0</v>
      </c>
      <c r="O41" s="42">
        <f t="shared" si="57"/>
        <v>0</v>
      </c>
      <c r="P41" s="42">
        <f t="shared" si="57"/>
        <v>0</v>
      </c>
      <c r="Q41" s="42">
        <f t="shared" si="57"/>
        <v>0</v>
      </c>
      <c r="R41" s="42">
        <f t="shared" si="57"/>
        <v>0</v>
      </c>
      <c r="S41" s="42">
        <f t="shared" si="57"/>
        <v>0</v>
      </c>
      <c r="T41" s="42">
        <f t="shared" si="57"/>
        <v>0</v>
      </c>
      <c r="U41" s="42">
        <f t="shared" si="57"/>
        <v>0</v>
      </c>
      <c r="V41" s="42">
        <f t="shared" si="57"/>
        <v>0</v>
      </c>
      <c r="W41" s="42">
        <f t="shared" si="57"/>
        <v>0</v>
      </c>
      <c r="X41" s="42">
        <f t="shared" si="57"/>
        <v>0</v>
      </c>
      <c r="Y41" s="42">
        <f t="shared" si="57"/>
        <v>0</v>
      </c>
      <c r="Z41" s="42">
        <f t="shared" si="57"/>
        <v>0</v>
      </c>
      <c r="AA41" s="42">
        <f t="shared" si="57"/>
        <v>0</v>
      </c>
      <c r="AB41" s="42">
        <f t="shared" si="57"/>
        <v>0</v>
      </c>
      <c r="AC41" s="42">
        <f t="shared" si="57"/>
        <v>0</v>
      </c>
      <c r="AD41" s="42">
        <f t="shared" si="57"/>
        <v>0</v>
      </c>
      <c r="AE41" s="42">
        <f t="shared" si="57"/>
        <v>0</v>
      </c>
      <c r="AF41" s="42">
        <f t="shared" si="57"/>
        <v>0</v>
      </c>
      <c r="AG41" s="42">
        <f t="shared" si="57"/>
        <v>0</v>
      </c>
      <c r="AH41" s="42">
        <f t="shared" si="57"/>
        <v>0</v>
      </c>
      <c r="AI41" s="42">
        <f t="shared" si="57"/>
        <v>0</v>
      </c>
      <c r="AJ41" s="42">
        <f t="shared" si="57"/>
        <v>0</v>
      </c>
      <c r="AK41" s="42">
        <f t="shared" si="57"/>
        <v>0</v>
      </c>
      <c r="AL41" s="42">
        <f t="shared" si="57"/>
        <v>0</v>
      </c>
      <c r="AM41" s="42">
        <f t="shared" si="57"/>
        <v>0</v>
      </c>
      <c r="AN41" s="42">
        <f t="shared" si="57"/>
        <v>0</v>
      </c>
      <c r="AO41" s="42">
        <f t="shared" si="57"/>
        <v>0</v>
      </c>
      <c r="AP41" s="42">
        <f t="shared" si="57"/>
        <v>0</v>
      </c>
      <c r="AQ41" s="42">
        <f t="shared" ref="AQ41:BJ46" si="58">AP41*(1-$F$4)</f>
        <v>0</v>
      </c>
      <c r="AR41" s="42">
        <f t="shared" si="58"/>
        <v>0</v>
      </c>
      <c r="AS41" s="42">
        <f t="shared" si="58"/>
        <v>0</v>
      </c>
      <c r="AT41" s="42">
        <f t="shared" si="58"/>
        <v>0</v>
      </c>
      <c r="AU41" s="42">
        <f t="shared" si="58"/>
        <v>0</v>
      </c>
      <c r="AV41" s="42">
        <f t="shared" si="58"/>
        <v>0</v>
      </c>
      <c r="AW41" s="42">
        <f t="shared" si="58"/>
        <v>0</v>
      </c>
      <c r="AX41" s="42">
        <f t="shared" si="58"/>
        <v>0</v>
      </c>
      <c r="AY41" s="42">
        <f t="shared" si="58"/>
        <v>0</v>
      </c>
      <c r="AZ41" s="42">
        <f t="shared" si="58"/>
        <v>0</v>
      </c>
      <c r="BA41" s="42">
        <f t="shared" si="58"/>
        <v>0</v>
      </c>
      <c r="BB41" s="42">
        <f t="shared" si="58"/>
        <v>0</v>
      </c>
      <c r="BC41" s="42">
        <f t="shared" si="58"/>
        <v>0</v>
      </c>
      <c r="BD41" s="42">
        <f t="shared" si="58"/>
        <v>0</v>
      </c>
      <c r="BE41" s="42">
        <f t="shared" si="58"/>
        <v>0</v>
      </c>
      <c r="BF41" s="42">
        <f t="shared" si="58"/>
        <v>0</v>
      </c>
      <c r="BG41" s="42">
        <f t="shared" si="58"/>
        <v>0</v>
      </c>
      <c r="BH41" s="42">
        <f t="shared" si="58"/>
        <v>0</v>
      </c>
      <c r="BI41" s="42">
        <f t="shared" si="58"/>
        <v>0</v>
      </c>
      <c r="BJ41" s="42">
        <f t="shared" si="58"/>
        <v>0</v>
      </c>
      <c r="BK41" t="str">
        <f t="shared" si="3"/>
        <v>21_VN</v>
      </c>
      <c r="BL41" t="str">
        <f t="shared" si="4"/>
        <v>d_ind_cem_16_4_msw_nonr</v>
      </c>
      <c r="BO41" s="8">
        <f t="shared" si="5"/>
        <v>0</v>
      </c>
      <c r="BP41" s="8">
        <f t="shared" si="6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ref="K42:AP42" si="59">J42*(1-$F$4)</f>
        <v>0</v>
      </c>
      <c r="L42" s="42">
        <f t="shared" si="59"/>
        <v>0</v>
      </c>
      <c r="M42" s="42">
        <f t="shared" si="59"/>
        <v>0</v>
      </c>
      <c r="N42" s="42">
        <f t="shared" si="59"/>
        <v>0</v>
      </c>
      <c r="O42" s="42">
        <f t="shared" si="59"/>
        <v>0</v>
      </c>
      <c r="P42" s="42">
        <f t="shared" si="59"/>
        <v>0</v>
      </c>
      <c r="Q42" s="42">
        <f t="shared" si="59"/>
        <v>0</v>
      </c>
      <c r="R42" s="42">
        <f t="shared" si="59"/>
        <v>0</v>
      </c>
      <c r="S42" s="42">
        <f t="shared" si="59"/>
        <v>0</v>
      </c>
      <c r="T42" s="42">
        <f t="shared" si="59"/>
        <v>0</v>
      </c>
      <c r="U42" s="42">
        <f t="shared" si="59"/>
        <v>0</v>
      </c>
      <c r="V42" s="42">
        <f t="shared" si="59"/>
        <v>0</v>
      </c>
      <c r="W42" s="42">
        <f t="shared" si="59"/>
        <v>0</v>
      </c>
      <c r="X42" s="42">
        <f t="shared" si="59"/>
        <v>0</v>
      </c>
      <c r="Y42" s="42">
        <f t="shared" si="59"/>
        <v>0</v>
      </c>
      <c r="Z42" s="42">
        <f t="shared" si="59"/>
        <v>0</v>
      </c>
      <c r="AA42" s="42">
        <f t="shared" si="59"/>
        <v>0</v>
      </c>
      <c r="AB42" s="42">
        <f t="shared" si="59"/>
        <v>0</v>
      </c>
      <c r="AC42" s="42">
        <f t="shared" si="59"/>
        <v>0</v>
      </c>
      <c r="AD42" s="42">
        <f t="shared" si="59"/>
        <v>0</v>
      </c>
      <c r="AE42" s="42">
        <f t="shared" si="59"/>
        <v>0</v>
      </c>
      <c r="AF42" s="42">
        <f t="shared" si="59"/>
        <v>0</v>
      </c>
      <c r="AG42" s="42">
        <f t="shared" si="59"/>
        <v>0</v>
      </c>
      <c r="AH42" s="42">
        <f t="shared" si="59"/>
        <v>0</v>
      </c>
      <c r="AI42" s="42">
        <f t="shared" si="59"/>
        <v>0</v>
      </c>
      <c r="AJ42" s="42">
        <f t="shared" si="59"/>
        <v>0</v>
      </c>
      <c r="AK42" s="42">
        <f t="shared" si="59"/>
        <v>0</v>
      </c>
      <c r="AL42" s="42">
        <f t="shared" si="59"/>
        <v>0</v>
      </c>
      <c r="AM42" s="42">
        <f t="shared" si="59"/>
        <v>0</v>
      </c>
      <c r="AN42" s="42">
        <f t="shared" si="59"/>
        <v>0</v>
      </c>
      <c r="AO42" s="42">
        <f t="shared" si="59"/>
        <v>0</v>
      </c>
      <c r="AP42" s="42">
        <f t="shared" si="59"/>
        <v>0</v>
      </c>
      <c r="AQ42" s="42">
        <f t="shared" si="58"/>
        <v>0</v>
      </c>
      <c r="AR42" s="42">
        <f t="shared" si="58"/>
        <v>0</v>
      </c>
      <c r="AS42" s="42">
        <f t="shared" si="58"/>
        <v>0</v>
      </c>
      <c r="AT42" s="42">
        <f t="shared" si="58"/>
        <v>0</v>
      </c>
      <c r="AU42" s="42">
        <f t="shared" si="58"/>
        <v>0</v>
      </c>
      <c r="AV42" s="42">
        <f t="shared" si="58"/>
        <v>0</v>
      </c>
      <c r="AW42" s="42">
        <f t="shared" si="58"/>
        <v>0</v>
      </c>
      <c r="AX42" s="42">
        <f t="shared" si="58"/>
        <v>0</v>
      </c>
      <c r="AY42" s="42">
        <f t="shared" si="58"/>
        <v>0</v>
      </c>
      <c r="AZ42" s="42">
        <f t="shared" si="58"/>
        <v>0</v>
      </c>
      <c r="BA42" s="42">
        <f t="shared" si="58"/>
        <v>0</v>
      </c>
      <c r="BB42" s="42">
        <f t="shared" si="58"/>
        <v>0</v>
      </c>
      <c r="BC42" s="42">
        <f t="shared" si="58"/>
        <v>0</v>
      </c>
      <c r="BD42" s="42">
        <f t="shared" si="58"/>
        <v>0</v>
      </c>
      <c r="BE42" s="42">
        <f t="shared" si="58"/>
        <v>0</v>
      </c>
      <c r="BF42" s="42">
        <f t="shared" si="58"/>
        <v>0</v>
      </c>
      <c r="BG42" s="42">
        <f t="shared" si="58"/>
        <v>0</v>
      </c>
      <c r="BH42" s="42">
        <f t="shared" si="58"/>
        <v>0</v>
      </c>
      <c r="BI42" s="42">
        <f t="shared" si="58"/>
        <v>0</v>
      </c>
      <c r="BJ42" s="42">
        <f t="shared" si="58"/>
        <v>0</v>
      </c>
      <c r="BK42" t="str">
        <f t="shared" si="3"/>
        <v>21_VN</v>
      </c>
      <c r="BL42" t="str">
        <f t="shared" si="4"/>
        <v>d_ind_cem_16_5_biogasoline</v>
      </c>
      <c r="BO42" s="8">
        <f t="shared" si="5"/>
        <v>0</v>
      </c>
      <c r="BP42" s="8">
        <f t="shared" si="6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ref="K43:AP43" si="60">J43*(1-$F$4)</f>
        <v>0</v>
      </c>
      <c r="L43" s="42">
        <f t="shared" si="60"/>
        <v>0</v>
      </c>
      <c r="M43" s="42">
        <f t="shared" si="60"/>
        <v>0</v>
      </c>
      <c r="N43" s="42">
        <f t="shared" si="60"/>
        <v>0</v>
      </c>
      <c r="O43" s="42">
        <f t="shared" si="60"/>
        <v>0</v>
      </c>
      <c r="P43" s="42">
        <f t="shared" si="60"/>
        <v>0</v>
      </c>
      <c r="Q43" s="42">
        <f t="shared" si="60"/>
        <v>0</v>
      </c>
      <c r="R43" s="42">
        <f t="shared" si="60"/>
        <v>0</v>
      </c>
      <c r="S43" s="42">
        <f t="shared" si="60"/>
        <v>0</v>
      </c>
      <c r="T43" s="42">
        <f t="shared" si="60"/>
        <v>0</v>
      </c>
      <c r="U43" s="42">
        <f t="shared" si="60"/>
        <v>0</v>
      </c>
      <c r="V43" s="42">
        <f t="shared" si="60"/>
        <v>0</v>
      </c>
      <c r="W43" s="42">
        <f t="shared" si="60"/>
        <v>0</v>
      </c>
      <c r="X43" s="42">
        <f t="shared" si="60"/>
        <v>0</v>
      </c>
      <c r="Y43" s="42">
        <f t="shared" si="60"/>
        <v>0</v>
      </c>
      <c r="Z43" s="42">
        <f t="shared" si="60"/>
        <v>0</v>
      </c>
      <c r="AA43" s="42">
        <f t="shared" si="60"/>
        <v>0</v>
      </c>
      <c r="AB43" s="42">
        <f t="shared" si="60"/>
        <v>0</v>
      </c>
      <c r="AC43" s="42">
        <f t="shared" si="60"/>
        <v>0</v>
      </c>
      <c r="AD43" s="42">
        <f t="shared" si="60"/>
        <v>0</v>
      </c>
      <c r="AE43" s="42">
        <f t="shared" si="60"/>
        <v>0</v>
      </c>
      <c r="AF43" s="42">
        <f t="shared" si="60"/>
        <v>0</v>
      </c>
      <c r="AG43" s="42">
        <f t="shared" si="60"/>
        <v>0</v>
      </c>
      <c r="AH43" s="42">
        <f t="shared" si="60"/>
        <v>0</v>
      </c>
      <c r="AI43" s="42">
        <f t="shared" si="60"/>
        <v>0</v>
      </c>
      <c r="AJ43" s="42">
        <f t="shared" si="60"/>
        <v>0</v>
      </c>
      <c r="AK43" s="42">
        <f t="shared" si="60"/>
        <v>0</v>
      </c>
      <c r="AL43" s="42">
        <f t="shared" si="60"/>
        <v>0</v>
      </c>
      <c r="AM43" s="42">
        <f t="shared" si="60"/>
        <v>0</v>
      </c>
      <c r="AN43" s="42">
        <f t="shared" si="60"/>
        <v>0</v>
      </c>
      <c r="AO43" s="42">
        <f t="shared" si="60"/>
        <v>0</v>
      </c>
      <c r="AP43" s="42">
        <f t="shared" si="60"/>
        <v>0</v>
      </c>
      <c r="AQ43" s="42">
        <f t="shared" si="58"/>
        <v>0</v>
      </c>
      <c r="AR43" s="42">
        <f t="shared" si="58"/>
        <v>0</v>
      </c>
      <c r="AS43" s="42">
        <f t="shared" si="58"/>
        <v>0</v>
      </c>
      <c r="AT43" s="42">
        <f t="shared" si="58"/>
        <v>0</v>
      </c>
      <c r="AU43" s="42">
        <f t="shared" si="58"/>
        <v>0</v>
      </c>
      <c r="AV43" s="42">
        <f t="shared" si="58"/>
        <v>0</v>
      </c>
      <c r="AW43" s="42">
        <f t="shared" si="58"/>
        <v>0</v>
      </c>
      <c r="AX43" s="42">
        <f t="shared" si="58"/>
        <v>0</v>
      </c>
      <c r="AY43" s="42">
        <f t="shared" si="58"/>
        <v>0</v>
      </c>
      <c r="AZ43" s="42">
        <f t="shared" si="58"/>
        <v>0</v>
      </c>
      <c r="BA43" s="42">
        <f t="shared" si="58"/>
        <v>0</v>
      </c>
      <c r="BB43" s="42">
        <f t="shared" si="58"/>
        <v>0</v>
      </c>
      <c r="BC43" s="42">
        <f t="shared" si="58"/>
        <v>0</v>
      </c>
      <c r="BD43" s="42">
        <f t="shared" si="58"/>
        <v>0</v>
      </c>
      <c r="BE43" s="42">
        <f t="shared" si="58"/>
        <v>0</v>
      </c>
      <c r="BF43" s="42">
        <f t="shared" si="58"/>
        <v>0</v>
      </c>
      <c r="BG43" s="42">
        <f t="shared" si="58"/>
        <v>0</v>
      </c>
      <c r="BH43" s="42">
        <f t="shared" si="58"/>
        <v>0</v>
      </c>
      <c r="BI43" s="42">
        <f t="shared" si="58"/>
        <v>0</v>
      </c>
      <c r="BJ43" s="42">
        <f t="shared" si="58"/>
        <v>0</v>
      </c>
      <c r="BK43" t="str">
        <f t="shared" si="3"/>
        <v>21_VN</v>
      </c>
      <c r="BL43" t="str">
        <f t="shared" si="4"/>
        <v>d_ind_cem_16_6_biodiesel</v>
      </c>
      <c r="BO43" s="8">
        <f t="shared" si="5"/>
        <v>0</v>
      </c>
      <c r="BP43" s="8">
        <f t="shared" si="6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ref="K44:AP44" si="61">J44*(1-$F$4)</f>
        <v>0</v>
      </c>
      <c r="L44" s="42">
        <f t="shared" si="61"/>
        <v>0</v>
      </c>
      <c r="M44" s="42">
        <f t="shared" si="61"/>
        <v>0</v>
      </c>
      <c r="N44" s="42">
        <f t="shared" si="61"/>
        <v>0</v>
      </c>
      <c r="O44" s="42">
        <f t="shared" si="61"/>
        <v>0</v>
      </c>
      <c r="P44" s="42">
        <f t="shared" si="61"/>
        <v>0</v>
      </c>
      <c r="Q44" s="42">
        <f t="shared" si="61"/>
        <v>0</v>
      </c>
      <c r="R44" s="42">
        <f t="shared" si="61"/>
        <v>0</v>
      </c>
      <c r="S44" s="42">
        <f t="shared" si="61"/>
        <v>0</v>
      </c>
      <c r="T44" s="42">
        <f t="shared" si="61"/>
        <v>0</v>
      </c>
      <c r="U44" s="42">
        <f t="shared" si="61"/>
        <v>0</v>
      </c>
      <c r="V44" s="42">
        <f t="shared" si="61"/>
        <v>0</v>
      </c>
      <c r="W44" s="42">
        <f t="shared" si="61"/>
        <v>0</v>
      </c>
      <c r="X44" s="42">
        <f t="shared" si="61"/>
        <v>0</v>
      </c>
      <c r="Y44" s="42">
        <f t="shared" si="61"/>
        <v>0</v>
      </c>
      <c r="Z44" s="42">
        <f t="shared" si="61"/>
        <v>0</v>
      </c>
      <c r="AA44" s="42">
        <f t="shared" si="61"/>
        <v>0</v>
      </c>
      <c r="AB44" s="42">
        <f t="shared" si="61"/>
        <v>0</v>
      </c>
      <c r="AC44" s="42">
        <f t="shared" si="61"/>
        <v>0</v>
      </c>
      <c r="AD44" s="42">
        <f t="shared" si="61"/>
        <v>0</v>
      </c>
      <c r="AE44" s="42">
        <f t="shared" si="61"/>
        <v>0</v>
      </c>
      <c r="AF44" s="42">
        <f t="shared" si="61"/>
        <v>0</v>
      </c>
      <c r="AG44" s="42">
        <f t="shared" si="61"/>
        <v>0</v>
      </c>
      <c r="AH44" s="42">
        <f t="shared" si="61"/>
        <v>0</v>
      </c>
      <c r="AI44" s="42">
        <f t="shared" si="61"/>
        <v>0</v>
      </c>
      <c r="AJ44" s="42">
        <f t="shared" si="61"/>
        <v>0</v>
      </c>
      <c r="AK44" s="42">
        <f t="shared" si="61"/>
        <v>0</v>
      </c>
      <c r="AL44" s="42">
        <f t="shared" si="61"/>
        <v>0</v>
      </c>
      <c r="AM44" s="42">
        <f t="shared" si="61"/>
        <v>0</v>
      </c>
      <c r="AN44" s="42">
        <f t="shared" si="61"/>
        <v>0</v>
      </c>
      <c r="AO44" s="42">
        <f t="shared" si="61"/>
        <v>0</v>
      </c>
      <c r="AP44" s="42">
        <f t="shared" si="61"/>
        <v>0</v>
      </c>
      <c r="AQ44" s="42">
        <f t="shared" si="58"/>
        <v>0</v>
      </c>
      <c r="AR44" s="42">
        <f t="shared" si="58"/>
        <v>0</v>
      </c>
      <c r="AS44" s="42">
        <f t="shared" si="58"/>
        <v>0</v>
      </c>
      <c r="AT44" s="42">
        <f t="shared" si="58"/>
        <v>0</v>
      </c>
      <c r="AU44" s="42">
        <f t="shared" si="58"/>
        <v>0</v>
      </c>
      <c r="AV44" s="42">
        <f t="shared" si="58"/>
        <v>0</v>
      </c>
      <c r="AW44" s="42">
        <f t="shared" si="58"/>
        <v>0</v>
      </c>
      <c r="AX44" s="42">
        <f t="shared" si="58"/>
        <v>0</v>
      </c>
      <c r="AY44" s="42">
        <f t="shared" si="58"/>
        <v>0</v>
      </c>
      <c r="AZ44" s="42">
        <f t="shared" si="58"/>
        <v>0</v>
      </c>
      <c r="BA44" s="42">
        <f t="shared" si="58"/>
        <v>0</v>
      </c>
      <c r="BB44" s="42">
        <f t="shared" si="58"/>
        <v>0</v>
      </c>
      <c r="BC44" s="42">
        <f t="shared" si="58"/>
        <v>0</v>
      </c>
      <c r="BD44" s="42">
        <f t="shared" si="58"/>
        <v>0</v>
      </c>
      <c r="BE44" s="42">
        <f t="shared" si="58"/>
        <v>0</v>
      </c>
      <c r="BF44" s="42">
        <f t="shared" si="58"/>
        <v>0</v>
      </c>
      <c r="BG44" s="42">
        <f t="shared" si="58"/>
        <v>0</v>
      </c>
      <c r="BH44" s="42">
        <f t="shared" si="58"/>
        <v>0</v>
      </c>
      <c r="BI44" s="42">
        <f t="shared" si="58"/>
        <v>0</v>
      </c>
      <c r="BJ44" s="42">
        <f t="shared" si="58"/>
        <v>0</v>
      </c>
      <c r="BK44" t="str">
        <f t="shared" si="3"/>
        <v>21_VN</v>
      </c>
      <c r="BL44" t="str">
        <f t="shared" si="4"/>
        <v>d_ind_cem_16_8_oth_liquid_biofuel</v>
      </c>
      <c r="BO44" s="8">
        <f t="shared" si="5"/>
        <v>0</v>
      </c>
      <c r="BP44" s="8">
        <f t="shared" si="6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ref="K45:AP45" si="62">J45*(1-$F$4)</f>
        <v>5.1216794579274686E-4</v>
      </c>
      <c r="L45" s="42">
        <f t="shared" si="62"/>
        <v>5.1116916957766009E-4</v>
      </c>
      <c r="M45" s="42">
        <f t="shared" si="62"/>
        <v>5.1017234107120289E-4</v>
      </c>
      <c r="N45" s="42">
        <f t="shared" si="62"/>
        <v>5.0917745647515811E-4</v>
      </c>
      <c r="O45" s="42">
        <f t="shared" si="62"/>
        <v>5.0818451199871563E-4</v>
      </c>
      <c r="P45" s="42">
        <f t="shared" si="62"/>
        <v>5.0719350385845764E-4</v>
      </c>
      <c r="Q45" s="42">
        <f t="shared" si="62"/>
        <v>5.0620442827834444E-4</v>
      </c>
      <c r="R45" s="42">
        <f t="shared" si="62"/>
        <v>5.0521728148969979E-4</v>
      </c>
      <c r="S45" s="42">
        <f t="shared" si="62"/>
        <v>5.0423205973119695E-4</v>
      </c>
      <c r="T45" s="42">
        <f t="shared" si="62"/>
        <v>5.03248759248844E-4</v>
      </c>
      <c r="U45" s="42">
        <f t="shared" si="62"/>
        <v>5.0226737629596957E-4</v>
      </c>
      <c r="V45" s="42">
        <f t="shared" si="62"/>
        <v>5.0128790713320894E-4</v>
      </c>
      <c r="W45" s="42">
        <f t="shared" si="62"/>
        <v>5.0031034802848918E-4</v>
      </c>
      <c r="X45" s="42">
        <f t="shared" si="62"/>
        <v>4.9933469525701552E-4</v>
      </c>
      <c r="Y45" s="42">
        <f t="shared" si="62"/>
        <v>4.983609451012568E-4</v>
      </c>
      <c r="Z45" s="42">
        <f t="shared" si="62"/>
        <v>4.9738909385093125E-4</v>
      </c>
      <c r="AA45" s="42">
        <f t="shared" si="62"/>
        <v>4.9641913780299276E-4</v>
      </c>
      <c r="AB45" s="42">
        <f t="shared" si="62"/>
        <v>4.9545107326161644E-4</v>
      </c>
      <c r="AC45" s="42">
        <f t="shared" si="62"/>
        <v>4.9448489653818441E-4</v>
      </c>
      <c r="AD45" s="42">
        <f t="shared" si="62"/>
        <v>4.9352060395127224E-4</v>
      </c>
      <c r="AE45" s="42">
        <f t="shared" si="62"/>
        <v>4.9255819182663437E-4</v>
      </c>
      <c r="AF45" s="42">
        <f t="shared" si="62"/>
        <v>4.9159765649719057E-4</v>
      </c>
      <c r="AG45" s="42">
        <f t="shared" si="62"/>
        <v>4.9063899430301162E-4</v>
      </c>
      <c r="AH45" s="42">
        <f t="shared" si="62"/>
        <v>4.8968220159130557E-4</v>
      </c>
      <c r="AI45" s="42">
        <f t="shared" si="62"/>
        <v>4.8872727471640381E-4</v>
      </c>
      <c r="AJ45" s="42">
        <f t="shared" si="62"/>
        <v>4.87774210039747E-4</v>
      </c>
      <c r="AK45" s="42">
        <f t="shared" si="62"/>
        <v>4.8682300392987145E-4</v>
      </c>
      <c r="AL45" s="42">
        <f t="shared" si="62"/>
        <v>4.8587365276239519E-4</v>
      </c>
      <c r="AM45" s="42">
        <f t="shared" si="62"/>
        <v>4.8492615292000402E-4</v>
      </c>
      <c r="AN45" s="42">
        <f t="shared" si="62"/>
        <v>4.8398050079243797E-4</v>
      </c>
      <c r="AO45" s="42">
        <f t="shared" si="62"/>
        <v>4.830366927764773E-4</v>
      </c>
      <c r="AP45" s="42">
        <f t="shared" si="62"/>
        <v>4.8209472527592902E-4</v>
      </c>
      <c r="AQ45" s="42">
        <f t="shared" si="58"/>
        <v>4.8115459470161295E-4</v>
      </c>
      <c r="AR45" s="42">
        <f t="shared" si="58"/>
        <v>4.8021629747134822E-4</v>
      </c>
      <c r="AS45" s="42">
        <f t="shared" si="58"/>
        <v>4.7927983000993951E-4</v>
      </c>
      <c r="AT45" s="42">
        <f t="shared" si="58"/>
        <v>4.7834518874916352E-4</v>
      </c>
      <c r="AU45" s="42">
        <f t="shared" si="58"/>
        <v>4.774123701277553E-4</v>
      </c>
      <c r="AV45" s="42">
        <f t="shared" si="58"/>
        <v>4.7648137059139466E-4</v>
      </c>
      <c r="AW45" s="42">
        <f t="shared" si="58"/>
        <v>4.7555218659269276E-4</v>
      </c>
      <c r="AX45" s="42">
        <f t="shared" si="58"/>
        <v>4.7462481459117841E-4</v>
      </c>
      <c r="AY45" s="42">
        <f t="shared" si="58"/>
        <v>4.7369925105328478E-4</v>
      </c>
      <c r="AZ45" s="42">
        <f t="shared" si="58"/>
        <v>4.7277549245233573E-4</v>
      </c>
      <c r="BA45" s="42">
        <f t="shared" si="58"/>
        <v>4.7185353526853251E-4</v>
      </c>
      <c r="BB45" s="42">
        <f t="shared" si="58"/>
        <v>4.7093337598894038E-4</v>
      </c>
      <c r="BC45" s="42">
        <f t="shared" si="58"/>
        <v>4.7001501110747508E-4</v>
      </c>
      <c r="BD45" s="42">
        <f t="shared" si="58"/>
        <v>4.6909843712488955E-4</v>
      </c>
      <c r="BE45" s="42">
        <f t="shared" si="58"/>
        <v>4.6818365054876059E-4</v>
      </c>
      <c r="BF45" s="42">
        <f t="shared" si="58"/>
        <v>4.6727064789347562E-4</v>
      </c>
      <c r="BG45" s="42">
        <f t="shared" si="58"/>
        <v>4.6635942568021928E-4</v>
      </c>
      <c r="BH45" s="42">
        <f t="shared" si="58"/>
        <v>4.6544998043696029E-4</v>
      </c>
      <c r="BI45" s="42">
        <f t="shared" si="58"/>
        <v>4.6454230869843804E-4</v>
      </c>
      <c r="BJ45" s="42">
        <f t="shared" si="58"/>
        <v>4.6363640700614967E-4</v>
      </c>
      <c r="BK45" t="str">
        <f t="shared" si="3"/>
        <v>21_VN</v>
      </c>
      <c r="BL45" t="str">
        <f t="shared" si="4"/>
        <v>d_ind_cem_17_electricity</v>
      </c>
      <c r="BO45" s="8">
        <f t="shared" si="5"/>
        <v>36.661792712338901</v>
      </c>
      <c r="BP45" s="8">
        <f t="shared" si="6"/>
        <v>41.053493881768141</v>
      </c>
      <c r="BQ45" s="8" cm="1">
        <f t="array" ref="BQ45">K45*INDEX(prod_est,$G45+$H45-1,MATCH(BQ$14,$BP$14:$DP$14,0))</f>
        <v>44.251310516493326</v>
      </c>
      <c r="BR45" s="8" cm="1">
        <f t="array" ref="BR45">L45*INDEX(prod_est,$G45+$H45-1,MATCH(BR$14,$BP$14:$DP$14,0))</f>
        <v>40.438548840272382</v>
      </c>
      <c r="BS45" s="8" cm="1">
        <f t="array" ref="BS45">M45*INDEX(prod_est,$G45+$H45-1,MATCH(BS$14,$BP$14:$DP$14,0))</f>
        <v>44.695680386854185</v>
      </c>
      <c r="BT45" s="8" cm="1">
        <f t="array" ref="BT45">N45*INDEX(prod_est,$G45+$H45-1,MATCH(BT$14,$BP$14:$DP$14,0))</f>
        <v>49.260387518752417</v>
      </c>
      <c r="BU45" s="8" cm="1">
        <f t="array" ref="BU45">O45*INDEX(prod_est,$G45+$H45-1,MATCH(BU$14,$BP$14:$DP$14,0))</f>
        <v>51.572864114278978</v>
      </c>
      <c r="BV45" s="8" cm="1">
        <f t="array" ref="BV45">P45*INDEX(prod_est,$G45+$H45-1,MATCH(BV$14,$BP$14:$DP$14,0))</f>
        <v>53.989932132835449</v>
      </c>
      <c r="BW45" s="8" cm="1">
        <f t="array" ref="BW45">Q45*INDEX(prod_est,$G45+$H45-1,MATCH(BW$14,$BP$14:$DP$14,0))</f>
        <v>56.51620036506467</v>
      </c>
      <c r="BX45" s="8" cm="1">
        <f t="array" ref="BX45">R45*INDEX(prod_est,$G45+$H45-1,MATCH(BX$14,$BP$14:$DP$14,0))</f>
        <v>59.156476803954675</v>
      </c>
      <c r="BY45" s="8" cm="1">
        <f t="array" ref="BY45">S45*INDEX(prod_est,$G45+$H45-1,MATCH(BY$14,$BP$14:$DP$14,0))</f>
        <v>61.915777127764564</v>
      </c>
      <c r="BZ45" s="8" cm="1">
        <f t="array" ref="BZ45">T45*INDEX(prod_est,$G45+$H45-1,MATCH(BZ$14,$BP$14:$DP$14,0))</f>
        <v>64.266836891429648</v>
      </c>
      <c r="CA45" s="8" cm="1">
        <f t="array" ref="CA45">U45*INDEX(prod_est,$G45+$H45-1,MATCH(CA$14,$BP$14:$DP$14,0))</f>
        <v>66.707170863846642</v>
      </c>
      <c r="CB45" s="8" cm="1">
        <f t="array" ref="CB45">V45*INDEX(prod_est,$G45+$H45-1,MATCH(CB$14,$BP$14:$DP$14,0))</f>
        <v>69.240168956437856</v>
      </c>
      <c r="CC45" s="8" cm="1">
        <f t="array" ref="CC45">W45*INDEX(prod_est,$G45+$H45-1,MATCH(CC$14,$BP$14:$DP$14,0))</f>
        <v>69.796195480795433</v>
      </c>
      <c r="CD45" s="8" cm="1">
        <f t="array" ref="CD45">X45*INDEX(prod_est,$G45+$H45-1,MATCH(CD$14,$BP$14:$DP$14,0))</f>
        <v>70.356687122735352</v>
      </c>
      <c r="CE45" s="8" cm="1">
        <f t="array" ref="CE45">Y45*INDEX(prod_est,$G45+$H45-1,MATCH(CE$14,$BP$14:$DP$14,0))</f>
        <v>70.921679738954424</v>
      </c>
      <c r="CF45" s="8" cm="1">
        <f t="array" ref="CF45">Z45*INDEX(prod_est,$G45+$H45-1,MATCH(CF$14,$BP$14:$DP$14,0))</f>
        <v>71.491209474095072</v>
      </c>
      <c r="CG45" s="8" cm="1">
        <f t="array" ref="CG45">AA45*INDEX(prod_est,$G45+$H45-1,MATCH(CG$14,$BP$14:$DP$14,0))</f>
        <v>72.065312763054735</v>
      </c>
      <c r="CH45" s="8" cm="1">
        <f t="array" ref="CH45">AB45*INDEX(prod_est,$G45+$H45-1,MATCH(CH$14,$BP$14:$DP$14,0))</f>
        <v>72.644026333317527</v>
      </c>
      <c r="CI45" s="8" cm="1">
        <f t="array" ref="CI45">AC45*INDEX(prod_est,$G45+$H45-1,MATCH(CI$14,$BP$14:$DP$14,0))</f>
        <v>73.22738720730473</v>
      </c>
      <c r="CJ45" s="8" cm="1">
        <f t="array" ref="CJ45">AD45*INDEX(prod_est,$G45+$H45-1,MATCH(CJ$14,$BP$14:$DP$14,0))</f>
        <v>73.815432704742818</v>
      </c>
      <c r="CK45" s="8" cm="1">
        <f t="array" ref="CK45">AE45*INDEX(prod_est,$G45+$H45-1,MATCH(CK$14,$BP$14:$DP$14,0))</f>
        <v>74.408200445049275</v>
      </c>
      <c r="CL45" s="8" cm="1">
        <f t="array" ref="CL45">AF45*INDEX(prod_est,$G45+$H45-1,MATCH(CL$14,$BP$14:$DP$14,0))</f>
        <v>75.005728349742697</v>
      </c>
      <c r="CM45" s="8" cm="1">
        <f t="array" ref="CM45">AG45*INDEX(prod_est,$G45+$H45-1,MATCH(CM$14,$BP$14:$DP$14,0))</f>
        <v>75.608054644865703</v>
      </c>
      <c r="CN45" s="8" cm="1">
        <f t="array" ref="CN45">AH45*INDEX(prod_est,$G45+$H45-1,MATCH(CN$14,$BP$14:$DP$14,0))</f>
        <v>76.215217863431477</v>
      </c>
      <c r="CO45" s="8" cm="1">
        <f t="array" ref="CO45">AI45*INDEX(prod_est,$G45+$H45-1,MATCH(CO$14,$BP$14:$DP$14,0))</f>
        <v>76.827256847888918</v>
      </c>
      <c r="CP45" s="8" cm="1">
        <f t="array" ref="CP45">AJ45*INDEX(prod_est,$G45+$H45-1,MATCH(CP$14,$BP$14:$DP$14,0))</f>
        <v>77.444210752607731</v>
      </c>
      <c r="CQ45" s="8" cm="1">
        <f t="array" ref="CQ45">AK45*INDEX(prod_est,$G45+$H45-1,MATCH(CQ$14,$BP$14:$DP$14,0))</f>
        <v>78.066119046382624</v>
      </c>
      <c r="CR45" s="8" cm="1">
        <f t="array" ref="CR45">AL45*INDEX(prod_est,$G45+$H45-1,MATCH(CR$14,$BP$14:$DP$14,0))</f>
        <v>78.693021514959099</v>
      </c>
      <c r="CS45" s="8" cm="1">
        <f t="array" ref="CS45">AM45*INDEX(prod_est,$G45+$H45-1,MATCH(CS$14,$BP$14:$DP$14,0))</f>
        <v>79.324958263578168</v>
      </c>
      <c r="CT45" s="8" cm="1">
        <f t="array" ref="CT45">AN45*INDEX(prod_est,$G45+$H45-1,MATCH(CT$14,$BP$14:$DP$14,0))</f>
        <v>79.961969719542012</v>
      </c>
      <c r="CU45" s="8" cm="1">
        <f t="array" ref="CU45">AO45*INDEX(prod_est,$G45+$H45-1,MATCH(CU$14,$BP$14:$DP$14,0))</f>
        <v>80.604096634799788</v>
      </c>
      <c r="CV45" s="8" cm="1">
        <f t="array" ref="CV45">AP45*INDEX(prod_est,$G45+$H45-1,MATCH(CV$14,$BP$14:$DP$14,0))</f>
        <v>81.251380088556772</v>
      </c>
      <c r="CW45" cm="1">
        <f t="array" ref="CW45">AQ45*INDEX(prod_est,$G45+$H45-1,MATCH(CW$14,$BP$14:$DP$14,0))</f>
        <v>81.092932168217246</v>
      </c>
      <c r="CX45" cm="1">
        <f t="array" ref="CX45">AR45*INDEX(prod_est,$G45+$H45-1,MATCH(CX$14,$BP$14:$DP$14,0))</f>
        <v>80.934793236394981</v>
      </c>
      <c r="CY45" cm="1">
        <f t="array" ref="CY45">AS45*INDEX(prod_est,$G45+$H45-1,MATCH(CY$14,$BP$14:$DP$14,0))</f>
        <v>80.776962690532997</v>
      </c>
      <c r="CZ45" cm="1">
        <f t="array" ref="CZ45">AT45*INDEX(prod_est,$G45+$H45-1,MATCH(CZ$14,$BP$14:$DP$14,0))</f>
        <v>80.619439929249324</v>
      </c>
      <c r="DA45" cm="1">
        <f t="array" ref="DA45">AU45*INDEX(prod_est,$G45+$H45-1,MATCH(DA$14,$BP$14:$DP$14,0))</f>
        <v>80.462224352334758</v>
      </c>
      <c r="DB45" cm="1">
        <f t="array" ref="DB45">AV45*INDEX(prod_est,$G45+$H45-1,MATCH(DB$14,$BP$14:$DP$14,0))</f>
        <v>80.305315360750555</v>
      </c>
      <c r="DC45" cm="1">
        <f t="array" ref="DC45">AW45*INDEX(prod_est,$G45+$H45-1,MATCH(DC$14,$BP$14:$DP$14,0))</f>
        <v>80.148712356626163</v>
      </c>
      <c r="DD45" cm="1">
        <f t="array" ref="DD45">AX45*INDEX(prod_est,$G45+$H45-1,MATCH(DD$14,$BP$14:$DP$14,0))</f>
        <v>79.99241474325693</v>
      </c>
      <c r="DE45" cm="1">
        <f t="array" ref="DE45">AY45*INDEX(prod_est,$G45+$H45-1,MATCH(DE$14,$BP$14:$DP$14,0))</f>
        <v>79.836421925101817</v>
      </c>
      <c r="DF45" cm="1">
        <f t="array" ref="DF45">AZ45*INDEX(prod_est,$G45+$H45-1,MATCH(DF$14,$BP$14:$DP$14,0))</f>
        <v>79.680733307781182</v>
      </c>
      <c r="DG45" cm="1">
        <f t="array" ref="DG45">BA45*INDEX(prod_est,$G45+$H45-1,MATCH(DG$14,$BP$14:$DP$14,0))</f>
        <v>79.525348298074434</v>
      </c>
      <c r="DH45" cm="1">
        <f t="array" ref="DH45">BB45*INDEX(prod_est,$G45+$H45-1,MATCH(DH$14,$BP$14:$DP$14,0))</f>
        <v>79.370266303917873</v>
      </c>
      <c r="DI45" cm="1">
        <f t="array" ref="DI45">BC45*INDEX(prod_est,$G45+$H45-1,MATCH(DI$14,$BP$14:$DP$14,0))</f>
        <v>79.215486734402333</v>
      </c>
      <c r="DJ45" cm="1">
        <f t="array" ref="DJ45">BD45*INDEX(prod_est,$G45+$H45-1,MATCH(DJ$14,$BP$14:$DP$14,0))</f>
        <v>79.061008999771005</v>
      </c>
      <c r="DK45" cm="1">
        <f t="array" ref="DK45">BE45*INDEX(prod_est,$G45+$H45-1,MATCH(DK$14,$BP$14:$DP$14,0))</f>
        <v>78.906832511417136</v>
      </c>
      <c r="DL45" cm="1">
        <f t="array" ref="DL45">BF45*INDEX(prod_est,$G45+$H45-1,MATCH(DL$14,$BP$14:$DP$14,0))</f>
        <v>78.752956681881841</v>
      </c>
      <c r="DM45" cm="1">
        <f t="array" ref="DM45">BG45*INDEX(prod_est,$G45+$H45-1,MATCH(DM$14,$BP$14:$DP$14,0))</f>
        <v>78.599380924851829</v>
      </c>
      <c r="DN45" cm="1">
        <f t="array" ref="DN45">BH45*INDEX(prod_est,$G45+$H45-1,MATCH(DN$14,$BP$14:$DP$14,0))</f>
        <v>78.446104655157171</v>
      </c>
      <c r="DO45" cm="1">
        <f t="array" ref="DO45">BI45*INDEX(prod_est,$G45+$H45-1,MATCH(DO$14,$BP$14:$DP$14,0))</f>
        <v>78.293127288769057</v>
      </c>
      <c r="DP45" cm="1">
        <f t="array" ref="DP45">BJ45*INDEX(prod_est,$G45+$H45-1,MATCH(DP$14,$BP$14:$DP$14,0))</f>
        <v>78.140448242797632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ref="K46:AP46" si="63">J46*(1-$F$4)</f>
        <v>0</v>
      </c>
      <c r="L46" s="42">
        <f t="shared" si="63"/>
        <v>0</v>
      </c>
      <c r="M46" s="42">
        <f t="shared" si="63"/>
        <v>0</v>
      </c>
      <c r="N46" s="42">
        <f t="shared" si="63"/>
        <v>0</v>
      </c>
      <c r="O46" s="42">
        <f t="shared" si="63"/>
        <v>0</v>
      </c>
      <c r="P46" s="42">
        <f t="shared" si="63"/>
        <v>0</v>
      </c>
      <c r="Q46" s="42">
        <f t="shared" si="63"/>
        <v>0</v>
      </c>
      <c r="R46" s="42">
        <f t="shared" si="63"/>
        <v>0</v>
      </c>
      <c r="S46" s="42">
        <f t="shared" si="63"/>
        <v>0</v>
      </c>
      <c r="T46" s="42">
        <f t="shared" si="63"/>
        <v>0</v>
      </c>
      <c r="U46" s="42">
        <f t="shared" si="63"/>
        <v>0</v>
      </c>
      <c r="V46" s="42">
        <f t="shared" si="63"/>
        <v>0</v>
      </c>
      <c r="W46" s="42">
        <f t="shared" si="63"/>
        <v>0</v>
      </c>
      <c r="X46" s="42">
        <f t="shared" si="63"/>
        <v>0</v>
      </c>
      <c r="Y46" s="42">
        <f t="shared" si="63"/>
        <v>0</v>
      </c>
      <c r="Z46" s="42">
        <f t="shared" si="63"/>
        <v>0</v>
      </c>
      <c r="AA46" s="42">
        <f t="shared" si="63"/>
        <v>0</v>
      </c>
      <c r="AB46" s="42">
        <f t="shared" si="63"/>
        <v>0</v>
      </c>
      <c r="AC46" s="42">
        <f t="shared" si="63"/>
        <v>0</v>
      </c>
      <c r="AD46" s="42">
        <f t="shared" si="63"/>
        <v>0</v>
      </c>
      <c r="AE46" s="42">
        <f t="shared" si="63"/>
        <v>0</v>
      </c>
      <c r="AF46" s="42">
        <f t="shared" si="63"/>
        <v>0</v>
      </c>
      <c r="AG46" s="42">
        <f t="shared" si="63"/>
        <v>0</v>
      </c>
      <c r="AH46" s="42">
        <f t="shared" si="63"/>
        <v>0</v>
      </c>
      <c r="AI46" s="42">
        <f t="shared" si="63"/>
        <v>0</v>
      </c>
      <c r="AJ46" s="42">
        <f t="shared" si="63"/>
        <v>0</v>
      </c>
      <c r="AK46" s="42">
        <f t="shared" si="63"/>
        <v>0</v>
      </c>
      <c r="AL46" s="42">
        <f t="shared" si="63"/>
        <v>0</v>
      </c>
      <c r="AM46" s="42">
        <f t="shared" si="63"/>
        <v>0</v>
      </c>
      <c r="AN46" s="42">
        <f t="shared" si="63"/>
        <v>0</v>
      </c>
      <c r="AO46" s="42">
        <f t="shared" si="63"/>
        <v>0</v>
      </c>
      <c r="AP46" s="42">
        <f t="shared" si="63"/>
        <v>0</v>
      </c>
      <c r="AQ46" s="42">
        <f t="shared" si="58"/>
        <v>0</v>
      </c>
      <c r="AR46" s="42">
        <f t="shared" si="58"/>
        <v>0</v>
      </c>
      <c r="AS46" s="42">
        <f t="shared" si="58"/>
        <v>0</v>
      </c>
      <c r="AT46" s="42">
        <f t="shared" si="58"/>
        <v>0</v>
      </c>
      <c r="AU46" s="42">
        <f t="shared" si="58"/>
        <v>0</v>
      </c>
      <c r="AV46" s="42">
        <f t="shared" si="58"/>
        <v>0</v>
      </c>
      <c r="AW46" s="42">
        <f t="shared" si="58"/>
        <v>0</v>
      </c>
      <c r="AX46" s="42">
        <f t="shared" si="58"/>
        <v>0</v>
      </c>
      <c r="AY46" s="42">
        <f t="shared" si="58"/>
        <v>0</v>
      </c>
      <c r="AZ46" s="42">
        <f t="shared" si="58"/>
        <v>0</v>
      </c>
      <c r="BA46" s="42">
        <f t="shared" si="58"/>
        <v>0</v>
      </c>
      <c r="BB46" s="42">
        <f t="shared" si="58"/>
        <v>0</v>
      </c>
      <c r="BC46" s="42">
        <f t="shared" si="58"/>
        <v>0</v>
      </c>
      <c r="BD46" s="42">
        <f t="shared" si="58"/>
        <v>0</v>
      </c>
      <c r="BE46" s="42">
        <f t="shared" si="58"/>
        <v>0</v>
      </c>
      <c r="BF46" s="42">
        <f t="shared" si="58"/>
        <v>0</v>
      </c>
      <c r="BG46" s="42">
        <f t="shared" si="58"/>
        <v>0</v>
      </c>
      <c r="BH46" s="42">
        <f t="shared" si="58"/>
        <v>0</v>
      </c>
      <c r="BI46" s="42">
        <f t="shared" si="58"/>
        <v>0</v>
      </c>
      <c r="BJ46" s="42">
        <f t="shared" si="58"/>
        <v>0</v>
      </c>
      <c r="BK46" t="str">
        <f t="shared" si="3"/>
        <v>21_VN</v>
      </c>
      <c r="BL46" t="str">
        <f t="shared" si="4"/>
        <v>d_ind_cem_18_heat</v>
      </c>
      <c r="BO46" s="8">
        <f t="shared" si="5"/>
        <v>0</v>
      </c>
      <c r="BP46" s="8">
        <f t="shared" si="6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4">SUM(J15:J46)*1000</f>
        <v>4.6509375174916023</v>
      </c>
      <c r="K47" s="42">
        <f t="shared" si="64"/>
        <v>4.6418677469046603</v>
      </c>
      <c r="L47" s="42">
        <f t="shared" si="64"/>
        <v>4.6328156632331385</v>
      </c>
      <c r="M47" s="42">
        <f t="shared" si="64"/>
        <v>4.6237812319858724</v>
      </c>
      <c r="N47" s="42">
        <f t="shared" si="64"/>
        <v>4.614764418738952</v>
      </c>
      <c r="O47" s="42">
        <f t="shared" si="64"/>
        <v>4.6057651891356004</v>
      </c>
      <c r="P47" s="42">
        <f t="shared" si="64"/>
        <v>4.5967835088860429</v>
      </c>
      <c r="Q47" s="42">
        <f t="shared" si="64"/>
        <v>4.587819343767368</v>
      </c>
      <c r="R47" s="42">
        <f t="shared" si="64"/>
        <v>4.5788726596234044</v>
      </c>
      <c r="S47" s="42">
        <f t="shared" si="64"/>
        <v>4.5699434223645898</v>
      </c>
      <c r="T47" s="42">
        <f t="shared" si="64"/>
        <v>4.5610315979678377</v>
      </c>
      <c r="U47" s="42">
        <f t="shared" si="64"/>
        <v>4.552137152476412</v>
      </c>
      <c r="V47" s="42">
        <f t="shared" si="64"/>
        <v>4.5432600519997912</v>
      </c>
      <c r="W47" s="42">
        <f t="shared" si="64"/>
        <v>4.5344002627135485</v>
      </c>
      <c r="X47" s="42">
        <f t="shared" si="64"/>
        <v>4.5255577508592157</v>
      </c>
      <c r="Y47" s="42">
        <f t="shared" si="64"/>
        <v>4.516732482744156</v>
      </c>
      <c r="Z47" s="42">
        <f t="shared" si="64"/>
        <v>4.5079244247414403</v>
      </c>
      <c r="AA47" s="42">
        <f t="shared" si="64"/>
        <v>4.4991335432897088</v>
      </c>
      <c r="AB47" s="42">
        <f t="shared" si="64"/>
        <v>4.4903598048930551</v>
      </c>
      <c r="AC47" s="42">
        <f t="shared" si="64"/>
        <v>4.481603176120891</v>
      </c>
      <c r="AD47" s="42">
        <f t="shared" si="64"/>
        <v>4.4728636236078207</v>
      </c>
      <c r="AE47" s="42">
        <f t="shared" si="64"/>
        <v>4.4641411140535139</v>
      </c>
      <c r="AF47" s="42">
        <f t="shared" si="64"/>
        <v>4.4554356142225817</v>
      </c>
      <c r="AG47" s="42">
        <f t="shared" si="64"/>
        <v>4.4467470909444442</v>
      </c>
      <c r="AH47" s="42">
        <f t="shared" si="64"/>
        <v>4.4380755111132091</v>
      </c>
      <c r="AI47" s="42">
        <f t="shared" si="64"/>
        <v>4.4294208416875405</v>
      </c>
      <c r="AJ47" s="42">
        <f t="shared" si="64"/>
        <v>4.4207830496905434</v>
      </c>
      <c r="AK47" s="42">
        <f t="shared" si="64"/>
        <v>4.4121621022096233</v>
      </c>
      <c r="AL47" s="42">
        <f t="shared" si="64"/>
        <v>4.4035579663963729</v>
      </c>
      <c r="AM47" s="42">
        <f t="shared" si="64"/>
        <v>4.3949706094664416</v>
      </c>
      <c r="AN47" s="42">
        <f t="shared" si="64"/>
        <v>4.3863999986994076</v>
      </c>
      <c r="AO47" s="42">
        <f t="shared" ref="AO47:BJ47" si="65">SUM(AO15:AO46)*1000</f>
        <v>4.3778461014386627</v>
      </c>
      <c r="AP47">
        <f t="shared" si="65"/>
        <v>4.3693088850912805</v>
      </c>
      <c r="AQ47">
        <f t="shared" si="65"/>
        <v>4.3607883171278896</v>
      </c>
      <c r="AR47">
        <f t="shared" si="65"/>
        <v>4.3522843650825607</v>
      </c>
      <c r="AS47">
        <f t="shared" si="65"/>
        <v>4.3437969965526744</v>
      </c>
      <c r="AT47">
        <f t="shared" si="65"/>
        <v>4.3353261791987938</v>
      </c>
      <c r="AU47">
        <f t="shared" si="65"/>
        <v>4.3268718807445534</v>
      </c>
      <c r="AV47">
        <f t="shared" si="65"/>
        <v>4.3184340689765284</v>
      </c>
      <c r="AW47">
        <f t="shared" si="65"/>
        <v>4.3100127117441103</v>
      </c>
      <c r="AX47">
        <f t="shared" si="65"/>
        <v>4.3016077769593899</v>
      </c>
      <c r="AY47">
        <f t="shared" si="65"/>
        <v>4.2932192325970346</v>
      </c>
      <c r="AZ47">
        <f t="shared" si="65"/>
        <v>4.2848470466941579</v>
      </c>
      <c r="BA47">
        <f t="shared" si="65"/>
        <v>4.2764911873502083</v>
      </c>
      <c r="BB47">
        <f t="shared" si="65"/>
        <v>4.2681516227268457</v>
      </c>
      <c r="BC47">
        <f t="shared" si="65"/>
        <v>4.2598283210478129</v>
      </c>
      <c r="BD47">
        <f t="shared" si="65"/>
        <v>4.2515212505988202</v>
      </c>
      <c r="BE47">
        <f t="shared" si="65"/>
        <v>4.2432303797274269</v>
      </c>
      <c r="BF47">
        <f t="shared" si="65"/>
        <v>4.2349556768429162</v>
      </c>
      <c r="BG47">
        <f t="shared" si="65"/>
        <v>4.2266971104161737</v>
      </c>
      <c r="BH47">
        <f t="shared" si="65"/>
        <v>4.2184546489795736</v>
      </c>
      <c r="BI47">
        <f t="shared" si="65"/>
        <v>4.2102282611268498</v>
      </c>
      <c r="BJ47">
        <f t="shared" si="65"/>
        <v>4.2020179155129886</v>
      </c>
    </row>
    <row r="49" spans="1:120" x14ac:dyDescent="0.25">
      <c r="BN49" s="56" t="s">
        <v>165</v>
      </c>
      <c r="BO49">
        <f t="shared" ref="BO49:BO50" si="66">BP49</f>
        <v>1</v>
      </c>
      <c r="BP49">
        <f t="shared" ref="BP49:CU49" si="67">1-BP50</f>
        <v>1</v>
      </c>
      <c r="BQ49">
        <f t="shared" si="67"/>
        <v>1</v>
      </c>
      <c r="BR49">
        <f t="shared" si="67"/>
        <v>1</v>
      </c>
      <c r="BS49">
        <f t="shared" si="67"/>
        <v>1</v>
      </c>
      <c r="BT49">
        <f t="shared" si="67"/>
        <v>1</v>
      </c>
      <c r="BU49">
        <f t="shared" si="67"/>
        <v>1</v>
      </c>
      <c r="BV49">
        <f t="shared" si="67"/>
        <v>1</v>
      </c>
      <c r="BW49">
        <f t="shared" si="67"/>
        <v>1</v>
      </c>
      <c r="BX49">
        <f t="shared" si="67"/>
        <v>1</v>
      </c>
      <c r="BY49">
        <f t="shared" si="67"/>
        <v>1</v>
      </c>
      <c r="BZ49">
        <f t="shared" si="67"/>
        <v>1</v>
      </c>
      <c r="CA49">
        <f t="shared" si="67"/>
        <v>1</v>
      </c>
      <c r="CB49">
        <f t="shared" si="67"/>
        <v>1</v>
      </c>
      <c r="CC49">
        <f t="shared" si="67"/>
        <v>1</v>
      </c>
      <c r="CD49">
        <f t="shared" si="67"/>
        <v>1</v>
      </c>
      <c r="CE49">
        <f t="shared" si="67"/>
        <v>1</v>
      </c>
      <c r="CF49">
        <f t="shared" si="67"/>
        <v>1</v>
      </c>
      <c r="CG49">
        <f t="shared" si="67"/>
        <v>1</v>
      </c>
      <c r="CH49">
        <f t="shared" si="67"/>
        <v>1</v>
      </c>
      <c r="CI49">
        <f t="shared" si="67"/>
        <v>1</v>
      </c>
      <c r="CJ49">
        <f t="shared" si="67"/>
        <v>1</v>
      </c>
      <c r="CK49">
        <f t="shared" si="67"/>
        <v>1</v>
      </c>
      <c r="CL49">
        <f t="shared" si="67"/>
        <v>1</v>
      </c>
      <c r="CM49">
        <f t="shared" si="67"/>
        <v>1</v>
      </c>
      <c r="CN49">
        <f t="shared" si="67"/>
        <v>1</v>
      </c>
      <c r="CO49">
        <f t="shared" si="67"/>
        <v>1</v>
      </c>
      <c r="CP49">
        <f t="shared" si="67"/>
        <v>1</v>
      </c>
      <c r="CQ49">
        <f t="shared" si="67"/>
        <v>1</v>
      </c>
      <c r="CR49">
        <f t="shared" si="67"/>
        <v>1</v>
      </c>
      <c r="CS49">
        <f t="shared" si="67"/>
        <v>1</v>
      </c>
      <c r="CT49">
        <f t="shared" si="67"/>
        <v>1</v>
      </c>
      <c r="CU49">
        <f t="shared" si="67"/>
        <v>1</v>
      </c>
      <c r="CV49">
        <f t="shared" ref="CV49:DP49" si="68">1-CV50</f>
        <v>1</v>
      </c>
      <c r="CW49">
        <f t="shared" si="68"/>
        <v>1</v>
      </c>
      <c r="CX49">
        <f t="shared" si="68"/>
        <v>1</v>
      </c>
      <c r="CY49">
        <f t="shared" si="68"/>
        <v>1</v>
      </c>
      <c r="CZ49">
        <f t="shared" si="68"/>
        <v>1</v>
      </c>
      <c r="DA49">
        <f t="shared" si="68"/>
        <v>1</v>
      </c>
      <c r="DB49">
        <f t="shared" si="68"/>
        <v>1</v>
      </c>
      <c r="DC49">
        <f t="shared" si="68"/>
        <v>1</v>
      </c>
      <c r="DD49">
        <f t="shared" si="68"/>
        <v>1</v>
      </c>
      <c r="DE49">
        <f t="shared" si="68"/>
        <v>1</v>
      </c>
      <c r="DF49">
        <f t="shared" si="68"/>
        <v>1</v>
      </c>
      <c r="DG49">
        <f t="shared" si="68"/>
        <v>1</v>
      </c>
      <c r="DH49">
        <f t="shared" si="68"/>
        <v>1</v>
      </c>
      <c r="DI49">
        <f t="shared" si="68"/>
        <v>1</v>
      </c>
      <c r="DJ49">
        <f t="shared" si="68"/>
        <v>1</v>
      </c>
      <c r="DK49">
        <f t="shared" si="68"/>
        <v>1</v>
      </c>
      <c r="DL49">
        <f t="shared" si="68"/>
        <v>1</v>
      </c>
      <c r="DM49">
        <f t="shared" si="68"/>
        <v>1</v>
      </c>
      <c r="DN49">
        <f t="shared" si="68"/>
        <v>1</v>
      </c>
      <c r="DO49">
        <f t="shared" si="68"/>
        <v>1</v>
      </c>
      <c r="DP49">
        <f t="shared" si="68"/>
        <v>1</v>
      </c>
    </row>
    <row r="50" spans="1:120" x14ac:dyDescent="0.25">
      <c r="BN50" s="56" t="s">
        <v>166</v>
      </c>
      <c r="BO50">
        <f t="shared" si="66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69">A15</f>
        <v>21_VN</v>
      </c>
      <c r="B58" s="65" t="str">
        <f t="shared" si="69"/>
        <v>1_x_coal_thermal</v>
      </c>
      <c r="C58" s="65" t="str">
        <f t="shared" si="69"/>
        <v>1_x_coal_thermal</v>
      </c>
      <c r="D58" s="66" t="s">
        <v>171</v>
      </c>
      <c r="E58" s="66">
        <f t="shared" ref="E58:E89" si="70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1">A58</f>
        <v>21_VN</v>
      </c>
      <c r="BL58" s="65" t="str">
        <f t="shared" ref="BL58:BL89" si="72">"d_ind_cem_"&amp;C58</f>
        <v>d_ind_cem_1_x_coal_thermal</v>
      </c>
      <c r="BM58" s="65"/>
      <c r="BN58" s="65"/>
      <c r="BO58" s="65">
        <f t="shared" ref="BO58:CU58" si="73">BO$49*BO15</f>
        <v>197.69252696465259</v>
      </c>
      <c r="BP58" s="65">
        <f t="shared" si="73"/>
        <v>287.61458372683768</v>
      </c>
      <c r="BQ58" s="65">
        <f t="shared" si="73"/>
        <v>310.0180045630774</v>
      </c>
      <c r="BR58" s="65">
        <f t="shared" si="73"/>
        <v>283.30637155288599</v>
      </c>
      <c r="BS58" s="65">
        <f t="shared" si="73"/>
        <v>313.13119282551037</v>
      </c>
      <c r="BT58" s="65">
        <f t="shared" si="73"/>
        <v>345.11084223992691</v>
      </c>
      <c r="BU58" s="65">
        <f t="shared" si="73"/>
        <v>361.31170434720298</v>
      </c>
      <c r="BV58" s="65">
        <f t="shared" si="73"/>
        <v>378.24531818281628</v>
      </c>
      <c r="BW58" s="65">
        <f t="shared" si="73"/>
        <v>395.94397223860705</v>
      </c>
      <c r="BX58" s="65">
        <f t="shared" si="73"/>
        <v>414.44135058798963</v>
      </c>
      <c r="BY58" s="65">
        <f t="shared" si="73"/>
        <v>433.77259231605001</v>
      </c>
      <c r="BZ58" s="65">
        <f t="shared" si="73"/>
        <v>450.243762277634</v>
      </c>
      <c r="CA58" s="65">
        <f t="shared" si="73"/>
        <v>467.34037387548091</v>
      </c>
      <c r="CB58" s="65">
        <f t="shared" si="73"/>
        <v>485.08617631752429</v>
      </c>
      <c r="CC58" s="65">
        <f t="shared" si="73"/>
        <v>488.98161425040166</v>
      </c>
      <c r="CD58" s="65">
        <f t="shared" si="73"/>
        <v>492.90833412333581</v>
      </c>
      <c r="CE58" s="65">
        <f t="shared" si="73"/>
        <v>496.86658714293446</v>
      </c>
      <c r="CF58" s="65">
        <f t="shared" si="73"/>
        <v>500.85662653310885</v>
      </c>
      <c r="CG58" s="65">
        <f t="shared" si="73"/>
        <v>504.8787075512526</v>
      </c>
      <c r="CH58" s="65">
        <f t="shared" si="73"/>
        <v>508.93308750457794</v>
      </c>
      <c r="CI58" s="65">
        <f t="shared" si="73"/>
        <v>513.02002576658208</v>
      </c>
      <c r="CJ58" s="65">
        <f t="shared" si="73"/>
        <v>517.13978379363778</v>
      </c>
      <c r="CK58" s="65">
        <f t="shared" si="73"/>
        <v>521.29262514170762</v>
      </c>
      <c r="CL58" s="65">
        <f t="shared" si="73"/>
        <v>525.47881548322903</v>
      </c>
      <c r="CM58" s="65">
        <f t="shared" si="73"/>
        <v>529.6986226240889</v>
      </c>
      <c r="CN58" s="65">
        <f t="shared" si="73"/>
        <v>533.95231652076336</v>
      </c>
      <c r="CO58" s="65">
        <f t="shared" si="73"/>
        <v>538.24016929758875</v>
      </c>
      <c r="CP58" s="65">
        <f t="shared" si="73"/>
        <v>542.56245526417126</v>
      </c>
      <c r="CQ58" s="65">
        <f t="shared" si="73"/>
        <v>546.91945093293145</v>
      </c>
      <c r="CR58" s="65">
        <f t="shared" si="73"/>
        <v>551.31143503679903</v>
      </c>
      <c r="CS58" s="65">
        <f t="shared" si="73"/>
        <v>555.73868854704119</v>
      </c>
      <c r="CT58" s="65">
        <f t="shared" si="73"/>
        <v>560.20149469123726</v>
      </c>
      <c r="CU58" s="65">
        <f t="shared" si="73"/>
        <v>564.70013897139393</v>
      </c>
      <c r="CV58" s="65">
        <f t="shared" ref="CV58:DP58" si="74">CV$49*CV15</f>
        <v>569.23490918222512</v>
      </c>
      <c r="CW58" s="65">
        <f t="shared" si="74"/>
        <v>568.12484695994317</v>
      </c>
      <c r="CX58" s="65">
        <f t="shared" si="74"/>
        <v>567.01694946459099</v>
      </c>
      <c r="CY58" s="65">
        <f t="shared" si="74"/>
        <v>565.9112124747453</v>
      </c>
      <c r="CZ58" s="65">
        <f t="shared" si="74"/>
        <v>564.80763177721485</v>
      </c>
      <c r="DA58" s="65">
        <f t="shared" si="74"/>
        <v>563.70620316702434</v>
      </c>
      <c r="DB58" s="65">
        <f t="shared" si="74"/>
        <v>562.60692244739903</v>
      </c>
      <c r="DC58" s="65">
        <f t="shared" si="74"/>
        <v>561.50978542974769</v>
      </c>
      <c r="DD58" s="65">
        <f t="shared" si="74"/>
        <v>560.41478793364774</v>
      </c>
      <c r="DE58" s="65">
        <f t="shared" si="74"/>
        <v>559.3219257868285</v>
      </c>
      <c r="DF58" s="65">
        <f t="shared" si="74"/>
        <v>558.23119482515585</v>
      </c>
      <c r="DG58" s="65">
        <f t="shared" si="74"/>
        <v>557.14259089261589</v>
      </c>
      <c r="DH58" s="65">
        <f t="shared" si="74"/>
        <v>556.05610984129964</v>
      </c>
      <c r="DI58" s="65">
        <f t="shared" si="74"/>
        <v>554.97174753138665</v>
      </c>
      <c r="DJ58" s="65">
        <f t="shared" si="74"/>
        <v>553.88949983112968</v>
      </c>
      <c r="DK58" s="65">
        <f t="shared" si="74"/>
        <v>552.80936261683883</v>
      </c>
      <c r="DL58" s="65">
        <f t="shared" si="74"/>
        <v>551.73133177286559</v>
      </c>
      <c r="DM58" s="65">
        <f t="shared" si="74"/>
        <v>550.65540319158754</v>
      </c>
      <c r="DN58" s="65">
        <f t="shared" si="74"/>
        <v>549.58157277339228</v>
      </c>
      <c r="DO58" s="65">
        <f t="shared" si="74"/>
        <v>548.50983642666245</v>
      </c>
      <c r="DP58" s="65">
        <f t="shared" si="74"/>
        <v>547.44019006775932</v>
      </c>
    </row>
    <row r="59" spans="1:120" x14ac:dyDescent="0.25">
      <c r="A59" s="65" t="str">
        <f t="shared" si="69"/>
        <v>21_VN</v>
      </c>
      <c r="B59" s="65" t="str">
        <f t="shared" si="69"/>
        <v>1_1_coking_coal</v>
      </c>
      <c r="C59" s="65" t="str">
        <f t="shared" si="69"/>
        <v>1_1_coking_coal</v>
      </c>
      <c r="D59" s="66" t="s">
        <v>171</v>
      </c>
      <c r="E59" s="66">
        <f t="shared" si="70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1"/>
        <v>21_VN</v>
      </c>
      <c r="BL59" s="65" t="str">
        <f t="shared" si="72"/>
        <v>d_ind_cem_1_1_coking_coal</v>
      </c>
      <c r="BM59" s="65"/>
      <c r="BN59" s="65"/>
      <c r="BO59" s="65">
        <f t="shared" ref="BO59:CV59" si="75">BO$49*BO16</f>
        <v>0</v>
      </c>
      <c r="BP59" s="65">
        <f t="shared" si="75"/>
        <v>0</v>
      </c>
      <c r="BQ59" s="65">
        <f t="shared" si="75"/>
        <v>0</v>
      </c>
      <c r="BR59" s="65">
        <f t="shared" si="75"/>
        <v>0</v>
      </c>
      <c r="BS59" s="65">
        <f t="shared" si="75"/>
        <v>0</v>
      </c>
      <c r="BT59" s="65">
        <f t="shared" si="75"/>
        <v>0</v>
      </c>
      <c r="BU59" s="65">
        <f t="shared" si="75"/>
        <v>0</v>
      </c>
      <c r="BV59" s="65">
        <f t="shared" si="75"/>
        <v>0</v>
      </c>
      <c r="BW59" s="65">
        <f t="shared" si="75"/>
        <v>0</v>
      </c>
      <c r="BX59" s="65">
        <f t="shared" si="75"/>
        <v>0</v>
      </c>
      <c r="BY59" s="65">
        <f t="shared" si="75"/>
        <v>0</v>
      </c>
      <c r="BZ59" s="65">
        <f t="shared" si="75"/>
        <v>0</v>
      </c>
      <c r="CA59" s="65">
        <f t="shared" si="75"/>
        <v>0</v>
      </c>
      <c r="CB59" s="65">
        <f t="shared" si="75"/>
        <v>0</v>
      </c>
      <c r="CC59" s="65">
        <f t="shared" si="75"/>
        <v>0</v>
      </c>
      <c r="CD59" s="65">
        <f t="shared" si="75"/>
        <v>0</v>
      </c>
      <c r="CE59" s="65">
        <f t="shared" si="75"/>
        <v>0</v>
      </c>
      <c r="CF59" s="65">
        <f t="shared" si="75"/>
        <v>0</v>
      </c>
      <c r="CG59" s="65">
        <f t="shared" si="75"/>
        <v>0</v>
      </c>
      <c r="CH59" s="65">
        <f t="shared" si="75"/>
        <v>0</v>
      </c>
      <c r="CI59" s="65">
        <f t="shared" si="75"/>
        <v>0</v>
      </c>
      <c r="CJ59" s="65">
        <f t="shared" si="75"/>
        <v>0</v>
      </c>
      <c r="CK59" s="65">
        <f t="shared" si="75"/>
        <v>0</v>
      </c>
      <c r="CL59" s="65">
        <f t="shared" si="75"/>
        <v>0</v>
      </c>
      <c r="CM59" s="65">
        <f t="shared" si="75"/>
        <v>0</v>
      </c>
      <c r="CN59" s="65">
        <f t="shared" si="75"/>
        <v>0</v>
      </c>
      <c r="CO59" s="65">
        <f t="shared" si="75"/>
        <v>0</v>
      </c>
      <c r="CP59" s="65">
        <f t="shared" si="75"/>
        <v>0</v>
      </c>
      <c r="CQ59" s="65">
        <f t="shared" si="75"/>
        <v>0</v>
      </c>
      <c r="CR59" s="65">
        <f t="shared" si="75"/>
        <v>0</v>
      </c>
      <c r="CS59" s="65">
        <f t="shared" si="75"/>
        <v>0</v>
      </c>
      <c r="CT59" s="65">
        <f t="shared" si="75"/>
        <v>0</v>
      </c>
      <c r="CU59" s="65">
        <f t="shared" si="75"/>
        <v>0</v>
      </c>
      <c r="CV59" s="65">
        <f t="shared" si="75"/>
        <v>0</v>
      </c>
      <c r="CW59" s="65">
        <f t="shared" ref="CW59:DP59" si="76">CW$49*CW16</f>
        <v>0</v>
      </c>
      <c r="CX59" s="65">
        <f t="shared" si="76"/>
        <v>0</v>
      </c>
      <c r="CY59" s="65">
        <f t="shared" si="76"/>
        <v>0</v>
      </c>
      <c r="CZ59" s="65">
        <f t="shared" si="76"/>
        <v>0</v>
      </c>
      <c r="DA59" s="65">
        <f t="shared" si="76"/>
        <v>0</v>
      </c>
      <c r="DB59" s="65">
        <f t="shared" si="76"/>
        <v>0</v>
      </c>
      <c r="DC59" s="65">
        <f t="shared" si="76"/>
        <v>0</v>
      </c>
      <c r="DD59" s="65">
        <f t="shared" si="76"/>
        <v>0</v>
      </c>
      <c r="DE59" s="65">
        <f t="shared" si="76"/>
        <v>0</v>
      </c>
      <c r="DF59" s="65">
        <f t="shared" si="76"/>
        <v>0</v>
      </c>
      <c r="DG59" s="65">
        <f t="shared" si="76"/>
        <v>0</v>
      </c>
      <c r="DH59" s="65">
        <f t="shared" si="76"/>
        <v>0</v>
      </c>
      <c r="DI59" s="65">
        <f t="shared" si="76"/>
        <v>0</v>
      </c>
      <c r="DJ59" s="65">
        <f t="shared" si="76"/>
        <v>0</v>
      </c>
      <c r="DK59" s="65">
        <f t="shared" si="76"/>
        <v>0</v>
      </c>
      <c r="DL59" s="65">
        <f t="shared" si="76"/>
        <v>0</v>
      </c>
      <c r="DM59" s="65">
        <f t="shared" si="76"/>
        <v>0</v>
      </c>
      <c r="DN59" s="65">
        <f t="shared" si="76"/>
        <v>0</v>
      </c>
      <c r="DO59" s="65">
        <f t="shared" si="76"/>
        <v>0</v>
      </c>
      <c r="DP59" s="65">
        <f t="shared" si="76"/>
        <v>0</v>
      </c>
    </row>
    <row r="60" spans="1:120" x14ac:dyDescent="0.25">
      <c r="A60" s="65" t="str">
        <f t="shared" si="69"/>
        <v>21_VN</v>
      </c>
      <c r="B60" s="65" t="str">
        <f t="shared" si="69"/>
        <v>1_5_lignite</v>
      </c>
      <c r="C60" s="65" t="str">
        <f t="shared" si="69"/>
        <v>1_5_lignite</v>
      </c>
      <c r="D60" s="66" t="s">
        <v>171</v>
      </c>
      <c r="E60" s="66">
        <f t="shared" si="70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1"/>
        <v>21_VN</v>
      </c>
      <c r="BL60" s="65" t="str">
        <f t="shared" si="72"/>
        <v>d_ind_cem_1_5_lignite</v>
      </c>
      <c r="BM60" s="65"/>
      <c r="BN60" s="65"/>
      <c r="BO60" s="65">
        <f t="shared" ref="BO60:CV60" si="77">BO$49*BO17</f>
        <v>0</v>
      </c>
      <c r="BP60" s="65">
        <f t="shared" si="77"/>
        <v>0</v>
      </c>
      <c r="BQ60" s="65">
        <f t="shared" si="77"/>
        <v>0</v>
      </c>
      <c r="BR60" s="65">
        <f t="shared" si="77"/>
        <v>0</v>
      </c>
      <c r="BS60" s="65">
        <f t="shared" si="77"/>
        <v>0</v>
      </c>
      <c r="BT60" s="65">
        <f t="shared" si="77"/>
        <v>0</v>
      </c>
      <c r="BU60" s="65">
        <f t="shared" si="77"/>
        <v>0</v>
      </c>
      <c r="BV60" s="65">
        <f t="shared" si="77"/>
        <v>0</v>
      </c>
      <c r="BW60" s="65">
        <f t="shared" si="77"/>
        <v>0</v>
      </c>
      <c r="BX60" s="65">
        <f t="shared" si="77"/>
        <v>0</v>
      </c>
      <c r="BY60" s="65">
        <f t="shared" si="77"/>
        <v>0</v>
      </c>
      <c r="BZ60" s="65">
        <f t="shared" si="77"/>
        <v>0</v>
      </c>
      <c r="CA60" s="65">
        <f t="shared" si="77"/>
        <v>0</v>
      </c>
      <c r="CB60" s="65">
        <f t="shared" si="77"/>
        <v>0</v>
      </c>
      <c r="CC60" s="65">
        <f t="shared" si="77"/>
        <v>0</v>
      </c>
      <c r="CD60" s="65">
        <f t="shared" si="77"/>
        <v>0</v>
      </c>
      <c r="CE60" s="65">
        <f t="shared" si="77"/>
        <v>0</v>
      </c>
      <c r="CF60" s="65">
        <f t="shared" si="77"/>
        <v>0</v>
      </c>
      <c r="CG60" s="65">
        <f t="shared" si="77"/>
        <v>0</v>
      </c>
      <c r="CH60" s="65">
        <f t="shared" si="77"/>
        <v>0</v>
      </c>
      <c r="CI60" s="65">
        <f t="shared" si="77"/>
        <v>0</v>
      </c>
      <c r="CJ60" s="65">
        <f t="shared" si="77"/>
        <v>0</v>
      </c>
      <c r="CK60" s="65">
        <f t="shared" si="77"/>
        <v>0</v>
      </c>
      <c r="CL60" s="65">
        <f t="shared" si="77"/>
        <v>0</v>
      </c>
      <c r="CM60" s="65">
        <f t="shared" si="77"/>
        <v>0</v>
      </c>
      <c r="CN60" s="65">
        <f t="shared" si="77"/>
        <v>0</v>
      </c>
      <c r="CO60" s="65">
        <f t="shared" si="77"/>
        <v>0</v>
      </c>
      <c r="CP60" s="65">
        <f t="shared" si="77"/>
        <v>0</v>
      </c>
      <c r="CQ60" s="65">
        <f t="shared" si="77"/>
        <v>0</v>
      </c>
      <c r="CR60" s="65">
        <f t="shared" si="77"/>
        <v>0</v>
      </c>
      <c r="CS60" s="65">
        <f t="shared" si="77"/>
        <v>0</v>
      </c>
      <c r="CT60" s="65">
        <f t="shared" si="77"/>
        <v>0</v>
      </c>
      <c r="CU60" s="65">
        <f t="shared" si="77"/>
        <v>0</v>
      </c>
      <c r="CV60" s="65">
        <f t="shared" si="77"/>
        <v>0</v>
      </c>
      <c r="CW60" s="65">
        <f t="shared" ref="CW60:DP60" si="78">CW$49*CW17</f>
        <v>0</v>
      </c>
      <c r="CX60" s="65">
        <f t="shared" si="78"/>
        <v>0</v>
      </c>
      <c r="CY60" s="65">
        <f t="shared" si="78"/>
        <v>0</v>
      </c>
      <c r="CZ60" s="65">
        <f t="shared" si="78"/>
        <v>0</v>
      </c>
      <c r="DA60" s="65">
        <f t="shared" si="78"/>
        <v>0</v>
      </c>
      <c r="DB60" s="65">
        <f t="shared" si="78"/>
        <v>0</v>
      </c>
      <c r="DC60" s="65">
        <f t="shared" si="78"/>
        <v>0</v>
      </c>
      <c r="DD60" s="65">
        <f t="shared" si="78"/>
        <v>0</v>
      </c>
      <c r="DE60" s="65">
        <f t="shared" si="78"/>
        <v>0</v>
      </c>
      <c r="DF60" s="65">
        <f t="shared" si="78"/>
        <v>0</v>
      </c>
      <c r="DG60" s="65">
        <f t="shared" si="78"/>
        <v>0</v>
      </c>
      <c r="DH60" s="65">
        <f t="shared" si="78"/>
        <v>0</v>
      </c>
      <c r="DI60" s="65">
        <f t="shared" si="78"/>
        <v>0</v>
      </c>
      <c r="DJ60" s="65">
        <f t="shared" si="78"/>
        <v>0</v>
      </c>
      <c r="DK60" s="65">
        <f t="shared" si="78"/>
        <v>0</v>
      </c>
      <c r="DL60" s="65">
        <f t="shared" si="78"/>
        <v>0</v>
      </c>
      <c r="DM60" s="65">
        <f t="shared" si="78"/>
        <v>0</v>
      </c>
      <c r="DN60" s="65">
        <f t="shared" si="78"/>
        <v>0</v>
      </c>
      <c r="DO60" s="65">
        <f t="shared" si="78"/>
        <v>0</v>
      </c>
      <c r="DP60" s="65">
        <f t="shared" si="78"/>
        <v>0</v>
      </c>
    </row>
    <row r="61" spans="1:120" x14ac:dyDescent="0.25">
      <c r="A61" s="65" t="str">
        <f t="shared" si="69"/>
        <v>21_VN</v>
      </c>
      <c r="B61" s="65" t="str">
        <f t="shared" si="69"/>
        <v>2_coal_products</v>
      </c>
      <c r="C61" s="65" t="str">
        <f t="shared" si="69"/>
        <v>2_coal_products</v>
      </c>
      <c r="D61" s="66" t="s">
        <v>171</v>
      </c>
      <c r="E61" s="66">
        <f t="shared" si="70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1"/>
        <v>21_VN</v>
      </c>
      <c r="BL61" s="65" t="str">
        <f t="shared" si="72"/>
        <v>d_ind_cem_2_coal_products</v>
      </c>
      <c r="BM61" s="65"/>
      <c r="BN61" s="65"/>
      <c r="BO61" s="65">
        <f t="shared" ref="BO61:CV61" si="79">BO$49*BO18</f>
        <v>0</v>
      </c>
      <c r="BP61" s="65">
        <f t="shared" si="79"/>
        <v>0</v>
      </c>
      <c r="BQ61" s="65">
        <f t="shared" si="79"/>
        <v>0</v>
      </c>
      <c r="BR61" s="65">
        <f t="shared" si="79"/>
        <v>0</v>
      </c>
      <c r="BS61" s="65">
        <f t="shared" si="79"/>
        <v>0</v>
      </c>
      <c r="BT61" s="65">
        <f t="shared" si="79"/>
        <v>0</v>
      </c>
      <c r="BU61" s="65">
        <f t="shared" si="79"/>
        <v>0</v>
      </c>
      <c r="BV61" s="65">
        <f t="shared" si="79"/>
        <v>0</v>
      </c>
      <c r="BW61" s="65">
        <f t="shared" si="79"/>
        <v>0</v>
      </c>
      <c r="BX61" s="65">
        <f t="shared" si="79"/>
        <v>0</v>
      </c>
      <c r="BY61" s="65">
        <f t="shared" si="79"/>
        <v>0</v>
      </c>
      <c r="BZ61" s="65">
        <f t="shared" si="79"/>
        <v>0</v>
      </c>
      <c r="CA61" s="65">
        <f t="shared" si="79"/>
        <v>0</v>
      </c>
      <c r="CB61" s="65">
        <f t="shared" si="79"/>
        <v>0</v>
      </c>
      <c r="CC61" s="65">
        <f t="shared" si="79"/>
        <v>0</v>
      </c>
      <c r="CD61" s="65">
        <f t="shared" si="79"/>
        <v>0</v>
      </c>
      <c r="CE61" s="65">
        <f t="shared" si="79"/>
        <v>0</v>
      </c>
      <c r="CF61" s="65">
        <f t="shared" si="79"/>
        <v>0</v>
      </c>
      <c r="CG61" s="65">
        <f t="shared" si="79"/>
        <v>0</v>
      </c>
      <c r="CH61" s="65">
        <f t="shared" si="79"/>
        <v>0</v>
      </c>
      <c r="CI61" s="65">
        <f t="shared" si="79"/>
        <v>0</v>
      </c>
      <c r="CJ61" s="65">
        <f t="shared" si="79"/>
        <v>0</v>
      </c>
      <c r="CK61" s="65">
        <f t="shared" si="79"/>
        <v>0</v>
      </c>
      <c r="CL61" s="65">
        <f t="shared" si="79"/>
        <v>0</v>
      </c>
      <c r="CM61" s="65">
        <f t="shared" si="79"/>
        <v>0</v>
      </c>
      <c r="CN61" s="65">
        <f t="shared" si="79"/>
        <v>0</v>
      </c>
      <c r="CO61" s="65">
        <f t="shared" si="79"/>
        <v>0</v>
      </c>
      <c r="CP61" s="65">
        <f t="shared" si="79"/>
        <v>0</v>
      </c>
      <c r="CQ61" s="65">
        <f t="shared" si="79"/>
        <v>0</v>
      </c>
      <c r="CR61" s="65">
        <f t="shared" si="79"/>
        <v>0</v>
      </c>
      <c r="CS61" s="65">
        <f t="shared" si="79"/>
        <v>0</v>
      </c>
      <c r="CT61" s="65">
        <f t="shared" si="79"/>
        <v>0</v>
      </c>
      <c r="CU61" s="65">
        <f t="shared" si="79"/>
        <v>0</v>
      </c>
      <c r="CV61" s="65">
        <f t="shared" si="79"/>
        <v>0</v>
      </c>
      <c r="CW61" s="65">
        <f t="shared" ref="CW61:DP61" si="80">CW$49*CW18</f>
        <v>0</v>
      </c>
      <c r="CX61" s="65">
        <f t="shared" si="80"/>
        <v>0</v>
      </c>
      <c r="CY61" s="65">
        <f t="shared" si="80"/>
        <v>0</v>
      </c>
      <c r="CZ61" s="65">
        <f t="shared" si="80"/>
        <v>0</v>
      </c>
      <c r="DA61" s="65">
        <f t="shared" si="80"/>
        <v>0</v>
      </c>
      <c r="DB61" s="65">
        <f t="shared" si="80"/>
        <v>0</v>
      </c>
      <c r="DC61" s="65">
        <f t="shared" si="80"/>
        <v>0</v>
      </c>
      <c r="DD61" s="65">
        <f t="shared" si="80"/>
        <v>0</v>
      </c>
      <c r="DE61" s="65">
        <f t="shared" si="80"/>
        <v>0</v>
      </c>
      <c r="DF61" s="65">
        <f t="shared" si="80"/>
        <v>0</v>
      </c>
      <c r="DG61" s="65">
        <f t="shared" si="80"/>
        <v>0</v>
      </c>
      <c r="DH61" s="65">
        <f t="shared" si="80"/>
        <v>0</v>
      </c>
      <c r="DI61" s="65">
        <f t="shared" si="80"/>
        <v>0</v>
      </c>
      <c r="DJ61" s="65">
        <f t="shared" si="80"/>
        <v>0</v>
      </c>
      <c r="DK61" s="65">
        <f t="shared" si="80"/>
        <v>0</v>
      </c>
      <c r="DL61" s="65">
        <f t="shared" si="80"/>
        <v>0</v>
      </c>
      <c r="DM61" s="65">
        <f t="shared" si="80"/>
        <v>0</v>
      </c>
      <c r="DN61" s="65">
        <f t="shared" si="80"/>
        <v>0</v>
      </c>
      <c r="DO61" s="65">
        <f t="shared" si="80"/>
        <v>0</v>
      </c>
      <c r="DP61" s="65">
        <f t="shared" si="80"/>
        <v>0</v>
      </c>
    </row>
    <row r="62" spans="1:120" x14ac:dyDescent="0.25">
      <c r="A62" s="65" t="str">
        <f t="shared" si="69"/>
        <v>21_VN</v>
      </c>
      <c r="B62" s="65" t="str">
        <f t="shared" si="69"/>
        <v>6_1_crude_oil</v>
      </c>
      <c r="C62" s="65" t="str">
        <f t="shared" si="69"/>
        <v>6_1_crude_oil</v>
      </c>
      <c r="D62" s="66" t="s">
        <v>171</v>
      </c>
      <c r="E62" s="66">
        <f t="shared" si="70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1"/>
        <v>21_VN</v>
      </c>
      <c r="BL62" s="65" t="str">
        <f t="shared" si="72"/>
        <v>d_ind_cem_6_1_crude_oil</v>
      </c>
      <c r="BM62" s="65"/>
      <c r="BN62" s="65"/>
      <c r="BO62" s="65">
        <f t="shared" ref="BO62:CV62" si="81">BO$49*BO19</f>
        <v>0</v>
      </c>
      <c r="BP62" s="65">
        <f t="shared" si="81"/>
        <v>0</v>
      </c>
      <c r="BQ62" s="65">
        <f t="shared" si="81"/>
        <v>0</v>
      </c>
      <c r="BR62" s="65">
        <f t="shared" si="81"/>
        <v>0</v>
      </c>
      <c r="BS62" s="65">
        <f t="shared" si="81"/>
        <v>0</v>
      </c>
      <c r="BT62" s="65">
        <f t="shared" si="81"/>
        <v>0</v>
      </c>
      <c r="BU62" s="65">
        <f t="shared" si="81"/>
        <v>0</v>
      </c>
      <c r="BV62" s="65">
        <f t="shared" si="81"/>
        <v>0</v>
      </c>
      <c r="BW62" s="65">
        <f t="shared" si="81"/>
        <v>0</v>
      </c>
      <c r="BX62" s="65">
        <f t="shared" si="81"/>
        <v>0</v>
      </c>
      <c r="BY62" s="65">
        <f t="shared" si="81"/>
        <v>0</v>
      </c>
      <c r="BZ62" s="65">
        <f t="shared" si="81"/>
        <v>0</v>
      </c>
      <c r="CA62" s="65">
        <f t="shared" si="81"/>
        <v>0</v>
      </c>
      <c r="CB62" s="65">
        <f t="shared" si="81"/>
        <v>0</v>
      </c>
      <c r="CC62" s="65">
        <f t="shared" si="81"/>
        <v>0</v>
      </c>
      <c r="CD62" s="65">
        <f t="shared" si="81"/>
        <v>0</v>
      </c>
      <c r="CE62" s="65">
        <f t="shared" si="81"/>
        <v>0</v>
      </c>
      <c r="CF62" s="65">
        <f t="shared" si="81"/>
        <v>0</v>
      </c>
      <c r="CG62" s="65">
        <f t="shared" si="81"/>
        <v>0</v>
      </c>
      <c r="CH62" s="65">
        <f t="shared" si="81"/>
        <v>0</v>
      </c>
      <c r="CI62" s="65">
        <f t="shared" si="81"/>
        <v>0</v>
      </c>
      <c r="CJ62" s="65">
        <f t="shared" si="81"/>
        <v>0</v>
      </c>
      <c r="CK62" s="65">
        <f t="shared" si="81"/>
        <v>0</v>
      </c>
      <c r="CL62" s="65">
        <f t="shared" si="81"/>
        <v>0</v>
      </c>
      <c r="CM62" s="65">
        <f t="shared" si="81"/>
        <v>0</v>
      </c>
      <c r="CN62" s="65">
        <f t="shared" si="81"/>
        <v>0</v>
      </c>
      <c r="CO62" s="65">
        <f t="shared" si="81"/>
        <v>0</v>
      </c>
      <c r="CP62" s="65">
        <f t="shared" si="81"/>
        <v>0</v>
      </c>
      <c r="CQ62" s="65">
        <f t="shared" si="81"/>
        <v>0</v>
      </c>
      <c r="CR62" s="65">
        <f t="shared" si="81"/>
        <v>0</v>
      </c>
      <c r="CS62" s="65">
        <f t="shared" si="81"/>
        <v>0</v>
      </c>
      <c r="CT62" s="65">
        <f t="shared" si="81"/>
        <v>0</v>
      </c>
      <c r="CU62" s="65">
        <f t="shared" si="81"/>
        <v>0</v>
      </c>
      <c r="CV62" s="65">
        <f t="shared" si="81"/>
        <v>0</v>
      </c>
      <c r="CW62" s="65">
        <f t="shared" ref="CW62:DP62" si="82">CW$49*CW19</f>
        <v>0</v>
      </c>
      <c r="CX62" s="65">
        <f t="shared" si="82"/>
        <v>0</v>
      </c>
      <c r="CY62" s="65">
        <f t="shared" si="82"/>
        <v>0</v>
      </c>
      <c r="CZ62" s="65">
        <f t="shared" si="82"/>
        <v>0</v>
      </c>
      <c r="DA62" s="65">
        <f t="shared" si="82"/>
        <v>0</v>
      </c>
      <c r="DB62" s="65">
        <f t="shared" si="82"/>
        <v>0</v>
      </c>
      <c r="DC62" s="65">
        <f t="shared" si="82"/>
        <v>0</v>
      </c>
      <c r="DD62" s="65">
        <f t="shared" si="82"/>
        <v>0</v>
      </c>
      <c r="DE62" s="65">
        <f t="shared" si="82"/>
        <v>0</v>
      </c>
      <c r="DF62" s="65">
        <f t="shared" si="82"/>
        <v>0</v>
      </c>
      <c r="DG62" s="65">
        <f t="shared" si="82"/>
        <v>0</v>
      </c>
      <c r="DH62" s="65">
        <f t="shared" si="82"/>
        <v>0</v>
      </c>
      <c r="DI62" s="65">
        <f t="shared" si="82"/>
        <v>0</v>
      </c>
      <c r="DJ62" s="65">
        <f t="shared" si="82"/>
        <v>0</v>
      </c>
      <c r="DK62" s="65">
        <f t="shared" si="82"/>
        <v>0</v>
      </c>
      <c r="DL62" s="65">
        <f t="shared" si="82"/>
        <v>0</v>
      </c>
      <c r="DM62" s="65">
        <f t="shared" si="82"/>
        <v>0</v>
      </c>
      <c r="DN62" s="65">
        <f t="shared" si="82"/>
        <v>0</v>
      </c>
      <c r="DO62" s="65">
        <f t="shared" si="82"/>
        <v>0</v>
      </c>
      <c r="DP62" s="65">
        <f t="shared" si="82"/>
        <v>0</v>
      </c>
    </row>
    <row r="63" spans="1:120" x14ac:dyDescent="0.25">
      <c r="A63" s="65" t="str">
        <f t="shared" si="69"/>
        <v>21_VN</v>
      </c>
      <c r="B63" s="65" t="str">
        <f t="shared" si="69"/>
        <v>6_x_ngls</v>
      </c>
      <c r="C63" s="65" t="str">
        <f t="shared" si="69"/>
        <v>6_x_ngls</v>
      </c>
      <c r="D63" s="66" t="s">
        <v>171</v>
      </c>
      <c r="E63" s="66">
        <f t="shared" si="70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1"/>
        <v>21_VN</v>
      </c>
      <c r="BL63" s="65" t="str">
        <f t="shared" si="72"/>
        <v>d_ind_cem_6_x_ngls</v>
      </c>
      <c r="BM63" s="65"/>
      <c r="BN63" s="65"/>
      <c r="BO63" s="65">
        <f t="shared" ref="BO63:CV63" si="83">BO$49*BO20</f>
        <v>0</v>
      </c>
      <c r="BP63" s="65">
        <f t="shared" si="83"/>
        <v>0</v>
      </c>
      <c r="BQ63" s="65">
        <f t="shared" si="83"/>
        <v>0</v>
      </c>
      <c r="BR63" s="65">
        <f t="shared" si="83"/>
        <v>0</v>
      </c>
      <c r="BS63" s="65">
        <f t="shared" si="83"/>
        <v>0</v>
      </c>
      <c r="BT63" s="65">
        <f t="shared" si="83"/>
        <v>0</v>
      </c>
      <c r="BU63" s="65">
        <f t="shared" si="83"/>
        <v>0</v>
      </c>
      <c r="BV63" s="65">
        <f t="shared" si="83"/>
        <v>0</v>
      </c>
      <c r="BW63" s="65">
        <f t="shared" si="83"/>
        <v>0</v>
      </c>
      <c r="BX63" s="65">
        <f t="shared" si="83"/>
        <v>0</v>
      </c>
      <c r="BY63" s="65">
        <f t="shared" si="83"/>
        <v>0</v>
      </c>
      <c r="BZ63" s="65">
        <f t="shared" si="83"/>
        <v>0</v>
      </c>
      <c r="CA63" s="65">
        <f t="shared" si="83"/>
        <v>0</v>
      </c>
      <c r="CB63" s="65">
        <f t="shared" si="83"/>
        <v>0</v>
      </c>
      <c r="CC63" s="65">
        <f t="shared" si="83"/>
        <v>0</v>
      </c>
      <c r="CD63" s="65">
        <f t="shared" si="83"/>
        <v>0</v>
      </c>
      <c r="CE63" s="65">
        <f t="shared" si="83"/>
        <v>0</v>
      </c>
      <c r="CF63" s="65">
        <f t="shared" si="83"/>
        <v>0</v>
      </c>
      <c r="CG63" s="65">
        <f t="shared" si="83"/>
        <v>0</v>
      </c>
      <c r="CH63" s="65">
        <f t="shared" si="83"/>
        <v>0</v>
      </c>
      <c r="CI63" s="65">
        <f t="shared" si="83"/>
        <v>0</v>
      </c>
      <c r="CJ63" s="65">
        <f t="shared" si="83"/>
        <v>0</v>
      </c>
      <c r="CK63" s="65">
        <f t="shared" si="83"/>
        <v>0</v>
      </c>
      <c r="CL63" s="65">
        <f t="shared" si="83"/>
        <v>0</v>
      </c>
      <c r="CM63" s="65">
        <f t="shared" si="83"/>
        <v>0</v>
      </c>
      <c r="CN63" s="65">
        <f t="shared" si="83"/>
        <v>0</v>
      </c>
      <c r="CO63" s="65">
        <f t="shared" si="83"/>
        <v>0</v>
      </c>
      <c r="CP63" s="65">
        <f t="shared" si="83"/>
        <v>0</v>
      </c>
      <c r="CQ63" s="65">
        <f t="shared" si="83"/>
        <v>0</v>
      </c>
      <c r="CR63" s="65">
        <f t="shared" si="83"/>
        <v>0</v>
      </c>
      <c r="CS63" s="65">
        <f t="shared" si="83"/>
        <v>0</v>
      </c>
      <c r="CT63" s="65">
        <f t="shared" si="83"/>
        <v>0</v>
      </c>
      <c r="CU63" s="65">
        <f t="shared" si="83"/>
        <v>0</v>
      </c>
      <c r="CV63" s="65">
        <f t="shared" si="83"/>
        <v>0</v>
      </c>
      <c r="CW63" s="65">
        <f t="shared" ref="CW63:DP63" si="84">CW$49*CW20</f>
        <v>0</v>
      </c>
      <c r="CX63" s="65">
        <f t="shared" si="84"/>
        <v>0</v>
      </c>
      <c r="CY63" s="65">
        <f t="shared" si="84"/>
        <v>0</v>
      </c>
      <c r="CZ63" s="65">
        <f t="shared" si="84"/>
        <v>0</v>
      </c>
      <c r="DA63" s="65">
        <f t="shared" si="84"/>
        <v>0</v>
      </c>
      <c r="DB63" s="65">
        <f t="shared" si="84"/>
        <v>0</v>
      </c>
      <c r="DC63" s="65">
        <f t="shared" si="84"/>
        <v>0</v>
      </c>
      <c r="DD63" s="65">
        <f t="shared" si="84"/>
        <v>0</v>
      </c>
      <c r="DE63" s="65">
        <f t="shared" si="84"/>
        <v>0</v>
      </c>
      <c r="DF63" s="65">
        <f t="shared" si="84"/>
        <v>0</v>
      </c>
      <c r="DG63" s="65">
        <f t="shared" si="84"/>
        <v>0</v>
      </c>
      <c r="DH63" s="65">
        <f t="shared" si="84"/>
        <v>0</v>
      </c>
      <c r="DI63" s="65">
        <f t="shared" si="84"/>
        <v>0</v>
      </c>
      <c r="DJ63" s="65">
        <f t="shared" si="84"/>
        <v>0</v>
      </c>
      <c r="DK63" s="65">
        <f t="shared" si="84"/>
        <v>0</v>
      </c>
      <c r="DL63" s="65">
        <f t="shared" si="84"/>
        <v>0</v>
      </c>
      <c r="DM63" s="65">
        <f t="shared" si="84"/>
        <v>0</v>
      </c>
      <c r="DN63" s="65">
        <f t="shared" si="84"/>
        <v>0</v>
      </c>
      <c r="DO63" s="65">
        <f t="shared" si="84"/>
        <v>0</v>
      </c>
      <c r="DP63" s="65">
        <f t="shared" si="84"/>
        <v>0</v>
      </c>
    </row>
    <row r="64" spans="1:120" x14ac:dyDescent="0.25">
      <c r="A64" s="65" t="str">
        <f t="shared" si="69"/>
        <v>21_VN</v>
      </c>
      <c r="B64" s="65" t="str">
        <f t="shared" si="69"/>
        <v>7_1_motor_gasoline</v>
      </c>
      <c r="C64" s="65" t="str">
        <f t="shared" si="69"/>
        <v>7_1_mo_gasoline</v>
      </c>
      <c r="D64" s="66" t="s">
        <v>171</v>
      </c>
      <c r="E64" s="66">
        <f t="shared" si="70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1"/>
        <v>21_VN</v>
      </c>
      <c r="BL64" s="65" t="str">
        <f t="shared" si="72"/>
        <v>d_ind_cem_7_1_mo_gasoline</v>
      </c>
      <c r="BM64" s="65"/>
      <c r="BN64" s="65"/>
      <c r="BO64" s="65">
        <f t="shared" ref="BO64:CV64" si="85">BO$49*BO21</f>
        <v>0</v>
      </c>
      <c r="BP64" s="65">
        <f t="shared" si="85"/>
        <v>0</v>
      </c>
      <c r="BQ64" s="65">
        <f t="shared" si="85"/>
        <v>0</v>
      </c>
      <c r="BR64" s="65">
        <f t="shared" si="85"/>
        <v>0</v>
      </c>
      <c r="BS64" s="65">
        <f t="shared" si="85"/>
        <v>0</v>
      </c>
      <c r="BT64" s="65">
        <f t="shared" si="85"/>
        <v>0</v>
      </c>
      <c r="BU64" s="65">
        <f t="shared" si="85"/>
        <v>0</v>
      </c>
      <c r="BV64" s="65">
        <f t="shared" si="85"/>
        <v>0</v>
      </c>
      <c r="BW64" s="65">
        <f t="shared" si="85"/>
        <v>0</v>
      </c>
      <c r="BX64" s="65">
        <f t="shared" si="85"/>
        <v>0</v>
      </c>
      <c r="BY64" s="65">
        <f t="shared" si="85"/>
        <v>0</v>
      </c>
      <c r="BZ64" s="65">
        <f t="shared" si="85"/>
        <v>0</v>
      </c>
      <c r="CA64" s="65">
        <f t="shared" si="85"/>
        <v>0</v>
      </c>
      <c r="CB64" s="65">
        <f t="shared" si="85"/>
        <v>0</v>
      </c>
      <c r="CC64" s="65">
        <f t="shared" si="85"/>
        <v>0</v>
      </c>
      <c r="CD64" s="65">
        <f t="shared" si="85"/>
        <v>0</v>
      </c>
      <c r="CE64" s="65">
        <f t="shared" si="85"/>
        <v>0</v>
      </c>
      <c r="CF64" s="65">
        <f t="shared" si="85"/>
        <v>0</v>
      </c>
      <c r="CG64" s="65">
        <f t="shared" si="85"/>
        <v>0</v>
      </c>
      <c r="CH64" s="65">
        <f t="shared" si="85"/>
        <v>0</v>
      </c>
      <c r="CI64" s="65">
        <f t="shared" si="85"/>
        <v>0</v>
      </c>
      <c r="CJ64" s="65">
        <f t="shared" si="85"/>
        <v>0</v>
      </c>
      <c r="CK64" s="65">
        <f t="shared" si="85"/>
        <v>0</v>
      </c>
      <c r="CL64" s="65">
        <f t="shared" si="85"/>
        <v>0</v>
      </c>
      <c r="CM64" s="65">
        <f t="shared" si="85"/>
        <v>0</v>
      </c>
      <c r="CN64" s="65">
        <f t="shared" si="85"/>
        <v>0</v>
      </c>
      <c r="CO64" s="65">
        <f t="shared" si="85"/>
        <v>0</v>
      </c>
      <c r="CP64" s="65">
        <f t="shared" si="85"/>
        <v>0</v>
      </c>
      <c r="CQ64" s="65">
        <f t="shared" si="85"/>
        <v>0</v>
      </c>
      <c r="CR64" s="65">
        <f t="shared" si="85"/>
        <v>0</v>
      </c>
      <c r="CS64" s="65">
        <f t="shared" si="85"/>
        <v>0</v>
      </c>
      <c r="CT64" s="65">
        <f t="shared" si="85"/>
        <v>0</v>
      </c>
      <c r="CU64" s="65">
        <f t="shared" si="85"/>
        <v>0</v>
      </c>
      <c r="CV64" s="65">
        <f t="shared" si="85"/>
        <v>0</v>
      </c>
      <c r="CW64" s="65">
        <f t="shared" ref="CW64:DP64" si="86">CW$49*CW21</f>
        <v>0</v>
      </c>
      <c r="CX64" s="65">
        <f t="shared" si="86"/>
        <v>0</v>
      </c>
      <c r="CY64" s="65">
        <f t="shared" si="86"/>
        <v>0</v>
      </c>
      <c r="CZ64" s="65">
        <f t="shared" si="86"/>
        <v>0</v>
      </c>
      <c r="DA64" s="65">
        <f t="shared" si="86"/>
        <v>0</v>
      </c>
      <c r="DB64" s="65">
        <f t="shared" si="86"/>
        <v>0</v>
      </c>
      <c r="DC64" s="65">
        <f t="shared" si="86"/>
        <v>0</v>
      </c>
      <c r="DD64" s="65">
        <f t="shared" si="86"/>
        <v>0</v>
      </c>
      <c r="DE64" s="65">
        <f t="shared" si="86"/>
        <v>0</v>
      </c>
      <c r="DF64" s="65">
        <f t="shared" si="86"/>
        <v>0</v>
      </c>
      <c r="DG64" s="65">
        <f t="shared" si="86"/>
        <v>0</v>
      </c>
      <c r="DH64" s="65">
        <f t="shared" si="86"/>
        <v>0</v>
      </c>
      <c r="DI64" s="65">
        <f t="shared" si="86"/>
        <v>0</v>
      </c>
      <c r="DJ64" s="65">
        <f t="shared" si="86"/>
        <v>0</v>
      </c>
      <c r="DK64" s="65">
        <f t="shared" si="86"/>
        <v>0</v>
      </c>
      <c r="DL64" s="65">
        <f t="shared" si="86"/>
        <v>0</v>
      </c>
      <c r="DM64" s="65">
        <f t="shared" si="86"/>
        <v>0</v>
      </c>
      <c r="DN64" s="65">
        <f t="shared" si="86"/>
        <v>0</v>
      </c>
      <c r="DO64" s="65">
        <f t="shared" si="86"/>
        <v>0</v>
      </c>
      <c r="DP64" s="65">
        <f t="shared" si="86"/>
        <v>0</v>
      </c>
    </row>
    <row r="65" spans="1:120" x14ac:dyDescent="0.25">
      <c r="A65" s="65" t="str">
        <f t="shared" si="69"/>
        <v>21_VN</v>
      </c>
      <c r="B65" s="65" t="str">
        <f t="shared" si="69"/>
        <v>7_2_aviation_gasoline</v>
      </c>
      <c r="C65" s="65" t="str">
        <f t="shared" si="69"/>
        <v>7_2_avi_gasoline</v>
      </c>
      <c r="D65" s="66" t="s">
        <v>171</v>
      </c>
      <c r="E65" s="66">
        <f t="shared" si="70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1"/>
        <v>21_VN</v>
      </c>
      <c r="BL65" s="65" t="str">
        <f t="shared" si="72"/>
        <v>d_ind_cem_7_2_avi_gasoline</v>
      </c>
      <c r="BM65" s="65"/>
      <c r="BN65" s="65"/>
      <c r="BO65" s="65">
        <f t="shared" ref="BO65:CV65" si="87">BO$49*BO22</f>
        <v>0</v>
      </c>
      <c r="BP65" s="65">
        <f t="shared" si="87"/>
        <v>0</v>
      </c>
      <c r="BQ65" s="65">
        <f t="shared" si="87"/>
        <v>0</v>
      </c>
      <c r="BR65" s="65">
        <f t="shared" si="87"/>
        <v>0</v>
      </c>
      <c r="BS65" s="65">
        <f t="shared" si="87"/>
        <v>0</v>
      </c>
      <c r="BT65" s="65">
        <f t="shared" si="87"/>
        <v>0</v>
      </c>
      <c r="BU65" s="65">
        <f t="shared" si="87"/>
        <v>0</v>
      </c>
      <c r="BV65" s="65">
        <f t="shared" si="87"/>
        <v>0</v>
      </c>
      <c r="BW65" s="65">
        <f t="shared" si="87"/>
        <v>0</v>
      </c>
      <c r="BX65" s="65">
        <f t="shared" si="87"/>
        <v>0</v>
      </c>
      <c r="BY65" s="65">
        <f t="shared" si="87"/>
        <v>0</v>
      </c>
      <c r="BZ65" s="65">
        <f t="shared" si="87"/>
        <v>0</v>
      </c>
      <c r="CA65" s="65">
        <f t="shared" si="87"/>
        <v>0</v>
      </c>
      <c r="CB65" s="65">
        <f t="shared" si="87"/>
        <v>0</v>
      </c>
      <c r="CC65" s="65">
        <f t="shared" si="87"/>
        <v>0</v>
      </c>
      <c r="CD65" s="65">
        <f t="shared" si="87"/>
        <v>0</v>
      </c>
      <c r="CE65" s="65">
        <f t="shared" si="87"/>
        <v>0</v>
      </c>
      <c r="CF65" s="65">
        <f t="shared" si="87"/>
        <v>0</v>
      </c>
      <c r="CG65" s="65">
        <f t="shared" si="87"/>
        <v>0</v>
      </c>
      <c r="CH65" s="65">
        <f t="shared" si="87"/>
        <v>0</v>
      </c>
      <c r="CI65" s="65">
        <f t="shared" si="87"/>
        <v>0</v>
      </c>
      <c r="CJ65" s="65">
        <f t="shared" si="87"/>
        <v>0</v>
      </c>
      <c r="CK65" s="65">
        <f t="shared" si="87"/>
        <v>0</v>
      </c>
      <c r="CL65" s="65">
        <f t="shared" si="87"/>
        <v>0</v>
      </c>
      <c r="CM65" s="65">
        <f t="shared" si="87"/>
        <v>0</v>
      </c>
      <c r="CN65" s="65">
        <f t="shared" si="87"/>
        <v>0</v>
      </c>
      <c r="CO65" s="65">
        <f t="shared" si="87"/>
        <v>0</v>
      </c>
      <c r="CP65" s="65">
        <f t="shared" si="87"/>
        <v>0</v>
      </c>
      <c r="CQ65" s="65">
        <f t="shared" si="87"/>
        <v>0</v>
      </c>
      <c r="CR65" s="65">
        <f t="shared" si="87"/>
        <v>0</v>
      </c>
      <c r="CS65" s="65">
        <f t="shared" si="87"/>
        <v>0</v>
      </c>
      <c r="CT65" s="65">
        <f t="shared" si="87"/>
        <v>0</v>
      </c>
      <c r="CU65" s="65">
        <f t="shared" si="87"/>
        <v>0</v>
      </c>
      <c r="CV65" s="65">
        <f t="shared" si="87"/>
        <v>0</v>
      </c>
      <c r="CW65" s="65">
        <f t="shared" ref="CW65:DP65" si="88">CW$49*CW22</f>
        <v>0</v>
      </c>
      <c r="CX65" s="65">
        <f t="shared" si="88"/>
        <v>0</v>
      </c>
      <c r="CY65" s="65">
        <f t="shared" si="88"/>
        <v>0</v>
      </c>
      <c r="CZ65" s="65">
        <f t="shared" si="88"/>
        <v>0</v>
      </c>
      <c r="DA65" s="65">
        <f t="shared" si="88"/>
        <v>0</v>
      </c>
      <c r="DB65" s="65">
        <f t="shared" si="88"/>
        <v>0</v>
      </c>
      <c r="DC65" s="65">
        <f t="shared" si="88"/>
        <v>0</v>
      </c>
      <c r="DD65" s="65">
        <f t="shared" si="88"/>
        <v>0</v>
      </c>
      <c r="DE65" s="65">
        <f t="shared" si="88"/>
        <v>0</v>
      </c>
      <c r="DF65" s="65">
        <f t="shared" si="88"/>
        <v>0</v>
      </c>
      <c r="DG65" s="65">
        <f t="shared" si="88"/>
        <v>0</v>
      </c>
      <c r="DH65" s="65">
        <f t="shared" si="88"/>
        <v>0</v>
      </c>
      <c r="DI65" s="65">
        <f t="shared" si="88"/>
        <v>0</v>
      </c>
      <c r="DJ65" s="65">
        <f t="shared" si="88"/>
        <v>0</v>
      </c>
      <c r="DK65" s="65">
        <f t="shared" si="88"/>
        <v>0</v>
      </c>
      <c r="DL65" s="65">
        <f t="shared" si="88"/>
        <v>0</v>
      </c>
      <c r="DM65" s="65">
        <f t="shared" si="88"/>
        <v>0</v>
      </c>
      <c r="DN65" s="65">
        <f t="shared" si="88"/>
        <v>0</v>
      </c>
      <c r="DO65" s="65">
        <f t="shared" si="88"/>
        <v>0</v>
      </c>
      <c r="DP65" s="65">
        <f t="shared" si="88"/>
        <v>0</v>
      </c>
    </row>
    <row r="66" spans="1:120" x14ac:dyDescent="0.25">
      <c r="A66" s="65" t="str">
        <f t="shared" si="69"/>
        <v>21_VN</v>
      </c>
      <c r="B66" s="65" t="str">
        <f t="shared" si="69"/>
        <v>7_3_naphtha</v>
      </c>
      <c r="C66" s="65" t="str">
        <f t="shared" si="69"/>
        <v>7_3_naphtha</v>
      </c>
      <c r="D66" s="66" t="s">
        <v>171</v>
      </c>
      <c r="E66" s="66">
        <f t="shared" si="70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1"/>
        <v>21_VN</v>
      </c>
      <c r="BL66" s="65" t="str">
        <f t="shared" si="72"/>
        <v>d_ind_cem_7_3_naphtha</v>
      </c>
      <c r="BM66" s="65"/>
      <c r="BN66" s="65"/>
      <c r="BO66" s="65">
        <f t="shared" ref="BO66:CV66" si="89">BO$49*BO23</f>
        <v>0</v>
      </c>
      <c r="BP66" s="65">
        <f t="shared" si="89"/>
        <v>0</v>
      </c>
      <c r="BQ66" s="65">
        <f t="shared" si="89"/>
        <v>0</v>
      </c>
      <c r="BR66" s="65">
        <f t="shared" si="89"/>
        <v>0</v>
      </c>
      <c r="BS66" s="65">
        <f t="shared" si="89"/>
        <v>0</v>
      </c>
      <c r="BT66" s="65">
        <f t="shared" si="89"/>
        <v>0</v>
      </c>
      <c r="BU66" s="65">
        <f t="shared" si="89"/>
        <v>0</v>
      </c>
      <c r="BV66" s="65">
        <f t="shared" si="89"/>
        <v>0</v>
      </c>
      <c r="BW66" s="65">
        <f t="shared" si="89"/>
        <v>0</v>
      </c>
      <c r="BX66" s="65">
        <f t="shared" si="89"/>
        <v>0</v>
      </c>
      <c r="BY66" s="65">
        <f t="shared" si="89"/>
        <v>0</v>
      </c>
      <c r="BZ66" s="65">
        <f t="shared" si="89"/>
        <v>0</v>
      </c>
      <c r="CA66" s="65">
        <f t="shared" si="89"/>
        <v>0</v>
      </c>
      <c r="CB66" s="65">
        <f t="shared" si="89"/>
        <v>0</v>
      </c>
      <c r="CC66" s="65">
        <f t="shared" si="89"/>
        <v>0</v>
      </c>
      <c r="CD66" s="65">
        <f t="shared" si="89"/>
        <v>0</v>
      </c>
      <c r="CE66" s="65">
        <f t="shared" si="89"/>
        <v>0</v>
      </c>
      <c r="CF66" s="65">
        <f t="shared" si="89"/>
        <v>0</v>
      </c>
      <c r="CG66" s="65">
        <f t="shared" si="89"/>
        <v>0</v>
      </c>
      <c r="CH66" s="65">
        <f t="shared" si="89"/>
        <v>0</v>
      </c>
      <c r="CI66" s="65">
        <f t="shared" si="89"/>
        <v>0</v>
      </c>
      <c r="CJ66" s="65">
        <f t="shared" si="89"/>
        <v>0</v>
      </c>
      <c r="CK66" s="65">
        <f t="shared" si="89"/>
        <v>0</v>
      </c>
      <c r="CL66" s="65">
        <f t="shared" si="89"/>
        <v>0</v>
      </c>
      <c r="CM66" s="65">
        <f t="shared" si="89"/>
        <v>0</v>
      </c>
      <c r="CN66" s="65">
        <f t="shared" si="89"/>
        <v>0</v>
      </c>
      <c r="CO66" s="65">
        <f t="shared" si="89"/>
        <v>0</v>
      </c>
      <c r="CP66" s="65">
        <f t="shared" si="89"/>
        <v>0</v>
      </c>
      <c r="CQ66" s="65">
        <f t="shared" si="89"/>
        <v>0</v>
      </c>
      <c r="CR66" s="65">
        <f t="shared" si="89"/>
        <v>0</v>
      </c>
      <c r="CS66" s="65">
        <f t="shared" si="89"/>
        <v>0</v>
      </c>
      <c r="CT66" s="65">
        <f t="shared" si="89"/>
        <v>0</v>
      </c>
      <c r="CU66" s="65">
        <f t="shared" si="89"/>
        <v>0</v>
      </c>
      <c r="CV66" s="65">
        <f t="shared" si="89"/>
        <v>0</v>
      </c>
      <c r="CW66" s="65">
        <f t="shared" ref="CW66:DP66" si="90">CW$49*CW23</f>
        <v>0</v>
      </c>
      <c r="CX66" s="65">
        <f t="shared" si="90"/>
        <v>0</v>
      </c>
      <c r="CY66" s="65">
        <f t="shared" si="90"/>
        <v>0</v>
      </c>
      <c r="CZ66" s="65">
        <f t="shared" si="90"/>
        <v>0</v>
      </c>
      <c r="DA66" s="65">
        <f t="shared" si="90"/>
        <v>0</v>
      </c>
      <c r="DB66" s="65">
        <f t="shared" si="90"/>
        <v>0</v>
      </c>
      <c r="DC66" s="65">
        <f t="shared" si="90"/>
        <v>0</v>
      </c>
      <c r="DD66" s="65">
        <f t="shared" si="90"/>
        <v>0</v>
      </c>
      <c r="DE66" s="65">
        <f t="shared" si="90"/>
        <v>0</v>
      </c>
      <c r="DF66" s="65">
        <f t="shared" si="90"/>
        <v>0</v>
      </c>
      <c r="DG66" s="65">
        <f t="shared" si="90"/>
        <v>0</v>
      </c>
      <c r="DH66" s="65">
        <f t="shared" si="90"/>
        <v>0</v>
      </c>
      <c r="DI66" s="65">
        <f t="shared" si="90"/>
        <v>0</v>
      </c>
      <c r="DJ66" s="65">
        <f t="shared" si="90"/>
        <v>0</v>
      </c>
      <c r="DK66" s="65">
        <f t="shared" si="90"/>
        <v>0</v>
      </c>
      <c r="DL66" s="65">
        <f t="shared" si="90"/>
        <v>0</v>
      </c>
      <c r="DM66" s="65">
        <f t="shared" si="90"/>
        <v>0</v>
      </c>
      <c r="DN66" s="65">
        <f t="shared" si="90"/>
        <v>0</v>
      </c>
      <c r="DO66" s="65">
        <f t="shared" si="90"/>
        <v>0</v>
      </c>
      <c r="DP66" s="65">
        <f t="shared" si="90"/>
        <v>0</v>
      </c>
    </row>
    <row r="67" spans="1:120" x14ac:dyDescent="0.25">
      <c r="A67" s="65" t="str">
        <f t="shared" si="69"/>
        <v>21_VN</v>
      </c>
      <c r="B67" s="65" t="str">
        <f t="shared" si="69"/>
        <v>7_x_jet_fuel</v>
      </c>
      <c r="C67" s="65" t="str">
        <f t="shared" si="69"/>
        <v>7_x_jet_fuel</v>
      </c>
      <c r="D67" s="66" t="s">
        <v>171</v>
      </c>
      <c r="E67" s="66">
        <f t="shared" si="70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1"/>
        <v>21_VN</v>
      </c>
      <c r="BL67" s="65" t="str">
        <f t="shared" si="72"/>
        <v>d_ind_cem_7_x_jet_fuel</v>
      </c>
      <c r="BM67" s="65"/>
      <c r="BN67" s="65"/>
      <c r="BO67" s="65">
        <f t="shared" ref="BO67:CV67" si="91">BO$49*BO24</f>
        <v>0</v>
      </c>
      <c r="BP67" s="65">
        <f t="shared" si="91"/>
        <v>0</v>
      </c>
      <c r="BQ67" s="65">
        <f t="shared" si="91"/>
        <v>0</v>
      </c>
      <c r="BR67" s="65">
        <f t="shared" si="91"/>
        <v>0</v>
      </c>
      <c r="BS67" s="65">
        <f t="shared" si="91"/>
        <v>0</v>
      </c>
      <c r="BT67" s="65">
        <f t="shared" si="91"/>
        <v>0</v>
      </c>
      <c r="BU67" s="65">
        <f t="shared" si="91"/>
        <v>0</v>
      </c>
      <c r="BV67" s="65">
        <f t="shared" si="91"/>
        <v>0</v>
      </c>
      <c r="BW67" s="65">
        <f t="shared" si="91"/>
        <v>0</v>
      </c>
      <c r="BX67" s="65">
        <f t="shared" si="91"/>
        <v>0</v>
      </c>
      <c r="BY67" s="65">
        <f t="shared" si="91"/>
        <v>0</v>
      </c>
      <c r="BZ67" s="65">
        <f t="shared" si="91"/>
        <v>0</v>
      </c>
      <c r="CA67" s="65">
        <f t="shared" si="91"/>
        <v>0</v>
      </c>
      <c r="CB67" s="65">
        <f t="shared" si="91"/>
        <v>0</v>
      </c>
      <c r="CC67" s="65">
        <f t="shared" si="91"/>
        <v>0</v>
      </c>
      <c r="CD67" s="65">
        <f t="shared" si="91"/>
        <v>0</v>
      </c>
      <c r="CE67" s="65">
        <f t="shared" si="91"/>
        <v>0</v>
      </c>
      <c r="CF67" s="65">
        <f t="shared" si="91"/>
        <v>0</v>
      </c>
      <c r="CG67" s="65">
        <f t="shared" si="91"/>
        <v>0</v>
      </c>
      <c r="CH67" s="65">
        <f t="shared" si="91"/>
        <v>0</v>
      </c>
      <c r="CI67" s="65">
        <f t="shared" si="91"/>
        <v>0</v>
      </c>
      <c r="CJ67" s="65">
        <f t="shared" si="91"/>
        <v>0</v>
      </c>
      <c r="CK67" s="65">
        <f t="shared" si="91"/>
        <v>0</v>
      </c>
      <c r="CL67" s="65">
        <f t="shared" si="91"/>
        <v>0</v>
      </c>
      <c r="CM67" s="65">
        <f t="shared" si="91"/>
        <v>0</v>
      </c>
      <c r="CN67" s="65">
        <f t="shared" si="91"/>
        <v>0</v>
      </c>
      <c r="CO67" s="65">
        <f t="shared" si="91"/>
        <v>0</v>
      </c>
      <c r="CP67" s="65">
        <f t="shared" si="91"/>
        <v>0</v>
      </c>
      <c r="CQ67" s="65">
        <f t="shared" si="91"/>
        <v>0</v>
      </c>
      <c r="CR67" s="65">
        <f t="shared" si="91"/>
        <v>0</v>
      </c>
      <c r="CS67" s="65">
        <f t="shared" si="91"/>
        <v>0</v>
      </c>
      <c r="CT67" s="65">
        <f t="shared" si="91"/>
        <v>0</v>
      </c>
      <c r="CU67" s="65">
        <f t="shared" si="91"/>
        <v>0</v>
      </c>
      <c r="CV67" s="65">
        <f t="shared" si="91"/>
        <v>0</v>
      </c>
      <c r="CW67" s="65">
        <f t="shared" ref="CW67:DP67" si="92">CW$49*CW24</f>
        <v>0</v>
      </c>
      <c r="CX67" s="65">
        <f t="shared" si="92"/>
        <v>0</v>
      </c>
      <c r="CY67" s="65">
        <f t="shared" si="92"/>
        <v>0</v>
      </c>
      <c r="CZ67" s="65">
        <f t="shared" si="92"/>
        <v>0</v>
      </c>
      <c r="DA67" s="65">
        <f t="shared" si="92"/>
        <v>0</v>
      </c>
      <c r="DB67" s="65">
        <f t="shared" si="92"/>
        <v>0</v>
      </c>
      <c r="DC67" s="65">
        <f t="shared" si="92"/>
        <v>0</v>
      </c>
      <c r="DD67" s="65">
        <f t="shared" si="92"/>
        <v>0</v>
      </c>
      <c r="DE67" s="65">
        <f t="shared" si="92"/>
        <v>0</v>
      </c>
      <c r="DF67" s="65">
        <f t="shared" si="92"/>
        <v>0</v>
      </c>
      <c r="DG67" s="65">
        <f t="shared" si="92"/>
        <v>0</v>
      </c>
      <c r="DH67" s="65">
        <f t="shared" si="92"/>
        <v>0</v>
      </c>
      <c r="DI67" s="65">
        <f t="shared" si="92"/>
        <v>0</v>
      </c>
      <c r="DJ67" s="65">
        <f t="shared" si="92"/>
        <v>0</v>
      </c>
      <c r="DK67" s="65">
        <f t="shared" si="92"/>
        <v>0</v>
      </c>
      <c r="DL67" s="65">
        <f t="shared" si="92"/>
        <v>0</v>
      </c>
      <c r="DM67" s="65">
        <f t="shared" si="92"/>
        <v>0</v>
      </c>
      <c r="DN67" s="65">
        <f t="shared" si="92"/>
        <v>0</v>
      </c>
      <c r="DO67" s="65">
        <f t="shared" si="92"/>
        <v>0</v>
      </c>
      <c r="DP67" s="65">
        <f t="shared" si="92"/>
        <v>0</v>
      </c>
    </row>
    <row r="68" spans="1:120" x14ac:dyDescent="0.25">
      <c r="A68" s="65" t="str">
        <f t="shared" si="69"/>
        <v>21_VN</v>
      </c>
      <c r="B68" s="65" t="str">
        <f t="shared" si="69"/>
        <v>7_6_kerosene</v>
      </c>
      <c r="C68" s="65" t="str">
        <f t="shared" si="69"/>
        <v>7_6_kerosene</v>
      </c>
      <c r="D68" s="66" t="s">
        <v>171</v>
      </c>
      <c r="E68" s="66">
        <f t="shared" si="70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1"/>
        <v>21_VN</v>
      </c>
      <c r="BL68" s="65" t="str">
        <f t="shared" si="72"/>
        <v>d_ind_cem_7_6_kerosene</v>
      </c>
      <c r="BM68" s="65"/>
      <c r="BN68" s="65"/>
      <c r="BO68" s="65">
        <f t="shared" ref="BO68:CV68" si="93">BO$49*BO25</f>
        <v>0</v>
      </c>
      <c r="BP68" s="65">
        <f t="shared" si="93"/>
        <v>0</v>
      </c>
      <c r="BQ68" s="65">
        <f t="shared" si="93"/>
        <v>0</v>
      </c>
      <c r="BR68" s="65">
        <f t="shared" si="93"/>
        <v>0</v>
      </c>
      <c r="BS68" s="65">
        <f t="shared" si="93"/>
        <v>0</v>
      </c>
      <c r="BT68" s="65">
        <f t="shared" si="93"/>
        <v>0</v>
      </c>
      <c r="BU68" s="65">
        <f t="shared" si="93"/>
        <v>0</v>
      </c>
      <c r="BV68" s="65">
        <f t="shared" si="93"/>
        <v>0</v>
      </c>
      <c r="BW68" s="65">
        <f t="shared" si="93"/>
        <v>0</v>
      </c>
      <c r="BX68" s="65">
        <f t="shared" si="93"/>
        <v>0</v>
      </c>
      <c r="BY68" s="65">
        <f t="shared" si="93"/>
        <v>0</v>
      </c>
      <c r="BZ68" s="65">
        <f t="shared" si="93"/>
        <v>0</v>
      </c>
      <c r="CA68" s="65">
        <f t="shared" si="93"/>
        <v>0</v>
      </c>
      <c r="CB68" s="65">
        <f t="shared" si="93"/>
        <v>0</v>
      </c>
      <c r="CC68" s="65">
        <f t="shared" si="93"/>
        <v>0</v>
      </c>
      <c r="CD68" s="65">
        <f t="shared" si="93"/>
        <v>0</v>
      </c>
      <c r="CE68" s="65">
        <f t="shared" si="93"/>
        <v>0</v>
      </c>
      <c r="CF68" s="65">
        <f t="shared" si="93"/>
        <v>0</v>
      </c>
      <c r="CG68" s="65">
        <f t="shared" si="93"/>
        <v>0</v>
      </c>
      <c r="CH68" s="65">
        <f t="shared" si="93"/>
        <v>0</v>
      </c>
      <c r="CI68" s="65">
        <f t="shared" si="93"/>
        <v>0</v>
      </c>
      <c r="CJ68" s="65">
        <f t="shared" si="93"/>
        <v>0</v>
      </c>
      <c r="CK68" s="65">
        <f t="shared" si="93"/>
        <v>0</v>
      </c>
      <c r="CL68" s="65">
        <f t="shared" si="93"/>
        <v>0</v>
      </c>
      <c r="CM68" s="65">
        <f t="shared" si="93"/>
        <v>0</v>
      </c>
      <c r="CN68" s="65">
        <f t="shared" si="93"/>
        <v>0</v>
      </c>
      <c r="CO68" s="65">
        <f t="shared" si="93"/>
        <v>0</v>
      </c>
      <c r="CP68" s="65">
        <f t="shared" si="93"/>
        <v>0</v>
      </c>
      <c r="CQ68" s="65">
        <f t="shared" si="93"/>
        <v>0</v>
      </c>
      <c r="CR68" s="65">
        <f t="shared" si="93"/>
        <v>0</v>
      </c>
      <c r="CS68" s="65">
        <f t="shared" si="93"/>
        <v>0</v>
      </c>
      <c r="CT68" s="65">
        <f t="shared" si="93"/>
        <v>0</v>
      </c>
      <c r="CU68" s="65">
        <f t="shared" si="93"/>
        <v>0</v>
      </c>
      <c r="CV68" s="65">
        <f t="shared" si="93"/>
        <v>0</v>
      </c>
      <c r="CW68" s="65">
        <f t="shared" ref="CW68:DP68" si="94">CW$49*CW25</f>
        <v>0</v>
      </c>
      <c r="CX68" s="65">
        <f t="shared" si="94"/>
        <v>0</v>
      </c>
      <c r="CY68" s="65">
        <f t="shared" si="94"/>
        <v>0</v>
      </c>
      <c r="CZ68" s="65">
        <f t="shared" si="94"/>
        <v>0</v>
      </c>
      <c r="DA68" s="65">
        <f t="shared" si="94"/>
        <v>0</v>
      </c>
      <c r="DB68" s="65">
        <f t="shared" si="94"/>
        <v>0</v>
      </c>
      <c r="DC68" s="65">
        <f t="shared" si="94"/>
        <v>0</v>
      </c>
      <c r="DD68" s="65">
        <f t="shared" si="94"/>
        <v>0</v>
      </c>
      <c r="DE68" s="65">
        <f t="shared" si="94"/>
        <v>0</v>
      </c>
      <c r="DF68" s="65">
        <f t="shared" si="94"/>
        <v>0</v>
      </c>
      <c r="DG68" s="65">
        <f t="shared" si="94"/>
        <v>0</v>
      </c>
      <c r="DH68" s="65">
        <f t="shared" si="94"/>
        <v>0</v>
      </c>
      <c r="DI68" s="65">
        <f t="shared" si="94"/>
        <v>0</v>
      </c>
      <c r="DJ68" s="65">
        <f t="shared" si="94"/>
        <v>0</v>
      </c>
      <c r="DK68" s="65">
        <f t="shared" si="94"/>
        <v>0</v>
      </c>
      <c r="DL68" s="65">
        <f t="shared" si="94"/>
        <v>0</v>
      </c>
      <c r="DM68" s="65">
        <f t="shared" si="94"/>
        <v>0</v>
      </c>
      <c r="DN68" s="65">
        <f t="shared" si="94"/>
        <v>0</v>
      </c>
      <c r="DO68" s="65">
        <f t="shared" si="94"/>
        <v>0</v>
      </c>
      <c r="DP68" s="65">
        <f t="shared" si="94"/>
        <v>0</v>
      </c>
    </row>
    <row r="69" spans="1:120" x14ac:dyDescent="0.25">
      <c r="A69" s="65" t="str">
        <f t="shared" si="69"/>
        <v>21_VN</v>
      </c>
      <c r="B69" s="65" t="str">
        <f t="shared" si="69"/>
        <v>7_7_gas_diesel_oil</v>
      </c>
      <c r="C69" s="65" t="str">
        <f t="shared" si="69"/>
        <v>7_7_gas_diesel_oil</v>
      </c>
      <c r="D69" s="66" t="s">
        <v>171</v>
      </c>
      <c r="E69" s="66">
        <f t="shared" si="70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1"/>
        <v>21_VN</v>
      </c>
      <c r="BL69" s="65" t="str">
        <f t="shared" si="72"/>
        <v>d_ind_cem_7_7_gas_diesel_oil</v>
      </c>
      <c r="BM69" s="65"/>
      <c r="BN69" s="65"/>
      <c r="BO69" s="65">
        <f t="shared" ref="BO69:CV69" si="95">BO$49*BO26</f>
        <v>8.1438640010734247</v>
      </c>
      <c r="BP69" s="65">
        <f t="shared" si="95"/>
        <v>8.2117295344157046</v>
      </c>
      <c r="BQ69" s="65">
        <f t="shared" si="95"/>
        <v>8.8513731511233349</v>
      </c>
      <c r="BR69" s="65">
        <f t="shared" si="95"/>
        <v>8.0887250862721132</v>
      </c>
      <c r="BS69" s="65">
        <f t="shared" si="95"/>
        <v>8.9402582822928203</v>
      </c>
      <c r="BT69" s="65">
        <f t="shared" si="95"/>
        <v>9.8533143178867473</v>
      </c>
      <c r="BU69" s="65">
        <f t="shared" si="95"/>
        <v>10.315867697918641</v>
      </c>
      <c r="BV69" s="65">
        <f t="shared" si="95"/>
        <v>10.79934198860469</v>
      </c>
      <c r="BW69" s="65">
        <f t="shared" si="95"/>
        <v>11.304659063789504</v>
      </c>
      <c r="BX69" s="65">
        <f t="shared" si="95"/>
        <v>11.832780642788258</v>
      </c>
      <c r="BY69" s="65">
        <f t="shared" si="95"/>
        <v>12.384709987184817</v>
      </c>
      <c r="BZ69" s="65">
        <f t="shared" si="95"/>
        <v>12.854980969578326</v>
      </c>
      <c r="CA69" s="65">
        <f t="shared" si="95"/>
        <v>13.343109035190645</v>
      </c>
      <c r="CB69" s="65">
        <f t="shared" si="95"/>
        <v>13.849772251419051</v>
      </c>
      <c r="CC69" s="65">
        <f t="shared" si="95"/>
        <v>13.960991516827626</v>
      </c>
      <c r="CD69" s="65">
        <f t="shared" si="95"/>
        <v>14.073103917861419</v>
      </c>
      <c r="CE69" s="65">
        <f t="shared" si="95"/>
        <v>14.186116626760072</v>
      </c>
      <c r="CF69" s="65">
        <f t="shared" si="95"/>
        <v>14.300036873359582</v>
      </c>
      <c r="CG69" s="65">
        <f t="shared" si="95"/>
        <v>14.414871945554228</v>
      </c>
      <c r="CH69" s="65">
        <f t="shared" si="95"/>
        <v>14.530629189762974</v>
      </c>
      <c r="CI69" s="65">
        <f t="shared" si="95"/>
        <v>14.647316011399626</v>
      </c>
      <c r="CJ69" s="65">
        <f t="shared" si="95"/>
        <v>14.764939875346489</v>
      </c>
      <c r="CK69" s="65">
        <f t="shared" si="95"/>
        <v>14.883508306431596</v>
      </c>
      <c r="CL69" s="65">
        <f t="shared" si="95"/>
        <v>15.003028889910793</v>
      </c>
      <c r="CM69" s="65">
        <f t="shared" si="95"/>
        <v>15.123509271952365</v>
      </c>
      <c r="CN69" s="65">
        <f t="shared" si="95"/>
        <v>15.244957160126424</v>
      </c>
      <c r="CO69" s="65">
        <f t="shared" si="95"/>
        <v>15.367380323897995</v>
      </c>
      <c r="CP69" s="65">
        <f t="shared" si="95"/>
        <v>15.490786595124096</v>
      </c>
      <c r="CQ69" s="65">
        <f t="shared" si="95"/>
        <v>15.615183868554638</v>
      </c>
      <c r="CR69" s="65">
        <f t="shared" si="95"/>
        <v>15.740580102337647</v>
      </c>
      <c r="CS69" s="65">
        <f t="shared" si="95"/>
        <v>15.866983318528277</v>
      </c>
      <c r="CT69" s="65">
        <f t="shared" si="95"/>
        <v>15.994401603602</v>
      </c>
      <c r="CU69" s="65">
        <f t="shared" si="95"/>
        <v>16.122843108971836</v>
      </c>
      <c r="CV69" s="65">
        <f t="shared" si="95"/>
        <v>16.252316051510235</v>
      </c>
      <c r="CW69" s="65">
        <f t="shared" ref="CW69:DP69" si="96">CW$49*CW26</f>
        <v>16.220622489182361</v>
      </c>
      <c r="CX69" s="65">
        <f t="shared" si="96"/>
        <v>16.188990732315926</v>
      </c>
      <c r="CY69" s="65">
        <f t="shared" si="96"/>
        <v>16.1574206603844</v>
      </c>
      <c r="CZ69" s="65">
        <f t="shared" si="96"/>
        <v>16.125912153096298</v>
      </c>
      <c r="DA69" s="65">
        <f t="shared" si="96"/>
        <v>16.094465090394699</v>
      </c>
      <c r="DB69" s="65">
        <f t="shared" si="96"/>
        <v>16.063079352456825</v>
      </c>
      <c r="DC69" s="65">
        <f t="shared" si="96"/>
        <v>16.031754819693546</v>
      </c>
      <c r="DD69" s="65">
        <f t="shared" si="96"/>
        <v>16.00049137274895</v>
      </c>
      <c r="DE69" s="65">
        <f t="shared" si="96"/>
        <v>15.969288892499883</v>
      </c>
      <c r="DF69" s="65">
        <f t="shared" si="96"/>
        <v>15.938147260055485</v>
      </c>
      <c r="DG69" s="65">
        <f t="shared" si="96"/>
        <v>15.907066356756754</v>
      </c>
      <c r="DH69" s="65">
        <f t="shared" si="96"/>
        <v>15.876046064176075</v>
      </c>
      <c r="DI69" s="65">
        <f t="shared" si="96"/>
        <v>15.845086264116784</v>
      </c>
      <c r="DJ69" s="65">
        <f t="shared" si="96"/>
        <v>15.814186838612708</v>
      </c>
      <c r="DK69" s="65">
        <f t="shared" si="96"/>
        <v>15.783347669927721</v>
      </c>
      <c r="DL69" s="65">
        <f t="shared" si="96"/>
        <v>15.752568640555298</v>
      </c>
      <c r="DM69" s="65">
        <f t="shared" si="96"/>
        <v>15.721849633218051</v>
      </c>
      <c r="DN69" s="65">
        <f t="shared" si="96"/>
        <v>15.69119053086731</v>
      </c>
      <c r="DO69" s="65">
        <f t="shared" si="96"/>
        <v>15.660591216682645</v>
      </c>
      <c r="DP69" s="65">
        <f t="shared" si="96"/>
        <v>15.630051574071452</v>
      </c>
    </row>
    <row r="70" spans="1:120" x14ac:dyDescent="0.25">
      <c r="A70" s="65" t="str">
        <f t="shared" si="69"/>
        <v>21_VN</v>
      </c>
      <c r="B70" s="65" t="str">
        <f t="shared" si="69"/>
        <v>7_8_fuel_oil</v>
      </c>
      <c r="C70" s="65" t="str">
        <f t="shared" si="69"/>
        <v>7_8_fuel_oil</v>
      </c>
      <c r="D70" s="66" t="s">
        <v>171</v>
      </c>
      <c r="E70" s="66">
        <f t="shared" si="70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1"/>
        <v>21_VN</v>
      </c>
      <c r="BL70" s="65" t="str">
        <f t="shared" si="72"/>
        <v>d_ind_cem_7_8_fuel_oil</v>
      </c>
      <c r="BM70" s="65"/>
      <c r="BN70" s="65"/>
      <c r="BO70" s="65">
        <f t="shared" ref="BO70:CV70" si="97">BO$49*BO27</f>
        <v>1.47048856771244</v>
      </c>
      <c r="BP70" s="65">
        <f t="shared" si="97"/>
        <v>1.47048856771244</v>
      </c>
      <c r="BQ70" s="65">
        <f t="shared" si="97"/>
        <v>1.5850306531326623</v>
      </c>
      <c r="BR70" s="65">
        <f t="shared" si="97"/>
        <v>1.4484619490793169</v>
      </c>
      <c r="BS70" s="65">
        <f t="shared" si="97"/>
        <v>1.6009474668412194</v>
      </c>
      <c r="BT70" s="65">
        <f t="shared" si="97"/>
        <v>1.764449985573072</v>
      </c>
      <c r="BU70" s="65">
        <f t="shared" si="97"/>
        <v>1.8472802169443061</v>
      </c>
      <c r="BV70" s="65">
        <f t="shared" si="97"/>
        <v>1.9338567918615779</v>
      </c>
      <c r="BW70" s="65">
        <f t="shared" si="97"/>
        <v>2.0243447918638853</v>
      </c>
      <c r="BX70" s="65">
        <f t="shared" si="97"/>
        <v>2.1189164336873474</v>
      </c>
      <c r="BY70" s="65">
        <f t="shared" si="97"/>
        <v>2.2177513731137726</v>
      </c>
      <c r="BZ70" s="65">
        <f t="shared" si="97"/>
        <v>2.3019636088478315</v>
      </c>
      <c r="CA70" s="65">
        <f t="shared" si="97"/>
        <v>2.389373543265938</v>
      </c>
      <c r="CB70" s="65">
        <f t="shared" si="97"/>
        <v>2.480102599066154</v>
      </c>
      <c r="CC70" s="65">
        <f t="shared" si="97"/>
        <v>2.5000188247050108</v>
      </c>
      <c r="CD70" s="65">
        <f t="shared" si="97"/>
        <v>2.5200949856803634</v>
      </c>
      <c r="CE70" s="65">
        <f t="shared" si="97"/>
        <v>2.5403323663375317</v>
      </c>
      <c r="CF70" s="65">
        <f t="shared" si="97"/>
        <v>2.5607322613357151</v>
      </c>
      <c r="CG70" s="65">
        <f t="shared" si="97"/>
        <v>2.5812959757307086</v>
      </c>
      <c r="CH70" s="65">
        <f t="shared" si="97"/>
        <v>2.6020248250584244</v>
      </c>
      <c r="CI70" s="65">
        <f t="shared" si="97"/>
        <v>2.6229201354190823</v>
      </c>
      <c r="CJ70" s="65">
        <f t="shared" si="97"/>
        <v>2.6439832435620292</v>
      </c>
      <c r="CK70" s="65">
        <f t="shared" si="97"/>
        <v>2.6652154969711961</v>
      </c>
      <c r="CL70" s="65">
        <f t="shared" si="97"/>
        <v>2.6866182539514263</v>
      </c>
      <c r="CM70" s="65">
        <f t="shared" si="97"/>
        <v>2.70819288371526</v>
      </c>
      <c r="CN70" s="65">
        <f t="shared" si="97"/>
        <v>2.7299407664705684</v>
      </c>
      <c r="CO70" s="65">
        <f t="shared" si="97"/>
        <v>2.7518632935088494</v>
      </c>
      <c r="CP70" s="65">
        <f t="shared" si="97"/>
        <v>2.7739618672942457</v>
      </c>
      <c r="CQ70" s="65">
        <f t="shared" si="97"/>
        <v>2.7962379015532366</v>
      </c>
      <c r="CR70" s="65">
        <f t="shared" si="97"/>
        <v>2.8186928213651115</v>
      </c>
      <c r="CS70" s="65">
        <f t="shared" si="97"/>
        <v>2.8413280632531204</v>
      </c>
      <c r="CT70" s="65">
        <f t="shared" si="97"/>
        <v>2.8641450752763693</v>
      </c>
      <c r="CU70" s="65">
        <f t="shared" si="97"/>
        <v>2.8871453171224446</v>
      </c>
      <c r="CV70" s="65">
        <f t="shared" si="97"/>
        <v>2.9103302602008645</v>
      </c>
      <c r="CW70" s="65">
        <f t="shared" ref="CW70:DP70" si="98">CW$49*CW27</f>
        <v>2.9046548393436749</v>
      </c>
      <c r="CX70" s="65">
        <f t="shared" si="98"/>
        <v>2.8989904860970404</v>
      </c>
      <c r="CY70" s="65">
        <f t="shared" si="98"/>
        <v>2.8933371788780673</v>
      </c>
      <c r="CZ70" s="65">
        <f t="shared" si="98"/>
        <v>2.8876948961459514</v>
      </c>
      <c r="DA70" s="65">
        <f t="shared" si="98"/>
        <v>2.882063616401894</v>
      </c>
      <c r="DB70" s="65">
        <f t="shared" si="98"/>
        <v>2.8764433181890223</v>
      </c>
      <c r="DC70" s="65">
        <f t="shared" si="98"/>
        <v>2.8708339800923048</v>
      </c>
      <c r="DD70" s="65">
        <f t="shared" si="98"/>
        <v>2.8652355807384735</v>
      </c>
      <c r="DE70" s="65">
        <f t="shared" si="98"/>
        <v>2.859648098795939</v>
      </c>
      <c r="DF70" s="65">
        <f t="shared" si="98"/>
        <v>2.8540715129747105</v>
      </c>
      <c r="DG70" s="65">
        <f t="shared" si="98"/>
        <v>2.848505802026315</v>
      </c>
      <c r="DH70" s="65">
        <f t="shared" si="98"/>
        <v>2.8429509447437158</v>
      </c>
      <c r="DI70" s="65">
        <f t="shared" si="98"/>
        <v>2.8374069199612322</v>
      </c>
      <c r="DJ70" s="65">
        <f t="shared" si="98"/>
        <v>2.8318737065544584</v>
      </c>
      <c r="DK70" s="65">
        <f t="shared" si="98"/>
        <v>2.826351283440184</v>
      </c>
      <c r="DL70" s="65">
        <f t="shared" si="98"/>
        <v>2.8208396295763118</v>
      </c>
      <c r="DM70" s="65">
        <f t="shared" si="98"/>
        <v>2.8153387239617791</v>
      </c>
      <c r="DN70" s="65">
        <f t="shared" si="98"/>
        <v>2.809848545636477</v>
      </c>
      <c r="DO70" s="65">
        <f t="shared" si="98"/>
        <v>2.8043690736811708</v>
      </c>
      <c r="DP70" s="65">
        <f t="shared" si="98"/>
        <v>2.7989002872174216</v>
      </c>
    </row>
    <row r="71" spans="1:120" x14ac:dyDescent="0.25">
      <c r="A71" s="65" t="str">
        <f t="shared" si="69"/>
        <v>21_VN</v>
      </c>
      <c r="B71" s="65" t="str">
        <f t="shared" si="69"/>
        <v>7_9_lpg</v>
      </c>
      <c r="C71" s="65" t="str">
        <f t="shared" si="69"/>
        <v>7_9_lpg</v>
      </c>
      <c r="D71" s="66" t="s">
        <v>171</v>
      </c>
      <c r="E71" s="66">
        <f t="shared" si="70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1"/>
        <v>21_VN</v>
      </c>
      <c r="BL71" s="65" t="str">
        <f t="shared" si="72"/>
        <v>d_ind_cem_7_9_lpg</v>
      </c>
      <c r="BM71" s="65"/>
      <c r="BN71" s="65"/>
      <c r="BO71" s="65">
        <f t="shared" ref="BO71:CV71" si="99">BO$49*BO28</f>
        <v>1.062049605390198</v>
      </c>
      <c r="BP71" s="65">
        <f t="shared" si="99"/>
        <v>1.899891588919902</v>
      </c>
      <c r="BQ71" s="65">
        <f t="shared" si="99"/>
        <v>2.0478815491586007</v>
      </c>
      <c r="BR71" s="65">
        <f t="shared" si="99"/>
        <v>1.8714328926795645</v>
      </c>
      <c r="BS71" s="65">
        <f t="shared" si="99"/>
        <v>2.068446292843984</v>
      </c>
      <c r="BT71" s="65">
        <f t="shared" si="99"/>
        <v>2.2796938107958624</v>
      </c>
      <c r="BU71" s="65">
        <f t="shared" si="99"/>
        <v>2.3867116165414091</v>
      </c>
      <c r="BV71" s="65">
        <f t="shared" si="99"/>
        <v>2.4985697500178907</v>
      </c>
      <c r="BW71" s="65">
        <f t="shared" si="99"/>
        <v>2.6154814988593054</v>
      </c>
      <c r="BX71" s="65">
        <f t="shared" si="99"/>
        <v>2.7376693694731196</v>
      </c>
      <c r="BY71" s="65">
        <f t="shared" si="99"/>
        <v>2.8653654796168291</v>
      </c>
      <c r="BZ71" s="65">
        <f t="shared" si="99"/>
        <v>2.9741688541334859</v>
      </c>
      <c r="CA71" s="65">
        <f t="shared" si="99"/>
        <v>3.0871036996232029</v>
      </c>
      <c r="CB71" s="65">
        <f t="shared" si="99"/>
        <v>3.2043268958930189</v>
      </c>
      <c r="CC71" s="65">
        <f t="shared" si="99"/>
        <v>3.2300589351656246</v>
      </c>
      <c r="CD71" s="65">
        <f t="shared" si="99"/>
        <v>3.2559976131073443</v>
      </c>
      <c r="CE71" s="65">
        <f t="shared" si="99"/>
        <v>3.2821445891101142</v>
      </c>
      <c r="CF71" s="65">
        <f t="shared" si="99"/>
        <v>3.3085015358915442</v>
      </c>
      <c r="CG71" s="65">
        <f t="shared" si="99"/>
        <v>3.3350701396017901</v>
      </c>
      <c r="CH71" s="65">
        <f t="shared" si="99"/>
        <v>3.3618520999314652</v>
      </c>
      <c r="CI71" s="65">
        <f t="shared" si="99"/>
        <v>3.3888491302204136</v>
      </c>
      <c r="CJ71" s="65">
        <f t="shared" si="99"/>
        <v>3.4160629575672989</v>
      </c>
      <c r="CK71" s="65">
        <f t="shared" si="99"/>
        <v>3.4434953229400165</v>
      </c>
      <c r="CL71" s="65">
        <f t="shared" si="99"/>
        <v>3.4711479812872303</v>
      </c>
      <c r="CM71" s="65">
        <f t="shared" si="99"/>
        <v>3.4990227016505</v>
      </c>
      <c r="CN71" s="65">
        <f t="shared" si="99"/>
        <v>3.5271212672775025</v>
      </c>
      <c r="CO71" s="65">
        <f t="shared" si="99"/>
        <v>3.5554454757361196</v>
      </c>
      <c r="CP71" s="65">
        <f t="shared" si="99"/>
        <v>3.5839971390294378</v>
      </c>
      <c r="CQ71" s="65">
        <f t="shared" si="99"/>
        <v>3.6127780837116439</v>
      </c>
      <c r="CR71" s="65">
        <f t="shared" si="99"/>
        <v>3.6417901510049107</v>
      </c>
      <c r="CS71" s="65">
        <f t="shared" si="99"/>
        <v>3.6710351969171651</v>
      </c>
      <c r="CT71" s="65">
        <f t="shared" si="99"/>
        <v>3.7005150923608219</v>
      </c>
      <c r="CU71" s="65">
        <f t="shared" si="99"/>
        <v>3.730231723272452</v>
      </c>
      <c r="CV71" s="65">
        <f t="shared" si="99"/>
        <v>3.7601869907335255</v>
      </c>
      <c r="CW71" s="65">
        <f t="shared" ref="CW71:DP71" si="100">CW$49*CW28</f>
        <v>3.7528542684078232</v>
      </c>
      <c r="CX71" s="65">
        <f t="shared" si="100"/>
        <v>3.7455358455881931</v>
      </c>
      <c r="CY71" s="65">
        <f t="shared" si="100"/>
        <v>3.738231694389238</v>
      </c>
      <c r="CZ71" s="65">
        <f t="shared" si="100"/>
        <v>3.7309417869799395</v>
      </c>
      <c r="DA71" s="65">
        <f t="shared" si="100"/>
        <v>3.7236660955835537</v>
      </c>
      <c r="DB71" s="65">
        <f t="shared" si="100"/>
        <v>3.716404592477502</v>
      </c>
      <c r="DC71" s="65">
        <f t="shared" si="100"/>
        <v>3.7091572499932695</v>
      </c>
      <c r="DD71" s="65">
        <f t="shared" si="100"/>
        <v>3.7019240405162961</v>
      </c>
      <c r="DE71" s="65">
        <f t="shared" si="100"/>
        <v>3.6947049364858735</v>
      </c>
      <c r="DF71" s="65">
        <f t="shared" si="100"/>
        <v>3.6874999103950392</v>
      </c>
      <c r="DG71" s="65">
        <f t="shared" si="100"/>
        <v>3.6803089347904714</v>
      </c>
      <c r="DH71" s="65">
        <f t="shared" si="100"/>
        <v>3.6731319822723849</v>
      </c>
      <c r="DI71" s="65">
        <f t="shared" si="100"/>
        <v>3.6659690254944279</v>
      </c>
      <c r="DJ71" s="65">
        <f t="shared" si="100"/>
        <v>3.6588200371635762</v>
      </c>
      <c r="DK71" s="65">
        <f t="shared" si="100"/>
        <v>3.6516849900400277</v>
      </c>
      <c r="DL71" s="65">
        <f t="shared" si="100"/>
        <v>3.6445638569371033</v>
      </c>
      <c r="DM71" s="65">
        <f t="shared" si="100"/>
        <v>3.6374566107211388</v>
      </c>
      <c r="DN71" s="65">
        <f t="shared" si="100"/>
        <v>3.6303632243113833</v>
      </c>
      <c r="DO71" s="65">
        <f t="shared" si="100"/>
        <v>3.6232836706798963</v>
      </c>
      <c r="DP71" s="65">
        <f t="shared" si="100"/>
        <v>3.6162179228514448</v>
      </c>
    </row>
    <row r="72" spans="1:120" x14ac:dyDescent="0.25">
      <c r="A72" s="65" t="str">
        <f t="shared" si="69"/>
        <v>21_VN</v>
      </c>
      <c r="B72" s="65" t="str">
        <f t="shared" si="69"/>
        <v>7_10_refinery_gas_not_liquefied</v>
      </c>
      <c r="C72" s="65" t="str">
        <f t="shared" si="69"/>
        <v>7_10_refi_gas_notliq</v>
      </c>
      <c r="D72" s="66" t="s">
        <v>171</v>
      </c>
      <c r="E72" s="66">
        <f t="shared" si="70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1"/>
        <v>21_VN</v>
      </c>
      <c r="BL72" s="65" t="str">
        <f t="shared" si="72"/>
        <v>d_ind_cem_7_10_refi_gas_notliq</v>
      </c>
      <c r="BM72" s="65"/>
      <c r="BN72" s="65"/>
      <c r="BO72" s="65">
        <f t="shared" ref="BO72:CV72" si="101">BO$49*BO29</f>
        <v>0</v>
      </c>
      <c r="BP72" s="65">
        <f t="shared" si="101"/>
        <v>0</v>
      </c>
      <c r="BQ72" s="65">
        <f t="shared" si="101"/>
        <v>0</v>
      </c>
      <c r="BR72" s="65">
        <f t="shared" si="101"/>
        <v>0</v>
      </c>
      <c r="BS72" s="65">
        <f t="shared" si="101"/>
        <v>0</v>
      </c>
      <c r="BT72" s="65">
        <f t="shared" si="101"/>
        <v>0</v>
      </c>
      <c r="BU72" s="65">
        <f t="shared" si="101"/>
        <v>0</v>
      </c>
      <c r="BV72" s="65">
        <f t="shared" si="101"/>
        <v>0</v>
      </c>
      <c r="BW72" s="65">
        <f t="shared" si="101"/>
        <v>0</v>
      </c>
      <c r="BX72" s="65">
        <f t="shared" si="101"/>
        <v>0</v>
      </c>
      <c r="BY72" s="65">
        <f t="shared" si="101"/>
        <v>0</v>
      </c>
      <c r="BZ72" s="65">
        <f t="shared" si="101"/>
        <v>0</v>
      </c>
      <c r="CA72" s="65">
        <f t="shared" si="101"/>
        <v>0</v>
      </c>
      <c r="CB72" s="65">
        <f t="shared" si="101"/>
        <v>0</v>
      </c>
      <c r="CC72" s="65">
        <f t="shared" si="101"/>
        <v>0</v>
      </c>
      <c r="CD72" s="65">
        <f t="shared" si="101"/>
        <v>0</v>
      </c>
      <c r="CE72" s="65">
        <f t="shared" si="101"/>
        <v>0</v>
      </c>
      <c r="CF72" s="65">
        <f t="shared" si="101"/>
        <v>0</v>
      </c>
      <c r="CG72" s="65">
        <f t="shared" si="101"/>
        <v>0</v>
      </c>
      <c r="CH72" s="65">
        <f t="shared" si="101"/>
        <v>0</v>
      </c>
      <c r="CI72" s="65">
        <f t="shared" si="101"/>
        <v>0</v>
      </c>
      <c r="CJ72" s="65">
        <f t="shared" si="101"/>
        <v>0</v>
      </c>
      <c r="CK72" s="65">
        <f t="shared" si="101"/>
        <v>0</v>
      </c>
      <c r="CL72" s="65">
        <f t="shared" si="101"/>
        <v>0</v>
      </c>
      <c r="CM72" s="65">
        <f t="shared" si="101"/>
        <v>0</v>
      </c>
      <c r="CN72" s="65">
        <f t="shared" si="101"/>
        <v>0</v>
      </c>
      <c r="CO72" s="65">
        <f t="shared" si="101"/>
        <v>0</v>
      </c>
      <c r="CP72" s="65">
        <f t="shared" si="101"/>
        <v>0</v>
      </c>
      <c r="CQ72" s="65">
        <f t="shared" si="101"/>
        <v>0</v>
      </c>
      <c r="CR72" s="65">
        <f t="shared" si="101"/>
        <v>0</v>
      </c>
      <c r="CS72" s="65">
        <f t="shared" si="101"/>
        <v>0</v>
      </c>
      <c r="CT72" s="65">
        <f t="shared" si="101"/>
        <v>0</v>
      </c>
      <c r="CU72" s="65">
        <f t="shared" si="101"/>
        <v>0</v>
      </c>
      <c r="CV72" s="65">
        <f t="shared" si="101"/>
        <v>0</v>
      </c>
      <c r="CW72" s="65">
        <f t="shared" ref="CW72:DP72" si="102">CW$49*CW29</f>
        <v>0</v>
      </c>
      <c r="CX72" s="65">
        <f t="shared" si="102"/>
        <v>0</v>
      </c>
      <c r="CY72" s="65">
        <f t="shared" si="102"/>
        <v>0</v>
      </c>
      <c r="CZ72" s="65">
        <f t="shared" si="102"/>
        <v>0</v>
      </c>
      <c r="DA72" s="65">
        <f t="shared" si="102"/>
        <v>0</v>
      </c>
      <c r="DB72" s="65">
        <f t="shared" si="102"/>
        <v>0</v>
      </c>
      <c r="DC72" s="65">
        <f t="shared" si="102"/>
        <v>0</v>
      </c>
      <c r="DD72" s="65">
        <f t="shared" si="102"/>
        <v>0</v>
      </c>
      <c r="DE72" s="65">
        <f t="shared" si="102"/>
        <v>0</v>
      </c>
      <c r="DF72" s="65">
        <f t="shared" si="102"/>
        <v>0</v>
      </c>
      <c r="DG72" s="65">
        <f t="shared" si="102"/>
        <v>0</v>
      </c>
      <c r="DH72" s="65">
        <f t="shared" si="102"/>
        <v>0</v>
      </c>
      <c r="DI72" s="65">
        <f t="shared" si="102"/>
        <v>0</v>
      </c>
      <c r="DJ72" s="65">
        <f t="shared" si="102"/>
        <v>0</v>
      </c>
      <c r="DK72" s="65">
        <f t="shared" si="102"/>
        <v>0</v>
      </c>
      <c r="DL72" s="65">
        <f t="shared" si="102"/>
        <v>0</v>
      </c>
      <c r="DM72" s="65">
        <f t="shared" si="102"/>
        <v>0</v>
      </c>
      <c r="DN72" s="65">
        <f t="shared" si="102"/>
        <v>0</v>
      </c>
      <c r="DO72" s="65">
        <f t="shared" si="102"/>
        <v>0</v>
      </c>
      <c r="DP72" s="65">
        <f t="shared" si="102"/>
        <v>0</v>
      </c>
    </row>
    <row r="73" spans="1:120" x14ac:dyDescent="0.25">
      <c r="A73" s="65" t="str">
        <f t="shared" si="69"/>
        <v>21_VN</v>
      </c>
      <c r="B73" s="65" t="str">
        <f t="shared" si="69"/>
        <v>7_11_ethane</v>
      </c>
      <c r="C73" s="65" t="str">
        <f t="shared" si="69"/>
        <v>7_11_ethane</v>
      </c>
      <c r="D73" s="66" t="s">
        <v>171</v>
      </c>
      <c r="E73" s="66">
        <f t="shared" si="70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1"/>
        <v>21_VN</v>
      </c>
      <c r="BL73" s="65" t="str">
        <f t="shared" si="72"/>
        <v>d_ind_cem_7_11_ethane</v>
      </c>
      <c r="BM73" s="65"/>
      <c r="BN73" s="65"/>
      <c r="BO73" s="65">
        <f t="shared" ref="BO73:CV73" si="103">BO$49*BO30</f>
        <v>0</v>
      </c>
      <c r="BP73" s="65">
        <f t="shared" si="103"/>
        <v>0</v>
      </c>
      <c r="BQ73" s="65">
        <f t="shared" si="103"/>
        <v>0</v>
      </c>
      <c r="BR73" s="65">
        <f t="shared" si="103"/>
        <v>0</v>
      </c>
      <c r="BS73" s="65">
        <f t="shared" si="103"/>
        <v>0</v>
      </c>
      <c r="BT73" s="65">
        <f t="shared" si="103"/>
        <v>0</v>
      </c>
      <c r="BU73" s="65">
        <f t="shared" si="103"/>
        <v>0</v>
      </c>
      <c r="BV73" s="65">
        <f t="shared" si="103"/>
        <v>0</v>
      </c>
      <c r="BW73" s="65">
        <f t="shared" si="103"/>
        <v>0</v>
      </c>
      <c r="BX73" s="65">
        <f t="shared" si="103"/>
        <v>0</v>
      </c>
      <c r="BY73" s="65">
        <f t="shared" si="103"/>
        <v>0</v>
      </c>
      <c r="BZ73" s="65">
        <f t="shared" si="103"/>
        <v>0</v>
      </c>
      <c r="CA73" s="65">
        <f t="shared" si="103"/>
        <v>0</v>
      </c>
      <c r="CB73" s="65">
        <f t="shared" si="103"/>
        <v>0</v>
      </c>
      <c r="CC73" s="65">
        <f t="shared" si="103"/>
        <v>0</v>
      </c>
      <c r="CD73" s="65">
        <f t="shared" si="103"/>
        <v>0</v>
      </c>
      <c r="CE73" s="65">
        <f t="shared" si="103"/>
        <v>0</v>
      </c>
      <c r="CF73" s="65">
        <f t="shared" si="103"/>
        <v>0</v>
      </c>
      <c r="CG73" s="65">
        <f t="shared" si="103"/>
        <v>0</v>
      </c>
      <c r="CH73" s="65">
        <f t="shared" si="103"/>
        <v>0</v>
      </c>
      <c r="CI73" s="65">
        <f t="shared" si="103"/>
        <v>0</v>
      </c>
      <c r="CJ73" s="65">
        <f t="shared" si="103"/>
        <v>0</v>
      </c>
      <c r="CK73" s="65">
        <f t="shared" si="103"/>
        <v>0</v>
      </c>
      <c r="CL73" s="65">
        <f t="shared" si="103"/>
        <v>0</v>
      </c>
      <c r="CM73" s="65">
        <f t="shared" si="103"/>
        <v>0</v>
      </c>
      <c r="CN73" s="65">
        <f t="shared" si="103"/>
        <v>0</v>
      </c>
      <c r="CO73" s="65">
        <f t="shared" si="103"/>
        <v>0</v>
      </c>
      <c r="CP73" s="65">
        <f t="shared" si="103"/>
        <v>0</v>
      </c>
      <c r="CQ73" s="65">
        <f t="shared" si="103"/>
        <v>0</v>
      </c>
      <c r="CR73" s="65">
        <f t="shared" si="103"/>
        <v>0</v>
      </c>
      <c r="CS73" s="65">
        <f t="shared" si="103"/>
        <v>0</v>
      </c>
      <c r="CT73" s="65">
        <f t="shared" si="103"/>
        <v>0</v>
      </c>
      <c r="CU73" s="65">
        <f t="shared" si="103"/>
        <v>0</v>
      </c>
      <c r="CV73" s="65">
        <f t="shared" si="103"/>
        <v>0</v>
      </c>
      <c r="CW73" s="65">
        <f t="shared" ref="CW73:DP73" si="104">CW$49*CW30</f>
        <v>0</v>
      </c>
      <c r="CX73" s="65">
        <f t="shared" si="104"/>
        <v>0</v>
      </c>
      <c r="CY73" s="65">
        <f t="shared" si="104"/>
        <v>0</v>
      </c>
      <c r="CZ73" s="65">
        <f t="shared" si="104"/>
        <v>0</v>
      </c>
      <c r="DA73" s="65">
        <f t="shared" si="104"/>
        <v>0</v>
      </c>
      <c r="DB73" s="65">
        <f t="shared" si="104"/>
        <v>0</v>
      </c>
      <c r="DC73" s="65">
        <f t="shared" si="104"/>
        <v>0</v>
      </c>
      <c r="DD73" s="65">
        <f t="shared" si="104"/>
        <v>0</v>
      </c>
      <c r="DE73" s="65">
        <f t="shared" si="104"/>
        <v>0</v>
      </c>
      <c r="DF73" s="65">
        <f t="shared" si="104"/>
        <v>0</v>
      </c>
      <c r="DG73" s="65">
        <f t="shared" si="104"/>
        <v>0</v>
      </c>
      <c r="DH73" s="65">
        <f t="shared" si="104"/>
        <v>0</v>
      </c>
      <c r="DI73" s="65">
        <f t="shared" si="104"/>
        <v>0</v>
      </c>
      <c r="DJ73" s="65">
        <f t="shared" si="104"/>
        <v>0</v>
      </c>
      <c r="DK73" s="65">
        <f t="shared" si="104"/>
        <v>0</v>
      </c>
      <c r="DL73" s="65">
        <f t="shared" si="104"/>
        <v>0</v>
      </c>
      <c r="DM73" s="65">
        <f t="shared" si="104"/>
        <v>0</v>
      </c>
      <c r="DN73" s="65">
        <f t="shared" si="104"/>
        <v>0</v>
      </c>
      <c r="DO73" s="65">
        <f t="shared" si="104"/>
        <v>0</v>
      </c>
      <c r="DP73" s="65">
        <f t="shared" si="104"/>
        <v>0</v>
      </c>
    </row>
    <row r="74" spans="1:120" x14ac:dyDescent="0.25">
      <c r="A74" s="65" t="str">
        <f t="shared" si="69"/>
        <v>21_VN</v>
      </c>
      <c r="B74" s="65" t="str">
        <f t="shared" si="69"/>
        <v>7_x_other_petroleum_products</v>
      </c>
      <c r="C74" s="65" t="str">
        <f t="shared" si="69"/>
        <v>7_x_other_petrol_prod</v>
      </c>
      <c r="D74" s="66" t="s">
        <v>171</v>
      </c>
      <c r="E74" s="66">
        <f t="shared" si="70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1"/>
        <v>21_VN</v>
      </c>
      <c r="BL74" s="65" t="str">
        <f t="shared" si="72"/>
        <v>d_ind_cem_7_x_other_petrol_prod</v>
      </c>
      <c r="BM74" s="65"/>
      <c r="BN74" s="65"/>
      <c r="BO74" s="65">
        <f t="shared" ref="BO74:CV74" si="105">BO$49*BO31</f>
        <v>0</v>
      </c>
      <c r="BP74" s="65">
        <f t="shared" si="105"/>
        <v>0</v>
      </c>
      <c r="BQ74" s="65">
        <f t="shared" si="105"/>
        <v>0</v>
      </c>
      <c r="BR74" s="65">
        <f t="shared" si="105"/>
        <v>0</v>
      </c>
      <c r="BS74" s="65">
        <f t="shared" si="105"/>
        <v>0</v>
      </c>
      <c r="BT74" s="65">
        <f t="shared" si="105"/>
        <v>0</v>
      </c>
      <c r="BU74" s="65">
        <f t="shared" si="105"/>
        <v>0</v>
      </c>
      <c r="BV74" s="65">
        <f t="shared" si="105"/>
        <v>0</v>
      </c>
      <c r="BW74" s="65">
        <f t="shared" si="105"/>
        <v>0</v>
      </c>
      <c r="BX74" s="65">
        <f t="shared" si="105"/>
        <v>0</v>
      </c>
      <c r="BY74" s="65">
        <f t="shared" si="105"/>
        <v>0</v>
      </c>
      <c r="BZ74" s="65">
        <f t="shared" si="105"/>
        <v>0</v>
      </c>
      <c r="CA74" s="65">
        <f t="shared" si="105"/>
        <v>0</v>
      </c>
      <c r="CB74" s="65">
        <f t="shared" si="105"/>
        <v>0</v>
      </c>
      <c r="CC74" s="65">
        <f t="shared" si="105"/>
        <v>0</v>
      </c>
      <c r="CD74" s="65">
        <f t="shared" si="105"/>
        <v>0</v>
      </c>
      <c r="CE74" s="65">
        <f t="shared" si="105"/>
        <v>0</v>
      </c>
      <c r="CF74" s="65">
        <f t="shared" si="105"/>
        <v>0</v>
      </c>
      <c r="CG74" s="65">
        <f t="shared" si="105"/>
        <v>0</v>
      </c>
      <c r="CH74" s="65">
        <f t="shared" si="105"/>
        <v>0</v>
      </c>
      <c r="CI74" s="65">
        <f t="shared" si="105"/>
        <v>0</v>
      </c>
      <c r="CJ74" s="65">
        <f t="shared" si="105"/>
        <v>0</v>
      </c>
      <c r="CK74" s="65">
        <f t="shared" si="105"/>
        <v>0</v>
      </c>
      <c r="CL74" s="65">
        <f t="shared" si="105"/>
        <v>0</v>
      </c>
      <c r="CM74" s="65">
        <f t="shared" si="105"/>
        <v>0</v>
      </c>
      <c r="CN74" s="65">
        <f t="shared" si="105"/>
        <v>0</v>
      </c>
      <c r="CO74" s="65">
        <f t="shared" si="105"/>
        <v>0</v>
      </c>
      <c r="CP74" s="65">
        <f t="shared" si="105"/>
        <v>0</v>
      </c>
      <c r="CQ74" s="65">
        <f t="shared" si="105"/>
        <v>0</v>
      </c>
      <c r="CR74" s="65">
        <f t="shared" si="105"/>
        <v>0</v>
      </c>
      <c r="CS74" s="65">
        <f t="shared" si="105"/>
        <v>0</v>
      </c>
      <c r="CT74" s="65">
        <f t="shared" si="105"/>
        <v>0</v>
      </c>
      <c r="CU74" s="65">
        <f t="shared" si="105"/>
        <v>0</v>
      </c>
      <c r="CV74" s="65">
        <f t="shared" si="105"/>
        <v>0</v>
      </c>
      <c r="CW74" s="65">
        <f t="shared" ref="CW74:DP74" si="106">CW$49*CW31</f>
        <v>0</v>
      </c>
      <c r="CX74" s="65">
        <f t="shared" si="106"/>
        <v>0</v>
      </c>
      <c r="CY74" s="65">
        <f t="shared" si="106"/>
        <v>0</v>
      </c>
      <c r="CZ74" s="65">
        <f t="shared" si="106"/>
        <v>0</v>
      </c>
      <c r="DA74" s="65">
        <f t="shared" si="106"/>
        <v>0</v>
      </c>
      <c r="DB74" s="65">
        <f t="shared" si="106"/>
        <v>0</v>
      </c>
      <c r="DC74" s="65">
        <f t="shared" si="106"/>
        <v>0</v>
      </c>
      <c r="DD74" s="65">
        <f t="shared" si="106"/>
        <v>0</v>
      </c>
      <c r="DE74" s="65">
        <f t="shared" si="106"/>
        <v>0</v>
      </c>
      <c r="DF74" s="65">
        <f t="shared" si="106"/>
        <v>0</v>
      </c>
      <c r="DG74" s="65">
        <f t="shared" si="106"/>
        <v>0</v>
      </c>
      <c r="DH74" s="65">
        <f t="shared" si="106"/>
        <v>0</v>
      </c>
      <c r="DI74" s="65">
        <f t="shared" si="106"/>
        <v>0</v>
      </c>
      <c r="DJ74" s="65">
        <f t="shared" si="106"/>
        <v>0</v>
      </c>
      <c r="DK74" s="65">
        <f t="shared" si="106"/>
        <v>0</v>
      </c>
      <c r="DL74" s="65">
        <f t="shared" si="106"/>
        <v>0</v>
      </c>
      <c r="DM74" s="65">
        <f t="shared" si="106"/>
        <v>0</v>
      </c>
      <c r="DN74" s="65">
        <f t="shared" si="106"/>
        <v>0</v>
      </c>
      <c r="DO74" s="65">
        <f t="shared" si="106"/>
        <v>0</v>
      </c>
      <c r="DP74" s="65">
        <f t="shared" si="106"/>
        <v>0</v>
      </c>
    </row>
    <row r="75" spans="1:120" x14ac:dyDescent="0.25">
      <c r="A75" s="65" t="str">
        <f t="shared" si="69"/>
        <v>21_VN</v>
      </c>
      <c r="B75" s="65" t="str">
        <f t="shared" si="69"/>
        <v>8_1_natural_gas</v>
      </c>
      <c r="C75" s="65" t="str">
        <f t="shared" si="69"/>
        <v>8_1_natural_gas</v>
      </c>
      <c r="D75" s="66" t="s">
        <v>171</v>
      </c>
      <c r="E75" s="66">
        <f t="shared" si="70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1"/>
        <v>21_VN</v>
      </c>
      <c r="BL75" s="65" t="str">
        <f t="shared" si="72"/>
        <v>d_ind_cem_8_1_natural_gas</v>
      </c>
      <c r="BM75" s="65"/>
      <c r="BN75" s="65"/>
      <c r="BO75" s="65">
        <f t="shared" ref="BO75:CV75" si="107">BO$49*BO32</f>
        <v>8.2130644724572068</v>
      </c>
      <c r="BP75" s="65">
        <f t="shared" si="107"/>
        <v>4.5971083896276506</v>
      </c>
      <c r="BQ75" s="65">
        <f t="shared" si="107"/>
        <v>4.9551950782374741</v>
      </c>
      <c r="BR75" s="65">
        <f t="shared" si="107"/>
        <v>4.5282477704179529</v>
      </c>
      <c r="BS75" s="65">
        <f t="shared" si="107"/>
        <v>5.0049549467889021</v>
      </c>
      <c r="BT75" s="65">
        <f t="shared" si="107"/>
        <v>5.5161039737798001</v>
      </c>
      <c r="BU75" s="65">
        <f t="shared" si="107"/>
        <v>5.7750516187409957</v>
      </c>
      <c r="BV75" s="65">
        <f t="shared" si="107"/>
        <v>6.0457112536653028</v>
      </c>
      <c r="BW75" s="65">
        <f t="shared" si="107"/>
        <v>6.3285989639848452</v>
      </c>
      <c r="BX75" s="65">
        <f t="shared" si="107"/>
        <v>6.624253141510227</v>
      </c>
      <c r="BY75" s="65">
        <f t="shared" si="107"/>
        <v>6.933235434335784</v>
      </c>
      <c r="BZ75" s="65">
        <f t="shared" si="107"/>
        <v>7.1965035643319162</v>
      </c>
      <c r="CA75" s="65">
        <f t="shared" si="107"/>
        <v>7.4697684857147379</v>
      </c>
      <c r="CB75" s="65">
        <f t="shared" si="107"/>
        <v>7.7534097956577437</v>
      </c>
      <c r="CC75" s="65">
        <f t="shared" si="107"/>
        <v>7.8156728080907714</v>
      </c>
      <c r="CD75" s="65">
        <f t="shared" si="107"/>
        <v>7.8784358176630809</v>
      </c>
      <c r="CE75" s="65">
        <f t="shared" si="107"/>
        <v>7.9417028395535576</v>
      </c>
      <c r="CF75" s="65">
        <f t="shared" si="107"/>
        <v>8.0054779211848004</v>
      </c>
      <c r="CG75" s="65">
        <f t="shared" si="107"/>
        <v>8.069765142481728</v>
      </c>
      <c r="CH75" s="65">
        <f t="shared" si="107"/>
        <v>8.1345686161326736</v>
      </c>
      <c r="CI75" s="65">
        <f t="shared" si="107"/>
        <v>8.1998924878525923</v>
      </c>
      <c r="CJ75" s="65">
        <f t="shared" si="107"/>
        <v>8.2657409366482248</v>
      </c>
      <c r="CK75" s="65">
        <f t="shared" si="107"/>
        <v>8.3321181750852578</v>
      </c>
      <c r="CL75" s="65">
        <f t="shared" si="107"/>
        <v>8.3990284495582088</v>
      </c>
      <c r="CM75" s="65">
        <f t="shared" si="107"/>
        <v>8.4664760405617372</v>
      </c>
      <c r="CN75" s="65">
        <f t="shared" si="107"/>
        <v>8.5344652629645967</v>
      </c>
      <c r="CO75" s="65">
        <f t="shared" si="107"/>
        <v>8.6030004662856943</v>
      </c>
      <c r="CP75" s="65">
        <f t="shared" si="107"/>
        <v>8.6720860349723576</v>
      </c>
      <c r="CQ75" s="65">
        <f t="shared" si="107"/>
        <v>8.7417263886807497</v>
      </c>
      <c r="CR75" s="65">
        <f t="shared" si="107"/>
        <v>8.8119259825587051</v>
      </c>
      <c r="CS75" s="65">
        <f t="shared" si="107"/>
        <v>8.8826893075306845</v>
      </c>
      <c r="CT75" s="65">
        <f t="shared" si="107"/>
        <v>8.9540208905850758</v>
      </c>
      <c r="CU75" s="65">
        <f t="shared" si="107"/>
        <v>9.0259252950637467</v>
      </c>
      <c r="CV75" s="65">
        <f t="shared" si="107"/>
        <v>9.0984071209542066</v>
      </c>
      <c r="CW75" s="65">
        <f t="shared" ref="CW75:DP75" si="108">CW$49*CW32</f>
        <v>9.0806643615678873</v>
      </c>
      <c r="CX75" s="65">
        <f t="shared" si="108"/>
        <v>9.0629562022501808</v>
      </c>
      <c r="CY75" s="65">
        <f t="shared" si="108"/>
        <v>9.0452825755276614</v>
      </c>
      <c r="CZ75" s="65">
        <f t="shared" si="108"/>
        <v>9.0276434140584811</v>
      </c>
      <c r="DA75" s="65">
        <f t="shared" si="108"/>
        <v>9.0100386506321204</v>
      </c>
      <c r="DB75" s="65">
        <f t="shared" si="108"/>
        <v>8.9924682181691225</v>
      </c>
      <c r="DC75" s="65">
        <f t="shared" si="108"/>
        <v>8.9749320497208416</v>
      </c>
      <c r="DD75" s="65">
        <f t="shared" si="108"/>
        <v>8.9574300784691907</v>
      </c>
      <c r="DE75" s="65">
        <f t="shared" si="108"/>
        <v>8.9399622377263839</v>
      </c>
      <c r="DF75" s="65">
        <f t="shared" si="108"/>
        <v>8.9225284609346822</v>
      </c>
      <c r="DG75" s="65">
        <f t="shared" si="108"/>
        <v>8.9051286816661381</v>
      </c>
      <c r="DH75" s="65">
        <f t="shared" si="108"/>
        <v>8.887762833622352</v>
      </c>
      <c r="DI75" s="65">
        <f t="shared" si="108"/>
        <v>8.8704308506342038</v>
      </c>
      <c r="DJ75" s="65">
        <f t="shared" si="108"/>
        <v>8.8531326666616135</v>
      </c>
      <c r="DK75" s="65">
        <f t="shared" si="108"/>
        <v>8.8358682157932886</v>
      </c>
      <c r="DL75" s="65">
        <f t="shared" si="108"/>
        <v>8.8186374322464669</v>
      </c>
      <c r="DM75" s="65">
        <f t="shared" si="108"/>
        <v>8.8014402503666638</v>
      </c>
      <c r="DN75" s="65">
        <f t="shared" si="108"/>
        <v>8.7842766046274381</v>
      </c>
      <c r="DO75" s="65">
        <f t="shared" si="108"/>
        <v>8.767146429630122</v>
      </c>
      <c r="DP75" s="65">
        <f t="shared" si="108"/>
        <v>8.7500496601035866</v>
      </c>
    </row>
    <row r="76" spans="1:120" x14ac:dyDescent="0.25">
      <c r="A76" s="65" t="str">
        <f t="shared" si="69"/>
        <v>21_VN</v>
      </c>
      <c r="B76" s="65" t="str">
        <f t="shared" si="69"/>
        <v>15_1_fuelwood_and_woodwaste</v>
      </c>
      <c r="C76" s="65" t="str">
        <f t="shared" si="69"/>
        <v>15_1_fwood_wwaste</v>
      </c>
      <c r="D76" s="66" t="s">
        <v>171</v>
      </c>
      <c r="E76" s="66">
        <f t="shared" si="70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1"/>
        <v>21_VN</v>
      </c>
      <c r="BL76" s="65" t="str">
        <f t="shared" si="72"/>
        <v>d_ind_cem_15_1_fwood_wwaste</v>
      </c>
      <c r="BM76" s="65"/>
      <c r="BN76" s="65"/>
      <c r="BO76" s="65">
        <f t="shared" ref="BO76:CV76" si="109">BO$49*BO33</f>
        <v>8.0658381968201986</v>
      </c>
      <c r="BP76" s="65">
        <f t="shared" si="109"/>
        <v>8.6922112342625013</v>
      </c>
      <c r="BQ76" s="65">
        <f t="shared" si="109"/>
        <v>9.3692814431348825</v>
      </c>
      <c r="BR76" s="65">
        <f t="shared" si="109"/>
        <v>8.5620095950661543</v>
      </c>
      <c r="BS76" s="65">
        <f t="shared" si="109"/>
        <v>9.4633673884247607</v>
      </c>
      <c r="BT76" s="65">
        <f t="shared" si="109"/>
        <v>10.429847823129606</v>
      </c>
      <c r="BU76" s="65">
        <f t="shared" si="109"/>
        <v>10.919465956497099</v>
      </c>
      <c r="BV76" s="65">
        <f t="shared" si="109"/>
        <v>11.431229117152315</v>
      </c>
      <c r="BW76" s="65">
        <f t="shared" si="109"/>
        <v>11.966113119283376</v>
      </c>
      <c r="BX76" s="65">
        <f t="shared" si="109"/>
        <v>12.525135953972493</v>
      </c>
      <c r="BY76" s="65">
        <f t="shared" si="109"/>
        <v>13.109359585276524</v>
      </c>
      <c r="BZ76" s="65">
        <f t="shared" si="109"/>
        <v>13.607146890517987</v>
      </c>
      <c r="CA76" s="65">
        <f t="shared" si="109"/>
        <v>14.123836126067207</v>
      </c>
      <c r="CB76" s="65">
        <f t="shared" si="109"/>
        <v>14.660145034151755</v>
      </c>
      <c r="CC76" s="65">
        <f t="shared" si="109"/>
        <v>14.777871920333185</v>
      </c>
      <c r="CD76" s="65">
        <f t="shared" si="109"/>
        <v>14.896544200963213</v>
      </c>
      <c r="CE76" s="65">
        <f t="shared" si="109"/>
        <v>15.016169467940934</v>
      </c>
      <c r="CF76" s="65">
        <f t="shared" si="109"/>
        <v>15.136755374131848</v>
      </c>
      <c r="CG76" s="65">
        <f t="shared" si="109"/>
        <v>15.258309633856825</v>
      </c>
      <c r="CH76" s="65">
        <f t="shared" si="109"/>
        <v>15.380840023385801</v>
      </c>
      <c r="CI76" s="65">
        <f t="shared" si="109"/>
        <v>15.504354381435425</v>
      </c>
      <c r="CJ76" s="65">
        <f t="shared" si="109"/>
        <v>15.628860609670456</v>
      </c>
      <c r="CK76" s="65">
        <f t="shared" si="109"/>
        <v>15.754366673208894</v>
      </c>
      <c r="CL76" s="65">
        <f t="shared" si="109"/>
        <v>15.880880601132288</v>
      </c>
      <c r="CM76" s="65">
        <f t="shared" si="109"/>
        <v>16.008410486998713</v>
      </c>
      <c r="CN76" s="65">
        <f t="shared" si="109"/>
        <v>16.136964489360789</v>
      </c>
      <c r="CO76" s="65">
        <f t="shared" si="109"/>
        <v>16.266550832287624</v>
      </c>
      <c r="CP76" s="65">
        <f t="shared" si="109"/>
        <v>16.397177805890973</v>
      </c>
      <c r="CQ76" s="65">
        <f t="shared" si="109"/>
        <v>16.528853766855452</v>
      </c>
      <c r="CR76" s="65">
        <f t="shared" si="109"/>
        <v>16.661587138973321</v>
      </c>
      <c r="CS76" s="65">
        <f t="shared" si="109"/>
        <v>16.795386413683271</v>
      </c>
      <c r="CT76" s="65">
        <f t="shared" si="109"/>
        <v>16.930260150613659</v>
      </c>
      <c r="CU76" s="65">
        <f t="shared" si="109"/>
        <v>17.066216978129983</v>
      </c>
      <c r="CV76" s="65">
        <f t="shared" si="109"/>
        <v>17.20326559388732</v>
      </c>
      <c r="CW76" s="65">
        <f t="shared" ref="CW76:DP76" si="110">CW$49*CW33</f>
        <v>17.169717589491221</v>
      </c>
      <c r="CX76" s="65">
        <f t="shared" si="110"/>
        <v>17.136235006895003</v>
      </c>
      <c r="CY76" s="65">
        <f t="shared" si="110"/>
        <v>17.10281771851993</v>
      </c>
      <c r="CZ76" s="65">
        <f t="shared" si="110"/>
        <v>17.069465597036061</v>
      </c>
      <c r="DA76" s="65">
        <f t="shared" si="110"/>
        <v>17.036178515361758</v>
      </c>
      <c r="DB76" s="65">
        <f t="shared" si="110"/>
        <v>17.002956346663208</v>
      </c>
      <c r="DC76" s="65">
        <f t="shared" si="110"/>
        <v>16.969798964353931</v>
      </c>
      <c r="DD76" s="65">
        <f t="shared" si="110"/>
        <v>16.936706242094306</v>
      </c>
      <c r="DE76" s="65">
        <f t="shared" si="110"/>
        <v>16.90367805379109</v>
      </c>
      <c r="DF76" s="65">
        <f t="shared" si="110"/>
        <v>16.870714273596921</v>
      </c>
      <c r="DG76" s="65">
        <f t="shared" si="110"/>
        <v>16.837814775909862</v>
      </c>
      <c r="DH76" s="65">
        <f t="shared" si="110"/>
        <v>16.804979435372907</v>
      </c>
      <c r="DI76" s="65">
        <f t="shared" si="110"/>
        <v>16.772208126873519</v>
      </c>
      <c r="DJ76" s="65">
        <f t="shared" si="110"/>
        <v>16.739500725543124</v>
      </c>
      <c r="DK76" s="65">
        <f t="shared" si="110"/>
        <v>16.706857106756665</v>
      </c>
      <c r="DL76" s="65">
        <f t="shared" si="110"/>
        <v>16.67427714613212</v>
      </c>
      <c r="DM76" s="65">
        <f t="shared" si="110"/>
        <v>16.641760719530012</v>
      </c>
      <c r="DN76" s="65">
        <f t="shared" si="110"/>
        <v>16.609307703052952</v>
      </c>
      <c r="DO76" s="65">
        <f t="shared" si="110"/>
        <v>16.57691797304517</v>
      </c>
      <c r="DP76" s="65">
        <f t="shared" si="110"/>
        <v>16.544591406092028</v>
      </c>
    </row>
    <row r="77" spans="1:120" x14ac:dyDescent="0.25">
      <c r="A77" s="65" t="str">
        <f t="shared" si="69"/>
        <v>21_VN</v>
      </c>
      <c r="B77" s="65" t="str">
        <f t="shared" si="69"/>
        <v>15_2_bagasse</v>
      </c>
      <c r="C77" s="65" t="str">
        <f t="shared" si="69"/>
        <v>15_2_bagasse</v>
      </c>
      <c r="D77" s="66" t="s">
        <v>171</v>
      </c>
      <c r="E77" s="66">
        <f t="shared" si="70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1"/>
        <v>21_VN</v>
      </c>
      <c r="BL77" s="65" t="str">
        <f t="shared" si="72"/>
        <v>d_ind_cem_15_2_bagasse</v>
      </c>
      <c r="BM77" s="65"/>
      <c r="BN77" s="65"/>
      <c r="BO77" s="65">
        <f t="shared" ref="BO77:CV77" si="111">BO$49*BO34</f>
        <v>0</v>
      </c>
      <c r="BP77" s="65">
        <f t="shared" si="111"/>
        <v>0</v>
      </c>
      <c r="BQ77" s="65">
        <f t="shared" si="111"/>
        <v>0</v>
      </c>
      <c r="BR77" s="65">
        <f t="shared" si="111"/>
        <v>0</v>
      </c>
      <c r="BS77" s="65">
        <f t="shared" si="111"/>
        <v>0</v>
      </c>
      <c r="BT77" s="65">
        <f t="shared" si="111"/>
        <v>0</v>
      </c>
      <c r="BU77" s="65">
        <f t="shared" si="111"/>
        <v>0</v>
      </c>
      <c r="BV77" s="65">
        <f t="shared" si="111"/>
        <v>0</v>
      </c>
      <c r="BW77" s="65">
        <f t="shared" si="111"/>
        <v>0</v>
      </c>
      <c r="BX77" s="65">
        <f t="shared" si="111"/>
        <v>0</v>
      </c>
      <c r="BY77" s="65">
        <f t="shared" si="111"/>
        <v>0</v>
      </c>
      <c r="BZ77" s="65">
        <f t="shared" si="111"/>
        <v>0</v>
      </c>
      <c r="CA77" s="65">
        <f t="shared" si="111"/>
        <v>0</v>
      </c>
      <c r="CB77" s="65">
        <f t="shared" si="111"/>
        <v>0</v>
      </c>
      <c r="CC77" s="65">
        <f t="shared" si="111"/>
        <v>0</v>
      </c>
      <c r="CD77" s="65">
        <f t="shared" si="111"/>
        <v>0</v>
      </c>
      <c r="CE77" s="65">
        <f t="shared" si="111"/>
        <v>0</v>
      </c>
      <c r="CF77" s="65">
        <f t="shared" si="111"/>
        <v>0</v>
      </c>
      <c r="CG77" s="65">
        <f t="shared" si="111"/>
        <v>0</v>
      </c>
      <c r="CH77" s="65">
        <f t="shared" si="111"/>
        <v>0</v>
      </c>
      <c r="CI77" s="65">
        <f t="shared" si="111"/>
        <v>0</v>
      </c>
      <c r="CJ77" s="65">
        <f t="shared" si="111"/>
        <v>0</v>
      </c>
      <c r="CK77" s="65">
        <f t="shared" si="111"/>
        <v>0</v>
      </c>
      <c r="CL77" s="65">
        <f t="shared" si="111"/>
        <v>0</v>
      </c>
      <c r="CM77" s="65">
        <f t="shared" si="111"/>
        <v>0</v>
      </c>
      <c r="CN77" s="65">
        <f t="shared" si="111"/>
        <v>0</v>
      </c>
      <c r="CO77" s="65">
        <f t="shared" si="111"/>
        <v>0</v>
      </c>
      <c r="CP77" s="65">
        <f t="shared" si="111"/>
        <v>0</v>
      </c>
      <c r="CQ77" s="65">
        <f t="shared" si="111"/>
        <v>0</v>
      </c>
      <c r="CR77" s="65">
        <f t="shared" si="111"/>
        <v>0</v>
      </c>
      <c r="CS77" s="65">
        <f t="shared" si="111"/>
        <v>0</v>
      </c>
      <c r="CT77" s="65">
        <f t="shared" si="111"/>
        <v>0</v>
      </c>
      <c r="CU77" s="65">
        <f t="shared" si="111"/>
        <v>0</v>
      </c>
      <c r="CV77" s="65">
        <f t="shared" si="111"/>
        <v>0</v>
      </c>
      <c r="CW77" s="65">
        <f t="shared" ref="CW77:DP77" si="112">CW$49*CW34</f>
        <v>0</v>
      </c>
      <c r="CX77" s="65">
        <f t="shared" si="112"/>
        <v>0</v>
      </c>
      <c r="CY77" s="65">
        <f t="shared" si="112"/>
        <v>0</v>
      </c>
      <c r="CZ77" s="65">
        <f t="shared" si="112"/>
        <v>0</v>
      </c>
      <c r="DA77" s="65">
        <f t="shared" si="112"/>
        <v>0</v>
      </c>
      <c r="DB77" s="65">
        <f t="shared" si="112"/>
        <v>0</v>
      </c>
      <c r="DC77" s="65">
        <f t="shared" si="112"/>
        <v>0</v>
      </c>
      <c r="DD77" s="65">
        <f t="shared" si="112"/>
        <v>0</v>
      </c>
      <c r="DE77" s="65">
        <f t="shared" si="112"/>
        <v>0</v>
      </c>
      <c r="DF77" s="65">
        <f t="shared" si="112"/>
        <v>0</v>
      </c>
      <c r="DG77" s="65">
        <f t="shared" si="112"/>
        <v>0</v>
      </c>
      <c r="DH77" s="65">
        <f t="shared" si="112"/>
        <v>0</v>
      </c>
      <c r="DI77" s="65">
        <f t="shared" si="112"/>
        <v>0</v>
      </c>
      <c r="DJ77" s="65">
        <f t="shared" si="112"/>
        <v>0</v>
      </c>
      <c r="DK77" s="65">
        <f t="shared" si="112"/>
        <v>0</v>
      </c>
      <c r="DL77" s="65">
        <f t="shared" si="112"/>
        <v>0</v>
      </c>
      <c r="DM77" s="65">
        <f t="shared" si="112"/>
        <v>0</v>
      </c>
      <c r="DN77" s="65">
        <f t="shared" si="112"/>
        <v>0</v>
      </c>
      <c r="DO77" s="65">
        <f t="shared" si="112"/>
        <v>0</v>
      </c>
      <c r="DP77" s="65">
        <f t="shared" si="112"/>
        <v>0</v>
      </c>
    </row>
    <row r="78" spans="1:120" x14ac:dyDescent="0.25">
      <c r="A78" s="65" t="str">
        <f t="shared" si="69"/>
        <v>21_VN</v>
      </c>
      <c r="B78" s="65" t="str">
        <f t="shared" si="69"/>
        <v>15_3_charcoal</v>
      </c>
      <c r="C78" s="65" t="str">
        <f t="shared" si="69"/>
        <v>15_3_charcoal</v>
      </c>
      <c r="D78" s="66" t="s">
        <v>171</v>
      </c>
      <c r="E78" s="66">
        <f t="shared" si="70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1"/>
        <v>21_VN</v>
      </c>
      <c r="BL78" s="65" t="str">
        <f t="shared" si="72"/>
        <v>d_ind_cem_15_3_charcoal</v>
      </c>
      <c r="BM78" s="65"/>
      <c r="BN78" s="65"/>
      <c r="BO78" s="65">
        <f t="shared" ref="BO78:CV78" si="113">BO$49*BO35</f>
        <v>0</v>
      </c>
      <c r="BP78" s="65">
        <f t="shared" si="113"/>
        <v>0</v>
      </c>
      <c r="BQ78" s="65">
        <f t="shared" si="113"/>
        <v>0</v>
      </c>
      <c r="BR78" s="65">
        <f t="shared" si="113"/>
        <v>0</v>
      </c>
      <c r="BS78" s="65">
        <f t="shared" si="113"/>
        <v>0</v>
      </c>
      <c r="BT78" s="65">
        <f t="shared" si="113"/>
        <v>0</v>
      </c>
      <c r="BU78" s="65">
        <f t="shared" si="113"/>
        <v>0</v>
      </c>
      <c r="BV78" s="65">
        <f t="shared" si="113"/>
        <v>0</v>
      </c>
      <c r="BW78" s="65">
        <f t="shared" si="113"/>
        <v>0</v>
      </c>
      <c r="BX78" s="65">
        <f t="shared" si="113"/>
        <v>0</v>
      </c>
      <c r="BY78" s="65">
        <f t="shared" si="113"/>
        <v>0</v>
      </c>
      <c r="BZ78" s="65">
        <f t="shared" si="113"/>
        <v>0</v>
      </c>
      <c r="CA78" s="65">
        <f t="shared" si="113"/>
        <v>0</v>
      </c>
      <c r="CB78" s="65">
        <f t="shared" si="113"/>
        <v>0</v>
      </c>
      <c r="CC78" s="65">
        <f t="shared" si="113"/>
        <v>0</v>
      </c>
      <c r="CD78" s="65">
        <f t="shared" si="113"/>
        <v>0</v>
      </c>
      <c r="CE78" s="65">
        <f t="shared" si="113"/>
        <v>0</v>
      </c>
      <c r="CF78" s="65">
        <f t="shared" si="113"/>
        <v>0</v>
      </c>
      <c r="CG78" s="65">
        <f t="shared" si="113"/>
        <v>0</v>
      </c>
      <c r="CH78" s="65">
        <f t="shared" si="113"/>
        <v>0</v>
      </c>
      <c r="CI78" s="65">
        <f t="shared" si="113"/>
        <v>0</v>
      </c>
      <c r="CJ78" s="65">
        <f t="shared" si="113"/>
        <v>0</v>
      </c>
      <c r="CK78" s="65">
        <f t="shared" si="113"/>
        <v>0</v>
      </c>
      <c r="CL78" s="65">
        <f t="shared" si="113"/>
        <v>0</v>
      </c>
      <c r="CM78" s="65">
        <f t="shared" si="113"/>
        <v>0</v>
      </c>
      <c r="CN78" s="65">
        <f t="shared" si="113"/>
        <v>0</v>
      </c>
      <c r="CO78" s="65">
        <f t="shared" si="113"/>
        <v>0</v>
      </c>
      <c r="CP78" s="65">
        <f t="shared" si="113"/>
        <v>0</v>
      </c>
      <c r="CQ78" s="65">
        <f t="shared" si="113"/>
        <v>0</v>
      </c>
      <c r="CR78" s="65">
        <f t="shared" si="113"/>
        <v>0</v>
      </c>
      <c r="CS78" s="65">
        <f t="shared" si="113"/>
        <v>0</v>
      </c>
      <c r="CT78" s="65">
        <f t="shared" si="113"/>
        <v>0</v>
      </c>
      <c r="CU78" s="65">
        <f t="shared" si="113"/>
        <v>0</v>
      </c>
      <c r="CV78" s="65">
        <f t="shared" si="113"/>
        <v>0</v>
      </c>
      <c r="CW78" s="65">
        <f t="shared" ref="CW78:DP78" si="114">CW$49*CW35</f>
        <v>0</v>
      </c>
      <c r="CX78" s="65">
        <f t="shared" si="114"/>
        <v>0</v>
      </c>
      <c r="CY78" s="65">
        <f t="shared" si="114"/>
        <v>0</v>
      </c>
      <c r="CZ78" s="65">
        <f t="shared" si="114"/>
        <v>0</v>
      </c>
      <c r="DA78" s="65">
        <f t="shared" si="114"/>
        <v>0</v>
      </c>
      <c r="DB78" s="65">
        <f t="shared" si="114"/>
        <v>0</v>
      </c>
      <c r="DC78" s="65">
        <f t="shared" si="114"/>
        <v>0</v>
      </c>
      <c r="DD78" s="65">
        <f t="shared" si="114"/>
        <v>0</v>
      </c>
      <c r="DE78" s="65">
        <f t="shared" si="114"/>
        <v>0</v>
      </c>
      <c r="DF78" s="65">
        <f t="shared" si="114"/>
        <v>0</v>
      </c>
      <c r="DG78" s="65">
        <f t="shared" si="114"/>
        <v>0</v>
      </c>
      <c r="DH78" s="65">
        <f t="shared" si="114"/>
        <v>0</v>
      </c>
      <c r="DI78" s="65">
        <f t="shared" si="114"/>
        <v>0</v>
      </c>
      <c r="DJ78" s="65">
        <f t="shared" si="114"/>
        <v>0</v>
      </c>
      <c r="DK78" s="65">
        <f t="shared" si="114"/>
        <v>0</v>
      </c>
      <c r="DL78" s="65">
        <f t="shared" si="114"/>
        <v>0</v>
      </c>
      <c r="DM78" s="65">
        <f t="shared" si="114"/>
        <v>0</v>
      </c>
      <c r="DN78" s="65">
        <f t="shared" si="114"/>
        <v>0</v>
      </c>
      <c r="DO78" s="65">
        <f t="shared" si="114"/>
        <v>0</v>
      </c>
      <c r="DP78" s="65">
        <f t="shared" si="114"/>
        <v>0</v>
      </c>
    </row>
    <row r="79" spans="1:120" x14ac:dyDescent="0.25">
      <c r="A79" s="65" t="str">
        <f t="shared" si="69"/>
        <v>21_VN</v>
      </c>
      <c r="B79" s="65" t="str">
        <f t="shared" si="69"/>
        <v>15_4_black_liquor</v>
      </c>
      <c r="C79" s="65" t="str">
        <f t="shared" si="69"/>
        <v>15_4_black_liquor</v>
      </c>
      <c r="D79" s="66" t="s">
        <v>171</v>
      </c>
      <c r="E79" s="66">
        <f t="shared" si="70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1"/>
        <v>21_VN</v>
      </c>
      <c r="BL79" s="65" t="str">
        <f t="shared" si="72"/>
        <v>d_ind_cem_15_4_black_liquor</v>
      </c>
      <c r="BM79" s="65"/>
      <c r="BN79" s="65"/>
      <c r="BO79" s="65">
        <f t="shared" ref="BO79:CV79" si="115">BO$49*BO36</f>
        <v>0</v>
      </c>
      <c r="BP79" s="65">
        <f t="shared" si="115"/>
        <v>0</v>
      </c>
      <c r="BQ79" s="65">
        <f t="shared" si="115"/>
        <v>0</v>
      </c>
      <c r="BR79" s="65">
        <f t="shared" si="115"/>
        <v>0</v>
      </c>
      <c r="BS79" s="65">
        <f t="shared" si="115"/>
        <v>0</v>
      </c>
      <c r="BT79" s="65">
        <f t="shared" si="115"/>
        <v>0</v>
      </c>
      <c r="BU79" s="65">
        <f t="shared" si="115"/>
        <v>0</v>
      </c>
      <c r="BV79" s="65">
        <f t="shared" si="115"/>
        <v>0</v>
      </c>
      <c r="BW79" s="65">
        <f t="shared" si="115"/>
        <v>0</v>
      </c>
      <c r="BX79" s="65">
        <f t="shared" si="115"/>
        <v>0</v>
      </c>
      <c r="BY79" s="65">
        <f t="shared" si="115"/>
        <v>0</v>
      </c>
      <c r="BZ79" s="65">
        <f t="shared" si="115"/>
        <v>0</v>
      </c>
      <c r="CA79" s="65">
        <f t="shared" si="115"/>
        <v>0</v>
      </c>
      <c r="CB79" s="65">
        <f t="shared" si="115"/>
        <v>0</v>
      </c>
      <c r="CC79" s="65">
        <f t="shared" si="115"/>
        <v>0</v>
      </c>
      <c r="CD79" s="65">
        <f t="shared" si="115"/>
        <v>0</v>
      </c>
      <c r="CE79" s="65">
        <f t="shared" si="115"/>
        <v>0</v>
      </c>
      <c r="CF79" s="65">
        <f t="shared" si="115"/>
        <v>0</v>
      </c>
      <c r="CG79" s="65">
        <f t="shared" si="115"/>
        <v>0</v>
      </c>
      <c r="CH79" s="65">
        <f t="shared" si="115"/>
        <v>0</v>
      </c>
      <c r="CI79" s="65">
        <f t="shared" si="115"/>
        <v>0</v>
      </c>
      <c r="CJ79" s="65">
        <f t="shared" si="115"/>
        <v>0</v>
      </c>
      <c r="CK79" s="65">
        <f t="shared" si="115"/>
        <v>0</v>
      </c>
      <c r="CL79" s="65">
        <f t="shared" si="115"/>
        <v>0</v>
      </c>
      <c r="CM79" s="65">
        <f t="shared" si="115"/>
        <v>0</v>
      </c>
      <c r="CN79" s="65">
        <f t="shared" si="115"/>
        <v>0</v>
      </c>
      <c r="CO79" s="65">
        <f t="shared" si="115"/>
        <v>0</v>
      </c>
      <c r="CP79" s="65">
        <f t="shared" si="115"/>
        <v>0</v>
      </c>
      <c r="CQ79" s="65">
        <f t="shared" si="115"/>
        <v>0</v>
      </c>
      <c r="CR79" s="65">
        <f t="shared" si="115"/>
        <v>0</v>
      </c>
      <c r="CS79" s="65">
        <f t="shared" si="115"/>
        <v>0</v>
      </c>
      <c r="CT79" s="65">
        <f t="shared" si="115"/>
        <v>0</v>
      </c>
      <c r="CU79" s="65">
        <f t="shared" si="115"/>
        <v>0</v>
      </c>
      <c r="CV79" s="65">
        <f t="shared" si="115"/>
        <v>0</v>
      </c>
      <c r="CW79" s="65">
        <f t="shared" ref="CW79:DP79" si="116">CW$49*CW36</f>
        <v>0</v>
      </c>
      <c r="CX79" s="65">
        <f t="shared" si="116"/>
        <v>0</v>
      </c>
      <c r="CY79" s="65">
        <f t="shared" si="116"/>
        <v>0</v>
      </c>
      <c r="CZ79" s="65">
        <f t="shared" si="116"/>
        <v>0</v>
      </c>
      <c r="DA79" s="65">
        <f t="shared" si="116"/>
        <v>0</v>
      </c>
      <c r="DB79" s="65">
        <f t="shared" si="116"/>
        <v>0</v>
      </c>
      <c r="DC79" s="65">
        <f t="shared" si="116"/>
        <v>0</v>
      </c>
      <c r="DD79" s="65">
        <f t="shared" si="116"/>
        <v>0</v>
      </c>
      <c r="DE79" s="65">
        <f t="shared" si="116"/>
        <v>0</v>
      </c>
      <c r="DF79" s="65">
        <f t="shared" si="116"/>
        <v>0</v>
      </c>
      <c r="DG79" s="65">
        <f t="shared" si="116"/>
        <v>0</v>
      </c>
      <c r="DH79" s="65">
        <f t="shared" si="116"/>
        <v>0</v>
      </c>
      <c r="DI79" s="65">
        <f t="shared" si="116"/>
        <v>0</v>
      </c>
      <c r="DJ79" s="65">
        <f t="shared" si="116"/>
        <v>0</v>
      </c>
      <c r="DK79" s="65">
        <f t="shared" si="116"/>
        <v>0</v>
      </c>
      <c r="DL79" s="65">
        <f t="shared" si="116"/>
        <v>0</v>
      </c>
      <c r="DM79" s="65">
        <f t="shared" si="116"/>
        <v>0</v>
      </c>
      <c r="DN79" s="65">
        <f t="shared" si="116"/>
        <v>0</v>
      </c>
      <c r="DO79" s="65">
        <f t="shared" si="116"/>
        <v>0</v>
      </c>
      <c r="DP79" s="65">
        <f t="shared" si="116"/>
        <v>0</v>
      </c>
    </row>
    <row r="80" spans="1:120" x14ac:dyDescent="0.25">
      <c r="A80" s="65" t="str">
        <f t="shared" si="69"/>
        <v>21_VN</v>
      </c>
      <c r="B80" s="65" t="str">
        <f t="shared" si="69"/>
        <v>15_5_other_biomass</v>
      </c>
      <c r="C80" s="65" t="str">
        <f t="shared" si="69"/>
        <v>15_5_other_biomass</v>
      </c>
      <c r="D80" s="66" t="s">
        <v>171</v>
      </c>
      <c r="E80" s="66">
        <f t="shared" si="70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1"/>
        <v>21_VN</v>
      </c>
      <c r="BL80" s="65" t="str">
        <f t="shared" si="72"/>
        <v>d_ind_cem_15_5_other_biomass</v>
      </c>
      <c r="BM80" s="65"/>
      <c r="BN80" s="65"/>
      <c r="BO80" s="65">
        <f t="shared" ref="BO80:CV80" si="117">BO$49*BO37</f>
        <v>17.612276589942461</v>
      </c>
      <c r="BP80" s="65">
        <f t="shared" si="117"/>
        <v>18.535494475784152</v>
      </c>
      <c r="BQ80" s="65">
        <f t="shared" si="117"/>
        <v>19.979296378204999</v>
      </c>
      <c r="BR80" s="65">
        <f t="shared" si="117"/>
        <v>18.257849156426392</v>
      </c>
      <c r="BS80" s="65">
        <f t="shared" si="117"/>
        <v>20.179927664326456</v>
      </c>
      <c r="BT80" s="65">
        <f t="shared" si="117"/>
        <v>22.240875365161418</v>
      </c>
      <c r="BU80" s="65">
        <f t="shared" si="117"/>
        <v>23.284949647491825</v>
      </c>
      <c r="BV80" s="65">
        <f t="shared" si="117"/>
        <v>24.376246554755653</v>
      </c>
      <c r="BW80" s="65">
        <f t="shared" si="117"/>
        <v>25.51684693818925</v>
      </c>
      <c r="BX80" s="65">
        <f t="shared" si="117"/>
        <v>26.708921588121115</v>
      </c>
      <c r="BY80" s="65">
        <f t="shared" si="117"/>
        <v>27.954735063980255</v>
      </c>
      <c r="BZ80" s="65">
        <f t="shared" si="117"/>
        <v>29.01622949822147</v>
      </c>
      <c r="CA80" s="65">
        <f t="shared" si="117"/>
        <v>30.118030894104404</v>
      </c>
      <c r="CB80" s="65">
        <f t="shared" si="117"/>
        <v>31.261669783588708</v>
      </c>
      <c r="CC80" s="65">
        <f t="shared" si="117"/>
        <v>31.512713619231565</v>
      </c>
      <c r="CD80" s="65">
        <f t="shared" si="117"/>
        <v>31.765773438276934</v>
      </c>
      <c r="CE80" s="65">
        <f t="shared" si="117"/>
        <v>32.020865429885426</v>
      </c>
      <c r="CF80" s="65">
        <f t="shared" si="117"/>
        <v>32.278005913223993</v>
      </c>
      <c r="CG80" s="65">
        <f t="shared" si="117"/>
        <v>32.537211338508563</v>
      </c>
      <c r="CH80" s="65">
        <f t="shared" si="117"/>
        <v>32.798498288056869</v>
      </c>
      <c r="CI80" s="65">
        <f t="shared" si="117"/>
        <v>33.061883477349625</v>
      </c>
      <c r="CJ80" s="65">
        <f t="shared" si="117"/>
        <v>33.327383756099685</v>
      </c>
      <c r="CK80" s="65">
        <f t="shared" si="117"/>
        <v>33.595016109329251</v>
      </c>
      <c r="CL80" s="65">
        <f t="shared" si="117"/>
        <v>33.864797658458016</v>
      </c>
      <c r="CM80" s="65">
        <f t="shared" si="117"/>
        <v>34.136745662397097</v>
      </c>
      <c r="CN80" s="65">
        <f t="shared" si="117"/>
        <v>34.410877518653621</v>
      </c>
      <c r="CO80" s="65">
        <f t="shared" si="117"/>
        <v>34.687210764443776</v>
      </c>
      <c r="CP80" s="65">
        <f t="shared" si="117"/>
        <v>34.965763077814785</v>
      </c>
      <c r="CQ80" s="65">
        <f t="shared" si="117"/>
        <v>35.246552278775539</v>
      </c>
      <c r="CR80" s="65">
        <f t="shared" si="117"/>
        <v>35.529596330437002</v>
      </c>
      <c r="CS80" s="65">
        <f t="shared" si="117"/>
        <v>35.814913340161127</v>
      </c>
      <c r="CT80" s="65">
        <f t="shared" si="117"/>
        <v>36.102521560719246</v>
      </c>
      <c r="CU80" s="65">
        <f t="shared" si="117"/>
        <v>36.392439391459561</v>
      </c>
      <c r="CV80" s="65">
        <f t="shared" si="117"/>
        <v>36.684685379485131</v>
      </c>
      <c r="CW80" s="65">
        <f t="shared" ref="CW80:DP80" si="118">CW$49*CW37</f>
        <v>36.613146753306054</v>
      </c>
      <c r="CX80" s="65">
        <f t="shared" si="118"/>
        <v>36.541747634253255</v>
      </c>
      <c r="CY80" s="65">
        <f t="shared" si="118"/>
        <v>36.470487750274557</v>
      </c>
      <c r="CZ80" s="65">
        <f t="shared" si="118"/>
        <v>36.399366829848333</v>
      </c>
      <c r="DA80" s="65">
        <f t="shared" si="118"/>
        <v>36.328384601982428</v>
      </c>
      <c r="DB80" s="65">
        <f t="shared" si="118"/>
        <v>36.257540796213164</v>
      </c>
      <c r="DC80" s="65">
        <f t="shared" si="118"/>
        <v>36.186835142604274</v>
      </c>
      <c r="DD80" s="65">
        <f t="shared" si="118"/>
        <v>36.116267371745913</v>
      </c>
      <c r="DE80" s="65">
        <f t="shared" si="118"/>
        <v>36.04583721475359</v>
      </c>
      <c r="DF80" s="65">
        <f t="shared" si="118"/>
        <v>35.975544403267193</v>
      </c>
      <c r="DG80" s="65">
        <f t="shared" si="118"/>
        <v>35.905388669449906</v>
      </c>
      <c r="DH80" s="65">
        <f t="shared" si="118"/>
        <v>35.835369745987236</v>
      </c>
      <c r="DI80" s="65">
        <f t="shared" si="118"/>
        <v>35.765487366085985</v>
      </c>
      <c r="DJ80" s="65">
        <f t="shared" si="118"/>
        <v>35.695741263473209</v>
      </c>
      <c r="DK80" s="65">
        <f t="shared" si="118"/>
        <v>35.62613117239524</v>
      </c>
      <c r="DL80" s="65">
        <f t="shared" si="118"/>
        <v>35.556656827616642</v>
      </c>
      <c r="DM80" s="65">
        <f t="shared" si="118"/>
        <v>35.487317964419219</v>
      </c>
      <c r="DN80" s="65">
        <f t="shared" si="118"/>
        <v>35.418114318601006</v>
      </c>
      <c r="DO80" s="65">
        <f t="shared" si="118"/>
        <v>35.349045626475238</v>
      </c>
      <c r="DP80" s="65">
        <f t="shared" si="118"/>
        <v>35.280111624869392</v>
      </c>
    </row>
    <row r="81" spans="1:120" x14ac:dyDescent="0.25">
      <c r="A81" s="65" t="str">
        <f t="shared" si="69"/>
        <v>21_VN</v>
      </c>
      <c r="B81" s="65" t="str">
        <f t="shared" si="69"/>
        <v>16_1_biogas</v>
      </c>
      <c r="C81" s="65" t="str">
        <f t="shared" si="69"/>
        <v>16_1_biogas</v>
      </c>
      <c r="D81" s="66" t="s">
        <v>171</v>
      </c>
      <c r="E81" s="66">
        <f t="shared" si="70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1"/>
        <v>21_VN</v>
      </c>
      <c r="BL81" s="65" t="str">
        <f t="shared" si="72"/>
        <v>d_ind_cem_16_1_biogas</v>
      </c>
      <c r="BM81" s="65"/>
      <c r="BN81" s="65"/>
      <c r="BO81" s="65">
        <f t="shared" ref="BO81:CV81" si="119">BO$49*BO38</f>
        <v>0</v>
      </c>
      <c r="BP81" s="65">
        <f t="shared" si="119"/>
        <v>0</v>
      </c>
      <c r="BQ81" s="65">
        <f t="shared" si="119"/>
        <v>0</v>
      </c>
      <c r="BR81" s="65">
        <f t="shared" si="119"/>
        <v>0</v>
      </c>
      <c r="BS81" s="65">
        <f t="shared" si="119"/>
        <v>0</v>
      </c>
      <c r="BT81" s="65">
        <f t="shared" si="119"/>
        <v>0</v>
      </c>
      <c r="BU81" s="65">
        <f t="shared" si="119"/>
        <v>0</v>
      </c>
      <c r="BV81" s="65">
        <f t="shared" si="119"/>
        <v>0</v>
      </c>
      <c r="BW81" s="65">
        <f t="shared" si="119"/>
        <v>0</v>
      </c>
      <c r="BX81" s="65">
        <f t="shared" si="119"/>
        <v>0</v>
      </c>
      <c r="BY81" s="65">
        <f t="shared" si="119"/>
        <v>0</v>
      </c>
      <c r="BZ81" s="65">
        <f t="shared" si="119"/>
        <v>0</v>
      </c>
      <c r="CA81" s="65">
        <f t="shared" si="119"/>
        <v>0</v>
      </c>
      <c r="CB81" s="65">
        <f t="shared" si="119"/>
        <v>0</v>
      </c>
      <c r="CC81" s="65">
        <f t="shared" si="119"/>
        <v>0</v>
      </c>
      <c r="CD81" s="65">
        <f t="shared" si="119"/>
        <v>0</v>
      </c>
      <c r="CE81" s="65">
        <f t="shared" si="119"/>
        <v>0</v>
      </c>
      <c r="CF81" s="65">
        <f t="shared" si="119"/>
        <v>0</v>
      </c>
      <c r="CG81" s="65">
        <f t="shared" si="119"/>
        <v>0</v>
      </c>
      <c r="CH81" s="65">
        <f t="shared" si="119"/>
        <v>0</v>
      </c>
      <c r="CI81" s="65">
        <f t="shared" si="119"/>
        <v>0</v>
      </c>
      <c r="CJ81" s="65">
        <f t="shared" si="119"/>
        <v>0</v>
      </c>
      <c r="CK81" s="65">
        <f t="shared" si="119"/>
        <v>0</v>
      </c>
      <c r="CL81" s="65">
        <f t="shared" si="119"/>
        <v>0</v>
      </c>
      <c r="CM81" s="65">
        <f t="shared" si="119"/>
        <v>0</v>
      </c>
      <c r="CN81" s="65">
        <f t="shared" si="119"/>
        <v>0</v>
      </c>
      <c r="CO81" s="65">
        <f t="shared" si="119"/>
        <v>0</v>
      </c>
      <c r="CP81" s="65">
        <f t="shared" si="119"/>
        <v>0</v>
      </c>
      <c r="CQ81" s="65">
        <f t="shared" si="119"/>
        <v>0</v>
      </c>
      <c r="CR81" s="65">
        <f t="shared" si="119"/>
        <v>0</v>
      </c>
      <c r="CS81" s="65">
        <f t="shared" si="119"/>
        <v>0</v>
      </c>
      <c r="CT81" s="65">
        <f t="shared" si="119"/>
        <v>0</v>
      </c>
      <c r="CU81" s="65">
        <f t="shared" si="119"/>
        <v>0</v>
      </c>
      <c r="CV81" s="65">
        <f t="shared" si="119"/>
        <v>0</v>
      </c>
      <c r="CW81" s="65">
        <f t="shared" ref="CW81:DP81" si="120">CW$49*CW38</f>
        <v>0</v>
      </c>
      <c r="CX81" s="65">
        <f t="shared" si="120"/>
        <v>0</v>
      </c>
      <c r="CY81" s="65">
        <f t="shared" si="120"/>
        <v>0</v>
      </c>
      <c r="CZ81" s="65">
        <f t="shared" si="120"/>
        <v>0</v>
      </c>
      <c r="DA81" s="65">
        <f t="shared" si="120"/>
        <v>0</v>
      </c>
      <c r="DB81" s="65">
        <f t="shared" si="120"/>
        <v>0</v>
      </c>
      <c r="DC81" s="65">
        <f t="shared" si="120"/>
        <v>0</v>
      </c>
      <c r="DD81" s="65">
        <f t="shared" si="120"/>
        <v>0</v>
      </c>
      <c r="DE81" s="65">
        <f t="shared" si="120"/>
        <v>0</v>
      </c>
      <c r="DF81" s="65">
        <f t="shared" si="120"/>
        <v>0</v>
      </c>
      <c r="DG81" s="65">
        <f t="shared" si="120"/>
        <v>0</v>
      </c>
      <c r="DH81" s="65">
        <f t="shared" si="120"/>
        <v>0</v>
      </c>
      <c r="DI81" s="65">
        <f t="shared" si="120"/>
        <v>0</v>
      </c>
      <c r="DJ81" s="65">
        <f t="shared" si="120"/>
        <v>0</v>
      </c>
      <c r="DK81" s="65">
        <f t="shared" si="120"/>
        <v>0</v>
      </c>
      <c r="DL81" s="65">
        <f t="shared" si="120"/>
        <v>0</v>
      </c>
      <c r="DM81" s="65">
        <f t="shared" si="120"/>
        <v>0</v>
      </c>
      <c r="DN81" s="65">
        <f t="shared" si="120"/>
        <v>0</v>
      </c>
      <c r="DO81" s="65">
        <f t="shared" si="120"/>
        <v>0</v>
      </c>
      <c r="DP81" s="65">
        <f t="shared" si="120"/>
        <v>0</v>
      </c>
    </row>
    <row r="82" spans="1:120" x14ac:dyDescent="0.25">
      <c r="A82" s="65" t="str">
        <f t="shared" si="69"/>
        <v>21_VN</v>
      </c>
      <c r="B82" s="65" t="str">
        <f t="shared" si="69"/>
        <v>16_2_industrial_waste</v>
      </c>
      <c r="C82" s="65" t="str">
        <f t="shared" si="69"/>
        <v>16_2_industrial_waste</v>
      </c>
      <c r="D82" s="66" t="s">
        <v>171</v>
      </c>
      <c r="E82" s="66">
        <f t="shared" si="70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1"/>
        <v>21_VN</v>
      </c>
      <c r="BL82" s="65" t="str">
        <f t="shared" si="72"/>
        <v>d_ind_cem_16_2_industrial_waste</v>
      </c>
      <c r="BM82" s="65"/>
      <c r="BN82" s="65"/>
      <c r="BO82" s="65">
        <f t="shared" ref="BO82:CV82" si="121">BO$49*BO39</f>
        <v>0</v>
      </c>
      <c r="BP82" s="65">
        <f t="shared" si="121"/>
        <v>0</v>
      </c>
      <c r="BQ82" s="65">
        <f t="shared" si="121"/>
        <v>0</v>
      </c>
      <c r="BR82" s="65">
        <f t="shared" si="121"/>
        <v>0</v>
      </c>
      <c r="BS82" s="65">
        <f t="shared" si="121"/>
        <v>0</v>
      </c>
      <c r="BT82" s="65">
        <f t="shared" si="121"/>
        <v>0</v>
      </c>
      <c r="BU82" s="65">
        <f t="shared" si="121"/>
        <v>0</v>
      </c>
      <c r="BV82" s="65">
        <f t="shared" si="121"/>
        <v>0</v>
      </c>
      <c r="BW82" s="65">
        <f t="shared" si="121"/>
        <v>0</v>
      </c>
      <c r="BX82" s="65">
        <f t="shared" si="121"/>
        <v>0</v>
      </c>
      <c r="BY82" s="65">
        <f t="shared" si="121"/>
        <v>0</v>
      </c>
      <c r="BZ82" s="65">
        <f t="shared" si="121"/>
        <v>0</v>
      </c>
      <c r="CA82" s="65">
        <f t="shared" si="121"/>
        <v>0</v>
      </c>
      <c r="CB82" s="65">
        <f t="shared" si="121"/>
        <v>0</v>
      </c>
      <c r="CC82" s="65">
        <f t="shared" si="121"/>
        <v>0</v>
      </c>
      <c r="CD82" s="65">
        <f t="shared" si="121"/>
        <v>0</v>
      </c>
      <c r="CE82" s="65">
        <f t="shared" si="121"/>
        <v>0</v>
      </c>
      <c r="CF82" s="65">
        <f t="shared" si="121"/>
        <v>0</v>
      </c>
      <c r="CG82" s="65">
        <f t="shared" si="121"/>
        <v>0</v>
      </c>
      <c r="CH82" s="65">
        <f t="shared" si="121"/>
        <v>0</v>
      </c>
      <c r="CI82" s="65">
        <f t="shared" si="121"/>
        <v>0</v>
      </c>
      <c r="CJ82" s="65">
        <f t="shared" si="121"/>
        <v>0</v>
      </c>
      <c r="CK82" s="65">
        <f t="shared" si="121"/>
        <v>0</v>
      </c>
      <c r="CL82" s="65">
        <f t="shared" si="121"/>
        <v>0</v>
      </c>
      <c r="CM82" s="65">
        <f t="shared" si="121"/>
        <v>0</v>
      </c>
      <c r="CN82" s="65">
        <f t="shared" si="121"/>
        <v>0</v>
      </c>
      <c r="CO82" s="65">
        <f t="shared" si="121"/>
        <v>0</v>
      </c>
      <c r="CP82" s="65">
        <f t="shared" si="121"/>
        <v>0</v>
      </c>
      <c r="CQ82" s="65">
        <f t="shared" si="121"/>
        <v>0</v>
      </c>
      <c r="CR82" s="65">
        <f t="shared" si="121"/>
        <v>0</v>
      </c>
      <c r="CS82" s="65">
        <f t="shared" si="121"/>
        <v>0</v>
      </c>
      <c r="CT82" s="65">
        <f t="shared" si="121"/>
        <v>0</v>
      </c>
      <c r="CU82" s="65">
        <f t="shared" si="121"/>
        <v>0</v>
      </c>
      <c r="CV82" s="65">
        <f t="shared" si="121"/>
        <v>0</v>
      </c>
      <c r="CW82" s="65">
        <f t="shared" ref="CW82:DP82" si="122">CW$49*CW39</f>
        <v>0</v>
      </c>
      <c r="CX82" s="65">
        <f t="shared" si="122"/>
        <v>0</v>
      </c>
      <c r="CY82" s="65">
        <f t="shared" si="122"/>
        <v>0</v>
      </c>
      <c r="CZ82" s="65">
        <f t="shared" si="122"/>
        <v>0</v>
      </c>
      <c r="DA82" s="65">
        <f t="shared" si="122"/>
        <v>0</v>
      </c>
      <c r="DB82" s="65">
        <f t="shared" si="122"/>
        <v>0</v>
      </c>
      <c r="DC82" s="65">
        <f t="shared" si="122"/>
        <v>0</v>
      </c>
      <c r="DD82" s="65">
        <f t="shared" si="122"/>
        <v>0</v>
      </c>
      <c r="DE82" s="65">
        <f t="shared" si="122"/>
        <v>0</v>
      </c>
      <c r="DF82" s="65">
        <f t="shared" si="122"/>
        <v>0</v>
      </c>
      <c r="DG82" s="65">
        <f t="shared" si="122"/>
        <v>0</v>
      </c>
      <c r="DH82" s="65">
        <f t="shared" si="122"/>
        <v>0</v>
      </c>
      <c r="DI82" s="65">
        <f t="shared" si="122"/>
        <v>0</v>
      </c>
      <c r="DJ82" s="65">
        <f t="shared" si="122"/>
        <v>0</v>
      </c>
      <c r="DK82" s="65">
        <f t="shared" si="122"/>
        <v>0</v>
      </c>
      <c r="DL82" s="65">
        <f t="shared" si="122"/>
        <v>0</v>
      </c>
      <c r="DM82" s="65">
        <f t="shared" si="122"/>
        <v>0</v>
      </c>
      <c r="DN82" s="65">
        <f t="shared" si="122"/>
        <v>0</v>
      </c>
      <c r="DO82" s="65">
        <f t="shared" si="122"/>
        <v>0</v>
      </c>
      <c r="DP82" s="65">
        <f t="shared" si="122"/>
        <v>0</v>
      </c>
    </row>
    <row r="83" spans="1:120" x14ac:dyDescent="0.25">
      <c r="A83" s="65" t="str">
        <f t="shared" si="69"/>
        <v>21_VN</v>
      </c>
      <c r="B83" s="65" t="str">
        <f t="shared" si="69"/>
        <v>16_3_municipal_solid_waste_renewable</v>
      </c>
      <c r="C83" s="65" t="str">
        <f t="shared" si="69"/>
        <v>16_3_msw_ren</v>
      </c>
      <c r="D83" s="66" t="s">
        <v>171</v>
      </c>
      <c r="E83" s="66">
        <f t="shared" si="70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1"/>
        <v>21_VN</v>
      </c>
      <c r="BL83" s="65" t="str">
        <f t="shared" si="72"/>
        <v>d_ind_cem_16_3_msw_ren</v>
      </c>
      <c r="BM83" s="65"/>
      <c r="BN83" s="65"/>
      <c r="BO83" s="65">
        <f t="shared" ref="BO83:CV83" si="123">BO$49*BO40</f>
        <v>0</v>
      </c>
      <c r="BP83" s="65">
        <f t="shared" si="123"/>
        <v>0</v>
      </c>
      <c r="BQ83" s="65">
        <f t="shared" si="123"/>
        <v>0</v>
      </c>
      <c r="BR83" s="65">
        <f t="shared" si="123"/>
        <v>0</v>
      </c>
      <c r="BS83" s="65">
        <f t="shared" si="123"/>
        <v>0</v>
      </c>
      <c r="BT83" s="65">
        <f t="shared" si="123"/>
        <v>0</v>
      </c>
      <c r="BU83" s="65">
        <f t="shared" si="123"/>
        <v>0</v>
      </c>
      <c r="BV83" s="65">
        <f t="shared" si="123"/>
        <v>0</v>
      </c>
      <c r="BW83" s="65">
        <f t="shared" si="123"/>
        <v>0</v>
      </c>
      <c r="BX83" s="65">
        <f t="shared" si="123"/>
        <v>0</v>
      </c>
      <c r="BY83" s="65">
        <f t="shared" si="123"/>
        <v>0</v>
      </c>
      <c r="BZ83" s="65">
        <f t="shared" si="123"/>
        <v>0</v>
      </c>
      <c r="CA83" s="65">
        <f t="shared" si="123"/>
        <v>0</v>
      </c>
      <c r="CB83" s="65">
        <f t="shared" si="123"/>
        <v>0</v>
      </c>
      <c r="CC83" s="65">
        <f t="shared" si="123"/>
        <v>0</v>
      </c>
      <c r="CD83" s="65">
        <f t="shared" si="123"/>
        <v>0</v>
      </c>
      <c r="CE83" s="65">
        <f t="shared" si="123"/>
        <v>0</v>
      </c>
      <c r="CF83" s="65">
        <f t="shared" si="123"/>
        <v>0</v>
      </c>
      <c r="CG83" s="65">
        <f t="shared" si="123"/>
        <v>0</v>
      </c>
      <c r="CH83" s="65">
        <f t="shared" si="123"/>
        <v>0</v>
      </c>
      <c r="CI83" s="65">
        <f t="shared" si="123"/>
        <v>0</v>
      </c>
      <c r="CJ83" s="65">
        <f t="shared" si="123"/>
        <v>0</v>
      </c>
      <c r="CK83" s="65">
        <f t="shared" si="123"/>
        <v>0</v>
      </c>
      <c r="CL83" s="65">
        <f t="shared" si="123"/>
        <v>0</v>
      </c>
      <c r="CM83" s="65">
        <f t="shared" si="123"/>
        <v>0</v>
      </c>
      <c r="CN83" s="65">
        <f t="shared" si="123"/>
        <v>0</v>
      </c>
      <c r="CO83" s="65">
        <f t="shared" si="123"/>
        <v>0</v>
      </c>
      <c r="CP83" s="65">
        <f t="shared" si="123"/>
        <v>0</v>
      </c>
      <c r="CQ83" s="65">
        <f t="shared" si="123"/>
        <v>0</v>
      </c>
      <c r="CR83" s="65">
        <f t="shared" si="123"/>
        <v>0</v>
      </c>
      <c r="CS83" s="65">
        <f t="shared" si="123"/>
        <v>0</v>
      </c>
      <c r="CT83" s="65">
        <f t="shared" si="123"/>
        <v>0</v>
      </c>
      <c r="CU83" s="65">
        <f t="shared" si="123"/>
        <v>0</v>
      </c>
      <c r="CV83" s="65">
        <f t="shared" si="123"/>
        <v>0</v>
      </c>
      <c r="CW83" s="65">
        <f t="shared" ref="CW83:DP83" si="124">CW$49*CW40</f>
        <v>0</v>
      </c>
      <c r="CX83" s="65">
        <f t="shared" si="124"/>
        <v>0</v>
      </c>
      <c r="CY83" s="65">
        <f t="shared" si="124"/>
        <v>0</v>
      </c>
      <c r="CZ83" s="65">
        <f t="shared" si="124"/>
        <v>0</v>
      </c>
      <c r="DA83" s="65">
        <f t="shared" si="124"/>
        <v>0</v>
      </c>
      <c r="DB83" s="65">
        <f t="shared" si="124"/>
        <v>0</v>
      </c>
      <c r="DC83" s="65">
        <f t="shared" si="124"/>
        <v>0</v>
      </c>
      <c r="DD83" s="65">
        <f t="shared" si="124"/>
        <v>0</v>
      </c>
      <c r="DE83" s="65">
        <f t="shared" si="124"/>
        <v>0</v>
      </c>
      <c r="DF83" s="65">
        <f t="shared" si="124"/>
        <v>0</v>
      </c>
      <c r="DG83" s="65">
        <f t="shared" si="124"/>
        <v>0</v>
      </c>
      <c r="DH83" s="65">
        <f t="shared" si="124"/>
        <v>0</v>
      </c>
      <c r="DI83" s="65">
        <f t="shared" si="124"/>
        <v>0</v>
      </c>
      <c r="DJ83" s="65">
        <f t="shared" si="124"/>
        <v>0</v>
      </c>
      <c r="DK83" s="65">
        <f t="shared" si="124"/>
        <v>0</v>
      </c>
      <c r="DL83" s="65">
        <f t="shared" si="124"/>
        <v>0</v>
      </c>
      <c r="DM83" s="65">
        <f t="shared" si="124"/>
        <v>0</v>
      </c>
      <c r="DN83" s="65">
        <f t="shared" si="124"/>
        <v>0</v>
      </c>
      <c r="DO83" s="65">
        <f t="shared" si="124"/>
        <v>0</v>
      </c>
      <c r="DP83" s="65">
        <f t="shared" si="124"/>
        <v>0</v>
      </c>
    </row>
    <row r="84" spans="1:120" x14ac:dyDescent="0.25">
      <c r="A84" s="65" t="str">
        <f t="shared" si="69"/>
        <v>21_VN</v>
      </c>
      <c r="B84" s="65" t="str">
        <f t="shared" si="69"/>
        <v>16_4_municipal_solid_waste_nonrenewable</v>
      </c>
      <c r="C84" s="65" t="str">
        <f t="shared" si="69"/>
        <v>16_4_msw_nonr</v>
      </c>
      <c r="D84" s="66" t="s">
        <v>171</v>
      </c>
      <c r="E84" s="66">
        <f t="shared" si="70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1"/>
        <v>21_VN</v>
      </c>
      <c r="BL84" s="65" t="str">
        <f t="shared" si="72"/>
        <v>d_ind_cem_16_4_msw_nonr</v>
      </c>
      <c r="BM84" s="65"/>
      <c r="BN84" s="65"/>
      <c r="BO84" s="65">
        <f t="shared" ref="BO84:CV84" si="125">BO$49*BO41</f>
        <v>0</v>
      </c>
      <c r="BP84" s="65">
        <f t="shared" si="125"/>
        <v>0</v>
      </c>
      <c r="BQ84" s="65">
        <f t="shared" si="125"/>
        <v>0</v>
      </c>
      <c r="BR84" s="65">
        <f t="shared" si="125"/>
        <v>0</v>
      </c>
      <c r="BS84" s="65">
        <f t="shared" si="125"/>
        <v>0</v>
      </c>
      <c r="BT84" s="65">
        <f t="shared" si="125"/>
        <v>0</v>
      </c>
      <c r="BU84" s="65">
        <f t="shared" si="125"/>
        <v>0</v>
      </c>
      <c r="BV84" s="65">
        <f t="shared" si="125"/>
        <v>0</v>
      </c>
      <c r="BW84" s="65">
        <f t="shared" si="125"/>
        <v>0</v>
      </c>
      <c r="BX84" s="65">
        <f t="shared" si="125"/>
        <v>0</v>
      </c>
      <c r="BY84" s="65">
        <f t="shared" si="125"/>
        <v>0</v>
      </c>
      <c r="BZ84" s="65">
        <f t="shared" si="125"/>
        <v>0</v>
      </c>
      <c r="CA84" s="65">
        <f t="shared" si="125"/>
        <v>0</v>
      </c>
      <c r="CB84" s="65">
        <f t="shared" si="125"/>
        <v>0</v>
      </c>
      <c r="CC84" s="65">
        <f t="shared" si="125"/>
        <v>0</v>
      </c>
      <c r="CD84" s="65">
        <f t="shared" si="125"/>
        <v>0</v>
      </c>
      <c r="CE84" s="65">
        <f t="shared" si="125"/>
        <v>0</v>
      </c>
      <c r="CF84" s="65">
        <f t="shared" si="125"/>
        <v>0</v>
      </c>
      <c r="CG84" s="65">
        <f t="shared" si="125"/>
        <v>0</v>
      </c>
      <c r="CH84" s="65">
        <f t="shared" si="125"/>
        <v>0</v>
      </c>
      <c r="CI84" s="65">
        <f t="shared" si="125"/>
        <v>0</v>
      </c>
      <c r="CJ84" s="65">
        <f t="shared" si="125"/>
        <v>0</v>
      </c>
      <c r="CK84" s="65">
        <f t="shared" si="125"/>
        <v>0</v>
      </c>
      <c r="CL84" s="65">
        <f t="shared" si="125"/>
        <v>0</v>
      </c>
      <c r="CM84" s="65">
        <f t="shared" si="125"/>
        <v>0</v>
      </c>
      <c r="CN84" s="65">
        <f t="shared" si="125"/>
        <v>0</v>
      </c>
      <c r="CO84" s="65">
        <f t="shared" si="125"/>
        <v>0</v>
      </c>
      <c r="CP84" s="65">
        <f t="shared" si="125"/>
        <v>0</v>
      </c>
      <c r="CQ84" s="65">
        <f t="shared" si="125"/>
        <v>0</v>
      </c>
      <c r="CR84" s="65">
        <f t="shared" si="125"/>
        <v>0</v>
      </c>
      <c r="CS84" s="65">
        <f t="shared" si="125"/>
        <v>0</v>
      </c>
      <c r="CT84" s="65">
        <f t="shared" si="125"/>
        <v>0</v>
      </c>
      <c r="CU84" s="65">
        <f t="shared" si="125"/>
        <v>0</v>
      </c>
      <c r="CV84" s="65">
        <f t="shared" si="125"/>
        <v>0</v>
      </c>
      <c r="CW84" s="65">
        <f t="shared" ref="CW84:DP84" si="126">CW$49*CW41</f>
        <v>0</v>
      </c>
      <c r="CX84" s="65">
        <f t="shared" si="126"/>
        <v>0</v>
      </c>
      <c r="CY84" s="65">
        <f t="shared" si="126"/>
        <v>0</v>
      </c>
      <c r="CZ84" s="65">
        <f t="shared" si="126"/>
        <v>0</v>
      </c>
      <c r="DA84" s="65">
        <f t="shared" si="126"/>
        <v>0</v>
      </c>
      <c r="DB84" s="65">
        <f t="shared" si="126"/>
        <v>0</v>
      </c>
      <c r="DC84" s="65">
        <f t="shared" si="126"/>
        <v>0</v>
      </c>
      <c r="DD84" s="65">
        <f t="shared" si="126"/>
        <v>0</v>
      </c>
      <c r="DE84" s="65">
        <f t="shared" si="126"/>
        <v>0</v>
      </c>
      <c r="DF84" s="65">
        <f t="shared" si="126"/>
        <v>0</v>
      </c>
      <c r="DG84" s="65">
        <f t="shared" si="126"/>
        <v>0</v>
      </c>
      <c r="DH84" s="65">
        <f t="shared" si="126"/>
        <v>0</v>
      </c>
      <c r="DI84" s="65">
        <f t="shared" si="126"/>
        <v>0</v>
      </c>
      <c r="DJ84" s="65">
        <f t="shared" si="126"/>
        <v>0</v>
      </c>
      <c r="DK84" s="65">
        <f t="shared" si="126"/>
        <v>0</v>
      </c>
      <c r="DL84" s="65">
        <f t="shared" si="126"/>
        <v>0</v>
      </c>
      <c r="DM84" s="65">
        <f t="shared" si="126"/>
        <v>0</v>
      </c>
      <c r="DN84" s="65">
        <f t="shared" si="126"/>
        <v>0</v>
      </c>
      <c r="DO84" s="65">
        <f t="shared" si="126"/>
        <v>0</v>
      </c>
      <c r="DP84" s="65">
        <f t="shared" si="126"/>
        <v>0</v>
      </c>
    </row>
    <row r="85" spans="1:120" x14ac:dyDescent="0.25">
      <c r="A85" s="65" t="str">
        <f t="shared" si="69"/>
        <v>21_VN</v>
      </c>
      <c r="B85" s="65" t="str">
        <f t="shared" si="69"/>
        <v>16_5_biogasoline</v>
      </c>
      <c r="C85" s="65" t="str">
        <f t="shared" si="69"/>
        <v>16_5_biogasoline</v>
      </c>
      <c r="D85" s="66" t="s">
        <v>171</v>
      </c>
      <c r="E85" s="66">
        <f t="shared" si="70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1"/>
        <v>21_VN</v>
      </c>
      <c r="BL85" s="65" t="str">
        <f t="shared" si="72"/>
        <v>d_ind_cem_16_5_biogasoline</v>
      </c>
      <c r="BM85" s="65"/>
      <c r="BN85" s="65"/>
      <c r="BO85" s="65">
        <f t="shared" ref="BO85:CV85" si="127">BO$49*BO42</f>
        <v>0</v>
      </c>
      <c r="BP85" s="65">
        <f t="shared" si="127"/>
        <v>0</v>
      </c>
      <c r="BQ85" s="65">
        <f t="shared" si="127"/>
        <v>0</v>
      </c>
      <c r="BR85" s="65">
        <f t="shared" si="127"/>
        <v>0</v>
      </c>
      <c r="BS85" s="65">
        <f t="shared" si="127"/>
        <v>0</v>
      </c>
      <c r="BT85" s="65">
        <f t="shared" si="127"/>
        <v>0</v>
      </c>
      <c r="BU85" s="65">
        <f t="shared" si="127"/>
        <v>0</v>
      </c>
      <c r="BV85" s="65">
        <f t="shared" si="127"/>
        <v>0</v>
      </c>
      <c r="BW85" s="65">
        <f t="shared" si="127"/>
        <v>0</v>
      </c>
      <c r="BX85" s="65">
        <f t="shared" si="127"/>
        <v>0</v>
      </c>
      <c r="BY85" s="65">
        <f t="shared" si="127"/>
        <v>0</v>
      </c>
      <c r="BZ85" s="65">
        <f t="shared" si="127"/>
        <v>0</v>
      </c>
      <c r="CA85" s="65">
        <f t="shared" si="127"/>
        <v>0</v>
      </c>
      <c r="CB85" s="65">
        <f t="shared" si="127"/>
        <v>0</v>
      </c>
      <c r="CC85" s="65">
        <f t="shared" si="127"/>
        <v>0</v>
      </c>
      <c r="CD85" s="65">
        <f t="shared" si="127"/>
        <v>0</v>
      </c>
      <c r="CE85" s="65">
        <f t="shared" si="127"/>
        <v>0</v>
      </c>
      <c r="CF85" s="65">
        <f t="shared" si="127"/>
        <v>0</v>
      </c>
      <c r="CG85" s="65">
        <f t="shared" si="127"/>
        <v>0</v>
      </c>
      <c r="CH85" s="65">
        <f t="shared" si="127"/>
        <v>0</v>
      </c>
      <c r="CI85" s="65">
        <f t="shared" si="127"/>
        <v>0</v>
      </c>
      <c r="CJ85" s="65">
        <f t="shared" si="127"/>
        <v>0</v>
      </c>
      <c r="CK85" s="65">
        <f t="shared" si="127"/>
        <v>0</v>
      </c>
      <c r="CL85" s="65">
        <f t="shared" si="127"/>
        <v>0</v>
      </c>
      <c r="CM85" s="65">
        <f t="shared" si="127"/>
        <v>0</v>
      </c>
      <c r="CN85" s="65">
        <f t="shared" si="127"/>
        <v>0</v>
      </c>
      <c r="CO85" s="65">
        <f t="shared" si="127"/>
        <v>0</v>
      </c>
      <c r="CP85" s="65">
        <f t="shared" si="127"/>
        <v>0</v>
      </c>
      <c r="CQ85" s="65">
        <f t="shared" si="127"/>
        <v>0</v>
      </c>
      <c r="CR85" s="65">
        <f t="shared" si="127"/>
        <v>0</v>
      </c>
      <c r="CS85" s="65">
        <f t="shared" si="127"/>
        <v>0</v>
      </c>
      <c r="CT85" s="65">
        <f t="shared" si="127"/>
        <v>0</v>
      </c>
      <c r="CU85" s="65">
        <f t="shared" si="127"/>
        <v>0</v>
      </c>
      <c r="CV85" s="65">
        <f t="shared" si="127"/>
        <v>0</v>
      </c>
      <c r="CW85" s="65">
        <f t="shared" ref="CW85:DP85" si="128">CW$49*CW42</f>
        <v>0</v>
      </c>
      <c r="CX85" s="65">
        <f t="shared" si="128"/>
        <v>0</v>
      </c>
      <c r="CY85" s="65">
        <f t="shared" si="128"/>
        <v>0</v>
      </c>
      <c r="CZ85" s="65">
        <f t="shared" si="128"/>
        <v>0</v>
      </c>
      <c r="DA85" s="65">
        <f t="shared" si="128"/>
        <v>0</v>
      </c>
      <c r="DB85" s="65">
        <f t="shared" si="128"/>
        <v>0</v>
      </c>
      <c r="DC85" s="65">
        <f t="shared" si="128"/>
        <v>0</v>
      </c>
      <c r="DD85" s="65">
        <f t="shared" si="128"/>
        <v>0</v>
      </c>
      <c r="DE85" s="65">
        <f t="shared" si="128"/>
        <v>0</v>
      </c>
      <c r="DF85" s="65">
        <f t="shared" si="128"/>
        <v>0</v>
      </c>
      <c r="DG85" s="65">
        <f t="shared" si="128"/>
        <v>0</v>
      </c>
      <c r="DH85" s="65">
        <f t="shared" si="128"/>
        <v>0</v>
      </c>
      <c r="DI85" s="65">
        <f t="shared" si="128"/>
        <v>0</v>
      </c>
      <c r="DJ85" s="65">
        <f t="shared" si="128"/>
        <v>0</v>
      </c>
      <c r="DK85" s="65">
        <f t="shared" si="128"/>
        <v>0</v>
      </c>
      <c r="DL85" s="65">
        <f t="shared" si="128"/>
        <v>0</v>
      </c>
      <c r="DM85" s="65">
        <f t="shared" si="128"/>
        <v>0</v>
      </c>
      <c r="DN85" s="65">
        <f t="shared" si="128"/>
        <v>0</v>
      </c>
      <c r="DO85" s="65">
        <f t="shared" si="128"/>
        <v>0</v>
      </c>
      <c r="DP85" s="65">
        <f t="shared" si="128"/>
        <v>0</v>
      </c>
    </row>
    <row r="86" spans="1:120" x14ac:dyDescent="0.25">
      <c r="A86" s="65" t="str">
        <f t="shared" si="69"/>
        <v>21_VN</v>
      </c>
      <c r="B86" s="65" t="str">
        <f t="shared" si="69"/>
        <v>16_6_biodiesel</v>
      </c>
      <c r="C86" s="65" t="str">
        <f t="shared" si="69"/>
        <v>16_6_biodiesel</v>
      </c>
      <c r="D86" s="66" t="s">
        <v>171</v>
      </c>
      <c r="E86" s="66">
        <f t="shared" si="70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1"/>
        <v>21_VN</v>
      </c>
      <c r="BL86" s="65" t="str">
        <f t="shared" si="72"/>
        <v>d_ind_cem_16_6_biodiesel</v>
      </c>
      <c r="BM86" s="65"/>
      <c r="BN86" s="65"/>
      <c r="BO86" s="65">
        <f t="shared" ref="BO86:CV86" si="129">BO$49*BO43</f>
        <v>0</v>
      </c>
      <c r="BP86" s="65">
        <f t="shared" si="129"/>
        <v>0</v>
      </c>
      <c r="BQ86" s="65">
        <f t="shared" si="129"/>
        <v>0</v>
      </c>
      <c r="BR86" s="65">
        <f t="shared" si="129"/>
        <v>0</v>
      </c>
      <c r="BS86" s="65">
        <f t="shared" si="129"/>
        <v>0</v>
      </c>
      <c r="BT86" s="65">
        <f t="shared" si="129"/>
        <v>0</v>
      </c>
      <c r="BU86" s="65">
        <f t="shared" si="129"/>
        <v>0</v>
      </c>
      <c r="BV86" s="65">
        <f t="shared" si="129"/>
        <v>0</v>
      </c>
      <c r="BW86" s="65">
        <f t="shared" si="129"/>
        <v>0</v>
      </c>
      <c r="BX86" s="65">
        <f t="shared" si="129"/>
        <v>0</v>
      </c>
      <c r="BY86" s="65">
        <f t="shared" si="129"/>
        <v>0</v>
      </c>
      <c r="BZ86" s="65">
        <f t="shared" si="129"/>
        <v>0</v>
      </c>
      <c r="CA86" s="65">
        <f t="shared" si="129"/>
        <v>0</v>
      </c>
      <c r="CB86" s="65">
        <f t="shared" si="129"/>
        <v>0</v>
      </c>
      <c r="CC86" s="65">
        <f t="shared" si="129"/>
        <v>0</v>
      </c>
      <c r="CD86" s="65">
        <f t="shared" si="129"/>
        <v>0</v>
      </c>
      <c r="CE86" s="65">
        <f t="shared" si="129"/>
        <v>0</v>
      </c>
      <c r="CF86" s="65">
        <f t="shared" si="129"/>
        <v>0</v>
      </c>
      <c r="CG86" s="65">
        <f t="shared" si="129"/>
        <v>0</v>
      </c>
      <c r="CH86" s="65">
        <f t="shared" si="129"/>
        <v>0</v>
      </c>
      <c r="CI86" s="65">
        <f t="shared" si="129"/>
        <v>0</v>
      </c>
      <c r="CJ86" s="65">
        <f t="shared" si="129"/>
        <v>0</v>
      </c>
      <c r="CK86" s="65">
        <f t="shared" si="129"/>
        <v>0</v>
      </c>
      <c r="CL86" s="65">
        <f t="shared" si="129"/>
        <v>0</v>
      </c>
      <c r="CM86" s="65">
        <f t="shared" si="129"/>
        <v>0</v>
      </c>
      <c r="CN86" s="65">
        <f t="shared" si="129"/>
        <v>0</v>
      </c>
      <c r="CO86" s="65">
        <f t="shared" si="129"/>
        <v>0</v>
      </c>
      <c r="CP86" s="65">
        <f t="shared" si="129"/>
        <v>0</v>
      </c>
      <c r="CQ86" s="65">
        <f t="shared" si="129"/>
        <v>0</v>
      </c>
      <c r="CR86" s="65">
        <f t="shared" si="129"/>
        <v>0</v>
      </c>
      <c r="CS86" s="65">
        <f t="shared" si="129"/>
        <v>0</v>
      </c>
      <c r="CT86" s="65">
        <f t="shared" si="129"/>
        <v>0</v>
      </c>
      <c r="CU86" s="65">
        <f t="shared" si="129"/>
        <v>0</v>
      </c>
      <c r="CV86" s="65">
        <f t="shared" si="129"/>
        <v>0</v>
      </c>
      <c r="CW86" s="65">
        <f t="shared" ref="CW86:DP86" si="130">CW$49*CW43</f>
        <v>0</v>
      </c>
      <c r="CX86" s="65">
        <f t="shared" si="130"/>
        <v>0</v>
      </c>
      <c r="CY86" s="65">
        <f t="shared" si="130"/>
        <v>0</v>
      </c>
      <c r="CZ86" s="65">
        <f t="shared" si="130"/>
        <v>0</v>
      </c>
      <c r="DA86" s="65">
        <f t="shared" si="130"/>
        <v>0</v>
      </c>
      <c r="DB86" s="65">
        <f t="shared" si="130"/>
        <v>0</v>
      </c>
      <c r="DC86" s="65">
        <f t="shared" si="130"/>
        <v>0</v>
      </c>
      <c r="DD86" s="65">
        <f t="shared" si="130"/>
        <v>0</v>
      </c>
      <c r="DE86" s="65">
        <f t="shared" si="130"/>
        <v>0</v>
      </c>
      <c r="DF86" s="65">
        <f t="shared" si="130"/>
        <v>0</v>
      </c>
      <c r="DG86" s="65">
        <f t="shared" si="130"/>
        <v>0</v>
      </c>
      <c r="DH86" s="65">
        <f t="shared" si="130"/>
        <v>0</v>
      </c>
      <c r="DI86" s="65">
        <f t="shared" si="130"/>
        <v>0</v>
      </c>
      <c r="DJ86" s="65">
        <f t="shared" si="130"/>
        <v>0</v>
      </c>
      <c r="DK86" s="65">
        <f t="shared" si="130"/>
        <v>0</v>
      </c>
      <c r="DL86" s="65">
        <f t="shared" si="130"/>
        <v>0</v>
      </c>
      <c r="DM86" s="65">
        <f t="shared" si="130"/>
        <v>0</v>
      </c>
      <c r="DN86" s="65">
        <f t="shared" si="130"/>
        <v>0</v>
      </c>
      <c r="DO86" s="65">
        <f t="shared" si="130"/>
        <v>0</v>
      </c>
      <c r="DP86" s="65">
        <f t="shared" si="130"/>
        <v>0</v>
      </c>
    </row>
    <row r="87" spans="1:120" x14ac:dyDescent="0.25">
      <c r="A87" s="65" t="str">
        <f t="shared" si="69"/>
        <v>21_VN</v>
      </c>
      <c r="B87" s="65" t="str">
        <f t="shared" si="69"/>
        <v>16_8_other_liquid_biofuels</v>
      </c>
      <c r="C87" s="65" t="str">
        <f t="shared" si="69"/>
        <v>16_8_oth_liquid_biofuel</v>
      </c>
      <c r="D87" s="66" t="s">
        <v>171</v>
      </c>
      <c r="E87" s="66">
        <f t="shared" si="70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1"/>
        <v>21_VN</v>
      </c>
      <c r="BL87" s="65" t="str">
        <f t="shared" si="72"/>
        <v>d_ind_cem_16_8_oth_liquid_biofuel</v>
      </c>
      <c r="BM87" s="65"/>
      <c r="BN87" s="65"/>
      <c r="BO87" s="65">
        <f t="shared" ref="BO87:CV87" si="131">BO$49*BO44</f>
        <v>0</v>
      </c>
      <c r="BP87" s="65">
        <f t="shared" si="131"/>
        <v>0</v>
      </c>
      <c r="BQ87" s="65">
        <f t="shared" si="131"/>
        <v>0</v>
      </c>
      <c r="BR87" s="65">
        <f t="shared" si="131"/>
        <v>0</v>
      </c>
      <c r="BS87" s="65">
        <f t="shared" si="131"/>
        <v>0</v>
      </c>
      <c r="BT87" s="65">
        <f t="shared" si="131"/>
        <v>0</v>
      </c>
      <c r="BU87" s="65">
        <f t="shared" si="131"/>
        <v>0</v>
      </c>
      <c r="BV87" s="65">
        <f t="shared" si="131"/>
        <v>0</v>
      </c>
      <c r="BW87" s="65">
        <f t="shared" si="131"/>
        <v>0</v>
      </c>
      <c r="BX87" s="65">
        <f t="shared" si="131"/>
        <v>0</v>
      </c>
      <c r="BY87" s="65">
        <f t="shared" si="131"/>
        <v>0</v>
      </c>
      <c r="BZ87" s="65">
        <f t="shared" si="131"/>
        <v>0</v>
      </c>
      <c r="CA87" s="65">
        <f t="shared" si="131"/>
        <v>0</v>
      </c>
      <c r="CB87" s="65">
        <f t="shared" si="131"/>
        <v>0</v>
      </c>
      <c r="CC87" s="65">
        <f t="shared" si="131"/>
        <v>0</v>
      </c>
      <c r="CD87" s="65">
        <f t="shared" si="131"/>
        <v>0</v>
      </c>
      <c r="CE87" s="65">
        <f t="shared" si="131"/>
        <v>0</v>
      </c>
      <c r="CF87" s="65">
        <f t="shared" si="131"/>
        <v>0</v>
      </c>
      <c r="CG87" s="65">
        <f t="shared" si="131"/>
        <v>0</v>
      </c>
      <c r="CH87" s="65">
        <f t="shared" si="131"/>
        <v>0</v>
      </c>
      <c r="CI87" s="65">
        <f t="shared" si="131"/>
        <v>0</v>
      </c>
      <c r="CJ87" s="65">
        <f t="shared" si="131"/>
        <v>0</v>
      </c>
      <c r="CK87" s="65">
        <f t="shared" si="131"/>
        <v>0</v>
      </c>
      <c r="CL87" s="65">
        <f t="shared" si="131"/>
        <v>0</v>
      </c>
      <c r="CM87" s="65">
        <f t="shared" si="131"/>
        <v>0</v>
      </c>
      <c r="CN87" s="65">
        <f t="shared" si="131"/>
        <v>0</v>
      </c>
      <c r="CO87" s="65">
        <f t="shared" si="131"/>
        <v>0</v>
      </c>
      <c r="CP87" s="65">
        <f t="shared" si="131"/>
        <v>0</v>
      </c>
      <c r="CQ87" s="65">
        <f t="shared" si="131"/>
        <v>0</v>
      </c>
      <c r="CR87" s="65">
        <f t="shared" si="131"/>
        <v>0</v>
      </c>
      <c r="CS87" s="65">
        <f t="shared" si="131"/>
        <v>0</v>
      </c>
      <c r="CT87" s="65">
        <f t="shared" si="131"/>
        <v>0</v>
      </c>
      <c r="CU87" s="65">
        <f t="shared" si="131"/>
        <v>0</v>
      </c>
      <c r="CV87" s="65">
        <f t="shared" si="131"/>
        <v>0</v>
      </c>
      <c r="CW87" s="65">
        <f t="shared" ref="CW87:DP87" si="132">CW$49*CW44</f>
        <v>0</v>
      </c>
      <c r="CX87" s="65">
        <f t="shared" si="132"/>
        <v>0</v>
      </c>
      <c r="CY87" s="65">
        <f t="shared" si="132"/>
        <v>0</v>
      </c>
      <c r="CZ87" s="65">
        <f t="shared" si="132"/>
        <v>0</v>
      </c>
      <c r="DA87" s="65">
        <f t="shared" si="132"/>
        <v>0</v>
      </c>
      <c r="DB87" s="65">
        <f t="shared" si="132"/>
        <v>0</v>
      </c>
      <c r="DC87" s="65">
        <f t="shared" si="132"/>
        <v>0</v>
      </c>
      <c r="DD87" s="65">
        <f t="shared" si="132"/>
        <v>0</v>
      </c>
      <c r="DE87" s="65">
        <f t="shared" si="132"/>
        <v>0</v>
      </c>
      <c r="DF87" s="65">
        <f t="shared" si="132"/>
        <v>0</v>
      </c>
      <c r="DG87" s="65">
        <f t="shared" si="132"/>
        <v>0</v>
      </c>
      <c r="DH87" s="65">
        <f t="shared" si="132"/>
        <v>0</v>
      </c>
      <c r="DI87" s="65">
        <f t="shared" si="132"/>
        <v>0</v>
      </c>
      <c r="DJ87" s="65">
        <f t="shared" si="132"/>
        <v>0</v>
      </c>
      <c r="DK87" s="65">
        <f t="shared" si="132"/>
        <v>0</v>
      </c>
      <c r="DL87" s="65">
        <f t="shared" si="132"/>
        <v>0</v>
      </c>
      <c r="DM87" s="65">
        <f t="shared" si="132"/>
        <v>0</v>
      </c>
      <c r="DN87" s="65">
        <f t="shared" si="132"/>
        <v>0</v>
      </c>
      <c r="DO87" s="65">
        <f t="shared" si="132"/>
        <v>0</v>
      </c>
      <c r="DP87" s="65">
        <f t="shared" si="132"/>
        <v>0</v>
      </c>
    </row>
    <row r="88" spans="1:120" x14ac:dyDescent="0.25">
      <c r="A88" s="65" t="str">
        <f t="shared" si="69"/>
        <v>21_VN</v>
      </c>
      <c r="B88" s="65" t="str">
        <f t="shared" si="69"/>
        <v>17_electricity</v>
      </c>
      <c r="C88" s="65" t="str">
        <f t="shared" si="69"/>
        <v>17_electricity</v>
      </c>
      <c r="D88" s="66" t="s">
        <v>171</v>
      </c>
      <c r="E88" s="66">
        <f t="shared" si="70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1"/>
        <v>21_VN</v>
      </c>
      <c r="BL88" s="65" t="str">
        <f t="shared" si="72"/>
        <v>d_ind_cem_17_electricity</v>
      </c>
      <c r="BM88" s="65"/>
      <c r="BN88" s="65"/>
      <c r="BO88" s="65">
        <f t="shared" ref="BO88:CV88" si="133">BO$49*BO45</f>
        <v>36.661792712338901</v>
      </c>
      <c r="BP88" s="65">
        <f t="shared" si="133"/>
        <v>41.053493881768141</v>
      </c>
      <c r="BQ88" s="65">
        <f t="shared" si="133"/>
        <v>44.251310516493326</v>
      </c>
      <c r="BR88" s="65">
        <f t="shared" si="133"/>
        <v>40.438548840272382</v>
      </c>
      <c r="BS88" s="65">
        <f t="shared" si="133"/>
        <v>44.695680386854185</v>
      </c>
      <c r="BT88" s="65">
        <f t="shared" si="133"/>
        <v>49.260387518752417</v>
      </c>
      <c r="BU88" s="65">
        <f t="shared" si="133"/>
        <v>51.572864114278978</v>
      </c>
      <c r="BV88" s="65">
        <f t="shared" si="133"/>
        <v>53.989932132835449</v>
      </c>
      <c r="BW88" s="65">
        <f t="shared" si="133"/>
        <v>56.51620036506467</v>
      </c>
      <c r="BX88" s="65">
        <f t="shared" si="133"/>
        <v>59.156476803954675</v>
      </c>
      <c r="BY88" s="65">
        <f t="shared" si="133"/>
        <v>61.915777127764564</v>
      </c>
      <c r="BZ88" s="65">
        <f t="shared" si="133"/>
        <v>64.266836891429648</v>
      </c>
      <c r="CA88" s="65">
        <f t="shared" si="133"/>
        <v>66.707170863846642</v>
      </c>
      <c r="CB88" s="65">
        <f t="shared" si="133"/>
        <v>69.240168956437856</v>
      </c>
      <c r="CC88" s="65">
        <f t="shared" si="133"/>
        <v>69.796195480795433</v>
      </c>
      <c r="CD88" s="65">
        <f t="shared" si="133"/>
        <v>70.356687122735352</v>
      </c>
      <c r="CE88" s="65">
        <f t="shared" si="133"/>
        <v>70.921679738954424</v>
      </c>
      <c r="CF88" s="65">
        <f t="shared" si="133"/>
        <v>71.491209474095072</v>
      </c>
      <c r="CG88" s="65">
        <f t="shared" si="133"/>
        <v>72.065312763054735</v>
      </c>
      <c r="CH88" s="65">
        <f t="shared" si="133"/>
        <v>72.644026333317527</v>
      </c>
      <c r="CI88" s="65">
        <f t="shared" si="133"/>
        <v>73.22738720730473</v>
      </c>
      <c r="CJ88" s="65">
        <f t="shared" si="133"/>
        <v>73.815432704742818</v>
      </c>
      <c r="CK88" s="65">
        <f t="shared" si="133"/>
        <v>74.408200445049275</v>
      </c>
      <c r="CL88" s="65">
        <f t="shared" si="133"/>
        <v>75.005728349742697</v>
      </c>
      <c r="CM88" s="65">
        <f t="shared" si="133"/>
        <v>75.608054644865703</v>
      </c>
      <c r="CN88" s="65">
        <f t="shared" si="133"/>
        <v>76.215217863431477</v>
      </c>
      <c r="CO88" s="65">
        <f t="shared" si="133"/>
        <v>76.827256847888918</v>
      </c>
      <c r="CP88" s="65">
        <f t="shared" si="133"/>
        <v>77.444210752607731</v>
      </c>
      <c r="CQ88" s="65">
        <f t="shared" si="133"/>
        <v>78.066119046382624</v>
      </c>
      <c r="CR88" s="65">
        <f t="shared" si="133"/>
        <v>78.693021514959099</v>
      </c>
      <c r="CS88" s="65">
        <f t="shared" si="133"/>
        <v>79.324958263578168</v>
      </c>
      <c r="CT88" s="65">
        <f t="shared" si="133"/>
        <v>79.961969719542012</v>
      </c>
      <c r="CU88" s="65">
        <f t="shared" si="133"/>
        <v>80.604096634799788</v>
      </c>
      <c r="CV88" s="65">
        <f t="shared" si="133"/>
        <v>81.251380088556772</v>
      </c>
      <c r="CW88" s="65">
        <f t="shared" ref="CW88:DP88" si="134">CW$49*CW45</f>
        <v>81.092932168217246</v>
      </c>
      <c r="CX88" s="65">
        <f t="shared" si="134"/>
        <v>80.934793236394981</v>
      </c>
      <c r="CY88" s="65">
        <f t="shared" si="134"/>
        <v>80.776962690532997</v>
      </c>
      <c r="CZ88" s="65">
        <f t="shared" si="134"/>
        <v>80.619439929249324</v>
      </c>
      <c r="DA88" s="65">
        <f t="shared" si="134"/>
        <v>80.462224352334758</v>
      </c>
      <c r="DB88" s="65">
        <f t="shared" si="134"/>
        <v>80.305315360750555</v>
      </c>
      <c r="DC88" s="65">
        <f t="shared" si="134"/>
        <v>80.148712356626163</v>
      </c>
      <c r="DD88" s="65">
        <f t="shared" si="134"/>
        <v>79.99241474325693</v>
      </c>
      <c r="DE88" s="65">
        <f t="shared" si="134"/>
        <v>79.836421925101817</v>
      </c>
      <c r="DF88" s="65">
        <f t="shared" si="134"/>
        <v>79.680733307781182</v>
      </c>
      <c r="DG88" s="65">
        <f t="shared" si="134"/>
        <v>79.525348298074434</v>
      </c>
      <c r="DH88" s="65">
        <f t="shared" si="134"/>
        <v>79.370266303917873</v>
      </c>
      <c r="DI88" s="65">
        <f t="shared" si="134"/>
        <v>79.215486734402333</v>
      </c>
      <c r="DJ88" s="65">
        <f t="shared" si="134"/>
        <v>79.061008999771005</v>
      </c>
      <c r="DK88" s="65">
        <f t="shared" si="134"/>
        <v>78.906832511417136</v>
      </c>
      <c r="DL88" s="65">
        <f t="shared" si="134"/>
        <v>78.752956681881841</v>
      </c>
      <c r="DM88" s="65">
        <f t="shared" si="134"/>
        <v>78.599380924851829</v>
      </c>
      <c r="DN88" s="65">
        <f t="shared" si="134"/>
        <v>78.446104655157171</v>
      </c>
      <c r="DO88" s="65">
        <f t="shared" si="134"/>
        <v>78.293127288769057</v>
      </c>
      <c r="DP88" s="65">
        <f t="shared" si="134"/>
        <v>78.140448242797632</v>
      </c>
    </row>
    <row r="89" spans="1:120" x14ac:dyDescent="0.25">
      <c r="A89" s="65" t="str">
        <f t="shared" si="69"/>
        <v>21_VN</v>
      </c>
      <c r="B89" s="65" t="str">
        <f t="shared" si="69"/>
        <v>18_heat</v>
      </c>
      <c r="C89" s="65" t="str">
        <f t="shared" si="69"/>
        <v>18_heat</v>
      </c>
      <c r="D89" s="66" t="s">
        <v>171</v>
      </c>
      <c r="E89" s="66">
        <f t="shared" si="70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5">A89</f>
        <v>21_VN</v>
      </c>
      <c r="BL89" s="65" t="str">
        <f t="shared" si="72"/>
        <v>d_ind_cem_18_heat</v>
      </c>
      <c r="BM89" s="65"/>
      <c r="BN89" s="65"/>
      <c r="BO89" s="65">
        <f t="shared" ref="BO89:CV89" si="136">BO$49*BO46</f>
        <v>0</v>
      </c>
      <c r="BP89" s="65">
        <f t="shared" si="136"/>
        <v>0</v>
      </c>
      <c r="BQ89" s="65">
        <f t="shared" si="136"/>
        <v>0</v>
      </c>
      <c r="BR89" s="65">
        <f t="shared" si="136"/>
        <v>0</v>
      </c>
      <c r="BS89" s="65">
        <f t="shared" si="136"/>
        <v>0</v>
      </c>
      <c r="BT89" s="65">
        <f t="shared" si="136"/>
        <v>0</v>
      </c>
      <c r="BU89" s="65">
        <f t="shared" si="136"/>
        <v>0</v>
      </c>
      <c r="BV89" s="65">
        <f t="shared" si="136"/>
        <v>0</v>
      </c>
      <c r="BW89" s="65">
        <f t="shared" si="136"/>
        <v>0</v>
      </c>
      <c r="BX89" s="65">
        <f t="shared" si="136"/>
        <v>0</v>
      </c>
      <c r="BY89" s="65">
        <f t="shared" si="136"/>
        <v>0</v>
      </c>
      <c r="BZ89" s="65">
        <f t="shared" si="136"/>
        <v>0</v>
      </c>
      <c r="CA89" s="65">
        <f t="shared" si="136"/>
        <v>0</v>
      </c>
      <c r="CB89" s="65">
        <f t="shared" si="136"/>
        <v>0</v>
      </c>
      <c r="CC89" s="65">
        <f t="shared" si="136"/>
        <v>0</v>
      </c>
      <c r="CD89" s="65">
        <f t="shared" si="136"/>
        <v>0</v>
      </c>
      <c r="CE89" s="65">
        <f t="shared" si="136"/>
        <v>0</v>
      </c>
      <c r="CF89" s="65">
        <f t="shared" si="136"/>
        <v>0</v>
      </c>
      <c r="CG89" s="65">
        <f t="shared" si="136"/>
        <v>0</v>
      </c>
      <c r="CH89" s="65">
        <f t="shared" si="136"/>
        <v>0</v>
      </c>
      <c r="CI89" s="65">
        <f t="shared" si="136"/>
        <v>0</v>
      </c>
      <c r="CJ89" s="65">
        <f t="shared" si="136"/>
        <v>0</v>
      </c>
      <c r="CK89" s="65">
        <f t="shared" si="136"/>
        <v>0</v>
      </c>
      <c r="CL89" s="65">
        <f t="shared" si="136"/>
        <v>0</v>
      </c>
      <c r="CM89" s="65">
        <f t="shared" si="136"/>
        <v>0</v>
      </c>
      <c r="CN89" s="65">
        <f t="shared" si="136"/>
        <v>0</v>
      </c>
      <c r="CO89" s="65">
        <f t="shared" si="136"/>
        <v>0</v>
      </c>
      <c r="CP89" s="65">
        <f t="shared" si="136"/>
        <v>0</v>
      </c>
      <c r="CQ89" s="65">
        <f t="shared" si="136"/>
        <v>0</v>
      </c>
      <c r="CR89" s="65">
        <f t="shared" si="136"/>
        <v>0</v>
      </c>
      <c r="CS89" s="65">
        <f t="shared" si="136"/>
        <v>0</v>
      </c>
      <c r="CT89" s="65">
        <f t="shared" si="136"/>
        <v>0</v>
      </c>
      <c r="CU89" s="65">
        <f t="shared" si="136"/>
        <v>0</v>
      </c>
      <c r="CV89" s="65">
        <f t="shared" si="136"/>
        <v>0</v>
      </c>
      <c r="CW89" s="65">
        <f t="shared" ref="CW89:DP89" si="137">CW$49*CW46</f>
        <v>0</v>
      </c>
      <c r="CX89" s="65">
        <f t="shared" si="137"/>
        <v>0</v>
      </c>
      <c r="CY89" s="65">
        <f t="shared" si="137"/>
        <v>0</v>
      </c>
      <c r="CZ89" s="65">
        <f t="shared" si="137"/>
        <v>0</v>
      </c>
      <c r="DA89" s="65">
        <f t="shared" si="137"/>
        <v>0</v>
      </c>
      <c r="DB89" s="65">
        <f t="shared" si="137"/>
        <v>0</v>
      </c>
      <c r="DC89" s="65">
        <f t="shared" si="137"/>
        <v>0</v>
      </c>
      <c r="DD89" s="65">
        <f t="shared" si="137"/>
        <v>0</v>
      </c>
      <c r="DE89" s="65">
        <f t="shared" si="137"/>
        <v>0</v>
      </c>
      <c r="DF89" s="65">
        <f t="shared" si="137"/>
        <v>0</v>
      </c>
      <c r="DG89" s="65">
        <f t="shared" si="137"/>
        <v>0</v>
      </c>
      <c r="DH89" s="65">
        <f t="shared" si="137"/>
        <v>0</v>
      </c>
      <c r="DI89" s="65">
        <f t="shared" si="137"/>
        <v>0</v>
      </c>
      <c r="DJ89" s="65">
        <f t="shared" si="137"/>
        <v>0</v>
      </c>
      <c r="DK89" s="65">
        <f t="shared" si="137"/>
        <v>0</v>
      </c>
      <c r="DL89" s="65">
        <f t="shared" si="137"/>
        <v>0</v>
      </c>
      <c r="DM89" s="65">
        <f t="shared" si="137"/>
        <v>0</v>
      </c>
      <c r="DN89" s="65">
        <f t="shared" si="137"/>
        <v>0</v>
      </c>
      <c r="DO89" s="65">
        <f t="shared" si="137"/>
        <v>0</v>
      </c>
      <c r="DP89" s="65">
        <f t="shared" si="137"/>
        <v>0</v>
      </c>
    </row>
    <row r="90" spans="1:120" x14ac:dyDescent="0.25">
      <c r="A90" s="52" t="str">
        <f t="shared" ref="A90:C121" si="138">A58</f>
        <v>21_VN</v>
      </c>
      <c r="B90" s="52" t="str">
        <f t="shared" si="138"/>
        <v>1_x_coal_thermal</v>
      </c>
      <c r="C90" s="52" t="str">
        <f t="shared" si="138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39">A90</f>
        <v>21_VN</v>
      </c>
      <c r="BL90" s="52" t="str">
        <f t="shared" ref="BL90:BL121" si="140">"d_ind_cem_ccs_"&amp;C90</f>
        <v>d_ind_cem_ccs_1_x_coal_thermal</v>
      </c>
      <c r="BM90" s="52"/>
      <c r="BN90" s="52"/>
      <c r="BO90" s="52">
        <f t="shared" ref="BO90:CU90" si="141">BO$50*BO15</f>
        <v>0</v>
      </c>
      <c r="BP90" s="52">
        <f t="shared" si="141"/>
        <v>0</v>
      </c>
      <c r="BQ90" s="52">
        <f t="shared" si="141"/>
        <v>0</v>
      </c>
      <c r="BR90" s="52">
        <f t="shared" si="141"/>
        <v>0</v>
      </c>
      <c r="BS90" s="52">
        <f t="shared" si="141"/>
        <v>0</v>
      </c>
      <c r="BT90" s="52">
        <f t="shared" si="141"/>
        <v>0</v>
      </c>
      <c r="BU90" s="52">
        <f t="shared" si="141"/>
        <v>0</v>
      </c>
      <c r="BV90" s="52">
        <f t="shared" si="141"/>
        <v>0</v>
      </c>
      <c r="BW90" s="52">
        <f t="shared" si="141"/>
        <v>0</v>
      </c>
      <c r="BX90" s="52">
        <f t="shared" si="141"/>
        <v>0</v>
      </c>
      <c r="BY90" s="52">
        <f t="shared" si="141"/>
        <v>0</v>
      </c>
      <c r="BZ90" s="52">
        <f t="shared" si="141"/>
        <v>0</v>
      </c>
      <c r="CA90" s="52">
        <f t="shared" si="141"/>
        <v>0</v>
      </c>
      <c r="CB90" s="52">
        <f t="shared" si="141"/>
        <v>0</v>
      </c>
      <c r="CC90" s="52">
        <f t="shared" si="141"/>
        <v>0</v>
      </c>
      <c r="CD90" s="52">
        <f t="shared" si="141"/>
        <v>0</v>
      </c>
      <c r="CE90" s="52">
        <f t="shared" si="141"/>
        <v>0</v>
      </c>
      <c r="CF90" s="52">
        <f t="shared" si="141"/>
        <v>0</v>
      </c>
      <c r="CG90" s="52">
        <f t="shared" si="141"/>
        <v>0</v>
      </c>
      <c r="CH90" s="52">
        <f t="shared" si="141"/>
        <v>0</v>
      </c>
      <c r="CI90" s="52">
        <f t="shared" si="141"/>
        <v>0</v>
      </c>
      <c r="CJ90" s="52">
        <f t="shared" si="141"/>
        <v>0</v>
      </c>
      <c r="CK90" s="52">
        <f t="shared" si="141"/>
        <v>0</v>
      </c>
      <c r="CL90" s="52">
        <f t="shared" si="141"/>
        <v>0</v>
      </c>
      <c r="CM90" s="52">
        <f t="shared" si="141"/>
        <v>0</v>
      </c>
      <c r="CN90" s="52">
        <f t="shared" si="141"/>
        <v>0</v>
      </c>
      <c r="CO90" s="52">
        <f t="shared" si="141"/>
        <v>0</v>
      </c>
      <c r="CP90" s="52">
        <f t="shared" si="141"/>
        <v>0</v>
      </c>
      <c r="CQ90" s="52">
        <f t="shared" si="141"/>
        <v>0</v>
      </c>
      <c r="CR90" s="52">
        <f t="shared" si="141"/>
        <v>0</v>
      </c>
      <c r="CS90" s="52">
        <f t="shared" si="141"/>
        <v>0</v>
      </c>
      <c r="CT90" s="52">
        <f t="shared" si="141"/>
        <v>0</v>
      </c>
      <c r="CU90" s="52">
        <f t="shared" si="141"/>
        <v>0</v>
      </c>
      <c r="CV90" s="52">
        <f t="shared" ref="CV90:DP90" si="142">CV$50*CV15</f>
        <v>0</v>
      </c>
      <c r="CW90" s="52">
        <f t="shared" si="142"/>
        <v>0</v>
      </c>
      <c r="CX90" s="52">
        <f t="shared" si="142"/>
        <v>0</v>
      </c>
      <c r="CY90" s="52">
        <f t="shared" si="142"/>
        <v>0</v>
      </c>
      <c r="CZ90" s="52">
        <f t="shared" si="142"/>
        <v>0</v>
      </c>
      <c r="DA90" s="52">
        <f t="shared" si="142"/>
        <v>0</v>
      </c>
      <c r="DB90" s="52">
        <f t="shared" si="142"/>
        <v>0</v>
      </c>
      <c r="DC90" s="52">
        <f t="shared" si="142"/>
        <v>0</v>
      </c>
      <c r="DD90" s="52">
        <f t="shared" si="142"/>
        <v>0</v>
      </c>
      <c r="DE90" s="52">
        <f t="shared" si="142"/>
        <v>0</v>
      </c>
      <c r="DF90" s="52">
        <f t="shared" si="142"/>
        <v>0</v>
      </c>
      <c r="DG90" s="52">
        <f t="shared" si="142"/>
        <v>0</v>
      </c>
      <c r="DH90" s="52">
        <f t="shared" si="142"/>
        <v>0</v>
      </c>
      <c r="DI90" s="52">
        <f t="shared" si="142"/>
        <v>0</v>
      </c>
      <c r="DJ90" s="52">
        <f t="shared" si="142"/>
        <v>0</v>
      </c>
      <c r="DK90" s="52">
        <f t="shared" si="142"/>
        <v>0</v>
      </c>
      <c r="DL90" s="52">
        <f t="shared" si="142"/>
        <v>0</v>
      </c>
      <c r="DM90" s="52">
        <f t="shared" si="142"/>
        <v>0</v>
      </c>
      <c r="DN90" s="52">
        <f t="shared" si="142"/>
        <v>0</v>
      </c>
      <c r="DO90" s="52">
        <f t="shared" si="142"/>
        <v>0</v>
      </c>
      <c r="DP90" s="52">
        <f t="shared" si="142"/>
        <v>0</v>
      </c>
    </row>
    <row r="91" spans="1:120" x14ac:dyDescent="0.25">
      <c r="A91" s="52" t="str">
        <f t="shared" si="138"/>
        <v>21_VN</v>
      </c>
      <c r="B91" s="52" t="str">
        <f t="shared" si="138"/>
        <v>1_1_coking_coal</v>
      </c>
      <c r="C91" s="52" t="str">
        <f t="shared" si="138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39"/>
        <v>21_VN</v>
      </c>
      <c r="BL91" s="52" t="str">
        <f t="shared" si="140"/>
        <v>d_ind_cem_ccs_1_1_coking_coal</v>
      </c>
      <c r="BM91" s="52"/>
      <c r="BN91" s="52"/>
      <c r="BO91" s="52">
        <f t="shared" ref="BO91:CV91" si="143">BO$50*BO16</f>
        <v>0</v>
      </c>
      <c r="BP91" s="52">
        <f t="shared" si="143"/>
        <v>0</v>
      </c>
      <c r="BQ91" s="52">
        <f t="shared" si="143"/>
        <v>0</v>
      </c>
      <c r="BR91" s="52">
        <f t="shared" si="143"/>
        <v>0</v>
      </c>
      <c r="BS91" s="52">
        <f t="shared" si="143"/>
        <v>0</v>
      </c>
      <c r="BT91" s="52">
        <f t="shared" si="143"/>
        <v>0</v>
      </c>
      <c r="BU91" s="52">
        <f t="shared" si="143"/>
        <v>0</v>
      </c>
      <c r="BV91" s="52">
        <f t="shared" si="143"/>
        <v>0</v>
      </c>
      <c r="BW91" s="52">
        <f t="shared" si="143"/>
        <v>0</v>
      </c>
      <c r="BX91" s="52">
        <f t="shared" si="143"/>
        <v>0</v>
      </c>
      <c r="BY91" s="52">
        <f t="shared" si="143"/>
        <v>0</v>
      </c>
      <c r="BZ91" s="52">
        <f t="shared" si="143"/>
        <v>0</v>
      </c>
      <c r="CA91" s="52">
        <f t="shared" si="143"/>
        <v>0</v>
      </c>
      <c r="CB91" s="52">
        <f t="shared" si="143"/>
        <v>0</v>
      </c>
      <c r="CC91" s="52">
        <f t="shared" si="143"/>
        <v>0</v>
      </c>
      <c r="CD91" s="52">
        <f t="shared" si="143"/>
        <v>0</v>
      </c>
      <c r="CE91" s="52">
        <f t="shared" si="143"/>
        <v>0</v>
      </c>
      <c r="CF91" s="52">
        <f t="shared" si="143"/>
        <v>0</v>
      </c>
      <c r="CG91" s="52">
        <f t="shared" si="143"/>
        <v>0</v>
      </c>
      <c r="CH91" s="52">
        <f t="shared" si="143"/>
        <v>0</v>
      </c>
      <c r="CI91" s="52">
        <f t="shared" si="143"/>
        <v>0</v>
      </c>
      <c r="CJ91" s="52">
        <f t="shared" si="143"/>
        <v>0</v>
      </c>
      <c r="CK91" s="52">
        <f t="shared" si="143"/>
        <v>0</v>
      </c>
      <c r="CL91" s="52">
        <f t="shared" si="143"/>
        <v>0</v>
      </c>
      <c r="CM91" s="52">
        <f t="shared" si="143"/>
        <v>0</v>
      </c>
      <c r="CN91" s="52">
        <f t="shared" si="143"/>
        <v>0</v>
      </c>
      <c r="CO91" s="52">
        <f t="shared" si="143"/>
        <v>0</v>
      </c>
      <c r="CP91" s="52">
        <f t="shared" si="143"/>
        <v>0</v>
      </c>
      <c r="CQ91" s="52">
        <f t="shared" si="143"/>
        <v>0</v>
      </c>
      <c r="CR91" s="52">
        <f t="shared" si="143"/>
        <v>0</v>
      </c>
      <c r="CS91" s="52">
        <f t="shared" si="143"/>
        <v>0</v>
      </c>
      <c r="CT91" s="52">
        <f t="shared" si="143"/>
        <v>0</v>
      </c>
      <c r="CU91" s="52">
        <f t="shared" si="143"/>
        <v>0</v>
      </c>
      <c r="CV91" s="52">
        <f t="shared" si="143"/>
        <v>0</v>
      </c>
      <c r="CW91" s="52">
        <f t="shared" ref="CW91:DP91" si="144">CW$50*CW16</f>
        <v>0</v>
      </c>
      <c r="CX91" s="52">
        <f t="shared" si="144"/>
        <v>0</v>
      </c>
      <c r="CY91" s="52">
        <f t="shared" si="144"/>
        <v>0</v>
      </c>
      <c r="CZ91" s="52">
        <f t="shared" si="144"/>
        <v>0</v>
      </c>
      <c r="DA91" s="52">
        <f t="shared" si="144"/>
        <v>0</v>
      </c>
      <c r="DB91" s="52">
        <f t="shared" si="144"/>
        <v>0</v>
      </c>
      <c r="DC91" s="52">
        <f t="shared" si="144"/>
        <v>0</v>
      </c>
      <c r="DD91" s="52">
        <f t="shared" si="144"/>
        <v>0</v>
      </c>
      <c r="DE91" s="52">
        <f t="shared" si="144"/>
        <v>0</v>
      </c>
      <c r="DF91" s="52">
        <f t="shared" si="144"/>
        <v>0</v>
      </c>
      <c r="DG91" s="52">
        <f t="shared" si="144"/>
        <v>0</v>
      </c>
      <c r="DH91" s="52">
        <f t="shared" si="144"/>
        <v>0</v>
      </c>
      <c r="DI91" s="52">
        <f t="shared" si="144"/>
        <v>0</v>
      </c>
      <c r="DJ91" s="52">
        <f t="shared" si="144"/>
        <v>0</v>
      </c>
      <c r="DK91" s="52">
        <f t="shared" si="144"/>
        <v>0</v>
      </c>
      <c r="DL91" s="52">
        <f t="shared" si="144"/>
        <v>0</v>
      </c>
      <c r="DM91" s="52">
        <f t="shared" si="144"/>
        <v>0</v>
      </c>
      <c r="DN91" s="52">
        <f t="shared" si="144"/>
        <v>0</v>
      </c>
      <c r="DO91" s="52">
        <f t="shared" si="144"/>
        <v>0</v>
      </c>
      <c r="DP91" s="52">
        <f t="shared" si="144"/>
        <v>0</v>
      </c>
    </row>
    <row r="92" spans="1:120" x14ac:dyDescent="0.25">
      <c r="A92" s="52" t="str">
        <f t="shared" si="138"/>
        <v>21_VN</v>
      </c>
      <c r="B92" s="52" t="str">
        <f t="shared" si="138"/>
        <v>1_5_lignite</v>
      </c>
      <c r="C92" s="52" t="str">
        <f t="shared" si="138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39"/>
        <v>21_VN</v>
      </c>
      <c r="BL92" s="52" t="str">
        <f t="shared" si="140"/>
        <v>d_ind_cem_ccs_1_5_lignite</v>
      </c>
      <c r="BM92" s="52"/>
      <c r="BN92" s="52"/>
      <c r="BO92" s="52">
        <f t="shared" ref="BO92:CV92" si="145">BO$50*BO17</f>
        <v>0</v>
      </c>
      <c r="BP92" s="52">
        <f t="shared" si="145"/>
        <v>0</v>
      </c>
      <c r="BQ92" s="52">
        <f t="shared" si="145"/>
        <v>0</v>
      </c>
      <c r="BR92" s="52">
        <f t="shared" si="145"/>
        <v>0</v>
      </c>
      <c r="BS92" s="52">
        <f t="shared" si="145"/>
        <v>0</v>
      </c>
      <c r="BT92" s="52">
        <f t="shared" si="145"/>
        <v>0</v>
      </c>
      <c r="BU92" s="52">
        <f t="shared" si="145"/>
        <v>0</v>
      </c>
      <c r="BV92" s="52">
        <f t="shared" si="145"/>
        <v>0</v>
      </c>
      <c r="BW92" s="52">
        <f t="shared" si="145"/>
        <v>0</v>
      </c>
      <c r="BX92" s="52">
        <f t="shared" si="145"/>
        <v>0</v>
      </c>
      <c r="BY92" s="52">
        <f t="shared" si="145"/>
        <v>0</v>
      </c>
      <c r="BZ92" s="52">
        <f t="shared" si="145"/>
        <v>0</v>
      </c>
      <c r="CA92" s="52">
        <f t="shared" si="145"/>
        <v>0</v>
      </c>
      <c r="CB92" s="52">
        <f t="shared" si="145"/>
        <v>0</v>
      </c>
      <c r="CC92" s="52">
        <f t="shared" si="145"/>
        <v>0</v>
      </c>
      <c r="CD92" s="52">
        <f t="shared" si="145"/>
        <v>0</v>
      </c>
      <c r="CE92" s="52">
        <f t="shared" si="145"/>
        <v>0</v>
      </c>
      <c r="CF92" s="52">
        <f t="shared" si="145"/>
        <v>0</v>
      </c>
      <c r="CG92" s="52">
        <f t="shared" si="145"/>
        <v>0</v>
      </c>
      <c r="CH92" s="52">
        <f t="shared" si="145"/>
        <v>0</v>
      </c>
      <c r="CI92" s="52">
        <f t="shared" si="145"/>
        <v>0</v>
      </c>
      <c r="CJ92" s="52">
        <f t="shared" si="145"/>
        <v>0</v>
      </c>
      <c r="CK92" s="52">
        <f t="shared" si="145"/>
        <v>0</v>
      </c>
      <c r="CL92" s="52">
        <f t="shared" si="145"/>
        <v>0</v>
      </c>
      <c r="CM92" s="52">
        <f t="shared" si="145"/>
        <v>0</v>
      </c>
      <c r="CN92" s="52">
        <f t="shared" si="145"/>
        <v>0</v>
      </c>
      <c r="CO92" s="52">
        <f t="shared" si="145"/>
        <v>0</v>
      </c>
      <c r="CP92" s="52">
        <f t="shared" si="145"/>
        <v>0</v>
      </c>
      <c r="CQ92" s="52">
        <f t="shared" si="145"/>
        <v>0</v>
      </c>
      <c r="CR92" s="52">
        <f t="shared" si="145"/>
        <v>0</v>
      </c>
      <c r="CS92" s="52">
        <f t="shared" si="145"/>
        <v>0</v>
      </c>
      <c r="CT92" s="52">
        <f t="shared" si="145"/>
        <v>0</v>
      </c>
      <c r="CU92" s="52">
        <f t="shared" si="145"/>
        <v>0</v>
      </c>
      <c r="CV92" s="52">
        <f t="shared" si="145"/>
        <v>0</v>
      </c>
      <c r="CW92" s="52">
        <f t="shared" ref="CW92:DP92" si="146">CW$50*CW17</f>
        <v>0</v>
      </c>
      <c r="CX92" s="52">
        <f t="shared" si="146"/>
        <v>0</v>
      </c>
      <c r="CY92" s="52">
        <f t="shared" si="146"/>
        <v>0</v>
      </c>
      <c r="CZ92" s="52">
        <f t="shared" si="146"/>
        <v>0</v>
      </c>
      <c r="DA92" s="52">
        <f t="shared" si="146"/>
        <v>0</v>
      </c>
      <c r="DB92" s="52">
        <f t="shared" si="146"/>
        <v>0</v>
      </c>
      <c r="DC92" s="52">
        <f t="shared" si="146"/>
        <v>0</v>
      </c>
      <c r="DD92" s="52">
        <f t="shared" si="146"/>
        <v>0</v>
      </c>
      <c r="DE92" s="52">
        <f t="shared" si="146"/>
        <v>0</v>
      </c>
      <c r="DF92" s="52">
        <f t="shared" si="146"/>
        <v>0</v>
      </c>
      <c r="DG92" s="52">
        <f t="shared" si="146"/>
        <v>0</v>
      </c>
      <c r="DH92" s="52">
        <f t="shared" si="146"/>
        <v>0</v>
      </c>
      <c r="DI92" s="52">
        <f t="shared" si="146"/>
        <v>0</v>
      </c>
      <c r="DJ92" s="52">
        <f t="shared" si="146"/>
        <v>0</v>
      </c>
      <c r="DK92" s="52">
        <f t="shared" si="146"/>
        <v>0</v>
      </c>
      <c r="DL92" s="52">
        <f t="shared" si="146"/>
        <v>0</v>
      </c>
      <c r="DM92" s="52">
        <f t="shared" si="146"/>
        <v>0</v>
      </c>
      <c r="DN92" s="52">
        <f t="shared" si="146"/>
        <v>0</v>
      </c>
      <c r="DO92" s="52">
        <f t="shared" si="146"/>
        <v>0</v>
      </c>
      <c r="DP92" s="52">
        <f t="shared" si="146"/>
        <v>0</v>
      </c>
    </row>
    <row r="93" spans="1:120" x14ac:dyDescent="0.25">
      <c r="A93" s="52" t="str">
        <f t="shared" si="138"/>
        <v>21_VN</v>
      </c>
      <c r="B93" s="52" t="str">
        <f t="shared" si="138"/>
        <v>2_coal_products</v>
      </c>
      <c r="C93" s="52" t="str">
        <f t="shared" si="138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39"/>
        <v>21_VN</v>
      </c>
      <c r="BL93" s="52" t="str">
        <f t="shared" si="140"/>
        <v>d_ind_cem_ccs_2_coal_products</v>
      </c>
      <c r="BM93" s="52"/>
      <c r="BN93" s="52"/>
      <c r="BO93" s="52">
        <f t="shared" ref="BO93:CV93" si="147">BO$50*BO18</f>
        <v>0</v>
      </c>
      <c r="BP93" s="52">
        <f t="shared" si="147"/>
        <v>0</v>
      </c>
      <c r="BQ93" s="52">
        <f t="shared" si="147"/>
        <v>0</v>
      </c>
      <c r="BR93" s="52">
        <f t="shared" si="147"/>
        <v>0</v>
      </c>
      <c r="BS93" s="52">
        <f t="shared" si="147"/>
        <v>0</v>
      </c>
      <c r="BT93" s="52">
        <f t="shared" si="147"/>
        <v>0</v>
      </c>
      <c r="BU93" s="52">
        <f t="shared" si="147"/>
        <v>0</v>
      </c>
      <c r="BV93" s="52">
        <f t="shared" si="147"/>
        <v>0</v>
      </c>
      <c r="BW93" s="52">
        <f t="shared" si="147"/>
        <v>0</v>
      </c>
      <c r="BX93" s="52">
        <f t="shared" si="147"/>
        <v>0</v>
      </c>
      <c r="BY93" s="52">
        <f t="shared" si="147"/>
        <v>0</v>
      </c>
      <c r="BZ93" s="52">
        <f t="shared" si="147"/>
        <v>0</v>
      </c>
      <c r="CA93" s="52">
        <f t="shared" si="147"/>
        <v>0</v>
      </c>
      <c r="CB93" s="52">
        <f t="shared" si="147"/>
        <v>0</v>
      </c>
      <c r="CC93" s="52">
        <f t="shared" si="147"/>
        <v>0</v>
      </c>
      <c r="CD93" s="52">
        <f t="shared" si="147"/>
        <v>0</v>
      </c>
      <c r="CE93" s="52">
        <f t="shared" si="147"/>
        <v>0</v>
      </c>
      <c r="CF93" s="52">
        <f t="shared" si="147"/>
        <v>0</v>
      </c>
      <c r="CG93" s="52">
        <f t="shared" si="147"/>
        <v>0</v>
      </c>
      <c r="CH93" s="52">
        <f t="shared" si="147"/>
        <v>0</v>
      </c>
      <c r="CI93" s="52">
        <f t="shared" si="147"/>
        <v>0</v>
      </c>
      <c r="CJ93" s="52">
        <f t="shared" si="147"/>
        <v>0</v>
      </c>
      <c r="CK93" s="52">
        <f t="shared" si="147"/>
        <v>0</v>
      </c>
      <c r="CL93" s="52">
        <f t="shared" si="147"/>
        <v>0</v>
      </c>
      <c r="CM93" s="52">
        <f t="shared" si="147"/>
        <v>0</v>
      </c>
      <c r="CN93" s="52">
        <f t="shared" si="147"/>
        <v>0</v>
      </c>
      <c r="CO93" s="52">
        <f t="shared" si="147"/>
        <v>0</v>
      </c>
      <c r="CP93" s="52">
        <f t="shared" si="147"/>
        <v>0</v>
      </c>
      <c r="CQ93" s="52">
        <f t="shared" si="147"/>
        <v>0</v>
      </c>
      <c r="CR93" s="52">
        <f t="shared" si="147"/>
        <v>0</v>
      </c>
      <c r="CS93" s="52">
        <f t="shared" si="147"/>
        <v>0</v>
      </c>
      <c r="CT93" s="52">
        <f t="shared" si="147"/>
        <v>0</v>
      </c>
      <c r="CU93" s="52">
        <f t="shared" si="147"/>
        <v>0</v>
      </c>
      <c r="CV93" s="52">
        <f t="shared" si="147"/>
        <v>0</v>
      </c>
      <c r="CW93" s="52">
        <f t="shared" ref="CW93:DP93" si="148">CW$50*CW18</f>
        <v>0</v>
      </c>
      <c r="CX93" s="52">
        <f t="shared" si="148"/>
        <v>0</v>
      </c>
      <c r="CY93" s="52">
        <f t="shared" si="148"/>
        <v>0</v>
      </c>
      <c r="CZ93" s="52">
        <f t="shared" si="148"/>
        <v>0</v>
      </c>
      <c r="DA93" s="52">
        <f t="shared" si="148"/>
        <v>0</v>
      </c>
      <c r="DB93" s="52">
        <f t="shared" si="148"/>
        <v>0</v>
      </c>
      <c r="DC93" s="52">
        <f t="shared" si="148"/>
        <v>0</v>
      </c>
      <c r="DD93" s="52">
        <f t="shared" si="148"/>
        <v>0</v>
      </c>
      <c r="DE93" s="52">
        <f t="shared" si="148"/>
        <v>0</v>
      </c>
      <c r="DF93" s="52">
        <f t="shared" si="148"/>
        <v>0</v>
      </c>
      <c r="DG93" s="52">
        <f t="shared" si="148"/>
        <v>0</v>
      </c>
      <c r="DH93" s="52">
        <f t="shared" si="148"/>
        <v>0</v>
      </c>
      <c r="DI93" s="52">
        <f t="shared" si="148"/>
        <v>0</v>
      </c>
      <c r="DJ93" s="52">
        <f t="shared" si="148"/>
        <v>0</v>
      </c>
      <c r="DK93" s="52">
        <f t="shared" si="148"/>
        <v>0</v>
      </c>
      <c r="DL93" s="52">
        <f t="shared" si="148"/>
        <v>0</v>
      </c>
      <c r="DM93" s="52">
        <f t="shared" si="148"/>
        <v>0</v>
      </c>
      <c r="DN93" s="52">
        <f t="shared" si="148"/>
        <v>0</v>
      </c>
      <c r="DO93" s="52">
        <f t="shared" si="148"/>
        <v>0</v>
      </c>
      <c r="DP93" s="52">
        <f t="shared" si="148"/>
        <v>0</v>
      </c>
    </row>
    <row r="94" spans="1:120" x14ac:dyDescent="0.25">
      <c r="A94" s="52" t="str">
        <f t="shared" si="138"/>
        <v>21_VN</v>
      </c>
      <c r="B94" s="52" t="str">
        <f t="shared" si="138"/>
        <v>6_1_crude_oil</v>
      </c>
      <c r="C94" s="52" t="str">
        <f t="shared" si="138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39"/>
        <v>21_VN</v>
      </c>
      <c r="BL94" s="52" t="str">
        <f t="shared" si="140"/>
        <v>d_ind_cem_ccs_6_1_crude_oil</v>
      </c>
      <c r="BM94" s="52"/>
      <c r="BN94" s="52"/>
      <c r="BO94" s="52">
        <f t="shared" ref="BO94:CV94" si="149">BO$50*BO19</f>
        <v>0</v>
      </c>
      <c r="BP94" s="52">
        <f t="shared" si="149"/>
        <v>0</v>
      </c>
      <c r="BQ94" s="52">
        <f t="shared" si="149"/>
        <v>0</v>
      </c>
      <c r="BR94" s="52">
        <f t="shared" si="149"/>
        <v>0</v>
      </c>
      <c r="BS94" s="52">
        <f t="shared" si="149"/>
        <v>0</v>
      </c>
      <c r="BT94" s="52">
        <f t="shared" si="149"/>
        <v>0</v>
      </c>
      <c r="BU94" s="52">
        <f t="shared" si="149"/>
        <v>0</v>
      </c>
      <c r="BV94" s="52">
        <f t="shared" si="149"/>
        <v>0</v>
      </c>
      <c r="BW94" s="52">
        <f t="shared" si="149"/>
        <v>0</v>
      </c>
      <c r="BX94" s="52">
        <f t="shared" si="149"/>
        <v>0</v>
      </c>
      <c r="BY94" s="52">
        <f t="shared" si="149"/>
        <v>0</v>
      </c>
      <c r="BZ94" s="52">
        <f t="shared" si="149"/>
        <v>0</v>
      </c>
      <c r="CA94" s="52">
        <f t="shared" si="149"/>
        <v>0</v>
      </c>
      <c r="CB94" s="52">
        <f t="shared" si="149"/>
        <v>0</v>
      </c>
      <c r="CC94" s="52">
        <f t="shared" si="149"/>
        <v>0</v>
      </c>
      <c r="CD94" s="52">
        <f t="shared" si="149"/>
        <v>0</v>
      </c>
      <c r="CE94" s="52">
        <f t="shared" si="149"/>
        <v>0</v>
      </c>
      <c r="CF94" s="52">
        <f t="shared" si="149"/>
        <v>0</v>
      </c>
      <c r="CG94" s="52">
        <f t="shared" si="149"/>
        <v>0</v>
      </c>
      <c r="CH94" s="52">
        <f t="shared" si="149"/>
        <v>0</v>
      </c>
      <c r="CI94" s="52">
        <f t="shared" si="149"/>
        <v>0</v>
      </c>
      <c r="CJ94" s="52">
        <f t="shared" si="149"/>
        <v>0</v>
      </c>
      <c r="CK94" s="52">
        <f t="shared" si="149"/>
        <v>0</v>
      </c>
      <c r="CL94" s="52">
        <f t="shared" si="149"/>
        <v>0</v>
      </c>
      <c r="CM94" s="52">
        <f t="shared" si="149"/>
        <v>0</v>
      </c>
      <c r="CN94" s="52">
        <f t="shared" si="149"/>
        <v>0</v>
      </c>
      <c r="CO94" s="52">
        <f t="shared" si="149"/>
        <v>0</v>
      </c>
      <c r="CP94" s="52">
        <f t="shared" si="149"/>
        <v>0</v>
      </c>
      <c r="CQ94" s="52">
        <f t="shared" si="149"/>
        <v>0</v>
      </c>
      <c r="CR94" s="52">
        <f t="shared" si="149"/>
        <v>0</v>
      </c>
      <c r="CS94" s="52">
        <f t="shared" si="149"/>
        <v>0</v>
      </c>
      <c r="CT94" s="52">
        <f t="shared" si="149"/>
        <v>0</v>
      </c>
      <c r="CU94" s="52">
        <f t="shared" si="149"/>
        <v>0</v>
      </c>
      <c r="CV94" s="52">
        <f t="shared" si="149"/>
        <v>0</v>
      </c>
      <c r="CW94" s="52">
        <f t="shared" ref="CW94:DP94" si="150">CW$50*CW19</f>
        <v>0</v>
      </c>
      <c r="CX94" s="52">
        <f t="shared" si="150"/>
        <v>0</v>
      </c>
      <c r="CY94" s="52">
        <f t="shared" si="150"/>
        <v>0</v>
      </c>
      <c r="CZ94" s="52">
        <f t="shared" si="150"/>
        <v>0</v>
      </c>
      <c r="DA94" s="52">
        <f t="shared" si="150"/>
        <v>0</v>
      </c>
      <c r="DB94" s="52">
        <f t="shared" si="150"/>
        <v>0</v>
      </c>
      <c r="DC94" s="52">
        <f t="shared" si="150"/>
        <v>0</v>
      </c>
      <c r="DD94" s="52">
        <f t="shared" si="150"/>
        <v>0</v>
      </c>
      <c r="DE94" s="52">
        <f t="shared" si="150"/>
        <v>0</v>
      </c>
      <c r="DF94" s="52">
        <f t="shared" si="150"/>
        <v>0</v>
      </c>
      <c r="DG94" s="52">
        <f t="shared" si="150"/>
        <v>0</v>
      </c>
      <c r="DH94" s="52">
        <f t="shared" si="150"/>
        <v>0</v>
      </c>
      <c r="DI94" s="52">
        <f t="shared" si="150"/>
        <v>0</v>
      </c>
      <c r="DJ94" s="52">
        <f t="shared" si="150"/>
        <v>0</v>
      </c>
      <c r="DK94" s="52">
        <f t="shared" si="150"/>
        <v>0</v>
      </c>
      <c r="DL94" s="52">
        <f t="shared" si="150"/>
        <v>0</v>
      </c>
      <c r="DM94" s="52">
        <f t="shared" si="150"/>
        <v>0</v>
      </c>
      <c r="DN94" s="52">
        <f t="shared" si="150"/>
        <v>0</v>
      </c>
      <c r="DO94" s="52">
        <f t="shared" si="150"/>
        <v>0</v>
      </c>
      <c r="DP94" s="52">
        <f t="shared" si="150"/>
        <v>0</v>
      </c>
    </row>
    <row r="95" spans="1:120" x14ac:dyDescent="0.25">
      <c r="A95" s="52" t="str">
        <f t="shared" si="138"/>
        <v>21_VN</v>
      </c>
      <c r="B95" s="52" t="str">
        <f t="shared" si="138"/>
        <v>6_x_ngls</v>
      </c>
      <c r="C95" s="52" t="str">
        <f t="shared" si="138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39"/>
        <v>21_VN</v>
      </c>
      <c r="BL95" s="52" t="str">
        <f t="shared" si="140"/>
        <v>d_ind_cem_ccs_6_x_ngls</v>
      </c>
      <c r="BM95" s="52"/>
      <c r="BN95" s="52"/>
      <c r="BO95" s="52">
        <f t="shared" ref="BO95:CV95" si="151">BO$50*BO20</f>
        <v>0</v>
      </c>
      <c r="BP95" s="52">
        <f t="shared" si="151"/>
        <v>0</v>
      </c>
      <c r="BQ95" s="52">
        <f t="shared" si="151"/>
        <v>0</v>
      </c>
      <c r="BR95" s="52">
        <f t="shared" si="151"/>
        <v>0</v>
      </c>
      <c r="BS95" s="52">
        <f t="shared" si="151"/>
        <v>0</v>
      </c>
      <c r="BT95" s="52">
        <f t="shared" si="151"/>
        <v>0</v>
      </c>
      <c r="BU95" s="52">
        <f t="shared" si="151"/>
        <v>0</v>
      </c>
      <c r="BV95" s="52">
        <f t="shared" si="151"/>
        <v>0</v>
      </c>
      <c r="BW95" s="52">
        <f t="shared" si="151"/>
        <v>0</v>
      </c>
      <c r="BX95" s="52">
        <f t="shared" si="151"/>
        <v>0</v>
      </c>
      <c r="BY95" s="52">
        <f t="shared" si="151"/>
        <v>0</v>
      </c>
      <c r="BZ95" s="52">
        <f t="shared" si="151"/>
        <v>0</v>
      </c>
      <c r="CA95" s="52">
        <f t="shared" si="151"/>
        <v>0</v>
      </c>
      <c r="CB95" s="52">
        <f t="shared" si="151"/>
        <v>0</v>
      </c>
      <c r="CC95" s="52">
        <f t="shared" si="151"/>
        <v>0</v>
      </c>
      <c r="CD95" s="52">
        <f t="shared" si="151"/>
        <v>0</v>
      </c>
      <c r="CE95" s="52">
        <f t="shared" si="151"/>
        <v>0</v>
      </c>
      <c r="CF95" s="52">
        <f t="shared" si="151"/>
        <v>0</v>
      </c>
      <c r="CG95" s="52">
        <f t="shared" si="151"/>
        <v>0</v>
      </c>
      <c r="CH95" s="52">
        <f t="shared" si="151"/>
        <v>0</v>
      </c>
      <c r="CI95" s="52">
        <f t="shared" si="151"/>
        <v>0</v>
      </c>
      <c r="CJ95" s="52">
        <f t="shared" si="151"/>
        <v>0</v>
      </c>
      <c r="CK95" s="52">
        <f t="shared" si="151"/>
        <v>0</v>
      </c>
      <c r="CL95" s="52">
        <f t="shared" si="151"/>
        <v>0</v>
      </c>
      <c r="CM95" s="52">
        <f t="shared" si="151"/>
        <v>0</v>
      </c>
      <c r="CN95" s="52">
        <f t="shared" si="151"/>
        <v>0</v>
      </c>
      <c r="CO95" s="52">
        <f t="shared" si="151"/>
        <v>0</v>
      </c>
      <c r="CP95" s="52">
        <f t="shared" si="151"/>
        <v>0</v>
      </c>
      <c r="CQ95" s="52">
        <f t="shared" si="151"/>
        <v>0</v>
      </c>
      <c r="CR95" s="52">
        <f t="shared" si="151"/>
        <v>0</v>
      </c>
      <c r="CS95" s="52">
        <f t="shared" si="151"/>
        <v>0</v>
      </c>
      <c r="CT95" s="52">
        <f t="shared" si="151"/>
        <v>0</v>
      </c>
      <c r="CU95" s="52">
        <f t="shared" si="151"/>
        <v>0</v>
      </c>
      <c r="CV95" s="52">
        <f t="shared" si="151"/>
        <v>0</v>
      </c>
      <c r="CW95" s="52">
        <f t="shared" ref="CW95:DP95" si="152">CW$50*CW20</f>
        <v>0</v>
      </c>
      <c r="CX95" s="52">
        <f t="shared" si="152"/>
        <v>0</v>
      </c>
      <c r="CY95" s="52">
        <f t="shared" si="152"/>
        <v>0</v>
      </c>
      <c r="CZ95" s="52">
        <f t="shared" si="152"/>
        <v>0</v>
      </c>
      <c r="DA95" s="52">
        <f t="shared" si="152"/>
        <v>0</v>
      </c>
      <c r="DB95" s="52">
        <f t="shared" si="152"/>
        <v>0</v>
      </c>
      <c r="DC95" s="52">
        <f t="shared" si="152"/>
        <v>0</v>
      </c>
      <c r="DD95" s="52">
        <f t="shared" si="152"/>
        <v>0</v>
      </c>
      <c r="DE95" s="52">
        <f t="shared" si="152"/>
        <v>0</v>
      </c>
      <c r="DF95" s="52">
        <f t="shared" si="152"/>
        <v>0</v>
      </c>
      <c r="DG95" s="52">
        <f t="shared" si="152"/>
        <v>0</v>
      </c>
      <c r="DH95" s="52">
        <f t="shared" si="152"/>
        <v>0</v>
      </c>
      <c r="DI95" s="52">
        <f t="shared" si="152"/>
        <v>0</v>
      </c>
      <c r="DJ95" s="52">
        <f t="shared" si="152"/>
        <v>0</v>
      </c>
      <c r="DK95" s="52">
        <f t="shared" si="152"/>
        <v>0</v>
      </c>
      <c r="DL95" s="52">
        <f t="shared" si="152"/>
        <v>0</v>
      </c>
      <c r="DM95" s="52">
        <f t="shared" si="152"/>
        <v>0</v>
      </c>
      <c r="DN95" s="52">
        <f t="shared" si="152"/>
        <v>0</v>
      </c>
      <c r="DO95" s="52">
        <f t="shared" si="152"/>
        <v>0</v>
      </c>
      <c r="DP95" s="52">
        <f t="shared" si="152"/>
        <v>0</v>
      </c>
    </row>
    <row r="96" spans="1:120" x14ac:dyDescent="0.25">
      <c r="A96" s="52" t="str">
        <f t="shared" si="138"/>
        <v>21_VN</v>
      </c>
      <c r="B96" s="52" t="str">
        <f t="shared" si="138"/>
        <v>7_1_motor_gasoline</v>
      </c>
      <c r="C96" s="52" t="str">
        <f t="shared" si="138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39"/>
        <v>21_VN</v>
      </c>
      <c r="BL96" s="52" t="str">
        <f t="shared" si="140"/>
        <v>d_ind_cem_ccs_7_1_mo_gasoline</v>
      </c>
      <c r="BM96" s="52"/>
      <c r="BN96" s="52"/>
      <c r="BO96" s="52">
        <f t="shared" ref="BO96:CV96" si="153">BO$50*BO21</f>
        <v>0</v>
      </c>
      <c r="BP96" s="52">
        <f t="shared" si="153"/>
        <v>0</v>
      </c>
      <c r="BQ96" s="52">
        <f t="shared" si="153"/>
        <v>0</v>
      </c>
      <c r="BR96" s="52">
        <f t="shared" si="153"/>
        <v>0</v>
      </c>
      <c r="BS96" s="52">
        <f t="shared" si="153"/>
        <v>0</v>
      </c>
      <c r="BT96" s="52">
        <f t="shared" si="153"/>
        <v>0</v>
      </c>
      <c r="BU96" s="52">
        <f t="shared" si="153"/>
        <v>0</v>
      </c>
      <c r="BV96" s="52">
        <f t="shared" si="153"/>
        <v>0</v>
      </c>
      <c r="BW96" s="52">
        <f t="shared" si="153"/>
        <v>0</v>
      </c>
      <c r="BX96" s="52">
        <f t="shared" si="153"/>
        <v>0</v>
      </c>
      <c r="BY96" s="52">
        <f t="shared" si="153"/>
        <v>0</v>
      </c>
      <c r="BZ96" s="52">
        <f t="shared" si="153"/>
        <v>0</v>
      </c>
      <c r="CA96" s="52">
        <f t="shared" si="153"/>
        <v>0</v>
      </c>
      <c r="CB96" s="52">
        <f t="shared" si="153"/>
        <v>0</v>
      </c>
      <c r="CC96" s="52">
        <f t="shared" si="153"/>
        <v>0</v>
      </c>
      <c r="CD96" s="52">
        <f t="shared" si="153"/>
        <v>0</v>
      </c>
      <c r="CE96" s="52">
        <f t="shared" si="153"/>
        <v>0</v>
      </c>
      <c r="CF96" s="52">
        <f t="shared" si="153"/>
        <v>0</v>
      </c>
      <c r="CG96" s="52">
        <f t="shared" si="153"/>
        <v>0</v>
      </c>
      <c r="CH96" s="52">
        <f t="shared" si="153"/>
        <v>0</v>
      </c>
      <c r="CI96" s="52">
        <f t="shared" si="153"/>
        <v>0</v>
      </c>
      <c r="CJ96" s="52">
        <f t="shared" si="153"/>
        <v>0</v>
      </c>
      <c r="CK96" s="52">
        <f t="shared" si="153"/>
        <v>0</v>
      </c>
      <c r="CL96" s="52">
        <f t="shared" si="153"/>
        <v>0</v>
      </c>
      <c r="CM96" s="52">
        <f t="shared" si="153"/>
        <v>0</v>
      </c>
      <c r="CN96" s="52">
        <f t="shared" si="153"/>
        <v>0</v>
      </c>
      <c r="CO96" s="52">
        <f t="shared" si="153"/>
        <v>0</v>
      </c>
      <c r="CP96" s="52">
        <f t="shared" si="153"/>
        <v>0</v>
      </c>
      <c r="CQ96" s="52">
        <f t="shared" si="153"/>
        <v>0</v>
      </c>
      <c r="CR96" s="52">
        <f t="shared" si="153"/>
        <v>0</v>
      </c>
      <c r="CS96" s="52">
        <f t="shared" si="153"/>
        <v>0</v>
      </c>
      <c r="CT96" s="52">
        <f t="shared" si="153"/>
        <v>0</v>
      </c>
      <c r="CU96" s="52">
        <f t="shared" si="153"/>
        <v>0</v>
      </c>
      <c r="CV96" s="52">
        <f t="shared" si="153"/>
        <v>0</v>
      </c>
      <c r="CW96" s="52">
        <f t="shared" ref="CW96:DP96" si="154">CW$50*CW21</f>
        <v>0</v>
      </c>
      <c r="CX96" s="52">
        <f t="shared" si="154"/>
        <v>0</v>
      </c>
      <c r="CY96" s="52">
        <f t="shared" si="154"/>
        <v>0</v>
      </c>
      <c r="CZ96" s="52">
        <f t="shared" si="154"/>
        <v>0</v>
      </c>
      <c r="DA96" s="52">
        <f t="shared" si="154"/>
        <v>0</v>
      </c>
      <c r="DB96" s="52">
        <f t="shared" si="154"/>
        <v>0</v>
      </c>
      <c r="DC96" s="52">
        <f t="shared" si="154"/>
        <v>0</v>
      </c>
      <c r="DD96" s="52">
        <f t="shared" si="154"/>
        <v>0</v>
      </c>
      <c r="DE96" s="52">
        <f t="shared" si="154"/>
        <v>0</v>
      </c>
      <c r="DF96" s="52">
        <f t="shared" si="154"/>
        <v>0</v>
      </c>
      <c r="DG96" s="52">
        <f t="shared" si="154"/>
        <v>0</v>
      </c>
      <c r="DH96" s="52">
        <f t="shared" si="154"/>
        <v>0</v>
      </c>
      <c r="DI96" s="52">
        <f t="shared" si="154"/>
        <v>0</v>
      </c>
      <c r="DJ96" s="52">
        <f t="shared" si="154"/>
        <v>0</v>
      </c>
      <c r="DK96" s="52">
        <f t="shared" si="154"/>
        <v>0</v>
      </c>
      <c r="DL96" s="52">
        <f t="shared" si="154"/>
        <v>0</v>
      </c>
      <c r="DM96" s="52">
        <f t="shared" si="154"/>
        <v>0</v>
      </c>
      <c r="DN96" s="52">
        <f t="shared" si="154"/>
        <v>0</v>
      </c>
      <c r="DO96" s="52">
        <f t="shared" si="154"/>
        <v>0</v>
      </c>
      <c r="DP96" s="52">
        <f t="shared" si="154"/>
        <v>0</v>
      </c>
    </row>
    <row r="97" spans="1:120" x14ac:dyDescent="0.25">
      <c r="A97" s="52" t="str">
        <f t="shared" si="138"/>
        <v>21_VN</v>
      </c>
      <c r="B97" s="52" t="str">
        <f t="shared" si="138"/>
        <v>7_2_aviation_gasoline</v>
      </c>
      <c r="C97" s="52" t="str">
        <f t="shared" si="138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39"/>
        <v>21_VN</v>
      </c>
      <c r="BL97" s="52" t="str">
        <f t="shared" si="140"/>
        <v>d_ind_cem_ccs_7_2_avi_gasoline</v>
      </c>
      <c r="BM97" s="52"/>
      <c r="BN97" s="52"/>
      <c r="BO97" s="52">
        <f t="shared" ref="BO97:CV97" si="155">BO$50*BO22</f>
        <v>0</v>
      </c>
      <c r="BP97" s="52">
        <f t="shared" si="155"/>
        <v>0</v>
      </c>
      <c r="BQ97" s="52">
        <f t="shared" si="155"/>
        <v>0</v>
      </c>
      <c r="BR97" s="52">
        <f t="shared" si="155"/>
        <v>0</v>
      </c>
      <c r="BS97" s="52">
        <f t="shared" si="155"/>
        <v>0</v>
      </c>
      <c r="BT97" s="52">
        <f t="shared" si="155"/>
        <v>0</v>
      </c>
      <c r="BU97" s="52">
        <f t="shared" si="155"/>
        <v>0</v>
      </c>
      <c r="BV97" s="52">
        <f t="shared" si="155"/>
        <v>0</v>
      </c>
      <c r="BW97" s="52">
        <f t="shared" si="155"/>
        <v>0</v>
      </c>
      <c r="BX97" s="52">
        <f t="shared" si="155"/>
        <v>0</v>
      </c>
      <c r="BY97" s="52">
        <f t="shared" si="155"/>
        <v>0</v>
      </c>
      <c r="BZ97" s="52">
        <f t="shared" si="155"/>
        <v>0</v>
      </c>
      <c r="CA97" s="52">
        <f t="shared" si="155"/>
        <v>0</v>
      </c>
      <c r="CB97" s="52">
        <f t="shared" si="155"/>
        <v>0</v>
      </c>
      <c r="CC97" s="52">
        <f t="shared" si="155"/>
        <v>0</v>
      </c>
      <c r="CD97" s="52">
        <f t="shared" si="155"/>
        <v>0</v>
      </c>
      <c r="CE97" s="52">
        <f t="shared" si="155"/>
        <v>0</v>
      </c>
      <c r="CF97" s="52">
        <f t="shared" si="155"/>
        <v>0</v>
      </c>
      <c r="CG97" s="52">
        <f t="shared" si="155"/>
        <v>0</v>
      </c>
      <c r="CH97" s="52">
        <f t="shared" si="155"/>
        <v>0</v>
      </c>
      <c r="CI97" s="52">
        <f t="shared" si="155"/>
        <v>0</v>
      </c>
      <c r="CJ97" s="52">
        <f t="shared" si="155"/>
        <v>0</v>
      </c>
      <c r="CK97" s="52">
        <f t="shared" si="155"/>
        <v>0</v>
      </c>
      <c r="CL97" s="52">
        <f t="shared" si="155"/>
        <v>0</v>
      </c>
      <c r="CM97" s="52">
        <f t="shared" si="155"/>
        <v>0</v>
      </c>
      <c r="CN97" s="52">
        <f t="shared" si="155"/>
        <v>0</v>
      </c>
      <c r="CO97" s="52">
        <f t="shared" si="155"/>
        <v>0</v>
      </c>
      <c r="CP97" s="52">
        <f t="shared" si="155"/>
        <v>0</v>
      </c>
      <c r="CQ97" s="52">
        <f t="shared" si="155"/>
        <v>0</v>
      </c>
      <c r="CR97" s="52">
        <f t="shared" si="155"/>
        <v>0</v>
      </c>
      <c r="CS97" s="52">
        <f t="shared" si="155"/>
        <v>0</v>
      </c>
      <c r="CT97" s="52">
        <f t="shared" si="155"/>
        <v>0</v>
      </c>
      <c r="CU97" s="52">
        <f t="shared" si="155"/>
        <v>0</v>
      </c>
      <c r="CV97" s="52">
        <f t="shared" si="155"/>
        <v>0</v>
      </c>
      <c r="CW97" s="52">
        <f t="shared" ref="CW97:DP97" si="156">CW$50*CW22</f>
        <v>0</v>
      </c>
      <c r="CX97" s="52">
        <f t="shared" si="156"/>
        <v>0</v>
      </c>
      <c r="CY97" s="52">
        <f t="shared" si="156"/>
        <v>0</v>
      </c>
      <c r="CZ97" s="52">
        <f t="shared" si="156"/>
        <v>0</v>
      </c>
      <c r="DA97" s="52">
        <f t="shared" si="156"/>
        <v>0</v>
      </c>
      <c r="DB97" s="52">
        <f t="shared" si="156"/>
        <v>0</v>
      </c>
      <c r="DC97" s="52">
        <f t="shared" si="156"/>
        <v>0</v>
      </c>
      <c r="DD97" s="52">
        <f t="shared" si="156"/>
        <v>0</v>
      </c>
      <c r="DE97" s="52">
        <f t="shared" si="156"/>
        <v>0</v>
      </c>
      <c r="DF97" s="52">
        <f t="shared" si="156"/>
        <v>0</v>
      </c>
      <c r="DG97" s="52">
        <f t="shared" si="156"/>
        <v>0</v>
      </c>
      <c r="DH97" s="52">
        <f t="shared" si="156"/>
        <v>0</v>
      </c>
      <c r="DI97" s="52">
        <f t="shared" si="156"/>
        <v>0</v>
      </c>
      <c r="DJ97" s="52">
        <f t="shared" si="156"/>
        <v>0</v>
      </c>
      <c r="DK97" s="52">
        <f t="shared" si="156"/>
        <v>0</v>
      </c>
      <c r="DL97" s="52">
        <f t="shared" si="156"/>
        <v>0</v>
      </c>
      <c r="DM97" s="52">
        <f t="shared" si="156"/>
        <v>0</v>
      </c>
      <c r="DN97" s="52">
        <f t="shared" si="156"/>
        <v>0</v>
      </c>
      <c r="DO97" s="52">
        <f t="shared" si="156"/>
        <v>0</v>
      </c>
      <c r="DP97" s="52">
        <f t="shared" si="156"/>
        <v>0</v>
      </c>
    </row>
    <row r="98" spans="1:120" x14ac:dyDescent="0.25">
      <c r="A98" s="52" t="str">
        <f t="shared" si="138"/>
        <v>21_VN</v>
      </c>
      <c r="B98" s="52" t="str">
        <f t="shared" si="138"/>
        <v>7_3_naphtha</v>
      </c>
      <c r="C98" s="52" t="str">
        <f t="shared" si="138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39"/>
        <v>21_VN</v>
      </c>
      <c r="BL98" s="52" t="str">
        <f t="shared" si="140"/>
        <v>d_ind_cem_ccs_7_3_naphtha</v>
      </c>
      <c r="BM98" s="52"/>
      <c r="BN98" s="52"/>
      <c r="BO98" s="52">
        <f t="shared" ref="BO98:CV98" si="157">BO$50*BO23</f>
        <v>0</v>
      </c>
      <c r="BP98" s="52">
        <f t="shared" si="157"/>
        <v>0</v>
      </c>
      <c r="BQ98" s="52">
        <f t="shared" si="157"/>
        <v>0</v>
      </c>
      <c r="BR98" s="52">
        <f t="shared" si="157"/>
        <v>0</v>
      </c>
      <c r="BS98" s="52">
        <f t="shared" si="157"/>
        <v>0</v>
      </c>
      <c r="BT98" s="52">
        <f t="shared" si="157"/>
        <v>0</v>
      </c>
      <c r="BU98" s="52">
        <f t="shared" si="157"/>
        <v>0</v>
      </c>
      <c r="BV98" s="52">
        <f t="shared" si="157"/>
        <v>0</v>
      </c>
      <c r="BW98" s="52">
        <f t="shared" si="157"/>
        <v>0</v>
      </c>
      <c r="BX98" s="52">
        <f t="shared" si="157"/>
        <v>0</v>
      </c>
      <c r="BY98" s="52">
        <f t="shared" si="157"/>
        <v>0</v>
      </c>
      <c r="BZ98" s="52">
        <f t="shared" si="157"/>
        <v>0</v>
      </c>
      <c r="CA98" s="52">
        <f t="shared" si="157"/>
        <v>0</v>
      </c>
      <c r="CB98" s="52">
        <f t="shared" si="157"/>
        <v>0</v>
      </c>
      <c r="CC98" s="52">
        <f t="shared" si="157"/>
        <v>0</v>
      </c>
      <c r="CD98" s="52">
        <f t="shared" si="157"/>
        <v>0</v>
      </c>
      <c r="CE98" s="52">
        <f t="shared" si="157"/>
        <v>0</v>
      </c>
      <c r="CF98" s="52">
        <f t="shared" si="157"/>
        <v>0</v>
      </c>
      <c r="CG98" s="52">
        <f t="shared" si="157"/>
        <v>0</v>
      </c>
      <c r="CH98" s="52">
        <f t="shared" si="157"/>
        <v>0</v>
      </c>
      <c r="CI98" s="52">
        <f t="shared" si="157"/>
        <v>0</v>
      </c>
      <c r="CJ98" s="52">
        <f t="shared" si="157"/>
        <v>0</v>
      </c>
      <c r="CK98" s="52">
        <f t="shared" si="157"/>
        <v>0</v>
      </c>
      <c r="CL98" s="52">
        <f t="shared" si="157"/>
        <v>0</v>
      </c>
      <c r="CM98" s="52">
        <f t="shared" si="157"/>
        <v>0</v>
      </c>
      <c r="CN98" s="52">
        <f t="shared" si="157"/>
        <v>0</v>
      </c>
      <c r="CO98" s="52">
        <f t="shared" si="157"/>
        <v>0</v>
      </c>
      <c r="CP98" s="52">
        <f t="shared" si="157"/>
        <v>0</v>
      </c>
      <c r="CQ98" s="52">
        <f t="shared" si="157"/>
        <v>0</v>
      </c>
      <c r="CR98" s="52">
        <f t="shared" si="157"/>
        <v>0</v>
      </c>
      <c r="CS98" s="52">
        <f t="shared" si="157"/>
        <v>0</v>
      </c>
      <c r="CT98" s="52">
        <f t="shared" si="157"/>
        <v>0</v>
      </c>
      <c r="CU98" s="52">
        <f t="shared" si="157"/>
        <v>0</v>
      </c>
      <c r="CV98" s="52">
        <f t="shared" si="157"/>
        <v>0</v>
      </c>
      <c r="CW98" s="52">
        <f t="shared" ref="CW98:DP98" si="158">CW$50*CW23</f>
        <v>0</v>
      </c>
      <c r="CX98" s="52">
        <f t="shared" si="158"/>
        <v>0</v>
      </c>
      <c r="CY98" s="52">
        <f t="shared" si="158"/>
        <v>0</v>
      </c>
      <c r="CZ98" s="52">
        <f t="shared" si="158"/>
        <v>0</v>
      </c>
      <c r="DA98" s="52">
        <f t="shared" si="158"/>
        <v>0</v>
      </c>
      <c r="DB98" s="52">
        <f t="shared" si="158"/>
        <v>0</v>
      </c>
      <c r="DC98" s="52">
        <f t="shared" si="158"/>
        <v>0</v>
      </c>
      <c r="DD98" s="52">
        <f t="shared" si="158"/>
        <v>0</v>
      </c>
      <c r="DE98" s="52">
        <f t="shared" si="158"/>
        <v>0</v>
      </c>
      <c r="DF98" s="52">
        <f t="shared" si="158"/>
        <v>0</v>
      </c>
      <c r="DG98" s="52">
        <f t="shared" si="158"/>
        <v>0</v>
      </c>
      <c r="DH98" s="52">
        <f t="shared" si="158"/>
        <v>0</v>
      </c>
      <c r="DI98" s="52">
        <f t="shared" si="158"/>
        <v>0</v>
      </c>
      <c r="DJ98" s="52">
        <f t="shared" si="158"/>
        <v>0</v>
      </c>
      <c r="DK98" s="52">
        <f t="shared" si="158"/>
        <v>0</v>
      </c>
      <c r="DL98" s="52">
        <f t="shared" si="158"/>
        <v>0</v>
      </c>
      <c r="DM98" s="52">
        <f t="shared" si="158"/>
        <v>0</v>
      </c>
      <c r="DN98" s="52">
        <f t="shared" si="158"/>
        <v>0</v>
      </c>
      <c r="DO98" s="52">
        <f t="shared" si="158"/>
        <v>0</v>
      </c>
      <c r="DP98" s="52">
        <f t="shared" si="158"/>
        <v>0</v>
      </c>
    </row>
    <row r="99" spans="1:120" x14ac:dyDescent="0.25">
      <c r="A99" s="52" t="str">
        <f t="shared" si="138"/>
        <v>21_VN</v>
      </c>
      <c r="B99" s="52" t="str">
        <f t="shared" si="138"/>
        <v>7_x_jet_fuel</v>
      </c>
      <c r="C99" s="52" t="str">
        <f t="shared" si="138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39"/>
        <v>21_VN</v>
      </c>
      <c r="BL99" s="52" t="str">
        <f t="shared" si="140"/>
        <v>d_ind_cem_ccs_7_x_jet_fuel</v>
      </c>
      <c r="BM99" s="52"/>
      <c r="BN99" s="52"/>
      <c r="BO99" s="52">
        <f t="shared" ref="BO99:CV99" si="159">BO$50*BO24</f>
        <v>0</v>
      </c>
      <c r="BP99" s="52">
        <f t="shared" si="159"/>
        <v>0</v>
      </c>
      <c r="BQ99" s="52">
        <f t="shared" si="159"/>
        <v>0</v>
      </c>
      <c r="BR99" s="52">
        <f t="shared" si="159"/>
        <v>0</v>
      </c>
      <c r="BS99" s="52">
        <f t="shared" si="159"/>
        <v>0</v>
      </c>
      <c r="BT99" s="52">
        <f t="shared" si="159"/>
        <v>0</v>
      </c>
      <c r="BU99" s="52">
        <f t="shared" si="159"/>
        <v>0</v>
      </c>
      <c r="BV99" s="52">
        <f t="shared" si="159"/>
        <v>0</v>
      </c>
      <c r="BW99" s="52">
        <f t="shared" si="159"/>
        <v>0</v>
      </c>
      <c r="BX99" s="52">
        <f t="shared" si="159"/>
        <v>0</v>
      </c>
      <c r="BY99" s="52">
        <f t="shared" si="159"/>
        <v>0</v>
      </c>
      <c r="BZ99" s="52">
        <f t="shared" si="159"/>
        <v>0</v>
      </c>
      <c r="CA99" s="52">
        <f t="shared" si="159"/>
        <v>0</v>
      </c>
      <c r="CB99" s="52">
        <f t="shared" si="159"/>
        <v>0</v>
      </c>
      <c r="CC99" s="52">
        <f t="shared" si="159"/>
        <v>0</v>
      </c>
      <c r="CD99" s="52">
        <f t="shared" si="159"/>
        <v>0</v>
      </c>
      <c r="CE99" s="52">
        <f t="shared" si="159"/>
        <v>0</v>
      </c>
      <c r="CF99" s="52">
        <f t="shared" si="159"/>
        <v>0</v>
      </c>
      <c r="CG99" s="52">
        <f t="shared" si="159"/>
        <v>0</v>
      </c>
      <c r="CH99" s="52">
        <f t="shared" si="159"/>
        <v>0</v>
      </c>
      <c r="CI99" s="52">
        <f t="shared" si="159"/>
        <v>0</v>
      </c>
      <c r="CJ99" s="52">
        <f t="shared" si="159"/>
        <v>0</v>
      </c>
      <c r="CK99" s="52">
        <f t="shared" si="159"/>
        <v>0</v>
      </c>
      <c r="CL99" s="52">
        <f t="shared" si="159"/>
        <v>0</v>
      </c>
      <c r="CM99" s="52">
        <f t="shared" si="159"/>
        <v>0</v>
      </c>
      <c r="CN99" s="52">
        <f t="shared" si="159"/>
        <v>0</v>
      </c>
      <c r="CO99" s="52">
        <f t="shared" si="159"/>
        <v>0</v>
      </c>
      <c r="CP99" s="52">
        <f t="shared" si="159"/>
        <v>0</v>
      </c>
      <c r="CQ99" s="52">
        <f t="shared" si="159"/>
        <v>0</v>
      </c>
      <c r="CR99" s="52">
        <f t="shared" si="159"/>
        <v>0</v>
      </c>
      <c r="CS99" s="52">
        <f t="shared" si="159"/>
        <v>0</v>
      </c>
      <c r="CT99" s="52">
        <f t="shared" si="159"/>
        <v>0</v>
      </c>
      <c r="CU99" s="52">
        <f t="shared" si="159"/>
        <v>0</v>
      </c>
      <c r="CV99" s="52">
        <f t="shared" si="159"/>
        <v>0</v>
      </c>
      <c r="CW99" s="52">
        <f t="shared" ref="CW99:DP99" si="160">CW$50*CW24</f>
        <v>0</v>
      </c>
      <c r="CX99" s="52">
        <f t="shared" si="160"/>
        <v>0</v>
      </c>
      <c r="CY99" s="52">
        <f t="shared" si="160"/>
        <v>0</v>
      </c>
      <c r="CZ99" s="52">
        <f t="shared" si="160"/>
        <v>0</v>
      </c>
      <c r="DA99" s="52">
        <f t="shared" si="160"/>
        <v>0</v>
      </c>
      <c r="DB99" s="52">
        <f t="shared" si="160"/>
        <v>0</v>
      </c>
      <c r="DC99" s="52">
        <f t="shared" si="160"/>
        <v>0</v>
      </c>
      <c r="DD99" s="52">
        <f t="shared" si="160"/>
        <v>0</v>
      </c>
      <c r="DE99" s="52">
        <f t="shared" si="160"/>
        <v>0</v>
      </c>
      <c r="DF99" s="52">
        <f t="shared" si="160"/>
        <v>0</v>
      </c>
      <c r="DG99" s="52">
        <f t="shared" si="160"/>
        <v>0</v>
      </c>
      <c r="DH99" s="52">
        <f t="shared" si="160"/>
        <v>0</v>
      </c>
      <c r="DI99" s="52">
        <f t="shared" si="160"/>
        <v>0</v>
      </c>
      <c r="DJ99" s="52">
        <f t="shared" si="160"/>
        <v>0</v>
      </c>
      <c r="DK99" s="52">
        <f t="shared" si="160"/>
        <v>0</v>
      </c>
      <c r="DL99" s="52">
        <f t="shared" si="160"/>
        <v>0</v>
      </c>
      <c r="DM99" s="52">
        <f t="shared" si="160"/>
        <v>0</v>
      </c>
      <c r="DN99" s="52">
        <f t="shared" si="160"/>
        <v>0</v>
      </c>
      <c r="DO99" s="52">
        <f t="shared" si="160"/>
        <v>0</v>
      </c>
      <c r="DP99" s="52">
        <f t="shared" si="160"/>
        <v>0</v>
      </c>
    </row>
    <row r="100" spans="1:120" x14ac:dyDescent="0.25">
      <c r="A100" s="52" t="str">
        <f t="shared" si="138"/>
        <v>21_VN</v>
      </c>
      <c r="B100" s="52" t="str">
        <f t="shared" si="138"/>
        <v>7_6_kerosene</v>
      </c>
      <c r="C100" s="52" t="str">
        <f t="shared" si="138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39"/>
        <v>21_VN</v>
      </c>
      <c r="BL100" s="52" t="str">
        <f t="shared" si="140"/>
        <v>d_ind_cem_ccs_7_6_kerosene</v>
      </c>
      <c r="BM100" s="52"/>
      <c r="BN100" s="52"/>
      <c r="BO100" s="52">
        <f t="shared" ref="BO100:CV100" si="161">BO$50*BO25</f>
        <v>0</v>
      </c>
      <c r="BP100" s="52">
        <f t="shared" si="161"/>
        <v>0</v>
      </c>
      <c r="BQ100" s="52">
        <f t="shared" si="161"/>
        <v>0</v>
      </c>
      <c r="BR100" s="52">
        <f t="shared" si="161"/>
        <v>0</v>
      </c>
      <c r="BS100" s="52">
        <f t="shared" si="161"/>
        <v>0</v>
      </c>
      <c r="BT100" s="52">
        <f t="shared" si="161"/>
        <v>0</v>
      </c>
      <c r="BU100" s="52">
        <f t="shared" si="161"/>
        <v>0</v>
      </c>
      <c r="BV100" s="52">
        <f t="shared" si="161"/>
        <v>0</v>
      </c>
      <c r="BW100" s="52">
        <f t="shared" si="161"/>
        <v>0</v>
      </c>
      <c r="BX100" s="52">
        <f t="shared" si="161"/>
        <v>0</v>
      </c>
      <c r="BY100" s="52">
        <f t="shared" si="161"/>
        <v>0</v>
      </c>
      <c r="BZ100" s="52">
        <f t="shared" si="161"/>
        <v>0</v>
      </c>
      <c r="CA100" s="52">
        <f t="shared" si="161"/>
        <v>0</v>
      </c>
      <c r="CB100" s="52">
        <f t="shared" si="161"/>
        <v>0</v>
      </c>
      <c r="CC100" s="52">
        <f t="shared" si="161"/>
        <v>0</v>
      </c>
      <c r="CD100" s="52">
        <f t="shared" si="161"/>
        <v>0</v>
      </c>
      <c r="CE100" s="52">
        <f t="shared" si="161"/>
        <v>0</v>
      </c>
      <c r="CF100" s="52">
        <f t="shared" si="161"/>
        <v>0</v>
      </c>
      <c r="CG100" s="52">
        <f t="shared" si="161"/>
        <v>0</v>
      </c>
      <c r="CH100" s="52">
        <f t="shared" si="161"/>
        <v>0</v>
      </c>
      <c r="CI100" s="52">
        <f t="shared" si="161"/>
        <v>0</v>
      </c>
      <c r="CJ100" s="52">
        <f t="shared" si="161"/>
        <v>0</v>
      </c>
      <c r="CK100" s="52">
        <f t="shared" si="161"/>
        <v>0</v>
      </c>
      <c r="CL100" s="52">
        <f t="shared" si="161"/>
        <v>0</v>
      </c>
      <c r="CM100" s="52">
        <f t="shared" si="161"/>
        <v>0</v>
      </c>
      <c r="CN100" s="52">
        <f t="shared" si="161"/>
        <v>0</v>
      </c>
      <c r="CO100" s="52">
        <f t="shared" si="161"/>
        <v>0</v>
      </c>
      <c r="CP100" s="52">
        <f t="shared" si="161"/>
        <v>0</v>
      </c>
      <c r="CQ100" s="52">
        <f t="shared" si="161"/>
        <v>0</v>
      </c>
      <c r="CR100" s="52">
        <f t="shared" si="161"/>
        <v>0</v>
      </c>
      <c r="CS100" s="52">
        <f t="shared" si="161"/>
        <v>0</v>
      </c>
      <c r="CT100" s="52">
        <f t="shared" si="161"/>
        <v>0</v>
      </c>
      <c r="CU100" s="52">
        <f t="shared" si="161"/>
        <v>0</v>
      </c>
      <c r="CV100" s="52">
        <f t="shared" si="161"/>
        <v>0</v>
      </c>
      <c r="CW100" s="52">
        <f t="shared" ref="CW100:DP100" si="162">CW$50*CW25</f>
        <v>0</v>
      </c>
      <c r="CX100" s="52">
        <f t="shared" si="162"/>
        <v>0</v>
      </c>
      <c r="CY100" s="52">
        <f t="shared" si="162"/>
        <v>0</v>
      </c>
      <c r="CZ100" s="52">
        <f t="shared" si="162"/>
        <v>0</v>
      </c>
      <c r="DA100" s="52">
        <f t="shared" si="162"/>
        <v>0</v>
      </c>
      <c r="DB100" s="52">
        <f t="shared" si="162"/>
        <v>0</v>
      </c>
      <c r="DC100" s="52">
        <f t="shared" si="162"/>
        <v>0</v>
      </c>
      <c r="DD100" s="52">
        <f t="shared" si="162"/>
        <v>0</v>
      </c>
      <c r="DE100" s="52">
        <f t="shared" si="162"/>
        <v>0</v>
      </c>
      <c r="DF100" s="52">
        <f t="shared" si="162"/>
        <v>0</v>
      </c>
      <c r="DG100" s="52">
        <f t="shared" si="162"/>
        <v>0</v>
      </c>
      <c r="DH100" s="52">
        <f t="shared" si="162"/>
        <v>0</v>
      </c>
      <c r="DI100" s="52">
        <f t="shared" si="162"/>
        <v>0</v>
      </c>
      <c r="DJ100" s="52">
        <f t="shared" si="162"/>
        <v>0</v>
      </c>
      <c r="DK100" s="52">
        <f t="shared" si="162"/>
        <v>0</v>
      </c>
      <c r="DL100" s="52">
        <f t="shared" si="162"/>
        <v>0</v>
      </c>
      <c r="DM100" s="52">
        <f t="shared" si="162"/>
        <v>0</v>
      </c>
      <c r="DN100" s="52">
        <f t="shared" si="162"/>
        <v>0</v>
      </c>
      <c r="DO100" s="52">
        <f t="shared" si="162"/>
        <v>0</v>
      </c>
      <c r="DP100" s="52">
        <f t="shared" si="162"/>
        <v>0</v>
      </c>
    </row>
    <row r="101" spans="1:120" x14ac:dyDescent="0.25">
      <c r="A101" s="52" t="str">
        <f t="shared" si="138"/>
        <v>21_VN</v>
      </c>
      <c r="B101" s="52" t="str">
        <f t="shared" si="138"/>
        <v>7_7_gas_diesel_oil</v>
      </c>
      <c r="C101" s="52" t="str">
        <f t="shared" si="138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39"/>
        <v>21_VN</v>
      </c>
      <c r="BL101" s="52" t="str">
        <f t="shared" si="140"/>
        <v>d_ind_cem_ccs_7_7_gas_diesel_oil</v>
      </c>
      <c r="BM101" s="52"/>
      <c r="BN101" s="52"/>
      <c r="BO101" s="52">
        <f t="shared" ref="BO101:CV101" si="163">BO$50*BO26</f>
        <v>0</v>
      </c>
      <c r="BP101" s="52">
        <f t="shared" si="163"/>
        <v>0</v>
      </c>
      <c r="BQ101" s="52">
        <f t="shared" si="163"/>
        <v>0</v>
      </c>
      <c r="BR101" s="52">
        <f t="shared" si="163"/>
        <v>0</v>
      </c>
      <c r="BS101" s="52">
        <f t="shared" si="163"/>
        <v>0</v>
      </c>
      <c r="BT101" s="52">
        <f t="shared" si="163"/>
        <v>0</v>
      </c>
      <c r="BU101" s="52">
        <f t="shared" si="163"/>
        <v>0</v>
      </c>
      <c r="BV101" s="52">
        <f t="shared" si="163"/>
        <v>0</v>
      </c>
      <c r="BW101" s="52">
        <f t="shared" si="163"/>
        <v>0</v>
      </c>
      <c r="BX101" s="52">
        <f t="shared" si="163"/>
        <v>0</v>
      </c>
      <c r="BY101" s="52">
        <f t="shared" si="163"/>
        <v>0</v>
      </c>
      <c r="BZ101" s="52">
        <f t="shared" si="163"/>
        <v>0</v>
      </c>
      <c r="CA101" s="52">
        <f t="shared" si="163"/>
        <v>0</v>
      </c>
      <c r="CB101" s="52">
        <f t="shared" si="163"/>
        <v>0</v>
      </c>
      <c r="CC101" s="52">
        <f t="shared" si="163"/>
        <v>0</v>
      </c>
      <c r="CD101" s="52">
        <f t="shared" si="163"/>
        <v>0</v>
      </c>
      <c r="CE101" s="52">
        <f t="shared" si="163"/>
        <v>0</v>
      </c>
      <c r="CF101" s="52">
        <f t="shared" si="163"/>
        <v>0</v>
      </c>
      <c r="CG101" s="52">
        <f t="shared" si="163"/>
        <v>0</v>
      </c>
      <c r="CH101" s="52">
        <f t="shared" si="163"/>
        <v>0</v>
      </c>
      <c r="CI101" s="52">
        <f t="shared" si="163"/>
        <v>0</v>
      </c>
      <c r="CJ101" s="52">
        <f t="shared" si="163"/>
        <v>0</v>
      </c>
      <c r="CK101" s="52">
        <f t="shared" si="163"/>
        <v>0</v>
      </c>
      <c r="CL101" s="52">
        <f t="shared" si="163"/>
        <v>0</v>
      </c>
      <c r="CM101" s="52">
        <f t="shared" si="163"/>
        <v>0</v>
      </c>
      <c r="CN101" s="52">
        <f t="shared" si="163"/>
        <v>0</v>
      </c>
      <c r="CO101" s="52">
        <f t="shared" si="163"/>
        <v>0</v>
      </c>
      <c r="CP101" s="52">
        <f t="shared" si="163"/>
        <v>0</v>
      </c>
      <c r="CQ101" s="52">
        <f t="shared" si="163"/>
        <v>0</v>
      </c>
      <c r="CR101" s="52">
        <f t="shared" si="163"/>
        <v>0</v>
      </c>
      <c r="CS101" s="52">
        <f t="shared" si="163"/>
        <v>0</v>
      </c>
      <c r="CT101" s="52">
        <f t="shared" si="163"/>
        <v>0</v>
      </c>
      <c r="CU101" s="52">
        <f t="shared" si="163"/>
        <v>0</v>
      </c>
      <c r="CV101" s="52">
        <f t="shared" si="163"/>
        <v>0</v>
      </c>
      <c r="CW101" s="52">
        <f t="shared" ref="CW101:DP101" si="164">CW$50*CW26</f>
        <v>0</v>
      </c>
      <c r="CX101" s="52">
        <f t="shared" si="164"/>
        <v>0</v>
      </c>
      <c r="CY101" s="52">
        <f t="shared" si="164"/>
        <v>0</v>
      </c>
      <c r="CZ101" s="52">
        <f t="shared" si="164"/>
        <v>0</v>
      </c>
      <c r="DA101" s="52">
        <f t="shared" si="164"/>
        <v>0</v>
      </c>
      <c r="DB101" s="52">
        <f t="shared" si="164"/>
        <v>0</v>
      </c>
      <c r="DC101" s="52">
        <f t="shared" si="164"/>
        <v>0</v>
      </c>
      <c r="DD101" s="52">
        <f t="shared" si="164"/>
        <v>0</v>
      </c>
      <c r="DE101" s="52">
        <f t="shared" si="164"/>
        <v>0</v>
      </c>
      <c r="DF101" s="52">
        <f t="shared" si="164"/>
        <v>0</v>
      </c>
      <c r="DG101" s="52">
        <f t="shared" si="164"/>
        <v>0</v>
      </c>
      <c r="DH101" s="52">
        <f t="shared" si="164"/>
        <v>0</v>
      </c>
      <c r="DI101" s="52">
        <f t="shared" si="164"/>
        <v>0</v>
      </c>
      <c r="DJ101" s="52">
        <f t="shared" si="164"/>
        <v>0</v>
      </c>
      <c r="DK101" s="52">
        <f t="shared" si="164"/>
        <v>0</v>
      </c>
      <c r="DL101" s="52">
        <f t="shared" si="164"/>
        <v>0</v>
      </c>
      <c r="DM101" s="52">
        <f t="shared" si="164"/>
        <v>0</v>
      </c>
      <c r="DN101" s="52">
        <f t="shared" si="164"/>
        <v>0</v>
      </c>
      <c r="DO101" s="52">
        <f t="shared" si="164"/>
        <v>0</v>
      </c>
      <c r="DP101" s="52">
        <f t="shared" si="164"/>
        <v>0</v>
      </c>
    </row>
    <row r="102" spans="1:120" x14ac:dyDescent="0.25">
      <c r="A102" s="52" t="str">
        <f t="shared" si="138"/>
        <v>21_VN</v>
      </c>
      <c r="B102" s="52" t="str">
        <f t="shared" si="138"/>
        <v>7_8_fuel_oil</v>
      </c>
      <c r="C102" s="52" t="str">
        <f t="shared" si="138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39"/>
        <v>21_VN</v>
      </c>
      <c r="BL102" s="52" t="str">
        <f t="shared" si="140"/>
        <v>d_ind_cem_ccs_7_8_fuel_oil</v>
      </c>
      <c r="BM102" s="52"/>
      <c r="BN102" s="52"/>
      <c r="BO102" s="52">
        <f t="shared" ref="BO102:CV102" si="165">BO$50*BO27</f>
        <v>0</v>
      </c>
      <c r="BP102" s="52">
        <f t="shared" si="165"/>
        <v>0</v>
      </c>
      <c r="BQ102" s="52">
        <f t="shared" si="165"/>
        <v>0</v>
      </c>
      <c r="BR102" s="52">
        <f t="shared" si="165"/>
        <v>0</v>
      </c>
      <c r="BS102" s="52">
        <f t="shared" si="165"/>
        <v>0</v>
      </c>
      <c r="BT102" s="52">
        <f t="shared" si="165"/>
        <v>0</v>
      </c>
      <c r="BU102" s="52">
        <f t="shared" si="165"/>
        <v>0</v>
      </c>
      <c r="BV102" s="52">
        <f t="shared" si="165"/>
        <v>0</v>
      </c>
      <c r="BW102" s="52">
        <f t="shared" si="165"/>
        <v>0</v>
      </c>
      <c r="BX102" s="52">
        <f t="shared" si="165"/>
        <v>0</v>
      </c>
      <c r="BY102" s="52">
        <f t="shared" si="165"/>
        <v>0</v>
      </c>
      <c r="BZ102" s="52">
        <f t="shared" si="165"/>
        <v>0</v>
      </c>
      <c r="CA102" s="52">
        <f t="shared" si="165"/>
        <v>0</v>
      </c>
      <c r="CB102" s="52">
        <f t="shared" si="165"/>
        <v>0</v>
      </c>
      <c r="CC102" s="52">
        <f t="shared" si="165"/>
        <v>0</v>
      </c>
      <c r="CD102" s="52">
        <f t="shared" si="165"/>
        <v>0</v>
      </c>
      <c r="CE102" s="52">
        <f t="shared" si="165"/>
        <v>0</v>
      </c>
      <c r="CF102" s="52">
        <f t="shared" si="165"/>
        <v>0</v>
      </c>
      <c r="CG102" s="52">
        <f t="shared" si="165"/>
        <v>0</v>
      </c>
      <c r="CH102" s="52">
        <f t="shared" si="165"/>
        <v>0</v>
      </c>
      <c r="CI102" s="52">
        <f t="shared" si="165"/>
        <v>0</v>
      </c>
      <c r="CJ102" s="52">
        <f t="shared" si="165"/>
        <v>0</v>
      </c>
      <c r="CK102" s="52">
        <f t="shared" si="165"/>
        <v>0</v>
      </c>
      <c r="CL102" s="52">
        <f t="shared" si="165"/>
        <v>0</v>
      </c>
      <c r="CM102" s="52">
        <f t="shared" si="165"/>
        <v>0</v>
      </c>
      <c r="CN102" s="52">
        <f t="shared" si="165"/>
        <v>0</v>
      </c>
      <c r="CO102" s="52">
        <f t="shared" si="165"/>
        <v>0</v>
      </c>
      <c r="CP102" s="52">
        <f t="shared" si="165"/>
        <v>0</v>
      </c>
      <c r="CQ102" s="52">
        <f t="shared" si="165"/>
        <v>0</v>
      </c>
      <c r="CR102" s="52">
        <f t="shared" si="165"/>
        <v>0</v>
      </c>
      <c r="CS102" s="52">
        <f t="shared" si="165"/>
        <v>0</v>
      </c>
      <c r="CT102" s="52">
        <f t="shared" si="165"/>
        <v>0</v>
      </c>
      <c r="CU102" s="52">
        <f t="shared" si="165"/>
        <v>0</v>
      </c>
      <c r="CV102" s="52">
        <f t="shared" si="165"/>
        <v>0</v>
      </c>
      <c r="CW102" s="52">
        <f t="shared" ref="CW102:DP102" si="166">CW$50*CW27</f>
        <v>0</v>
      </c>
      <c r="CX102" s="52">
        <f t="shared" si="166"/>
        <v>0</v>
      </c>
      <c r="CY102" s="52">
        <f t="shared" si="166"/>
        <v>0</v>
      </c>
      <c r="CZ102" s="52">
        <f t="shared" si="166"/>
        <v>0</v>
      </c>
      <c r="DA102" s="52">
        <f t="shared" si="166"/>
        <v>0</v>
      </c>
      <c r="DB102" s="52">
        <f t="shared" si="166"/>
        <v>0</v>
      </c>
      <c r="DC102" s="52">
        <f t="shared" si="166"/>
        <v>0</v>
      </c>
      <c r="DD102" s="52">
        <f t="shared" si="166"/>
        <v>0</v>
      </c>
      <c r="DE102" s="52">
        <f t="shared" si="166"/>
        <v>0</v>
      </c>
      <c r="DF102" s="52">
        <f t="shared" si="166"/>
        <v>0</v>
      </c>
      <c r="DG102" s="52">
        <f t="shared" si="166"/>
        <v>0</v>
      </c>
      <c r="DH102" s="52">
        <f t="shared" si="166"/>
        <v>0</v>
      </c>
      <c r="DI102" s="52">
        <f t="shared" si="166"/>
        <v>0</v>
      </c>
      <c r="DJ102" s="52">
        <f t="shared" si="166"/>
        <v>0</v>
      </c>
      <c r="DK102" s="52">
        <f t="shared" si="166"/>
        <v>0</v>
      </c>
      <c r="DL102" s="52">
        <f t="shared" si="166"/>
        <v>0</v>
      </c>
      <c r="DM102" s="52">
        <f t="shared" si="166"/>
        <v>0</v>
      </c>
      <c r="DN102" s="52">
        <f t="shared" si="166"/>
        <v>0</v>
      </c>
      <c r="DO102" s="52">
        <f t="shared" si="166"/>
        <v>0</v>
      </c>
      <c r="DP102" s="52">
        <f t="shared" si="166"/>
        <v>0</v>
      </c>
    </row>
    <row r="103" spans="1:120" x14ac:dyDescent="0.25">
      <c r="A103" s="52" t="str">
        <f t="shared" si="138"/>
        <v>21_VN</v>
      </c>
      <c r="B103" s="52" t="str">
        <f t="shared" si="138"/>
        <v>7_9_lpg</v>
      </c>
      <c r="C103" s="52" t="str">
        <f t="shared" si="138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39"/>
        <v>21_VN</v>
      </c>
      <c r="BL103" s="52" t="str">
        <f t="shared" si="140"/>
        <v>d_ind_cem_ccs_7_9_lpg</v>
      </c>
      <c r="BM103" s="52"/>
      <c r="BN103" s="52"/>
      <c r="BO103" s="52">
        <f t="shared" ref="BO103:CV103" si="167">BO$50*BO28</f>
        <v>0</v>
      </c>
      <c r="BP103" s="52">
        <f t="shared" si="167"/>
        <v>0</v>
      </c>
      <c r="BQ103" s="52">
        <f t="shared" si="167"/>
        <v>0</v>
      </c>
      <c r="BR103" s="52">
        <f t="shared" si="167"/>
        <v>0</v>
      </c>
      <c r="BS103" s="52">
        <f t="shared" si="167"/>
        <v>0</v>
      </c>
      <c r="BT103" s="52">
        <f t="shared" si="167"/>
        <v>0</v>
      </c>
      <c r="BU103" s="52">
        <f t="shared" si="167"/>
        <v>0</v>
      </c>
      <c r="BV103" s="52">
        <f t="shared" si="167"/>
        <v>0</v>
      </c>
      <c r="BW103" s="52">
        <f t="shared" si="167"/>
        <v>0</v>
      </c>
      <c r="BX103" s="52">
        <f t="shared" si="167"/>
        <v>0</v>
      </c>
      <c r="BY103" s="52">
        <f t="shared" si="167"/>
        <v>0</v>
      </c>
      <c r="BZ103" s="52">
        <f t="shared" si="167"/>
        <v>0</v>
      </c>
      <c r="CA103" s="52">
        <f t="shared" si="167"/>
        <v>0</v>
      </c>
      <c r="CB103" s="52">
        <f t="shared" si="167"/>
        <v>0</v>
      </c>
      <c r="CC103" s="52">
        <f t="shared" si="167"/>
        <v>0</v>
      </c>
      <c r="CD103" s="52">
        <f t="shared" si="167"/>
        <v>0</v>
      </c>
      <c r="CE103" s="52">
        <f t="shared" si="167"/>
        <v>0</v>
      </c>
      <c r="CF103" s="52">
        <f t="shared" si="167"/>
        <v>0</v>
      </c>
      <c r="CG103" s="52">
        <f t="shared" si="167"/>
        <v>0</v>
      </c>
      <c r="CH103" s="52">
        <f t="shared" si="167"/>
        <v>0</v>
      </c>
      <c r="CI103" s="52">
        <f t="shared" si="167"/>
        <v>0</v>
      </c>
      <c r="CJ103" s="52">
        <f t="shared" si="167"/>
        <v>0</v>
      </c>
      <c r="CK103" s="52">
        <f t="shared" si="167"/>
        <v>0</v>
      </c>
      <c r="CL103" s="52">
        <f t="shared" si="167"/>
        <v>0</v>
      </c>
      <c r="CM103" s="52">
        <f t="shared" si="167"/>
        <v>0</v>
      </c>
      <c r="CN103" s="52">
        <f t="shared" si="167"/>
        <v>0</v>
      </c>
      <c r="CO103" s="52">
        <f t="shared" si="167"/>
        <v>0</v>
      </c>
      <c r="CP103" s="52">
        <f t="shared" si="167"/>
        <v>0</v>
      </c>
      <c r="CQ103" s="52">
        <f t="shared" si="167"/>
        <v>0</v>
      </c>
      <c r="CR103" s="52">
        <f t="shared" si="167"/>
        <v>0</v>
      </c>
      <c r="CS103" s="52">
        <f t="shared" si="167"/>
        <v>0</v>
      </c>
      <c r="CT103" s="52">
        <f t="shared" si="167"/>
        <v>0</v>
      </c>
      <c r="CU103" s="52">
        <f t="shared" si="167"/>
        <v>0</v>
      </c>
      <c r="CV103" s="52">
        <f t="shared" si="167"/>
        <v>0</v>
      </c>
      <c r="CW103" s="52">
        <f t="shared" ref="CW103:DP103" si="168">CW$50*CW28</f>
        <v>0</v>
      </c>
      <c r="CX103" s="52">
        <f t="shared" si="168"/>
        <v>0</v>
      </c>
      <c r="CY103" s="52">
        <f t="shared" si="168"/>
        <v>0</v>
      </c>
      <c r="CZ103" s="52">
        <f t="shared" si="168"/>
        <v>0</v>
      </c>
      <c r="DA103" s="52">
        <f t="shared" si="168"/>
        <v>0</v>
      </c>
      <c r="DB103" s="52">
        <f t="shared" si="168"/>
        <v>0</v>
      </c>
      <c r="DC103" s="52">
        <f t="shared" si="168"/>
        <v>0</v>
      </c>
      <c r="DD103" s="52">
        <f t="shared" si="168"/>
        <v>0</v>
      </c>
      <c r="DE103" s="52">
        <f t="shared" si="168"/>
        <v>0</v>
      </c>
      <c r="DF103" s="52">
        <f t="shared" si="168"/>
        <v>0</v>
      </c>
      <c r="DG103" s="52">
        <f t="shared" si="168"/>
        <v>0</v>
      </c>
      <c r="DH103" s="52">
        <f t="shared" si="168"/>
        <v>0</v>
      </c>
      <c r="DI103" s="52">
        <f t="shared" si="168"/>
        <v>0</v>
      </c>
      <c r="DJ103" s="52">
        <f t="shared" si="168"/>
        <v>0</v>
      </c>
      <c r="DK103" s="52">
        <f t="shared" si="168"/>
        <v>0</v>
      </c>
      <c r="DL103" s="52">
        <f t="shared" si="168"/>
        <v>0</v>
      </c>
      <c r="DM103" s="52">
        <f t="shared" si="168"/>
        <v>0</v>
      </c>
      <c r="DN103" s="52">
        <f t="shared" si="168"/>
        <v>0</v>
      </c>
      <c r="DO103" s="52">
        <f t="shared" si="168"/>
        <v>0</v>
      </c>
      <c r="DP103" s="52">
        <f t="shared" si="168"/>
        <v>0</v>
      </c>
    </row>
    <row r="104" spans="1:120" x14ac:dyDescent="0.25">
      <c r="A104" s="52" t="str">
        <f t="shared" si="138"/>
        <v>21_VN</v>
      </c>
      <c r="B104" s="52" t="str">
        <f t="shared" si="138"/>
        <v>7_10_refinery_gas_not_liquefied</v>
      </c>
      <c r="C104" s="52" t="str">
        <f t="shared" si="138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39"/>
        <v>21_VN</v>
      </c>
      <c r="BL104" s="52" t="str">
        <f t="shared" si="140"/>
        <v>d_ind_cem_ccs_7_10_refi_gas_notliq</v>
      </c>
      <c r="BM104" s="52"/>
      <c r="BN104" s="52"/>
      <c r="BO104" s="52">
        <f t="shared" ref="BO104:CV104" si="169">BO$50*BO29</f>
        <v>0</v>
      </c>
      <c r="BP104" s="52">
        <f t="shared" si="169"/>
        <v>0</v>
      </c>
      <c r="BQ104" s="52">
        <f t="shared" si="169"/>
        <v>0</v>
      </c>
      <c r="BR104" s="52">
        <f t="shared" si="169"/>
        <v>0</v>
      </c>
      <c r="BS104" s="52">
        <f t="shared" si="169"/>
        <v>0</v>
      </c>
      <c r="BT104" s="52">
        <f t="shared" si="169"/>
        <v>0</v>
      </c>
      <c r="BU104" s="52">
        <f t="shared" si="169"/>
        <v>0</v>
      </c>
      <c r="BV104" s="52">
        <f t="shared" si="169"/>
        <v>0</v>
      </c>
      <c r="BW104" s="52">
        <f t="shared" si="169"/>
        <v>0</v>
      </c>
      <c r="BX104" s="52">
        <f t="shared" si="169"/>
        <v>0</v>
      </c>
      <c r="BY104" s="52">
        <f t="shared" si="169"/>
        <v>0</v>
      </c>
      <c r="BZ104" s="52">
        <f t="shared" si="169"/>
        <v>0</v>
      </c>
      <c r="CA104" s="52">
        <f t="shared" si="169"/>
        <v>0</v>
      </c>
      <c r="CB104" s="52">
        <f t="shared" si="169"/>
        <v>0</v>
      </c>
      <c r="CC104" s="52">
        <f t="shared" si="169"/>
        <v>0</v>
      </c>
      <c r="CD104" s="52">
        <f t="shared" si="169"/>
        <v>0</v>
      </c>
      <c r="CE104" s="52">
        <f t="shared" si="169"/>
        <v>0</v>
      </c>
      <c r="CF104" s="52">
        <f t="shared" si="169"/>
        <v>0</v>
      </c>
      <c r="CG104" s="52">
        <f t="shared" si="169"/>
        <v>0</v>
      </c>
      <c r="CH104" s="52">
        <f t="shared" si="169"/>
        <v>0</v>
      </c>
      <c r="CI104" s="52">
        <f t="shared" si="169"/>
        <v>0</v>
      </c>
      <c r="CJ104" s="52">
        <f t="shared" si="169"/>
        <v>0</v>
      </c>
      <c r="CK104" s="52">
        <f t="shared" si="169"/>
        <v>0</v>
      </c>
      <c r="CL104" s="52">
        <f t="shared" si="169"/>
        <v>0</v>
      </c>
      <c r="CM104" s="52">
        <f t="shared" si="169"/>
        <v>0</v>
      </c>
      <c r="CN104" s="52">
        <f t="shared" si="169"/>
        <v>0</v>
      </c>
      <c r="CO104" s="52">
        <f t="shared" si="169"/>
        <v>0</v>
      </c>
      <c r="CP104" s="52">
        <f t="shared" si="169"/>
        <v>0</v>
      </c>
      <c r="CQ104" s="52">
        <f t="shared" si="169"/>
        <v>0</v>
      </c>
      <c r="CR104" s="52">
        <f t="shared" si="169"/>
        <v>0</v>
      </c>
      <c r="CS104" s="52">
        <f t="shared" si="169"/>
        <v>0</v>
      </c>
      <c r="CT104" s="52">
        <f t="shared" si="169"/>
        <v>0</v>
      </c>
      <c r="CU104" s="52">
        <f t="shared" si="169"/>
        <v>0</v>
      </c>
      <c r="CV104" s="52">
        <f t="shared" si="169"/>
        <v>0</v>
      </c>
      <c r="CW104" s="52">
        <f t="shared" ref="CW104:DP104" si="170">CW$50*CW29</f>
        <v>0</v>
      </c>
      <c r="CX104" s="52">
        <f t="shared" si="170"/>
        <v>0</v>
      </c>
      <c r="CY104" s="52">
        <f t="shared" si="170"/>
        <v>0</v>
      </c>
      <c r="CZ104" s="52">
        <f t="shared" si="170"/>
        <v>0</v>
      </c>
      <c r="DA104" s="52">
        <f t="shared" si="170"/>
        <v>0</v>
      </c>
      <c r="DB104" s="52">
        <f t="shared" si="170"/>
        <v>0</v>
      </c>
      <c r="DC104" s="52">
        <f t="shared" si="170"/>
        <v>0</v>
      </c>
      <c r="DD104" s="52">
        <f t="shared" si="170"/>
        <v>0</v>
      </c>
      <c r="DE104" s="52">
        <f t="shared" si="170"/>
        <v>0</v>
      </c>
      <c r="DF104" s="52">
        <f t="shared" si="170"/>
        <v>0</v>
      </c>
      <c r="DG104" s="52">
        <f t="shared" si="170"/>
        <v>0</v>
      </c>
      <c r="DH104" s="52">
        <f t="shared" si="170"/>
        <v>0</v>
      </c>
      <c r="DI104" s="52">
        <f t="shared" si="170"/>
        <v>0</v>
      </c>
      <c r="DJ104" s="52">
        <f t="shared" si="170"/>
        <v>0</v>
      </c>
      <c r="DK104" s="52">
        <f t="shared" si="170"/>
        <v>0</v>
      </c>
      <c r="DL104" s="52">
        <f t="shared" si="170"/>
        <v>0</v>
      </c>
      <c r="DM104" s="52">
        <f t="shared" si="170"/>
        <v>0</v>
      </c>
      <c r="DN104" s="52">
        <f t="shared" si="170"/>
        <v>0</v>
      </c>
      <c r="DO104" s="52">
        <f t="shared" si="170"/>
        <v>0</v>
      </c>
      <c r="DP104" s="52">
        <f t="shared" si="170"/>
        <v>0</v>
      </c>
    </row>
    <row r="105" spans="1:120" x14ac:dyDescent="0.25">
      <c r="A105" s="52" t="str">
        <f t="shared" si="138"/>
        <v>21_VN</v>
      </c>
      <c r="B105" s="52" t="str">
        <f t="shared" si="138"/>
        <v>7_11_ethane</v>
      </c>
      <c r="C105" s="52" t="str">
        <f t="shared" si="138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39"/>
        <v>21_VN</v>
      </c>
      <c r="BL105" s="52" t="str">
        <f t="shared" si="140"/>
        <v>d_ind_cem_ccs_7_11_ethane</v>
      </c>
      <c r="BM105" s="52"/>
      <c r="BN105" s="52"/>
      <c r="BO105" s="52">
        <f t="shared" ref="BO105:CV105" si="171">BO$50*BO30</f>
        <v>0</v>
      </c>
      <c r="BP105" s="52">
        <f t="shared" si="171"/>
        <v>0</v>
      </c>
      <c r="BQ105" s="52">
        <f t="shared" si="171"/>
        <v>0</v>
      </c>
      <c r="BR105" s="52">
        <f t="shared" si="171"/>
        <v>0</v>
      </c>
      <c r="BS105" s="52">
        <f t="shared" si="171"/>
        <v>0</v>
      </c>
      <c r="BT105" s="52">
        <f t="shared" si="171"/>
        <v>0</v>
      </c>
      <c r="BU105" s="52">
        <f t="shared" si="171"/>
        <v>0</v>
      </c>
      <c r="BV105" s="52">
        <f t="shared" si="171"/>
        <v>0</v>
      </c>
      <c r="BW105" s="52">
        <f t="shared" si="171"/>
        <v>0</v>
      </c>
      <c r="BX105" s="52">
        <f t="shared" si="171"/>
        <v>0</v>
      </c>
      <c r="BY105" s="52">
        <f t="shared" si="171"/>
        <v>0</v>
      </c>
      <c r="BZ105" s="52">
        <f t="shared" si="171"/>
        <v>0</v>
      </c>
      <c r="CA105" s="52">
        <f t="shared" si="171"/>
        <v>0</v>
      </c>
      <c r="CB105" s="52">
        <f t="shared" si="171"/>
        <v>0</v>
      </c>
      <c r="CC105" s="52">
        <f t="shared" si="171"/>
        <v>0</v>
      </c>
      <c r="CD105" s="52">
        <f t="shared" si="171"/>
        <v>0</v>
      </c>
      <c r="CE105" s="52">
        <f t="shared" si="171"/>
        <v>0</v>
      </c>
      <c r="CF105" s="52">
        <f t="shared" si="171"/>
        <v>0</v>
      </c>
      <c r="CG105" s="52">
        <f t="shared" si="171"/>
        <v>0</v>
      </c>
      <c r="CH105" s="52">
        <f t="shared" si="171"/>
        <v>0</v>
      </c>
      <c r="CI105" s="52">
        <f t="shared" si="171"/>
        <v>0</v>
      </c>
      <c r="CJ105" s="52">
        <f t="shared" si="171"/>
        <v>0</v>
      </c>
      <c r="CK105" s="52">
        <f t="shared" si="171"/>
        <v>0</v>
      </c>
      <c r="CL105" s="52">
        <f t="shared" si="171"/>
        <v>0</v>
      </c>
      <c r="CM105" s="52">
        <f t="shared" si="171"/>
        <v>0</v>
      </c>
      <c r="CN105" s="52">
        <f t="shared" si="171"/>
        <v>0</v>
      </c>
      <c r="CO105" s="52">
        <f t="shared" si="171"/>
        <v>0</v>
      </c>
      <c r="CP105" s="52">
        <f t="shared" si="171"/>
        <v>0</v>
      </c>
      <c r="CQ105" s="52">
        <f t="shared" si="171"/>
        <v>0</v>
      </c>
      <c r="CR105" s="52">
        <f t="shared" si="171"/>
        <v>0</v>
      </c>
      <c r="CS105" s="52">
        <f t="shared" si="171"/>
        <v>0</v>
      </c>
      <c r="CT105" s="52">
        <f t="shared" si="171"/>
        <v>0</v>
      </c>
      <c r="CU105" s="52">
        <f t="shared" si="171"/>
        <v>0</v>
      </c>
      <c r="CV105" s="52">
        <f t="shared" si="171"/>
        <v>0</v>
      </c>
      <c r="CW105" s="52">
        <f t="shared" ref="CW105:DP105" si="172">CW$50*CW30</f>
        <v>0</v>
      </c>
      <c r="CX105" s="52">
        <f t="shared" si="172"/>
        <v>0</v>
      </c>
      <c r="CY105" s="52">
        <f t="shared" si="172"/>
        <v>0</v>
      </c>
      <c r="CZ105" s="52">
        <f t="shared" si="172"/>
        <v>0</v>
      </c>
      <c r="DA105" s="52">
        <f t="shared" si="172"/>
        <v>0</v>
      </c>
      <c r="DB105" s="52">
        <f t="shared" si="172"/>
        <v>0</v>
      </c>
      <c r="DC105" s="52">
        <f t="shared" si="172"/>
        <v>0</v>
      </c>
      <c r="DD105" s="52">
        <f t="shared" si="172"/>
        <v>0</v>
      </c>
      <c r="DE105" s="52">
        <f t="shared" si="172"/>
        <v>0</v>
      </c>
      <c r="DF105" s="52">
        <f t="shared" si="172"/>
        <v>0</v>
      </c>
      <c r="DG105" s="52">
        <f t="shared" si="172"/>
        <v>0</v>
      </c>
      <c r="DH105" s="52">
        <f t="shared" si="172"/>
        <v>0</v>
      </c>
      <c r="DI105" s="52">
        <f t="shared" si="172"/>
        <v>0</v>
      </c>
      <c r="DJ105" s="52">
        <f t="shared" si="172"/>
        <v>0</v>
      </c>
      <c r="DK105" s="52">
        <f t="shared" si="172"/>
        <v>0</v>
      </c>
      <c r="DL105" s="52">
        <f t="shared" si="172"/>
        <v>0</v>
      </c>
      <c r="DM105" s="52">
        <f t="shared" si="172"/>
        <v>0</v>
      </c>
      <c r="DN105" s="52">
        <f t="shared" si="172"/>
        <v>0</v>
      </c>
      <c r="DO105" s="52">
        <f t="shared" si="172"/>
        <v>0</v>
      </c>
      <c r="DP105" s="52">
        <f t="shared" si="172"/>
        <v>0</v>
      </c>
    </row>
    <row r="106" spans="1:120" x14ac:dyDescent="0.25">
      <c r="A106" s="52" t="str">
        <f t="shared" si="138"/>
        <v>21_VN</v>
      </c>
      <c r="B106" s="52" t="str">
        <f t="shared" si="138"/>
        <v>7_x_other_petroleum_products</v>
      </c>
      <c r="C106" s="52" t="str">
        <f t="shared" si="138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39"/>
        <v>21_VN</v>
      </c>
      <c r="BL106" s="52" t="str">
        <f t="shared" si="140"/>
        <v>d_ind_cem_ccs_7_x_other_petrol_prod</v>
      </c>
      <c r="BM106" s="52"/>
      <c r="BN106" s="52"/>
      <c r="BO106" s="52">
        <f t="shared" ref="BO106:CV106" si="173">BO$50*BO31</f>
        <v>0</v>
      </c>
      <c r="BP106" s="52">
        <f t="shared" si="173"/>
        <v>0</v>
      </c>
      <c r="BQ106" s="52">
        <f t="shared" si="173"/>
        <v>0</v>
      </c>
      <c r="BR106" s="52">
        <f t="shared" si="173"/>
        <v>0</v>
      </c>
      <c r="BS106" s="52">
        <f t="shared" si="173"/>
        <v>0</v>
      </c>
      <c r="BT106" s="52">
        <f t="shared" si="173"/>
        <v>0</v>
      </c>
      <c r="BU106" s="52">
        <f t="shared" si="173"/>
        <v>0</v>
      </c>
      <c r="BV106" s="52">
        <f t="shared" si="173"/>
        <v>0</v>
      </c>
      <c r="BW106" s="52">
        <f t="shared" si="173"/>
        <v>0</v>
      </c>
      <c r="BX106" s="52">
        <f t="shared" si="173"/>
        <v>0</v>
      </c>
      <c r="BY106" s="52">
        <f t="shared" si="173"/>
        <v>0</v>
      </c>
      <c r="BZ106" s="52">
        <f t="shared" si="173"/>
        <v>0</v>
      </c>
      <c r="CA106" s="52">
        <f t="shared" si="173"/>
        <v>0</v>
      </c>
      <c r="CB106" s="52">
        <f t="shared" si="173"/>
        <v>0</v>
      </c>
      <c r="CC106" s="52">
        <f t="shared" si="173"/>
        <v>0</v>
      </c>
      <c r="CD106" s="52">
        <f t="shared" si="173"/>
        <v>0</v>
      </c>
      <c r="CE106" s="52">
        <f t="shared" si="173"/>
        <v>0</v>
      </c>
      <c r="CF106" s="52">
        <f t="shared" si="173"/>
        <v>0</v>
      </c>
      <c r="CG106" s="52">
        <f t="shared" si="173"/>
        <v>0</v>
      </c>
      <c r="CH106" s="52">
        <f t="shared" si="173"/>
        <v>0</v>
      </c>
      <c r="CI106" s="52">
        <f t="shared" si="173"/>
        <v>0</v>
      </c>
      <c r="CJ106" s="52">
        <f t="shared" si="173"/>
        <v>0</v>
      </c>
      <c r="CK106" s="52">
        <f t="shared" si="173"/>
        <v>0</v>
      </c>
      <c r="CL106" s="52">
        <f t="shared" si="173"/>
        <v>0</v>
      </c>
      <c r="CM106" s="52">
        <f t="shared" si="173"/>
        <v>0</v>
      </c>
      <c r="CN106" s="52">
        <f t="shared" si="173"/>
        <v>0</v>
      </c>
      <c r="CO106" s="52">
        <f t="shared" si="173"/>
        <v>0</v>
      </c>
      <c r="CP106" s="52">
        <f t="shared" si="173"/>
        <v>0</v>
      </c>
      <c r="CQ106" s="52">
        <f t="shared" si="173"/>
        <v>0</v>
      </c>
      <c r="CR106" s="52">
        <f t="shared" si="173"/>
        <v>0</v>
      </c>
      <c r="CS106" s="52">
        <f t="shared" si="173"/>
        <v>0</v>
      </c>
      <c r="CT106" s="52">
        <f t="shared" si="173"/>
        <v>0</v>
      </c>
      <c r="CU106" s="52">
        <f t="shared" si="173"/>
        <v>0</v>
      </c>
      <c r="CV106" s="52">
        <f t="shared" si="173"/>
        <v>0</v>
      </c>
      <c r="CW106" s="52">
        <f t="shared" ref="CW106:DP106" si="174">CW$50*CW31</f>
        <v>0</v>
      </c>
      <c r="CX106" s="52">
        <f t="shared" si="174"/>
        <v>0</v>
      </c>
      <c r="CY106" s="52">
        <f t="shared" si="174"/>
        <v>0</v>
      </c>
      <c r="CZ106" s="52">
        <f t="shared" si="174"/>
        <v>0</v>
      </c>
      <c r="DA106" s="52">
        <f t="shared" si="174"/>
        <v>0</v>
      </c>
      <c r="DB106" s="52">
        <f t="shared" si="174"/>
        <v>0</v>
      </c>
      <c r="DC106" s="52">
        <f t="shared" si="174"/>
        <v>0</v>
      </c>
      <c r="DD106" s="52">
        <f t="shared" si="174"/>
        <v>0</v>
      </c>
      <c r="DE106" s="52">
        <f t="shared" si="174"/>
        <v>0</v>
      </c>
      <c r="DF106" s="52">
        <f t="shared" si="174"/>
        <v>0</v>
      </c>
      <c r="DG106" s="52">
        <f t="shared" si="174"/>
        <v>0</v>
      </c>
      <c r="DH106" s="52">
        <f t="shared" si="174"/>
        <v>0</v>
      </c>
      <c r="DI106" s="52">
        <f t="shared" si="174"/>
        <v>0</v>
      </c>
      <c r="DJ106" s="52">
        <f t="shared" si="174"/>
        <v>0</v>
      </c>
      <c r="DK106" s="52">
        <f t="shared" si="174"/>
        <v>0</v>
      </c>
      <c r="DL106" s="52">
        <f t="shared" si="174"/>
        <v>0</v>
      </c>
      <c r="DM106" s="52">
        <f t="shared" si="174"/>
        <v>0</v>
      </c>
      <c r="DN106" s="52">
        <f t="shared" si="174"/>
        <v>0</v>
      </c>
      <c r="DO106" s="52">
        <f t="shared" si="174"/>
        <v>0</v>
      </c>
      <c r="DP106" s="52">
        <f t="shared" si="174"/>
        <v>0</v>
      </c>
    </row>
    <row r="107" spans="1:120" x14ac:dyDescent="0.25">
      <c r="A107" s="52" t="str">
        <f t="shared" si="138"/>
        <v>21_VN</v>
      </c>
      <c r="B107" s="52" t="str">
        <f t="shared" si="138"/>
        <v>8_1_natural_gas</v>
      </c>
      <c r="C107" s="52" t="str">
        <f t="shared" si="138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39"/>
        <v>21_VN</v>
      </c>
      <c r="BL107" s="52" t="str">
        <f t="shared" si="140"/>
        <v>d_ind_cem_ccs_8_1_natural_gas</v>
      </c>
      <c r="BM107" s="52"/>
      <c r="BN107" s="52"/>
      <c r="BO107" s="52">
        <f t="shared" ref="BO107:CV107" si="175">BO$50*BO32</f>
        <v>0</v>
      </c>
      <c r="BP107" s="52">
        <f t="shared" si="175"/>
        <v>0</v>
      </c>
      <c r="BQ107" s="52">
        <f t="shared" si="175"/>
        <v>0</v>
      </c>
      <c r="BR107" s="52">
        <f t="shared" si="175"/>
        <v>0</v>
      </c>
      <c r="BS107" s="52">
        <f t="shared" si="175"/>
        <v>0</v>
      </c>
      <c r="BT107" s="52">
        <f t="shared" si="175"/>
        <v>0</v>
      </c>
      <c r="BU107" s="52">
        <f t="shared" si="175"/>
        <v>0</v>
      </c>
      <c r="BV107" s="52">
        <f t="shared" si="175"/>
        <v>0</v>
      </c>
      <c r="BW107" s="52">
        <f t="shared" si="175"/>
        <v>0</v>
      </c>
      <c r="BX107" s="52">
        <f t="shared" si="175"/>
        <v>0</v>
      </c>
      <c r="BY107" s="52">
        <f t="shared" si="175"/>
        <v>0</v>
      </c>
      <c r="BZ107" s="52">
        <f t="shared" si="175"/>
        <v>0</v>
      </c>
      <c r="CA107" s="52">
        <f t="shared" si="175"/>
        <v>0</v>
      </c>
      <c r="CB107" s="52">
        <f t="shared" si="175"/>
        <v>0</v>
      </c>
      <c r="CC107" s="52">
        <f t="shared" si="175"/>
        <v>0</v>
      </c>
      <c r="CD107" s="52">
        <f t="shared" si="175"/>
        <v>0</v>
      </c>
      <c r="CE107" s="52">
        <f t="shared" si="175"/>
        <v>0</v>
      </c>
      <c r="CF107" s="52">
        <f t="shared" si="175"/>
        <v>0</v>
      </c>
      <c r="CG107" s="52">
        <f t="shared" si="175"/>
        <v>0</v>
      </c>
      <c r="CH107" s="52">
        <f t="shared" si="175"/>
        <v>0</v>
      </c>
      <c r="CI107" s="52">
        <f t="shared" si="175"/>
        <v>0</v>
      </c>
      <c r="CJ107" s="52">
        <f t="shared" si="175"/>
        <v>0</v>
      </c>
      <c r="CK107" s="52">
        <f t="shared" si="175"/>
        <v>0</v>
      </c>
      <c r="CL107" s="52">
        <f t="shared" si="175"/>
        <v>0</v>
      </c>
      <c r="CM107" s="52">
        <f t="shared" si="175"/>
        <v>0</v>
      </c>
      <c r="CN107" s="52">
        <f t="shared" si="175"/>
        <v>0</v>
      </c>
      <c r="CO107" s="52">
        <f t="shared" si="175"/>
        <v>0</v>
      </c>
      <c r="CP107" s="52">
        <f t="shared" si="175"/>
        <v>0</v>
      </c>
      <c r="CQ107" s="52">
        <f t="shared" si="175"/>
        <v>0</v>
      </c>
      <c r="CR107" s="52">
        <f t="shared" si="175"/>
        <v>0</v>
      </c>
      <c r="CS107" s="52">
        <f t="shared" si="175"/>
        <v>0</v>
      </c>
      <c r="CT107" s="52">
        <f t="shared" si="175"/>
        <v>0</v>
      </c>
      <c r="CU107" s="52">
        <f t="shared" si="175"/>
        <v>0</v>
      </c>
      <c r="CV107" s="52">
        <f t="shared" si="175"/>
        <v>0</v>
      </c>
      <c r="CW107" s="52">
        <f t="shared" ref="CW107:DP107" si="176">CW$50*CW32</f>
        <v>0</v>
      </c>
      <c r="CX107" s="52">
        <f t="shared" si="176"/>
        <v>0</v>
      </c>
      <c r="CY107" s="52">
        <f t="shared" si="176"/>
        <v>0</v>
      </c>
      <c r="CZ107" s="52">
        <f t="shared" si="176"/>
        <v>0</v>
      </c>
      <c r="DA107" s="52">
        <f t="shared" si="176"/>
        <v>0</v>
      </c>
      <c r="DB107" s="52">
        <f t="shared" si="176"/>
        <v>0</v>
      </c>
      <c r="DC107" s="52">
        <f t="shared" si="176"/>
        <v>0</v>
      </c>
      <c r="DD107" s="52">
        <f t="shared" si="176"/>
        <v>0</v>
      </c>
      <c r="DE107" s="52">
        <f t="shared" si="176"/>
        <v>0</v>
      </c>
      <c r="DF107" s="52">
        <f t="shared" si="176"/>
        <v>0</v>
      </c>
      <c r="DG107" s="52">
        <f t="shared" si="176"/>
        <v>0</v>
      </c>
      <c r="DH107" s="52">
        <f t="shared" si="176"/>
        <v>0</v>
      </c>
      <c r="DI107" s="52">
        <f t="shared" si="176"/>
        <v>0</v>
      </c>
      <c r="DJ107" s="52">
        <f t="shared" si="176"/>
        <v>0</v>
      </c>
      <c r="DK107" s="52">
        <f t="shared" si="176"/>
        <v>0</v>
      </c>
      <c r="DL107" s="52">
        <f t="shared" si="176"/>
        <v>0</v>
      </c>
      <c r="DM107" s="52">
        <f t="shared" si="176"/>
        <v>0</v>
      </c>
      <c r="DN107" s="52">
        <f t="shared" si="176"/>
        <v>0</v>
      </c>
      <c r="DO107" s="52">
        <f t="shared" si="176"/>
        <v>0</v>
      </c>
      <c r="DP107" s="52">
        <f t="shared" si="176"/>
        <v>0</v>
      </c>
    </row>
    <row r="108" spans="1:120" x14ac:dyDescent="0.25">
      <c r="A108" s="52" t="str">
        <f t="shared" si="138"/>
        <v>21_VN</v>
      </c>
      <c r="B108" s="52" t="str">
        <f t="shared" si="138"/>
        <v>15_1_fuelwood_and_woodwaste</v>
      </c>
      <c r="C108" s="52" t="str">
        <f t="shared" si="138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39"/>
        <v>21_VN</v>
      </c>
      <c r="BL108" s="52" t="str">
        <f t="shared" si="140"/>
        <v>d_ind_cem_ccs_15_1_fwood_wwaste</v>
      </c>
      <c r="BM108" s="52"/>
      <c r="BN108" s="52"/>
      <c r="BO108" s="52">
        <f t="shared" ref="BO108:CV108" si="177">BO$50*BO33</f>
        <v>0</v>
      </c>
      <c r="BP108" s="52">
        <f t="shared" si="177"/>
        <v>0</v>
      </c>
      <c r="BQ108" s="52">
        <f t="shared" si="177"/>
        <v>0</v>
      </c>
      <c r="BR108" s="52">
        <f t="shared" si="177"/>
        <v>0</v>
      </c>
      <c r="BS108" s="52">
        <f t="shared" si="177"/>
        <v>0</v>
      </c>
      <c r="BT108" s="52">
        <f t="shared" si="177"/>
        <v>0</v>
      </c>
      <c r="BU108" s="52">
        <f t="shared" si="177"/>
        <v>0</v>
      </c>
      <c r="BV108" s="52">
        <f t="shared" si="177"/>
        <v>0</v>
      </c>
      <c r="BW108" s="52">
        <f t="shared" si="177"/>
        <v>0</v>
      </c>
      <c r="BX108" s="52">
        <f t="shared" si="177"/>
        <v>0</v>
      </c>
      <c r="BY108" s="52">
        <f t="shared" si="177"/>
        <v>0</v>
      </c>
      <c r="BZ108" s="52">
        <f t="shared" si="177"/>
        <v>0</v>
      </c>
      <c r="CA108" s="52">
        <f t="shared" si="177"/>
        <v>0</v>
      </c>
      <c r="CB108" s="52">
        <f t="shared" si="177"/>
        <v>0</v>
      </c>
      <c r="CC108" s="52">
        <f t="shared" si="177"/>
        <v>0</v>
      </c>
      <c r="CD108" s="52">
        <f t="shared" si="177"/>
        <v>0</v>
      </c>
      <c r="CE108" s="52">
        <f t="shared" si="177"/>
        <v>0</v>
      </c>
      <c r="CF108" s="52">
        <f t="shared" si="177"/>
        <v>0</v>
      </c>
      <c r="CG108" s="52">
        <f t="shared" si="177"/>
        <v>0</v>
      </c>
      <c r="CH108" s="52">
        <f t="shared" si="177"/>
        <v>0</v>
      </c>
      <c r="CI108" s="52">
        <f t="shared" si="177"/>
        <v>0</v>
      </c>
      <c r="CJ108" s="52">
        <f t="shared" si="177"/>
        <v>0</v>
      </c>
      <c r="CK108" s="52">
        <f t="shared" si="177"/>
        <v>0</v>
      </c>
      <c r="CL108" s="52">
        <f t="shared" si="177"/>
        <v>0</v>
      </c>
      <c r="CM108" s="52">
        <f t="shared" si="177"/>
        <v>0</v>
      </c>
      <c r="CN108" s="52">
        <f t="shared" si="177"/>
        <v>0</v>
      </c>
      <c r="CO108" s="52">
        <f t="shared" si="177"/>
        <v>0</v>
      </c>
      <c r="CP108" s="52">
        <f t="shared" si="177"/>
        <v>0</v>
      </c>
      <c r="CQ108" s="52">
        <f t="shared" si="177"/>
        <v>0</v>
      </c>
      <c r="CR108" s="52">
        <f t="shared" si="177"/>
        <v>0</v>
      </c>
      <c r="CS108" s="52">
        <f t="shared" si="177"/>
        <v>0</v>
      </c>
      <c r="CT108" s="52">
        <f t="shared" si="177"/>
        <v>0</v>
      </c>
      <c r="CU108" s="52">
        <f t="shared" si="177"/>
        <v>0</v>
      </c>
      <c r="CV108" s="52">
        <f t="shared" si="177"/>
        <v>0</v>
      </c>
      <c r="CW108" s="52">
        <f t="shared" ref="CW108:DP108" si="178">CW$50*CW33</f>
        <v>0</v>
      </c>
      <c r="CX108" s="52">
        <f t="shared" si="178"/>
        <v>0</v>
      </c>
      <c r="CY108" s="52">
        <f t="shared" si="178"/>
        <v>0</v>
      </c>
      <c r="CZ108" s="52">
        <f t="shared" si="178"/>
        <v>0</v>
      </c>
      <c r="DA108" s="52">
        <f t="shared" si="178"/>
        <v>0</v>
      </c>
      <c r="DB108" s="52">
        <f t="shared" si="178"/>
        <v>0</v>
      </c>
      <c r="DC108" s="52">
        <f t="shared" si="178"/>
        <v>0</v>
      </c>
      <c r="DD108" s="52">
        <f t="shared" si="178"/>
        <v>0</v>
      </c>
      <c r="DE108" s="52">
        <f t="shared" si="178"/>
        <v>0</v>
      </c>
      <c r="DF108" s="52">
        <f t="shared" si="178"/>
        <v>0</v>
      </c>
      <c r="DG108" s="52">
        <f t="shared" si="178"/>
        <v>0</v>
      </c>
      <c r="DH108" s="52">
        <f t="shared" si="178"/>
        <v>0</v>
      </c>
      <c r="DI108" s="52">
        <f t="shared" si="178"/>
        <v>0</v>
      </c>
      <c r="DJ108" s="52">
        <f t="shared" si="178"/>
        <v>0</v>
      </c>
      <c r="DK108" s="52">
        <f t="shared" si="178"/>
        <v>0</v>
      </c>
      <c r="DL108" s="52">
        <f t="shared" si="178"/>
        <v>0</v>
      </c>
      <c r="DM108" s="52">
        <f t="shared" si="178"/>
        <v>0</v>
      </c>
      <c r="DN108" s="52">
        <f t="shared" si="178"/>
        <v>0</v>
      </c>
      <c r="DO108" s="52">
        <f t="shared" si="178"/>
        <v>0</v>
      </c>
      <c r="DP108" s="52">
        <f t="shared" si="178"/>
        <v>0</v>
      </c>
    </row>
    <row r="109" spans="1:120" x14ac:dyDescent="0.25">
      <c r="A109" s="52" t="str">
        <f t="shared" si="138"/>
        <v>21_VN</v>
      </c>
      <c r="B109" s="52" t="str">
        <f t="shared" si="138"/>
        <v>15_2_bagasse</v>
      </c>
      <c r="C109" s="52" t="str">
        <f t="shared" si="138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39"/>
        <v>21_VN</v>
      </c>
      <c r="BL109" s="52" t="str">
        <f t="shared" si="140"/>
        <v>d_ind_cem_ccs_15_2_bagasse</v>
      </c>
      <c r="BM109" s="52"/>
      <c r="BN109" s="52"/>
      <c r="BO109" s="52">
        <f t="shared" ref="BO109:CV109" si="179">BO$50*BO34</f>
        <v>0</v>
      </c>
      <c r="BP109" s="52">
        <f t="shared" si="179"/>
        <v>0</v>
      </c>
      <c r="BQ109" s="52">
        <f t="shared" si="179"/>
        <v>0</v>
      </c>
      <c r="BR109" s="52">
        <f t="shared" si="179"/>
        <v>0</v>
      </c>
      <c r="BS109" s="52">
        <f t="shared" si="179"/>
        <v>0</v>
      </c>
      <c r="BT109" s="52">
        <f t="shared" si="179"/>
        <v>0</v>
      </c>
      <c r="BU109" s="52">
        <f t="shared" si="179"/>
        <v>0</v>
      </c>
      <c r="BV109" s="52">
        <f t="shared" si="179"/>
        <v>0</v>
      </c>
      <c r="BW109" s="52">
        <f t="shared" si="179"/>
        <v>0</v>
      </c>
      <c r="BX109" s="52">
        <f t="shared" si="179"/>
        <v>0</v>
      </c>
      <c r="BY109" s="52">
        <f t="shared" si="179"/>
        <v>0</v>
      </c>
      <c r="BZ109" s="52">
        <f t="shared" si="179"/>
        <v>0</v>
      </c>
      <c r="CA109" s="52">
        <f t="shared" si="179"/>
        <v>0</v>
      </c>
      <c r="CB109" s="52">
        <f t="shared" si="179"/>
        <v>0</v>
      </c>
      <c r="CC109" s="52">
        <f t="shared" si="179"/>
        <v>0</v>
      </c>
      <c r="CD109" s="52">
        <f t="shared" si="179"/>
        <v>0</v>
      </c>
      <c r="CE109" s="52">
        <f t="shared" si="179"/>
        <v>0</v>
      </c>
      <c r="CF109" s="52">
        <f t="shared" si="179"/>
        <v>0</v>
      </c>
      <c r="CG109" s="52">
        <f t="shared" si="179"/>
        <v>0</v>
      </c>
      <c r="CH109" s="52">
        <f t="shared" si="179"/>
        <v>0</v>
      </c>
      <c r="CI109" s="52">
        <f t="shared" si="179"/>
        <v>0</v>
      </c>
      <c r="CJ109" s="52">
        <f t="shared" si="179"/>
        <v>0</v>
      </c>
      <c r="CK109" s="52">
        <f t="shared" si="179"/>
        <v>0</v>
      </c>
      <c r="CL109" s="52">
        <f t="shared" si="179"/>
        <v>0</v>
      </c>
      <c r="CM109" s="52">
        <f t="shared" si="179"/>
        <v>0</v>
      </c>
      <c r="CN109" s="52">
        <f t="shared" si="179"/>
        <v>0</v>
      </c>
      <c r="CO109" s="52">
        <f t="shared" si="179"/>
        <v>0</v>
      </c>
      <c r="CP109" s="52">
        <f t="shared" si="179"/>
        <v>0</v>
      </c>
      <c r="CQ109" s="52">
        <f t="shared" si="179"/>
        <v>0</v>
      </c>
      <c r="CR109" s="52">
        <f t="shared" si="179"/>
        <v>0</v>
      </c>
      <c r="CS109" s="52">
        <f t="shared" si="179"/>
        <v>0</v>
      </c>
      <c r="CT109" s="52">
        <f t="shared" si="179"/>
        <v>0</v>
      </c>
      <c r="CU109" s="52">
        <f t="shared" si="179"/>
        <v>0</v>
      </c>
      <c r="CV109" s="52">
        <f t="shared" si="179"/>
        <v>0</v>
      </c>
      <c r="CW109" s="52">
        <f t="shared" ref="CW109:DP109" si="180">CW$50*CW34</f>
        <v>0</v>
      </c>
      <c r="CX109" s="52">
        <f t="shared" si="180"/>
        <v>0</v>
      </c>
      <c r="CY109" s="52">
        <f t="shared" si="180"/>
        <v>0</v>
      </c>
      <c r="CZ109" s="52">
        <f t="shared" si="180"/>
        <v>0</v>
      </c>
      <c r="DA109" s="52">
        <f t="shared" si="180"/>
        <v>0</v>
      </c>
      <c r="DB109" s="52">
        <f t="shared" si="180"/>
        <v>0</v>
      </c>
      <c r="DC109" s="52">
        <f t="shared" si="180"/>
        <v>0</v>
      </c>
      <c r="DD109" s="52">
        <f t="shared" si="180"/>
        <v>0</v>
      </c>
      <c r="DE109" s="52">
        <f t="shared" si="180"/>
        <v>0</v>
      </c>
      <c r="DF109" s="52">
        <f t="shared" si="180"/>
        <v>0</v>
      </c>
      <c r="DG109" s="52">
        <f t="shared" si="180"/>
        <v>0</v>
      </c>
      <c r="DH109" s="52">
        <f t="shared" si="180"/>
        <v>0</v>
      </c>
      <c r="DI109" s="52">
        <f t="shared" si="180"/>
        <v>0</v>
      </c>
      <c r="DJ109" s="52">
        <f t="shared" si="180"/>
        <v>0</v>
      </c>
      <c r="DK109" s="52">
        <f t="shared" si="180"/>
        <v>0</v>
      </c>
      <c r="DL109" s="52">
        <f t="shared" si="180"/>
        <v>0</v>
      </c>
      <c r="DM109" s="52">
        <f t="shared" si="180"/>
        <v>0</v>
      </c>
      <c r="DN109" s="52">
        <f t="shared" si="180"/>
        <v>0</v>
      </c>
      <c r="DO109" s="52">
        <f t="shared" si="180"/>
        <v>0</v>
      </c>
      <c r="DP109" s="52">
        <f t="shared" si="180"/>
        <v>0</v>
      </c>
    </row>
    <row r="110" spans="1:120" x14ac:dyDescent="0.25">
      <c r="A110" s="52" t="str">
        <f t="shared" si="138"/>
        <v>21_VN</v>
      </c>
      <c r="B110" s="52" t="str">
        <f t="shared" si="138"/>
        <v>15_3_charcoal</v>
      </c>
      <c r="C110" s="52" t="str">
        <f t="shared" si="138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39"/>
        <v>21_VN</v>
      </c>
      <c r="BL110" s="52" t="str">
        <f t="shared" si="140"/>
        <v>d_ind_cem_ccs_15_3_charcoal</v>
      </c>
      <c r="BM110" s="52"/>
      <c r="BN110" s="52"/>
      <c r="BO110" s="52">
        <f t="shared" ref="BO110:CV110" si="181">BO$50*BO35</f>
        <v>0</v>
      </c>
      <c r="BP110" s="52">
        <f t="shared" si="181"/>
        <v>0</v>
      </c>
      <c r="BQ110" s="52">
        <f t="shared" si="181"/>
        <v>0</v>
      </c>
      <c r="BR110" s="52">
        <f t="shared" si="181"/>
        <v>0</v>
      </c>
      <c r="BS110" s="52">
        <f t="shared" si="181"/>
        <v>0</v>
      </c>
      <c r="BT110" s="52">
        <f t="shared" si="181"/>
        <v>0</v>
      </c>
      <c r="BU110" s="52">
        <f t="shared" si="181"/>
        <v>0</v>
      </c>
      <c r="BV110" s="52">
        <f t="shared" si="181"/>
        <v>0</v>
      </c>
      <c r="BW110" s="52">
        <f t="shared" si="181"/>
        <v>0</v>
      </c>
      <c r="BX110" s="52">
        <f t="shared" si="181"/>
        <v>0</v>
      </c>
      <c r="BY110" s="52">
        <f t="shared" si="181"/>
        <v>0</v>
      </c>
      <c r="BZ110" s="52">
        <f t="shared" si="181"/>
        <v>0</v>
      </c>
      <c r="CA110" s="52">
        <f t="shared" si="181"/>
        <v>0</v>
      </c>
      <c r="CB110" s="52">
        <f t="shared" si="181"/>
        <v>0</v>
      </c>
      <c r="CC110" s="52">
        <f t="shared" si="181"/>
        <v>0</v>
      </c>
      <c r="CD110" s="52">
        <f t="shared" si="181"/>
        <v>0</v>
      </c>
      <c r="CE110" s="52">
        <f t="shared" si="181"/>
        <v>0</v>
      </c>
      <c r="CF110" s="52">
        <f t="shared" si="181"/>
        <v>0</v>
      </c>
      <c r="CG110" s="52">
        <f t="shared" si="181"/>
        <v>0</v>
      </c>
      <c r="CH110" s="52">
        <f t="shared" si="181"/>
        <v>0</v>
      </c>
      <c r="CI110" s="52">
        <f t="shared" si="181"/>
        <v>0</v>
      </c>
      <c r="CJ110" s="52">
        <f t="shared" si="181"/>
        <v>0</v>
      </c>
      <c r="CK110" s="52">
        <f t="shared" si="181"/>
        <v>0</v>
      </c>
      <c r="CL110" s="52">
        <f t="shared" si="181"/>
        <v>0</v>
      </c>
      <c r="CM110" s="52">
        <f t="shared" si="181"/>
        <v>0</v>
      </c>
      <c r="CN110" s="52">
        <f t="shared" si="181"/>
        <v>0</v>
      </c>
      <c r="CO110" s="52">
        <f t="shared" si="181"/>
        <v>0</v>
      </c>
      <c r="CP110" s="52">
        <f t="shared" si="181"/>
        <v>0</v>
      </c>
      <c r="CQ110" s="52">
        <f t="shared" si="181"/>
        <v>0</v>
      </c>
      <c r="CR110" s="52">
        <f t="shared" si="181"/>
        <v>0</v>
      </c>
      <c r="CS110" s="52">
        <f t="shared" si="181"/>
        <v>0</v>
      </c>
      <c r="CT110" s="52">
        <f t="shared" si="181"/>
        <v>0</v>
      </c>
      <c r="CU110" s="52">
        <f t="shared" si="181"/>
        <v>0</v>
      </c>
      <c r="CV110" s="52">
        <f t="shared" si="181"/>
        <v>0</v>
      </c>
      <c r="CW110" s="52">
        <f t="shared" ref="CW110:DP110" si="182">CW$50*CW35</f>
        <v>0</v>
      </c>
      <c r="CX110" s="52">
        <f t="shared" si="182"/>
        <v>0</v>
      </c>
      <c r="CY110" s="52">
        <f t="shared" si="182"/>
        <v>0</v>
      </c>
      <c r="CZ110" s="52">
        <f t="shared" si="182"/>
        <v>0</v>
      </c>
      <c r="DA110" s="52">
        <f t="shared" si="182"/>
        <v>0</v>
      </c>
      <c r="DB110" s="52">
        <f t="shared" si="182"/>
        <v>0</v>
      </c>
      <c r="DC110" s="52">
        <f t="shared" si="182"/>
        <v>0</v>
      </c>
      <c r="DD110" s="52">
        <f t="shared" si="182"/>
        <v>0</v>
      </c>
      <c r="DE110" s="52">
        <f t="shared" si="182"/>
        <v>0</v>
      </c>
      <c r="DF110" s="52">
        <f t="shared" si="182"/>
        <v>0</v>
      </c>
      <c r="DG110" s="52">
        <f t="shared" si="182"/>
        <v>0</v>
      </c>
      <c r="DH110" s="52">
        <f t="shared" si="182"/>
        <v>0</v>
      </c>
      <c r="DI110" s="52">
        <f t="shared" si="182"/>
        <v>0</v>
      </c>
      <c r="DJ110" s="52">
        <f t="shared" si="182"/>
        <v>0</v>
      </c>
      <c r="DK110" s="52">
        <f t="shared" si="182"/>
        <v>0</v>
      </c>
      <c r="DL110" s="52">
        <f t="shared" si="182"/>
        <v>0</v>
      </c>
      <c r="DM110" s="52">
        <f t="shared" si="182"/>
        <v>0</v>
      </c>
      <c r="DN110" s="52">
        <f t="shared" si="182"/>
        <v>0</v>
      </c>
      <c r="DO110" s="52">
        <f t="shared" si="182"/>
        <v>0</v>
      </c>
      <c r="DP110" s="52">
        <f t="shared" si="182"/>
        <v>0</v>
      </c>
    </row>
    <row r="111" spans="1:120" x14ac:dyDescent="0.25">
      <c r="A111" s="52" t="str">
        <f t="shared" si="138"/>
        <v>21_VN</v>
      </c>
      <c r="B111" s="52" t="str">
        <f t="shared" si="138"/>
        <v>15_4_black_liquor</v>
      </c>
      <c r="C111" s="52" t="str">
        <f t="shared" si="138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39"/>
        <v>21_VN</v>
      </c>
      <c r="BL111" s="52" t="str">
        <f t="shared" si="140"/>
        <v>d_ind_cem_ccs_15_4_black_liquor</v>
      </c>
      <c r="BM111" s="52"/>
      <c r="BN111" s="52"/>
      <c r="BO111" s="52">
        <f t="shared" ref="BO111:CV111" si="183">BO$50*BO36</f>
        <v>0</v>
      </c>
      <c r="BP111" s="52">
        <f t="shared" si="183"/>
        <v>0</v>
      </c>
      <c r="BQ111" s="52">
        <f t="shared" si="183"/>
        <v>0</v>
      </c>
      <c r="BR111" s="52">
        <f t="shared" si="183"/>
        <v>0</v>
      </c>
      <c r="BS111" s="52">
        <f t="shared" si="183"/>
        <v>0</v>
      </c>
      <c r="BT111" s="52">
        <f t="shared" si="183"/>
        <v>0</v>
      </c>
      <c r="BU111" s="52">
        <f t="shared" si="183"/>
        <v>0</v>
      </c>
      <c r="BV111" s="52">
        <f t="shared" si="183"/>
        <v>0</v>
      </c>
      <c r="BW111" s="52">
        <f t="shared" si="183"/>
        <v>0</v>
      </c>
      <c r="BX111" s="52">
        <f t="shared" si="183"/>
        <v>0</v>
      </c>
      <c r="BY111" s="52">
        <f t="shared" si="183"/>
        <v>0</v>
      </c>
      <c r="BZ111" s="52">
        <f t="shared" si="183"/>
        <v>0</v>
      </c>
      <c r="CA111" s="52">
        <f t="shared" si="183"/>
        <v>0</v>
      </c>
      <c r="CB111" s="52">
        <f t="shared" si="183"/>
        <v>0</v>
      </c>
      <c r="CC111" s="52">
        <f t="shared" si="183"/>
        <v>0</v>
      </c>
      <c r="CD111" s="52">
        <f t="shared" si="183"/>
        <v>0</v>
      </c>
      <c r="CE111" s="52">
        <f t="shared" si="183"/>
        <v>0</v>
      </c>
      <c r="CF111" s="52">
        <f t="shared" si="183"/>
        <v>0</v>
      </c>
      <c r="CG111" s="52">
        <f t="shared" si="183"/>
        <v>0</v>
      </c>
      <c r="CH111" s="52">
        <f t="shared" si="183"/>
        <v>0</v>
      </c>
      <c r="CI111" s="52">
        <f t="shared" si="183"/>
        <v>0</v>
      </c>
      <c r="CJ111" s="52">
        <f t="shared" si="183"/>
        <v>0</v>
      </c>
      <c r="CK111" s="52">
        <f t="shared" si="183"/>
        <v>0</v>
      </c>
      <c r="CL111" s="52">
        <f t="shared" si="183"/>
        <v>0</v>
      </c>
      <c r="CM111" s="52">
        <f t="shared" si="183"/>
        <v>0</v>
      </c>
      <c r="CN111" s="52">
        <f t="shared" si="183"/>
        <v>0</v>
      </c>
      <c r="CO111" s="52">
        <f t="shared" si="183"/>
        <v>0</v>
      </c>
      <c r="CP111" s="52">
        <f t="shared" si="183"/>
        <v>0</v>
      </c>
      <c r="CQ111" s="52">
        <f t="shared" si="183"/>
        <v>0</v>
      </c>
      <c r="CR111" s="52">
        <f t="shared" si="183"/>
        <v>0</v>
      </c>
      <c r="CS111" s="52">
        <f t="shared" si="183"/>
        <v>0</v>
      </c>
      <c r="CT111" s="52">
        <f t="shared" si="183"/>
        <v>0</v>
      </c>
      <c r="CU111" s="52">
        <f t="shared" si="183"/>
        <v>0</v>
      </c>
      <c r="CV111" s="52">
        <f t="shared" si="183"/>
        <v>0</v>
      </c>
      <c r="CW111" s="52">
        <f t="shared" ref="CW111:DP111" si="184">CW$50*CW36</f>
        <v>0</v>
      </c>
      <c r="CX111" s="52">
        <f t="shared" si="184"/>
        <v>0</v>
      </c>
      <c r="CY111" s="52">
        <f t="shared" si="184"/>
        <v>0</v>
      </c>
      <c r="CZ111" s="52">
        <f t="shared" si="184"/>
        <v>0</v>
      </c>
      <c r="DA111" s="52">
        <f t="shared" si="184"/>
        <v>0</v>
      </c>
      <c r="DB111" s="52">
        <f t="shared" si="184"/>
        <v>0</v>
      </c>
      <c r="DC111" s="52">
        <f t="shared" si="184"/>
        <v>0</v>
      </c>
      <c r="DD111" s="52">
        <f t="shared" si="184"/>
        <v>0</v>
      </c>
      <c r="DE111" s="52">
        <f t="shared" si="184"/>
        <v>0</v>
      </c>
      <c r="DF111" s="52">
        <f t="shared" si="184"/>
        <v>0</v>
      </c>
      <c r="DG111" s="52">
        <f t="shared" si="184"/>
        <v>0</v>
      </c>
      <c r="DH111" s="52">
        <f t="shared" si="184"/>
        <v>0</v>
      </c>
      <c r="DI111" s="52">
        <f t="shared" si="184"/>
        <v>0</v>
      </c>
      <c r="DJ111" s="52">
        <f t="shared" si="184"/>
        <v>0</v>
      </c>
      <c r="DK111" s="52">
        <f t="shared" si="184"/>
        <v>0</v>
      </c>
      <c r="DL111" s="52">
        <f t="shared" si="184"/>
        <v>0</v>
      </c>
      <c r="DM111" s="52">
        <f t="shared" si="184"/>
        <v>0</v>
      </c>
      <c r="DN111" s="52">
        <f t="shared" si="184"/>
        <v>0</v>
      </c>
      <c r="DO111" s="52">
        <f t="shared" si="184"/>
        <v>0</v>
      </c>
      <c r="DP111" s="52">
        <f t="shared" si="184"/>
        <v>0</v>
      </c>
    </row>
    <row r="112" spans="1:120" x14ac:dyDescent="0.25">
      <c r="A112" s="52" t="str">
        <f t="shared" si="138"/>
        <v>21_VN</v>
      </c>
      <c r="B112" s="52" t="str">
        <f t="shared" si="138"/>
        <v>15_5_other_biomass</v>
      </c>
      <c r="C112" s="52" t="str">
        <f t="shared" si="138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39"/>
        <v>21_VN</v>
      </c>
      <c r="BL112" s="52" t="str">
        <f t="shared" si="140"/>
        <v>d_ind_cem_ccs_15_5_other_biomass</v>
      </c>
      <c r="BM112" s="52"/>
      <c r="BN112" s="52"/>
      <c r="BO112" s="52">
        <f t="shared" ref="BO112:CV112" si="185">BO$50*BO37</f>
        <v>0</v>
      </c>
      <c r="BP112" s="52">
        <f t="shared" si="185"/>
        <v>0</v>
      </c>
      <c r="BQ112" s="52">
        <f t="shared" si="185"/>
        <v>0</v>
      </c>
      <c r="BR112" s="52">
        <f t="shared" si="185"/>
        <v>0</v>
      </c>
      <c r="BS112" s="52">
        <f t="shared" si="185"/>
        <v>0</v>
      </c>
      <c r="BT112" s="52">
        <f t="shared" si="185"/>
        <v>0</v>
      </c>
      <c r="BU112" s="52">
        <f t="shared" si="185"/>
        <v>0</v>
      </c>
      <c r="BV112" s="52">
        <f t="shared" si="185"/>
        <v>0</v>
      </c>
      <c r="BW112" s="52">
        <f t="shared" si="185"/>
        <v>0</v>
      </c>
      <c r="BX112" s="52">
        <f t="shared" si="185"/>
        <v>0</v>
      </c>
      <c r="BY112" s="52">
        <f t="shared" si="185"/>
        <v>0</v>
      </c>
      <c r="BZ112" s="52">
        <f t="shared" si="185"/>
        <v>0</v>
      </c>
      <c r="CA112" s="52">
        <f t="shared" si="185"/>
        <v>0</v>
      </c>
      <c r="CB112" s="52">
        <f t="shared" si="185"/>
        <v>0</v>
      </c>
      <c r="CC112" s="52">
        <f t="shared" si="185"/>
        <v>0</v>
      </c>
      <c r="CD112" s="52">
        <f t="shared" si="185"/>
        <v>0</v>
      </c>
      <c r="CE112" s="52">
        <f t="shared" si="185"/>
        <v>0</v>
      </c>
      <c r="CF112" s="52">
        <f t="shared" si="185"/>
        <v>0</v>
      </c>
      <c r="CG112" s="52">
        <f t="shared" si="185"/>
        <v>0</v>
      </c>
      <c r="CH112" s="52">
        <f t="shared" si="185"/>
        <v>0</v>
      </c>
      <c r="CI112" s="52">
        <f t="shared" si="185"/>
        <v>0</v>
      </c>
      <c r="CJ112" s="52">
        <f t="shared" si="185"/>
        <v>0</v>
      </c>
      <c r="CK112" s="52">
        <f t="shared" si="185"/>
        <v>0</v>
      </c>
      <c r="CL112" s="52">
        <f t="shared" si="185"/>
        <v>0</v>
      </c>
      <c r="CM112" s="52">
        <f t="shared" si="185"/>
        <v>0</v>
      </c>
      <c r="CN112" s="52">
        <f t="shared" si="185"/>
        <v>0</v>
      </c>
      <c r="CO112" s="52">
        <f t="shared" si="185"/>
        <v>0</v>
      </c>
      <c r="CP112" s="52">
        <f t="shared" si="185"/>
        <v>0</v>
      </c>
      <c r="CQ112" s="52">
        <f t="shared" si="185"/>
        <v>0</v>
      </c>
      <c r="CR112" s="52">
        <f t="shared" si="185"/>
        <v>0</v>
      </c>
      <c r="CS112" s="52">
        <f t="shared" si="185"/>
        <v>0</v>
      </c>
      <c r="CT112" s="52">
        <f t="shared" si="185"/>
        <v>0</v>
      </c>
      <c r="CU112" s="52">
        <f t="shared" si="185"/>
        <v>0</v>
      </c>
      <c r="CV112" s="52">
        <f t="shared" si="185"/>
        <v>0</v>
      </c>
      <c r="CW112" s="52">
        <f t="shared" ref="CW112:DP112" si="186">CW$50*CW37</f>
        <v>0</v>
      </c>
      <c r="CX112" s="52">
        <f t="shared" si="186"/>
        <v>0</v>
      </c>
      <c r="CY112" s="52">
        <f t="shared" si="186"/>
        <v>0</v>
      </c>
      <c r="CZ112" s="52">
        <f t="shared" si="186"/>
        <v>0</v>
      </c>
      <c r="DA112" s="52">
        <f t="shared" si="186"/>
        <v>0</v>
      </c>
      <c r="DB112" s="52">
        <f t="shared" si="186"/>
        <v>0</v>
      </c>
      <c r="DC112" s="52">
        <f t="shared" si="186"/>
        <v>0</v>
      </c>
      <c r="DD112" s="52">
        <f t="shared" si="186"/>
        <v>0</v>
      </c>
      <c r="DE112" s="52">
        <f t="shared" si="186"/>
        <v>0</v>
      </c>
      <c r="DF112" s="52">
        <f t="shared" si="186"/>
        <v>0</v>
      </c>
      <c r="DG112" s="52">
        <f t="shared" si="186"/>
        <v>0</v>
      </c>
      <c r="DH112" s="52">
        <f t="shared" si="186"/>
        <v>0</v>
      </c>
      <c r="DI112" s="52">
        <f t="shared" si="186"/>
        <v>0</v>
      </c>
      <c r="DJ112" s="52">
        <f t="shared" si="186"/>
        <v>0</v>
      </c>
      <c r="DK112" s="52">
        <f t="shared" si="186"/>
        <v>0</v>
      </c>
      <c r="DL112" s="52">
        <f t="shared" si="186"/>
        <v>0</v>
      </c>
      <c r="DM112" s="52">
        <f t="shared" si="186"/>
        <v>0</v>
      </c>
      <c r="DN112" s="52">
        <f t="shared" si="186"/>
        <v>0</v>
      </c>
      <c r="DO112" s="52">
        <f t="shared" si="186"/>
        <v>0</v>
      </c>
      <c r="DP112" s="52">
        <f t="shared" si="186"/>
        <v>0</v>
      </c>
    </row>
    <row r="113" spans="1:120" x14ac:dyDescent="0.25">
      <c r="A113" s="52" t="str">
        <f t="shared" si="138"/>
        <v>21_VN</v>
      </c>
      <c r="B113" s="52" t="str">
        <f t="shared" si="138"/>
        <v>16_1_biogas</v>
      </c>
      <c r="C113" s="52" t="str">
        <f t="shared" si="138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39"/>
        <v>21_VN</v>
      </c>
      <c r="BL113" s="52" t="str">
        <f t="shared" si="140"/>
        <v>d_ind_cem_ccs_16_1_biogas</v>
      </c>
      <c r="BM113" s="52"/>
      <c r="BN113" s="52"/>
      <c r="BO113" s="52">
        <f t="shared" ref="BO113:CV113" si="187">BO$50*BO38</f>
        <v>0</v>
      </c>
      <c r="BP113" s="52">
        <f t="shared" si="187"/>
        <v>0</v>
      </c>
      <c r="BQ113" s="52">
        <f t="shared" si="187"/>
        <v>0</v>
      </c>
      <c r="BR113" s="52">
        <f t="shared" si="187"/>
        <v>0</v>
      </c>
      <c r="BS113" s="52">
        <f t="shared" si="187"/>
        <v>0</v>
      </c>
      <c r="BT113" s="52">
        <f t="shared" si="187"/>
        <v>0</v>
      </c>
      <c r="BU113" s="52">
        <f t="shared" si="187"/>
        <v>0</v>
      </c>
      <c r="BV113" s="52">
        <f t="shared" si="187"/>
        <v>0</v>
      </c>
      <c r="BW113" s="52">
        <f t="shared" si="187"/>
        <v>0</v>
      </c>
      <c r="BX113" s="52">
        <f t="shared" si="187"/>
        <v>0</v>
      </c>
      <c r="BY113" s="52">
        <f t="shared" si="187"/>
        <v>0</v>
      </c>
      <c r="BZ113" s="52">
        <f t="shared" si="187"/>
        <v>0</v>
      </c>
      <c r="CA113" s="52">
        <f t="shared" si="187"/>
        <v>0</v>
      </c>
      <c r="CB113" s="52">
        <f t="shared" si="187"/>
        <v>0</v>
      </c>
      <c r="CC113" s="52">
        <f t="shared" si="187"/>
        <v>0</v>
      </c>
      <c r="CD113" s="52">
        <f t="shared" si="187"/>
        <v>0</v>
      </c>
      <c r="CE113" s="52">
        <f t="shared" si="187"/>
        <v>0</v>
      </c>
      <c r="CF113" s="52">
        <f t="shared" si="187"/>
        <v>0</v>
      </c>
      <c r="CG113" s="52">
        <f t="shared" si="187"/>
        <v>0</v>
      </c>
      <c r="CH113" s="52">
        <f t="shared" si="187"/>
        <v>0</v>
      </c>
      <c r="CI113" s="52">
        <f t="shared" si="187"/>
        <v>0</v>
      </c>
      <c r="CJ113" s="52">
        <f t="shared" si="187"/>
        <v>0</v>
      </c>
      <c r="CK113" s="52">
        <f t="shared" si="187"/>
        <v>0</v>
      </c>
      <c r="CL113" s="52">
        <f t="shared" si="187"/>
        <v>0</v>
      </c>
      <c r="CM113" s="52">
        <f t="shared" si="187"/>
        <v>0</v>
      </c>
      <c r="CN113" s="52">
        <f t="shared" si="187"/>
        <v>0</v>
      </c>
      <c r="CO113" s="52">
        <f t="shared" si="187"/>
        <v>0</v>
      </c>
      <c r="CP113" s="52">
        <f t="shared" si="187"/>
        <v>0</v>
      </c>
      <c r="CQ113" s="52">
        <f t="shared" si="187"/>
        <v>0</v>
      </c>
      <c r="CR113" s="52">
        <f t="shared" si="187"/>
        <v>0</v>
      </c>
      <c r="CS113" s="52">
        <f t="shared" si="187"/>
        <v>0</v>
      </c>
      <c r="CT113" s="52">
        <f t="shared" si="187"/>
        <v>0</v>
      </c>
      <c r="CU113" s="52">
        <f t="shared" si="187"/>
        <v>0</v>
      </c>
      <c r="CV113" s="52">
        <f t="shared" si="187"/>
        <v>0</v>
      </c>
      <c r="CW113" s="52">
        <f t="shared" ref="CW113:DP113" si="188">CW$50*CW38</f>
        <v>0</v>
      </c>
      <c r="CX113" s="52">
        <f t="shared" si="188"/>
        <v>0</v>
      </c>
      <c r="CY113" s="52">
        <f t="shared" si="188"/>
        <v>0</v>
      </c>
      <c r="CZ113" s="52">
        <f t="shared" si="188"/>
        <v>0</v>
      </c>
      <c r="DA113" s="52">
        <f t="shared" si="188"/>
        <v>0</v>
      </c>
      <c r="DB113" s="52">
        <f t="shared" si="188"/>
        <v>0</v>
      </c>
      <c r="DC113" s="52">
        <f t="shared" si="188"/>
        <v>0</v>
      </c>
      <c r="DD113" s="52">
        <f t="shared" si="188"/>
        <v>0</v>
      </c>
      <c r="DE113" s="52">
        <f t="shared" si="188"/>
        <v>0</v>
      </c>
      <c r="DF113" s="52">
        <f t="shared" si="188"/>
        <v>0</v>
      </c>
      <c r="DG113" s="52">
        <f t="shared" si="188"/>
        <v>0</v>
      </c>
      <c r="DH113" s="52">
        <f t="shared" si="188"/>
        <v>0</v>
      </c>
      <c r="DI113" s="52">
        <f t="shared" si="188"/>
        <v>0</v>
      </c>
      <c r="DJ113" s="52">
        <f t="shared" si="188"/>
        <v>0</v>
      </c>
      <c r="DK113" s="52">
        <f t="shared" si="188"/>
        <v>0</v>
      </c>
      <c r="DL113" s="52">
        <f t="shared" si="188"/>
        <v>0</v>
      </c>
      <c r="DM113" s="52">
        <f t="shared" si="188"/>
        <v>0</v>
      </c>
      <c r="DN113" s="52">
        <f t="shared" si="188"/>
        <v>0</v>
      </c>
      <c r="DO113" s="52">
        <f t="shared" si="188"/>
        <v>0</v>
      </c>
      <c r="DP113" s="52">
        <f t="shared" si="188"/>
        <v>0</v>
      </c>
    </row>
    <row r="114" spans="1:120" x14ac:dyDescent="0.25">
      <c r="A114" s="52" t="str">
        <f t="shared" si="138"/>
        <v>21_VN</v>
      </c>
      <c r="B114" s="52" t="str">
        <f t="shared" si="138"/>
        <v>16_2_industrial_waste</v>
      </c>
      <c r="C114" s="52" t="str">
        <f t="shared" si="138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39"/>
        <v>21_VN</v>
      </c>
      <c r="BL114" s="52" t="str">
        <f t="shared" si="140"/>
        <v>d_ind_cem_ccs_16_2_industrial_waste</v>
      </c>
      <c r="BM114" s="52"/>
      <c r="BN114" s="52"/>
      <c r="BO114" s="52">
        <f t="shared" ref="BO114:CV114" si="189">BO$50*BO39</f>
        <v>0</v>
      </c>
      <c r="BP114" s="52">
        <f t="shared" si="189"/>
        <v>0</v>
      </c>
      <c r="BQ114" s="52">
        <f t="shared" si="189"/>
        <v>0</v>
      </c>
      <c r="BR114" s="52">
        <f t="shared" si="189"/>
        <v>0</v>
      </c>
      <c r="BS114" s="52">
        <f t="shared" si="189"/>
        <v>0</v>
      </c>
      <c r="BT114" s="52">
        <f t="shared" si="189"/>
        <v>0</v>
      </c>
      <c r="BU114" s="52">
        <f t="shared" si="189"/>
        <v>0</v>
      </c>
      <c r="BV114" s="52">
        <f t="shared" si="189"/>
        <v>0</v>
      </c>
      <c r="BW114" s="52">
        <f t="shared" si="189"/>
        <v>0</v>
      </c>
      <c r="BX114" s="52">
        <f t="shared" si="189"/>
        <v>0</v>
      </c>
      <c r="BY114" s="52">
        <f t="shared" si="189"/>
        <v>0</v>
      </c>
      <c r="BZ114" s="52">
        <f t="shared" si="189"/>
        <v>0</v>
      </c>
      <c r="CA114" s="52">
        <f t="shared" si="189"/>
        <v>0</v>
      </c>
      <c r="CB114" s="52">
        <f t="shared" si="189"/>
        <v>0</v>
      </c>
      <c r="CC114" s="52">
        <f t="shared" si="189"/>
        <v>0</v>
      </c>
      <c r="CD114" s="52">
        <f t="shared" si="189"/>
        <v>0</v>
      </c>
      <c r="CE114" s="52">
        <f t="shared" si="189"/>
        <v>0</v>
      </c>
      <c r="CF114" s="52">
        <f t="shared" si="189"/>
        <v>0</v>
      </c>
      <c r="CG114" s="52">
        <f t="shared" si="189"/>
        <v>0</v>
      </c>
      <c r="CH114" s="52">
        <f t="shared" si="189"/>
        <v>0</v>
      </c>
      <c r="CI114" s="52">
        <f t="shared" si="189"/>
        <v>0</v>
      </c>
      <c r="CJ114" s="52">
        <f t="shared" si="189"/>
        <v>0</v>
      </c>
      <c r="CK114" s="52">
        <f t="shared" si="189"/>
        <v>0</v>
      </c>
      <c r="CL114" s="52">
        <f t="shared" si="189"/>
        <v>0</v>
      </c>
      <c r="CM114" s="52">
        <f t="shared" si="189"/>
        <v>0</v>
      </c>
      <c r="CN114" s="52">
        <f t="shared" si="189"/>
        <v>0</v>
      </c>
      <c r="CO114" s="52">
        <f t="shared" si="189"/>
        <v>0</v>
      </c>
      <c r="CP114" s="52">
        <f t="shared" si="189"/>
        <v>0</v>
      </c>
      <c r="CQ114" s="52">
        <f t="shared" si="189"/>
        <v>0</v>
      </c>
      <c r="CR114" s="52">
        <f t="shared" si="189"/>
        <v>0</v>
      </c>
      <c r="CS114" s="52">
        <f t="shared" si="189"/>
        <v>0</v>
      </c>
      <c r="CT114" s="52">
        <f t="shared" si="189"/>
        <v>0</v>
      </c>
      <c r="CU114" s="52">
        <f t="shared" si="189"/>
        <v>0</v>
      </c>
      <c r="CV114" s="52">
        <f t="shared" si="189"/>
        <v>0</v>
      </c>
      <c r="CW114" s="52">
        <f t="shared" ref="CW114:DP114" si="190">CW$50*CW39</f>
        <v>0</v>
      </c>
      <c r="CX114" s="52">
        <f t="shared" si="190"/>
        <v>0</v>
      </c>
      <c r="CY114" s="52">
        <f t="shared" si="190"/>
        <v>0</v>
      </c>
      <c r="CZ114" s="52">
        <f t="shared" si="190"/>
        <v>0</v>
      </c>
      <c r="DA114" s="52">
        <f t="shared" si="190"/>
        <v>0</v>
      </c>
      <c r="DB114" s="52">
        <f t="shared" si="190"/>
        <v>0</v>
      </c>
      <c r="DC114" s="52">
        <f t="shared" si="190"/>
        <v>0</v>
      </c>
      <c r="DD114" s="52">
        <f t="shared" si="190"/>
        <v>0</v>
      </c>
      <c r="DE114" s="52">
        <f t="shared" si="190"/>
        <v>0</v>
      </c>
      <c r="DF114" s="52">
        <f t="shared" si="190"/>
        <v>0</v>
      </c>
      <c r="DG114" s="52">
        <f t="shared" si="190"/>
        <v>0</v>
      </c>
      <c r="DH114" s="52">
        <f t="shared" si="190"/>
        <v>0</v>
      </c>
      <c r="DI114" s="52">
        <f t="shared" si="190"/>
        <v>0</v>
      </c>
      <c r="DJ114" s="52">
        <f t="shared" si="190"/>
        <v>0</v>
      </c>
      <c r="DK114" s="52">
        <f t="shared" si="190"/>
        <v>0</v>
      </c>
      <c r="DL114" s="52">
        <f t="shared" si="190"/>
        <v>0</v>
      </c>
      <c r="DM114" s="52">
        <f t="shared" si="190"/>
        <v>0</v>
      </c>
      <c r="DN114" s="52">
        <f t="shared" si="190"/>
        <v>0</v>
      </c>
      <c r="DO114" s="52">
        <f t="shared" si="190"/>
        <v>0</v>
      </c>
      <c r="DP114" s="52">
        <f t="shared" si="190"/>
        <v>0</v>
      </c>
    </row>
    <row r="115" spans="1:120" x14ac:dyDescent="0.25">
      <c r="A115" s="52" t="str">
        <f t="shared" si="138"/>
        <v>21_VN</v>
      </c>
      <c r="B115" s="52" t="str">
        <f t="shared" si="138"/>
        <v>16_3_municipal_solid_waste_renewable</v>
      </c>
      <c r="C115" s="52" t="str">
        <f t="shared" si="138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39"/>
        <v>21_VN</v>
      </c>
      <c r="BL115" s="52" t="str">
        <f t="shared" si="140"/>
        <v>d_ind_cem_ccs_16_3_msw_ren</v>
      </c>
      <c r="BM115" s="52"/>
      <c r="BN115" s="52"/>
      <c r="BO115" s="52">
        <f t="shared" ref="BO115:CV115" si="191">BO$50*BO40</f>
        <v>0</v>
      </c>
      <c r="BP115" s="52">
        <f t="shared" si="191"/>
        <v>0</v>
      </c>
      <c r="BQ115" s="52">
        <f t="shared" si="191"/>
        <v>0</v>
      </c>
      <c r="BR115" s="52">
        <f t="shared" si="191"/>
        <v>0</v>
      </c>
      <c r="BS115" s="52">
        <f t="shared" si="191"/>
        <v>0</v>
      </c>
      <c r="BT115" s="52">
        <f t="shared" si="191"/>
        <v>0</v>
      </c>
      <c r="BU115" s="52">
        <f t="shared" si="191"/>
        <v>0</v>
      </c>
      <c r="BV115" s="52">
        <f t="shared" si="191"/>
        <v>0</v>
      </c>
      <c r="BW115" s="52">
        <f t="shared" si="191"/>
        <v>0</v>
      </c>
      <c r="BX115" s="52">
        <f t="shared" si="191"/>
        <v>0</v>
      </c>
      <c r="BY115" s="52">
        <f t="shared" si="191"/>
        <v>0</v>
      </c>
      <c r="BZ115" s="52">
        <f t="shared" si="191"/>
        <v>0</v>
      </c>
      <c r="CA115" s="52">
        <f t="shared" si="191"/>
        <v>0</v>
      </c>
      <c r="CB115" s="52">
        <f t="shared" si="191"/>
        <v>0</v>
      </c>
      <c r="CC115" s="52">
        <f t="shared" si="191"/>
        <v>0</v>
      </c>
      <c r="CD115" s="52">
        <f t="shared" si="191"/>
        <v>0</v>
      </c>
      <c r="CE115" s="52">
        <f t="shared" si="191"/>
        <v>0</v>
      </c>
      <c r="CF115" s="52">
        <f t="shared" si="191"/>
        <v>0</v>
      </c>
      <c r="CG115" s="52">
        <f t="shared" si="191"/>
        <v>0</v>
      </c>
      <c r="CH115" s="52">
        <f t="shared" si="191"/>
        <v>0</v>
      </c>
      <c r="CI115" s="52">
        <f t="shared" si="191"/>
        <v>0</v>
      </c>
      <c r="CJ115" s="52">
        <f t="shared" si="191"/>
        <v>0</v>
      </c>
      <c r="CK115" s="52">
        <f t="shared" si="191"/>
        <v>0</v>
      </c>
      <c r="CL115" s="52">
        <f t="shared" si="191"/>
        <v>0</v>
      </c>
      <c r="CM115" s="52">
        <f t="shared" si="191"/>
        <v>0</v>
      </c>
      <c r="CN115" s="52">
        <f t="shared" si="191"/>
        <v>0</v>
      </c>
      <c r="CO115" s="52">
        <f t="shared" si="191"/>
        <v>0</v>
      </c>
      <c r="CP115" s="52">
        <f t="shared" si="191"/>
        <v>0</v>
      </c>
      <c r="CQ115" s="52">
        <f t="shared" si="191"/>
        <v>0</v>
      </c>
      <c r="CR115" s="52">
        <f t="shared" si="191"/>
        <v>0</v>
      </c>
      <c r="CS115" s="52">
        <f t="shared" si="191"/>
        <v>0</v>
      </c>
      <c r="CT115" s="52">
        <f t="shared" si="191"/>
        <v>0</v>
      </c>
      <c r="CU115" s="52">
        <f t="shared" si="191"/>
        <v>0</v>
      </c>
      <c r="CV115" s="52">
        <f t="shared" si="191"/>
        <v>0</v>
      </c>
      <c r="CW115" s="52">
        <f t="shared" ref="CW115:DP115" si="192">CW$50*CW40</f>
        <v>0</v>
      </c>
      <c r="CX115" s="52">
        <f t="shared" si="192"/>
        <v>0</v>
      </c>
      <c r="CY115" s="52">
        <f t="shared" si="192"/>
        <v>0</v>
      </c>
      <c r="CZ115" s="52">
        <f t="shared" si="192"/>
        <v>0</v>
      </c>
      <c r="DA115" s="52">
        <f t="shared" si="192"/>
        <v>0</v>
      </c>
      <c r="DB115" s="52">
        <f t="shared" si="192"/>
        <v>0</v>
      </c>
      <c r="DC115" s="52">
        <f t="shared" si="192"/>
        <v>0</v>
      </c>
      <c r="DD115" s="52">
        <f t="shared" si="192"/>
        <v>0</v>
      </c>
      <c r="DE115" s="52">
        <f t="shared" si="192"/>
        <v>0</v>
      </c>
      <c r="DF115" s="52">
        <f t="shared" si="192"/>
        <v>0</v>
      </c>
      <c r="DG115" s="52">
        <f t="shared" si="192"/>
        <v>0</v>
      </c>
      <c r="DH115" s="52">
        <f t="shared" si="192"/>
        <v>0</v>
      </c>
      <c r="DI115" s="52">
        <f t="shared" si="192"/>
        <v>0</v>
      </c>
      <c r="DJ115" s="52">
        <f t="shared" si="192"/>
        <v>0</v>
      </c>
      <c r="DK115" s="52">
        <f t="shared" si="192"/>
        <v>0</v>
      </c>
      <c r="DL115" s="52">
        <f t="shared" si="192"/>
        <v>0</v>
      </c>
      <c r="DM115" s="52">
        <f t="shared" si="192"/>
        <v>0</v>
      </c>
      <c r="DN115" s="52">
        <f t="shared" si="192"/>
        <v>0</v>
      </c>
      <c r="DO115" s="52">
        <f t="shared" si="192"/>
        <v>0</v>
      </c>
      <c r="DP115" s="52">
        <f t="shared" si="192"/>
        <v>0</v>
      </c>
    </row>
    <row r="116" spans="1:120" x14ac:dyDescent="0.25">
      <c r="A116" s="52" t="str">
        <f t="shared" si="138"/>
        <v>21_VN</v>
      </c>
      <c r="B116" s="52" t="str">
        <f t="shared" si="138"/>
        <v>16_4_municipal_solid_waste_nonrenewable</v>
      </c>
      <c r="C116" s="52" t="str">
        <f t="shared" si="138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39"/>
        <v>21_VN</v>
      </c>
      <c r="BL116" s="52" t="str">
        <f t="shared" si="140"/>
        <v>d_ind_cem_ccs_16_4_msw_nonr</v>
      </c>
      <c r="BM116" s="52"/>
      <c r="BN116" s="52"/>
      <c r="BO116" s="52">
        <f t="shared" ref="BO116:CV116" si="193">BO$50*BO41</f>
        <v>0</v>
      </c>
      <c r="BP116" s="52">
        <f t="shared" si="193"/>
        <v>0</v>
      </c>
      <c r="BQ116" s="52">
        <f t="shared" si="193"/>
        <v>0</v>
      </c>
      <c r="BR116" s="52">
        <f t="shared" si="193"/>
        <v>0</v>
      </c>
      <c r="BS116" s="52">
        <f t="shared" si="193"/>
        <v>0</v>
      </c>
      <c r="BT116" s="52">
        <f t="shared" si="193"/>
        <v>0</v>
      </c>
      <c r="BU116" s="52">
        <f t="shared" si="193"/>
        <v>0</v>
      </c>
      <c r="BV116" s="52">
        <f t="shared" si="193"/>
        <v>0</v>
      </c>
      <c r="BW116" s="52">
        <f t="shared" si="193"/>
        <v>0</v>
      </c>
      <c r="BX116" s="52">
        <f t="shared" si="193"/>
        <v>0</v>
      </c>
      <c r="BY116" s="52">
        <f t="shared" si="193"/>
        <v>0</v>
      </c>
      <c r="BZ116" s="52">
        <f t="shared" si="193"/>
        <v>0</v>
      </c>
      <c r="CA116" s="52">
        <f t="shared" si="193"/>
        <v>0</v>
      </c>
      <c r="CB116" s="52">
        <f t="shared" si="193"/>
        <v>0</v>
      </c>
      <c r="CC116" s="52">
        <f t="shared" si="193"/>
        <v>0</v>
      </c>
      <c r="CD116" s="52">
        <f t="shared" si="193"/>
        <v>0</v>
      </c>
      <c r="CE116" s="52">
        <f t="shared" si="193"/>
        <v>0</v>
      </c>
      <c r="CF116" s="52">
        <f t="shared" si="193"/>
        <v>0</v>
      </c>
      <c r="CG116" s="52">
        <f t="shared" si="193"/>
        <v>0</v>
      </c>
      <c r="CH116" s="52">
        <f t="shared" si="193"/>
        <v>0</v>
      </c>
      <c r="CI116" s="52">
        <f t="shared" si="193"/>
        <v>0</v>
      </c>
      <c r="CJ116" s="52">
        <f t="shared" si="193"/>
        <v>0</v>
      </c>
      <c r="CK116" s="52">
        <f t="shared" si="193"/>
        <v>0</v>
      </c>
      <c r="CL116" s="52">
        <f t="shared" si="193"/>
        <v>0</v>
      </c>
      <c r="CM116" s="52">
        <f t="shared" si="193"/>
        <v>0</v>
      </c>
      <c r="CN116" s="52">
        <f t="shared" si="193"/>
        <v>0</v>
      </c>
      <c r="CO116" s="52">
        <f t="shared" si="193"/>
        <v>0</v>
      </c>
      <c r="CP116" s="52">
        <f t="shared" si="193"/>
        <v>0</v>
      </c>
      <c r="CQ116" s="52">
        <f t="shared" si="193"/>
        <v>0</v>
      </c>
      <c r="CR116" s="52">
        <f t="shared" si="193"/>
        <v>0</v>
      </c>
      <c r="CS116" s="52">
        <f t="shared" si="193"/>
        <v>0</v>
      </c>
      <c r="CT116" s="52">
        <f t="shared" si="193"/>
        <v>0</v>
      </c>
      <c r="CU116" s="52">
        <f t="shared" si="193"/>
        <v>0</v>
      </c>
      <c r="CV116" s="52">
        <f t="shared" si="193"/>
        <v>0</v>
      </c>
      <c r="CW116" s="52">
        <f t="shared" ref="CW116:DP116" si="194">CW$50*CW41</f>
        <v>0</v>
      </c>
      <c r="CX116" s="52">
        <f t="shared" si="194"/>
        <v>0</v>
      </c>
      <c r="CY116" s="52">
        <f t="shared" si="194"/>
        <v>0</v>
      </c>
      <c r="CZ116" s="52">
        <f t="shared" si="194"/>
        <v>0</v>
      </c>
      <c r="DA116" s="52">
        <f t="shared" si="194"/>
        <v>0</v>
      </c>
      <c r="DB116" s="52">
        <f t="shared" si="194"/>
        <v>0</v>
      </c>
      <c r="DC116" s="52">
        <f t="shared" si="194"/>
        <v>0</v>
      </c>
      <c r="DD116" s="52">
        <f t="shared" si="194"/>
        <v>0</v>
      </c>
      <c r="DE116" s="52">
        <f t="shared" si="194"/>
        <v>0</v>
      </c>
      <c r="DF116" s="52">
        <f t="shared" si="194"/>
        <v>0</v>
      </c>
      <c r="DG116" s="52">
        <f t="shared" si="194"/>
        <v>0</v>
      </c>
      <c r="DH116" s="52">
        <f t="shared" si="194"/>
        <v>0</v>
      </c>
      <c r="DI116" s="52">
        <f t="shared" si="194"/>
        <v>0</v>
      </c>
      <c r="DJ116" s="52">
        <f t="shared" si="194"/>
        <v>0</v>
      </c>
      <c r="DK116" s="52">
        <f t="shared" si="194"/>
        <v>0</v>
      </c>
      <c r="DL116" s="52">
        <f t="shared" si="194"/>
        <v>0</v>
      </c>
      <c r="DM116" s="52">
        <f t="shared" si="194"/>
        <v>0</v>
      </c>
      <c r="DN116" s="52">
        <f t="shared" si="194"/>
        <v>0</v>
      </c>
      <c r="DO116" s="52">
        <f t="shared" si="194"/>
        <v>0</v>
      </c>
      <c r="DP116" s="52">
        <f t="shared" si="194"/>
        <v>0</v>
      </c>
    </row>
    <row r="117" spans="1:120" x14ac:dyDescent="0.25">
      <c r="A117" s="52" t="str">
        <f t="shared" si="138"/>
        <v>21_VN</v>
      </c>
      <c r="B117" s="52" t="str">
        <f t="shared" si="138"/>
        <v>16_5_biogasoline</v>
      </c>
      <c r="C117" s="52" t="str">
        <f t="shared" si="138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39"/>
        <v>21_VN</v>
      </c>
      <c r="BL117" s="52" t="str">
        <f t="shared" si="140"/>
        <v>d_ind_cem_ccs_16_5_biogasoline</v>
      </c>
      <c r="BM117" s="52"/>
      <c r="BN117" s="52"/>
      <c r="BO117" s="52">
        <f t="shared" ref="BO117:CV117" si="195">BO$50*BO42</f>
        <v>0</v>
      </c>
      <c r="BP117" s="52">
        <f t="shared" si="195"/>
        <v>0</v>
      </c>
      <c r="BQ117" s="52">
        <f t="shared" si="195"/>
        <v>0</v>
      </c>
      <c r="BR117" s="52">
        <f t="shared" si="195"/>
        <v>0</v>
      </c>
      <c r="BS117" s="52">
        <f t="shared" si="195"/>
        <v>0</v>
      </c>
      <c r="BT117" s="52">
        <f t="shared" si="195"/>
        <v>0</v>
      </c>
      <c r="BU117" s="52">
        <f t="shared" si="195"/>
        <v>0</v>
      </c>
      <c r="BV117" s="52">
        <f t="shared" si="195"/>
        <v>0</v>
      </c>
      <c r="BW117" s="52">
        <f t="shared" si="195"/>
        <v>0</v>
      </c>
      <c r="BX117" s="52">
        <f t="shared" si="195"/>
        <v>0</v>
      </c>
      <c r="BY117" s="52">
        <f t="shared" si="195"/>
        <v>0</v>
      </c>
      <c r="BZ117" s="52">
        <f t="shared" si="195"/>
        <v>0</v>
      </c>
      <c r="CA117" s="52">
        <f t="shared" si="195"/>
        <v>0</v>
      </c>
      <c r="CB117" s="52">
        <f t="shared" si="195"/>
        <v>0</v>
      </c>
      <c r="CC117" s="52">
        <f t="shared" si="195"/>
        <v>0</v>
      </c>
      <c r="CD117" s="52">
        <f t="shared" si="195"/>
        <v>0</v>
      </c>
      <c r="CE117" s="52">
        <f t="shared" si="195"/>
        <v>0</v>
      </c>
      <c r="CF117" s="52">
        <f t="shared" si="195"/>
        <v>0</v>
      </c>
      <c r="CG117" s="52">
        <f t="shared" si="195"/>
        <v>0</v>
      </c>
      <c r="CH117" s="52">
        <f t="shared" si="195"/>
        <v>0</v>
      </c>
      <c r="CI117" s="52">
        <f t="shared" si="195"/>
        <v>0</v>
      </c>
      <c r="CJ117" s="52">
        <f t="shared" si="195"/>
        <v>0</v>
      </c>
      <c r="CK117" s="52">
        <f t="shared" si="195"/>
        <v>0</v>
      </c>
      <c r="CL117" s="52">
        <f t="shared" si="195"/>
        <v>0</v>
      </c>
      <c r="CM117" s="52">
        <f t="shared" si="195"/>
        <v>0</v>
      </c>
      <c r="CN117" s="52">
        <f t="shared" si="195"/>
        <v>0</v>
      </c>
      <c r="CO117" s="52">
        <f t="shared" si="195"/>
        <v>0</v>
      </c>
      <c r="CP117" s="52">
        <f t="shared" si="195"/>
        <v>0</v>
      </c>
      <c r="CQ117" s="52">
        <f t="shared" si="195"/>
        <v>0</v>
      </c>
      <c r="CR117" s="52">
        <f t="shared" si="195"/>
        <v>0</v>
      </c>
      <c r="CS117" s="52">
        <f t="shared" si="195"/>
        <v>0</v>
      </c>
      <c r="CT117" s="52">
        <f t="shared" si="195"/>
        <v>0</v>
      </c>
      <c r="CU117" s="52">
        <f t="shared" si="195"/>
        <v>0</v>
      </c>
      <c r="CV117" s="52">
        <f t="shared" si="195"/>
        <v>0</v>
      </c>
      <c r="CW117" s="52">
        <f t="shared" ref="CW117:DP117" si="196">CW$50*CW42</f>
        <v>0</v>
      </c>
      <c r="CX117" s="52">
        <f t="shared" si="196"/>
        <v>0</v>
      </c>
      <c r="CY117" s="52">
        <f t="shared" si="196"/>
        <v>0</v>
      </c>
      <c r="CZ117" s="52">
        <f t="shared" si="196"/>
        <v>0</v>
      </c>
      <c r="DA117" s="52">
        <f t="shared" si="196"/>
        <v>0</v>
      </c>
      <c r="DB117" s="52">
        <f t="shared" si="196"/>
        <v>0</v>
      </c>
      <c r="DC117" s="52">
        <f t="shared" si="196"/>
        <v>0</v>
      </c>
      <c r="DD117" s="52">
        <f t="shared" si="196"/>
        <v>0</v>
      </c>
      <c r="DE117" s="52">
        <f t="shared" si="196"/>
        <v>0</v>
      </c>
      <c r="DF117" s="52">
        <f t="shared" si="196"/>
        <v>0</v>
      </c>
      <c r="DG117" s="52">
        <f t="shared" si="196"/>
        <v>0</v>
      </c>
      <c r="DH117" s="52">
        <f t="shared" si="196"/>
        <v>0</v>
      </c>
      <c r="DI117" s="52">
        <f t="shared" si="196"/>
        <v>0</v>
      </c>
      <c r="DJ117" s="52">
        <f t="shared" si="196"/>
        <v>0</v>
      </c>
      <c r="DK117" s="52">
        <f t="shared" si="196"/>
        <v>0</v>
      </c>
      <c r="DL117" s="52">
        <f t="shared" si="196"/>
        <v>0</v>
      </c>
      <c r="DM117" s="52">
        <f t="shared" si="196"/>
        <v>0</v>
      </c>
      <c r="DN117" s="52">
        <f t="shared" si="196"/>
        <v>0</v>
      </c>
      <c r="DO117" s="52">
        <f t="shared" si="196"/>
        <v>0</v>
      </c>
      <c r="DP117" s="52">
        <f t="shared" si="196"/>
        <v>0</v>
      </c>
    </row>
    <row r="118" spans="1:120" x14ac:dyDescent="0.25">
      <c r="A118" s="52" t="str">
        <f t="shared" si="138"/>
        <v>21_VN</v>
      </c>
      <c r="B118" s="52" t="str">
        <f t="shared" si="138"/>
        <v>16_6_biodiesel</v>
      </c>
      <c r="C118" s="52" t="str">
        <f t="shared" si="138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39"/>
        <v>21_VN</v>
      </c>
      <c r="BL118" s="52" t="str">
        <f t="shared" si="140"/>
        <v>d_ind_cem_ccs_16_6_biodiesel</v>
      </c>
      <c r="BM118" s="52"/>
      <c r="BN118" s="52"/>
      <c r="BO118" s="52">
        <f t="shared" ref="BO118:CV118" si="197">BO$50*BO43</f>
        <v>0</v>
      </c>
      <c r="BP118" s="52">
        <f t="shared" si="197"/>
        <v>0</v>
      </c>
      <c r="BQ118" s="52">
        <f t="shared" si="197"/>
        <v>0</v>
      </c>
      <c r="BR118" s="52">
        <f t="shared" si="197"/>
        <v>0</v>
      </c>
      <c r="BS118" s="52">
        <f t="shared" si="197"/>
        <v>0</v>
      </c>
      <c r="BT118" s="52">
        <f t="shared" si="197"/>
        <v>0</v>
      </c>
      <c r="BU118" s="52">
        <f t="shared" si="197"/>
        <v>0</v>
      </c>
      <c r="BV118" s="52">
        <f t="shared" si="197"/>
        <v>0</v>
      </c>
      <c r="BW118" s="52">
        <f t="shared" si="197"/>
        <v>0</v>
      </c>
      <c r="BX118" s="52">
        <f t="shared" si="197"/>
        <v>0</v>
      </c>
      <c r="BY118" s="52">
        <f t="shared" si="197"/>
        <v>0</v>
      </c>
      <c r="BZ118" s="52">
        <f t="shared" si="197"/>
        <v>0</v>
      </c>
      <c r="CA118" s="52">
        <f t="shared" si="197"/>
        <v>0</v>
      </c>
      <c r="CB118" s="52">
        <f t="shared" si="197"/>
        <v>0</v>
      </c>
      <c r="CC118" s="52">
        <f t="shared" si="197"/>
        <v>0</v>
      </c>
      <c r="CD118" s="52">
        <f t="shared" si="197"/>
        <v>0</v>
      </c>
      <c r="CE118" s="52">
        <f t="shared" si="197"/>
        <v>0</v>
      </c>
      <c r="CF118" s="52">
        <f t="shared" si="197"/>
        <v>0</v>
      </c>
      <c r="CG118" s="52">
        <f t="shared" si="197"/>
        <v>0</v>
      </c>
      <c r="CH118" s="52">
        <f t="shared" si="197"/>
        <v>0</v>
      </c>
      <c r="CI118" s="52">
        <f t="shared" si="197"/>
        <v>0</v>
      </c>
      <c r="CJ118" s="52">
        <f t="shared" si="197"/>
        <v>0</v>
      </c>
      <c r="CK118" s="52">
        <f t="shared" si="197"/>
        <v>0</v>
      </c>
      <c r="CL118" s="52">
        <f t="shared" si="197"/>
        <v>0</v>
      </c>
      <c r="CM118" s="52">
        <f t="shared" si="197"/>
        <v>0</v>
      </c>
      <c r="CN118" s="52">
        <f t="shared" si="197"/>
        <v>0</v>
      </c>
      <c r="CO118" s="52">
        <f t="shared" si="197"/>
        <v>0</v>
      </c>
      <c r="CP118" s="52">
        <f t="shared" si="197"/>
        <v>0</v>
      </c>
      <c r="CQ118" s="52">
        <f t="shared" si="197"/>
        <v>0</v>
      </c>
      <c r="CR118" s="52">
        <f t="shared" si="197"/>
        <v>0</v>
      </c>
      <c r="CS118" s="52">
        <f t="shared" si="197"/>
        <v>0</v>
      </c>
      <c r="CT118" s="52">
        <f t="shared" si="197"/>
        <v>0</v>
      </c>
      <c r="CU118" s="52">
        <f t="shared" si="197"/>
        <v>0</v>
      </c>
      <c r="CV118" s="52">
        <f t="shared" si="197"/>
        <v>0</v>
      </c>
      <c r="CW118" s="52">
        <f t="shared" ref="CW118:DP118" si="198">CW$50*CW43</f>
        <v>0</v>
      </c>
      <c r="CX118" s="52">
        <f t="shared" si="198"/>
        <v>0</v>
      </c>
      <c r="CY118" s="52">
        <f t="shared" si="198"/>
        <v>0</v>
      </c>
      <c r="CZ118" s="52">
        <f t="shared" si="198"/>
        <v>0</v>
      </c>
      <c r="DA118" s="52">
        <f t="shared" si="198"/>
        <v>0</v>
      </c>
      <c r="DB118" s="52">
        <f t="shared" si="198"/>
        <v>0</v>
      </c>
      <c r="DC118" s="52">
        <f t="shared" si="198"/>
        <v>0</v>
      </c>
      <c r="DD118" s="52">
        <f t="shared" si="198"/>
        <v>0</v>
      </c>
      <c r="DE118" s="52">
        <f t="shared" si="198"/>
        <v>0</v>
      </c>
      <c r="DF118" s="52">
        <f t="shared" si="198"/>
        <v>0</v>
      </c>
      <c r="DG118" s="52">
        <f t="shared" si="198"/>
        <v>0</v>
      </c>
      <c r="DH118" s="52">
        <f t="shared" si="198"/>
        <v>0</v>
      </c>
      <c r="DI118" s="52">
        <f t="shared" si="198"/>
        <v>0</v>
      </c>
      <c r="DJ118" s="52">
        <f t="shared" si="198"/>
        <v>0</v>
      </c>
      <c r="DK118" s="52">
        <f t="shared" si="198"/>
        <v>0</v>
      </c>
      <c r="DL118" s="52">
        <f t="shared" si="198"/>
        <v>0</v>
      </c>
      <c r="DM118" s="52">
        <f t="shared" si="198"/>
        <v>0</v>
      </c>
      <c r="DN118" s="52">
        <f t="shared" si="198"/>
        <v>0</v>
      </c>
      <c r="DO118" s="52">
        <f t="shared" si="198"/>
        <v>0</v>
      </c>
      <c r="DP118" s="52">
        <f t="shared" si="198"/>
        <v>0</v>
      </c>
    </row>
    <row r="119" spans="1:120" x14ac:dyDescent="0.25">
      <c r="A119" s="52" t="str">
        <f t="shared" si="138"/>
        <v>21_VN</v>
      </c>
      <c r="B119" s="52" t="str">
        <f t="shared" si="138"/>
        <v>16_8_other_liquid_biofuels</v>
      </c>
      <c r="C119" s="52" t="str">
        <f t="shared" si="138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39"/>
        <v>21_VN</v>
      </c>
      <c r="BL119" s="52" t="str">
        <f t="shared" si="140"/>
        <v>d_ind_cem_ccs_16_8_oth_liquid_biofuel</v>
      </c>
      <c r="BM119" s="52"/>
      <c r="BN119" s="52"/>
      <c r="BO119" s="52">
        <f t="shared" ref="BO119:CV119" si="199">BO$50*BO44</f>
        <v>0</v>
      </c>
      <c r="BP119" s="52">
        <f t="shared" si="199"/>
        <v>0</v>
      </c>
      <c r="BQ119" s="52">
        <f t="shared" si="199"/>
        <v>0</v>
      </c>
      <c r="BR119" s="52">
        <f t="shared" si="199"/>
        <v>0</v>
      </c>
      <c r="BS119" s="52">
        <f t="shared" si="199"/>
        <v>0</v>
      </c>
      <c r="BT119" s="52">
        <f t="shared" si="199"/>
        <v>0</v>
      </c>
      <c r="BU119" s="52">
        <f t="shared" si="199"/>
        <v>0</v>
      </c>
      <c r="BV119" s="52">
        <f t="shared" si="199"/>
        <v>0</v>
      </c>
      <c r="BW119" s="52">
        <f t="shared" si="199"/>
        <v>0</v>
      </c>
      <c r="BX119" s="52">
        <f t="shared" si="199"/>
        <v>0</v>
      </c>
      <c r="BY119" s="52">
        <f t="shared" si="199"/>
        <v>0</v>
      </c>
      <c r="BZ119" s="52">
        <f t="shared" si="199"/>
        <v>0</v>
      </c>
      <c r="CA119" s="52">
        <f t="shared" si="199"/>
        <v>0</v>
      </c>
      <c r="CB119" s="52">
        <f t="shared" si="199"/>
        <v>0</v>
      </c>
      <c r="CC119" s="52">
        <f t="shared" si="199"/>
        <v>0</v>
      </c>
      <c r="CD119" s="52">
        <f t="shared" si="199"/>
        <v>0</v>
      </c>
      <c r="CE119" s="52">
        <f t="shared" si="199"/>
        <v>0</v>
      </c>
      <c r="CF119" s="52">
        <f t="shared" si="199"/>
        <v>0</v>
      </c>
      <c r="CG119" s="52">
        <f t="shared" si="199"/>
        <v>0</v>
      </c>
      <c r="CH119" s="52">
        <f t="shared" si="199"/>
        <v>0</v>
      </c>
      <c r="CI119" s="52">
        <f t="shared" si="199"/>
        <v>0</v>
      </c>
      <c r="CJ119" s="52">
        <f t="shared" si="199"/>
        <v>0</v>
      </c>
      <c r="CK119" s="52">
        <f t="shared" si="199"/>
        <v>0</v>
      </c>
      <c r="CL119" s="52">
        <f t="shared" si="199"/>
        <v>0</v>
      </c>
      <c r="CM119" s="52">
        <f t="shared" si="199"/>
        <v>0</v>
      </c>
      <c r="CN119" s="52">
        <f t="shared" si="199"/>
        <v>0</v>
      </c>
      <c r="CO119" s="52">
        <f t="shared" si="199"/>
        <v>0</v>
      </c>
      <c r="CP119" s="52">
        <f t="shared" si="199"/>
        <v>0</v>
      </c>
      <c r="CQ119" s="52">
        <f t="shared" si="199"/>
        <v>0</v>
      </c>
      <c r="CR119" s="52">
        <f t="shared" si="199"/>
        <v>0</v>
      </c>
      <c r="CS119" s="52">
        <f t="shared" si="199"/>
        <v>0</v>
      </c>
      <c r="CT119" s="52">
        <f t="shared" si="199"/>
        <v>0</v>
      </c>
      <c r="CU119" s="52">
        <f t="shared" si="199"/>
        <v>0</v>
      </c>
      <c r="CV119" s="52">
        <f t="shared" si="199"/>
        <v>0</v>
      </c>
      <c r="CW119" s="52">
        <f t="shared" ref="CW119:DP119" si="200">CW$50*CW44</f>
        <v>0</v>
      </c>
      <c r="CX119" s="52">
        <f t="shared" si="200"/>
        <v>0</v>
      </c>
      <c r="CY119" s="52">
        <f t="shared" si="200"/>
        <v>0</v>
      </c>
      <c r="CZ119" s="52">
        <f t="shared" si="200"/>
        <v>0</v>
      </c>
      <c r="DA119" s="52">
        <f t="shared" si="200"/>
        <v>0</v>
      </c>
      <c r="DB119" s="52">
        <f t="shared" si="200"/>
        <v>0</v>
      </c>
      <c r="DC119" s="52">
        <f t="shared" si="200"/>
        <v>0</v>
      </c>
      <c r="DD119" s="52">
        <f t="shared" si="200"/>
        <v>0</v>
      </c>
      <c r="DE119" s="52">
        <f t="shared" si="200"/>
        <v>0</v>
      </c>
      <c r="DF119" s="52">
        <f t="shared" si="200"/>
        <v>0</v>
      </c>
      <c r="DG119" s="52">
        <f t="shared" si="200"/>
        <v>0</v>
      </c>
      <c r="DH119" s="52">
        <f t="shared" si="200"/>
        <v>0</v>
      </c>
      <c r="DI119" s="52">
        <f t="shared" si="200"/>
        <v>0</v>
      </c>
      <c r="DJ119" s="52">
        <f t="shared" si="200"/>
        <v>0</v>
      </c>
      <c r="DK119" s="52">
        <f t="shared" si="200"/>
        <v>0</v>
      </c>
      <c r="DL119" s="52">
        <f t="shared" si="200"/>
        <v>0</v>
      </c>
      <c r="DM119" s="52">
        <f t="shared" si="200"/>
        <v>0</v>
      </c>
      <c r="DN119" s="52">
        <f t="shared" si="200"/>
        <v>0</v>
      </c>
      <c r="DO119" s="52">
        <f t="shared" si="200"/>
        <v>0</v>
      </c>
      <c r="DP119" s="52">
        <f t="shared" si="200"/>
        <v>0</v>
      </c>
    </row>
    <row r="120" spans="1:120" x14ac:dyDescent="0.25">
      <c r="A120" s="54" t="str">
        <f t="shared" si="138"/>
        <v>21_VN</v>
      </c>
      <c r="B120" s="54" t="str">
        <f t="shared" si="138"/>
        <v>17_electricity</v>
      </c>
      <c r="C120" s="54" t="str">
        <f t="shared" si="138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39"/>
        <v>21_VN</v>
      </c>
      <c r="BL120" s="54" t="str">
        <f t="shared" si="140"/>
        <v>d_ind_cem_ccs_17_electricity</v>
      </c>
      <c r="BM120" s="54"/>
      <c r="BN120" s="54"/>
      <c r="BO120" s="58">
        <f t="shared" ref="BO120:BP120" si="201">BO127</f>
        <v>0</v>
      </c>
      <c r="BP120" s="58">
        <f t="shared" si="201"/>
        <v>0</v>
      </c>
      <c r="BQ120" s="54">
        <f t="shared" ref="BQ120:CU120" si="202">BQ127</f>
        <v>0</v>
      </c>
      <c r="BR120" s="54">
        <f t="shared" si="202"/>
        <v>0</v>
      </c>
      <c r="BS120" s="54">
        <f t="shared" si="202"/>
        <v>0</v>
      </c>
      <c r="BT120" s="54">
        <f t="shared" si="202"/>
        <v>0</v>
      </c>
      <c r="BU120" s="54">
        <f t="shared" si="202"/>
        <v>0</v>
      </c>
      <c r="BV120" s="54">
        <f t="shared" si="202"/>
        <v>0</v>
      </c>
      <c r="BW120" s="54">
        <f t="shared" si="202"/>
        <v>0</v>
      </c>
      <c r="BX120" s="54">
        <f t="shared" si="202"/>
        <v>0</v>
      </c>
      <c r="BY120" s="54">
        <f t="shared" si="202"/>
        <v>0</v>
      </c>
      <c r="BZ120" s="54">
        <f t="shared" si="202"/>
        <v>0</v>
      </c>
      <c r="CA120" s="54">
        <f t="shared" si="202"/>
        <v>0</v>
      </c>
      <c r="CB120" s="54">
        <f t="shared" si="202"/>
        <v>0</v>
      </c>
      <c r="CC120" s="54">
        <f t="shared" si="202"/>
        <v>0</v>
      </c>
      <c r="CD120" s="54">
        <f t="shared" si="202"/>
        <v>0</v>
      </c>
      <c r="CE120" s="54">
        <f t="shared" si="202"/>
        <v>0</v>
      </c>
      <c r="CF120" s="54">
        <f t="shared" si="202"/>
        <v>0</v>
      </c>
      <c r="CG120" s="54">
        <f t="shared" si="202"/>
        <v>0</v>
      </c>
      <c r="CH120" s="54">
        <f t="shared" si="202"/>
        <v>0</v>
      </c>
      <c r="CI120" s="54">
        <f t="shared" si="202"/>
        <v>0</v>
      </c>
      <c r="CJ120" s="54">
        <f t="shared" si="202"/>
        <v>0</v>
      </c>
      <c r="CK120" s="54">
        <f t="shared" si="202"/>
        <v>0</v>
      </c>
      <c r="CL120" s="54">
        <f t="shared" si="202"/>
        <v>0</v>
      </c>
      <c r="CM120" s="54">
        <f t="shared" si="202"/>
        <v>0</v>
      </c>
      <c r="CN120" s="54">
        <f t="shared" si="202"/>
        <v>0</v>
      </c>
      <c r="CO120" s="54">
        <f t="shared" si="202"/>
        <v>0</v>
      </c>
      <c r="CP120" s="54">
        <f t="shared" si="202"/>
        <v>0</v>
      </c>
      <c r="CQ120" s="54">
        <f t="shared" si="202"/>
        <v>0</v>
      </c>
      <c r="CR120" s="54">
        <f t="shared" si="202"/>
        <v>0</v>
      </c>
      <c r="CS120" s="54">
        <f t="shared" si="202"/>
        <v>0</v>
      </c>
      <c r="CT120" s="54">
        <f t="shared" si="202"/>
        <v>0</v>
      </c>
      <c r="CU120" s="54">
        <f t="shared" si="202"/>
        <v>0</v>
      </c>
      <c r="CV120" s="58">
        <f t="shared" ref="CV120:DP120" si="203">CV127</f>
        <v>0</v>
      </c>
      <c r="CW120" s="58">
        <f t="shared" si="203"/>
        <v>0</v>
      </c>
      <c r="CX120" s="58">
        <f t="shared" si="203"/>
        <v>0</v>
      </c>
      <c r="CY120" s="58">
        <f t="shared" si="203"/>
        <v>0</v>
      </c>
      <c r="CZ120" s="58">
        <f t="shared" si="203"/>
        <v>0</v>
      </c>
      <c r="DA120" s="58">
        <f t="shared" si="203"/>
        <v>0</v>
      </c>
      <c r="DB120" s="58">
        <f t="shared" si="203"/>
        <v>0</v>
      </c>
      <c r="DC120" s="58">
        <f t="shared" si="203"/>
        <v>0</v>
      </c>
      <c r="DD120" s="58">
        <f t="shared" si="203"/>
        <v>0</v>
      </c>
      <c r="DE120" s="58">
        <f t="shared" si="203"/>
        <v>0</v>
      </c>
      <c r="DF120" s="58">
        <f t="shared" si="203"/>
        <v>0</v>
      </c>
      <c r="DG120" s="58">
        <f t="shared" si="203"/>
        <v>0</v>
      </c>
      <c r="DH120" s="58">
        <f t="shared" si="203"/>
        <v>0</v>
      </c>
      <c r="DI120" s="58">
        <f t="shared" si="203"/>
        <v>0</v>
      </c>
      <c r="DJ120" s="58">
        <f t="shared" si="203"/>
        <v>0</v>
      </c>
      <c r="DK120" s="58">
        <f t="shared" si="203"/>
        <v>0</v>
      </c>
      <c r="DL120" s="58">
        <f t="shared" si="203"/>
        <v>0</v>
      </c>
      <c r="DM120" s="58">
        <f t="shared" si="203"/>
        <v>0</v>
      </c>
      <c r="DN120" s="58">
        <f t="shared" si="203"/>
        <v>0</v>
      </c>
      <c r="DO120" s="58">
        <f t="shared" si="203"/>
        <v>0</v>
      </c>
      <c r="DP120" s="58">
        <f t="shared" si="203"/>
        <v>0</v>
      </c>
    </row>
    <row r="121" spans="1:120" x14ac:dyDescent="0.25">
      <c r="A121" s="52" t="str">
        <f t="shared" si="138"/>
        <v>21_VN</v>
      </c>
      <c r="B121" s="52" t="str">
        <f t="shared" si="138"/>
        <v>18_heat</v>
      </c>
      <c r="C121" s="52" t="str">
        <f t="shared" si="138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39"/>
        <v>21_VN</v>
      </c>
      <c r="BL121" s="52" t="str">
        <f t="shared" si="140"/>
        <v>d_ind_cem_ccs_18_heat</v>
      </c>
      <c r="BM121" s="52"/>
      <c r="BN121" s="52"/>
      <c r="BO121" s="52">
        <f t="shared" ref="BO121:CU121" si="204">BO$50*BO46</f>
        <v>0</v>
      </c>
      <c r="BP121" s="52">
        <f t="shared" si="204"/>
        <v>0</v>
      </c>
      <c r="BQ121" s="52">
        <f t="shared" si="204"/>
        <v>0</v>
      </c>
      <c r="BR121" s="52">
        <f t="shared" si="204"/>
        <v>0</v>
      </c>
      <c r="BS121" s="52">
        <f t="shared" si="204"/>
        <v>0</v>
      </c>
      <c r="BT121" s="52">
        <f t="shared" si="204"/>
        <v>0</v>
      </c>
      <c r="BU121" s="52">
        <f t="shared" si="204"/>
        <v>0</v>
      </c>
      <c r="BV121" s="52">
        <f t="shared" si="204"/>
        <v>0</v>
      </c>
      <c r="BW121" s="52">
        <f t="shared" si="204"/>
        <v>0</v>
      </c>
      <c r="BX121" s="52">
        <f t="shared" si="204"/>
        <v>0</v>
      </c>
      <c r="BY121" s="52">
        <f t="shared" si="204"/>
        <v>0</v>
      </c>
      <c r="BZ121" s="52">
        <f t="shared" si="204"/>
        <v>0</v>
      </c>
      <c r="CA121" s="52">
        <f t="shared" si="204"/>
        <v>0</v>
      </c>
      <c r="CB121" s="52">
        <f t="shared" si="204"/>
        <v>0</v>
      </c>
      <c r="CC121" s="52">
        <f t="shared" si="204"/>
        <v>0</v>
      </c>
      <c r="CD121" s="52">
        <f t="shared" si="204"/>
        <v>0</v>
      </c>
      <c r="CE121" s="52">
        <f t="shared" si="204"/>
        <v>0</v>
      </c>
      <c r="CF121" s="52">
        <f t="shared" si="204"/>
        <v>0</v>
      </c>
      <c r="CG121" s="52">
        <f t="shared" si="204"/>
        <v>0</v>
      </c>
      <c r="CH121" s="52">
        <f t="shared" si="204"/>
        <v>0</v>
      </c>
      <c r="CI121" s="52">
        <f t="shared" si="204"/>
        <v>0</v>
      </c>
      <c r="CJ121" s="52">
        <f t="shared" si="204"/>
        <v>0</v>
      </c>
      <c r="CK121" s="52">
        <f t="shared" si="204"/>
        <v>0</v>
      </c>
      <c r="CL121" s="52">
        <f t="shared" si="204"/>
        <v>0</v>
      </c>
      <c r="CM121" s="52">
        <f t="shared" si="204"/>
        <v>0</v>
      </c>
      <c r="CN121" s="52">
        <f t="shared" si="204"/>
        <v>0</v>
      </c>
      <c r="CO121" s="52">
        <f t="shared" si="204"/>
        <v>0</v>
      </c>
      <c r="CP121" s="52">
        <f t="shared" si="204"/>
        <v>0</v>
      </c>
      <c r="CQ121" s="52">
        <f t="shared" si="204"/>
        <v>0</v>
      </c>
      <c r="CR121" s="52">
        <f t="shared" si="204"/>
        <v>0</v>
      </c>
      <c r="CS121" s="52">
        <f t="shared" si="204"/>
        <v>0</v>
      </c>
      <c r="CT121" s="52">
        <f t="shared" si="204"/>
        <v>0</v>
      </c>
      <c r="CU121" s="52">
        <f t="shared" si="204"/>
        <v>0</v>
      </c>
      <c r="CV121" s="52">
        <f t="shared" ref="CV121:DP121" si="205">CV$50*CV46</f>
        <v>0</v>
      </c>
      <c r="CW121" s="52">
        <f t="shared" si="205"/>
        <v>0</v>
      </c>
      <c r="CX121" s="52">
        <f t="shared" si="205"/>
        <v>0</v>
      </c>
      <c r="CY121" s="52">
        <f t="shared" si="205"/>
        <v>0</v>
      </c>
      <c r="CZ121" s="52">
        <f t="shared" si="205"/>
        <v>0</v>
      </c>
      <c r="DA121" s="52">
        <f t="shared" si="205"/>
        <v>0</v>
      </c>
      <c r="DB121" s="52">
        <f t="shared" si="205"/>
        <v>0</v>
      </c>
      <c r="DC121" s="52">
        <f t="shared" si="205"/>
        <v>0</v>
      </c>
      <c r="DD121" s="52">
        <f t="shared" si="205"/>
        <v>0</v>
      </c>
      <c r="DE121" s="52">
        <f t="shared" si="205"/>
        <v>0</v>
      </c>
      <c r="DF121" s="52">
        <f t="shared" si="205"/>
        <v>0</v>
      </c>
      <c r="DG121" s="52">
        <f t="shared" si="205"/>
        <v>0</v>
      </c>
      <c r="DH121" s="52">
        <f t="shared" si="205"/>
        <v>0</v>
      </c>
      <c r="DI121" s="52">
        <f t="shared" si="205"/>
        <v>0</v>
      </c>
      <c r="DJ121" s="52">
        <f t="shared" si="205"/>
        <v>0</v>
      </c>
      <c r="DK121" s="52">
        <f t="shared" si="205"/>
        <v>0</v>
      </c>
      <c r="DL121" s="52">
        <f t="shared" si="205"/>
        <v>0</v>
      </c>
      <c r="DM121" s="52">
        <f t="shared" si="205"/>
        <v>0</v>
      </c>
      <c r="DN121" s="52">
        <f t="shared" si="205"/>
        <v>0</v>
      </c>
      <c r="DO121" s="52">
        <f t="shared" si="205"/>
        <v>0</v>
      </c>
      <c r="DP121" s="52">
        <f t="shared" si="205"/>
        <v>0</v>
      </c>
    </row>
    <row r="123" spans="1:120" x14ac:dyDescent="0.25">
      <c r="BL123" s="1" t="s">
        <v>173</v>
      </c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6">BP124</f>
        <v>0</v>
      </c>
      <c r="BP124" s="58">
        <f t="shared" ref="BP124:CU124" si="207">BP50*BP45</f>
        <v>0</v>
      </c>
      <c r="BQ124" s="58">
        <f t="shared" si="207"/>
        <v>0</v>
      </c>
      <c r="BR124" s="58">
        <f t="shared" si="207"/>
        <v>0</v>
      </c>
      <c r="BS124" s="58">
        <f t="shared" si="207"/>
        <v>0</v>
      </c>
      <c r="BT124" s="58">
        <f t="shared" si="207"/>
        <v>0</v>
      </c>
      <c r="BU124" s="58">
        <f t="shared" si="207"/>
        <v>0</v>
      </c>
      <c r="BV124" s="58">
        <f t="shared" si="207"/>
        <v>0</v>
      </c>
      <c r="BW124" s="58">
        <f t="shared" si="207"/>
        <v>0</v>
      </c>
      <c r="BX124" s="58">
        <f t="shared" si="207"/>
        <v>0</v>
      </c>
      <c r="BY124" s="58">
        <f t="shared" si="207"/>
        <v>0</v>
      </c>
      <c r="BZ124" s="58">
        <f t="shared" si="207"/>
        <v>0</v>
      </c>
      <c r="CA124" s="58">
        <f t="shared" si="207"/>
        <v>0</v>
      </c>
      <c r="CB124" s="58">
        <f t="shared" si="207"/>
        <v>0</v>
      </c>
      <c r="CC124" s="58">
        <f t="shared" si="207"/>
        <v>0</v>
      </c>
      <c r="CD124" s="58">
        <f t="shared" si="207"/>
        <v>0</v>
      </c>
      <c r="CE124" s="58">
        <f t="shared" si="207"/>
        <v>0</v>
      </c>
      <c r="CF124" s="58">
        <f t="shared" si="207"/>
        <v>0</v>
      </c>
      <c r="CG124" s="58">
        <f t="shared" si="207"/>
        <v>0</v>
      </c>
      <c r="CH124" s="58">
        <f t="shared" si="207"/>
        <v>0</v>
      </c>
      <c r="CI124" s="58">
        <f t="shared" si="207"/>
        <v>0</v>
      </c>
      <c r="CJ124" s="58">
        <f t="shared" si="207"/>
        <v>0</v>
      </c>
      <c r="CK124" s="58">
        <f t="shared" si="207"/>
        <v>0</v>
      </c>
      <c r="CL124" s="58">
        <f t="shared" si="207"/>
        <v>0</v>
      </c>
      <c r="CM124" s="58">
        <f t="shared" si="207"/>
        <v>0</v>
      </c>
      <c r="CN124" s="58">
        <f t="shared" si="207"/>
        <v>0</v>
      </c>
      <c r="CO124" s="58">
        <f t="shared" si="207"/>
        <v>0</v>
      </c>
      <c r="CP124" s="58">
        <f t="shared" si="207"/>
        <v>0</v>
      </c>
      <c r="CQ124" s="58">
        <f t="shared" si="207"/>
        <v>0</v>
      </c>
      <c r="CR124" s="58">
        <f t="shared" si="207"/>
        <v>0</v>
      </c>
      <c r="CS124" s="58">
        <f t="shared" si="207"/>
        <v>0</v>
      </c>
      <c r="CT124" s="58">
        <f t="shared" si="207"/>
        <v>0</v>
      </c>
      <c r="CU124" s="58">
        <f t="shared" si="207"/>
        <v>0</v>
      </c>
      <c r="CV124" s="58">
        <f t="shared" ref="CV124:DP124" si="208">CV50*CV45</f>
        <v>0</v>
      </c>
      <c r="CW124" s="58">
        <f t="shared" si="208"/>
        <v>0</v>
      </c>
      <c r="CX124" s="58">
        <f t="shared" si="208"/>
        <v>0</v>
      </c>
      <c r="CY124" s="58">
        <f t="shared" si="208"/>
        <v>0</v>
      </c>
      <c r="CZ124" s="58">
        <f t="shared" si="208"/>
        <v>0</v>
      </c>
      <c r="DA124" s="58">
        <f t="shared" si="208"/>
        <v>0</v>
      </c>
      <c r="DB124" s="58">
        <f t="shared" si="208"/>
        <v>0</v>
      </c>
      <c r="DC124" s="58">
        <f t="shared" si="208"/>
        <v>0</v>
      </c>
      <c r="DD124" s="58">
        <f t="shared" si="208"/>
        <v>0</v>
      </c>
      <c r="DE124" s="58">
        <f t="shared" si="208"/>
        <v>0</v>
      </c>
      <c r="DF124" s="58">
        <f t="shared" si="208"/>
        <v>0</v>
      </c>
      <c r="DG124" s="58">
        <f t="shared" si="208"/>
        <v>0</v>
      </c>
      <c r="DH124" s="58">
        <f t="shared" si="208"/>
        <v>0</v>
      </c>
      <c r="DI124" s="58">
        <f t="shared" si="208"/>
        <v>0</v>
      </c>
      <c r="DJ124" s="58">
        <f t="shared" si="208"/>
        <v>0</v>
      </c>
      <c r="DK124" s="58">
        <f t="shared" si="208"/>
        <v>0</v>
      </c>
      <c r="DL124" s="58">
        <f t="shared" si="208"/>
        <v>0</v>
      </c>
      <c r="DM124" s="58">
        <f t="shared" si="208"/>
        <v>0</v>
      </c>
      <c r="DN124" s="58">
        <f t="shared" si="208"/>
        <v>0</v>
      </c>
      <c r="DO124" s="58">
        <f t="shared" si="208"/>
        <v>0</v>
      </c>
      <c r="DP124" s="58">
        <f t="shared" si="208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6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58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6"/>
        <v>0</v>
      </c>
      <c r="BP126" s="58">
        <f t="shared" ref="BP126:CU126" si="209">BP125*1000*$I$9*$I$10</f>
        <v>0</v>
      </c>
      <c r="BQ126" s="58">
        <f t="shared" si="209"/>
        <v>0</v>
      </c>
      <c r="BR126" s="58">
        <f t="shared" si="209"/>
        <v>0</v>
      </c>
      <c r="BS126" s="58">
        <f t="shared" si="209"/>
        <v>0</v>
      </c>
      <c r="BT126" s="58">
        <f t="shared" si="209"/>
        <v>0</v>
      </c>
      <c r="BU126" s="58">
        <f t="shared" si="209"/>
        <v>0</v>
      </c>
      <c r="BV126" s="58">
        <f t="shared" si="209"/>
        <v>0</v>
      </c>
      <c r="BW126" s="58">
        <f t="shared" si="209"/>
        <v>0</v>
      </c>
      <c r="BX126" s="58">
        <f t="shared" si="209"/>
        <v>0</v>
      </c>
      <c r="BY126" s="58">
        <f t="shared" si="209"/>
        <v>0</v>
      </c>
      <c r="BZ126" s="58">
        <f t="shared" si="209"/>
        <v>0</v>
      </c>
      <c r="CA126" s="58">
        <f t="shared" si="209"/>
        <v>0</v>
      </c>
      <c r="CB126" s="58">
        <f t="shared" si="209"/>
        <v>0</v>
      </c>
      <c r="CC126" s="58">
        <f t="shared" si="209"/>
        <v>0</v>
      </c>
      <c r="CD126" s="58">
        <f t="shared" si="209"/>
        <v>0</v>
      </c>
      <c r="CE126" s="58">
        <f t="shared" si="209"/>
        <v>0</v>
      </c>
      <c r="CF126" s="58">
        <f t="shared" si="209"/>
        <v>0</v>
      </c>
      <c r="CG126" s="58">
        <f t="shared" si="209"/>
        <v>0</v>
      </c>
      <c r="CH126" s="58">
        <f t="shared" si="209"/>
        <v>0</v>
      </c>
      <c r="CI126" s="58">
        <f t="shared" si="209"/>
        <v>0</v>
      </c>
      <c r="CJ126" s="58">
        <f t="shared" si="209"/>
        <v>0</v>
      </c>
      <c r="CK126" s="58">
        <f t="shared" si="209"/>
        <v>0</v>
      </c>
      <c r="CL126" s="58">
        <f t="shared" si="209"/>
        <v>0</v>
      </c>
      <c r="CM126" s="58">
        <f t="shared" si="209"/>
        <v>0</v>
      </c>
      <c r="CN126" s="58">
        <f t="shared" si="209"/>
        <v>0</v>
      </c>
      <c r="CO126" s="58">
        <f t="shared" si="209"/>
        <v>0</v>
      </c>
      <c r="CP126" s="58">
        <f t="shared" si="209"/>
        <v>0</v>
      </c>
      <c r="CQ126" s="58">
        <f t="shared" si="209"/>
        <v>0</v>
      </c>
      <c r="CR126" s="58">
        <f t="shared" si="209"/>
        <v>0</v>
      </c>
      <c r="CS126" s="58">
        <f t="shared" si="209"/>
        <v>0</v>
      </c>
      <c r="CT126" s="58">
        <f t="shared" si="209"/>
        <v>0</v>
      </c>
      <c r="CU126" s="58">
        <f t="shared" si="209"/>
        <v>0</v>
      </c>
      <c r="CV126" s="58">
        <f t="shared" ref="CV126:DP126" si="210">CV125*1000*$I$9*$I$10</f>
        <v>0</v>
      </c>
      <c r="CW126" s="58">
        <f t="shared" si="210"/>
        <v>0</v>
      </c>
      <c r="CX126" s="58">
        <f t="shared" si="210"/>
        <v>0</v>
      </c>
      <c r="CY126" s="58">
        <f t="shared" si="210"/>
        <v>0</v>
      </c>
      <c r="CZ126" s="58">
        <f t="shared" si="210"/>
        <v>0</v>
      </c>
      <c r="DA126" s="58">
        <f t="shared" si="210"/>
        <v>0</v>
      </c>
      <c r="DB126" s="58">
        <f t="shared" si="210"/>
        <v>0</v>
      </c>
      <c r="DC126" s="58">
        <f t="shared" si="210"/>
        <v>0</v>
      </c>
      <c r="DD126" s="58">
        <f t="shared" si="210"/>
        <v>0</v>
      </c>
      <c r="DE126" s="58">
        <f t="shared" si="210"/>
        <v>0</v>
      </c>
      <c r="DF126" s="58">
        <f t="shared" si="210"/>
        <v>0</v>
      </c>
      <c r="DG126" s="58">
        <f t="shared" si="210"/>
        <v>0</v>
      </c>
      <c r="DH126" s="58">
        <f t="shared" si="210"/>
        <v>0</v>
      </c>
      <c r="DI126" s="58">
        <f t="shared" si="210"/>
        <v>0</v>
      </c>
      <c r="DJ126" s="58">
        <f t="shared" si="210"/>
        <v>0</v>
      </c>
      <c r="DK126" s="58">
        <f t="shared" si="210"/>
        <v>0</v>
      </c>
      <c r="DL126" s="58">
        <f t="shared" si="210"/>
        <v>0</v>
      </c>
      <c r="DM126" s="58">
        <f t="shared" si="210"/>
        <v>0</v>
      </c>
      <c r="DN126" s="58">
        <f t="shared" si="210"/>
        <v>0</v>
      </c>
      <c r="DO126" s="58">
        <f t="shared" si="210"/>
        <v>0</v>
      </c>
      <c r="DP126" s="58">
        <f t="shared" si="210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6"/>
        <v>0</v>
      </c>
      <c r="BP127" s="59">
        <f t="shared" ref="BP127:CU127" si="211">BP124+BP126</f>
        <v>0</v>
      </c>
      <c r="BQ127" s="59">
        <f t="shared" si="211"/>
        <v>0</v>
      </c>
      <c r="BR127" s="59">
        <f t="shared" si="211"/>
        <v>0</v>
      </c>
      <c r="BS127" s="59">
        <f t="shared" si="211"/>
        <v>0</v>
      </c>
      <c r="BT127" s="59">
        <f t="shared" si="211"/>
        <v>0</v>
      </c>
      <c r="BU127" s="59">
        <f t="shared" si="211"/>
        <v>0</v>
      </c>
      <c r="BV127" s="59">
        <f t="shared" si="211"/>
        <v>0</v>
      </c>
      <c r="BW127" s="59">
        <f t="shared" si="211"/>
        <v>0</v>
      </c>
      <c r="BX127" s="59">
        <f t="shared" si="211"/>
        <v>0</v>
      </c>
      <c r="BY127" s="59">
        <f t="shared" si="211"/>
        <v>0</v>
      </c>
      <c r="BZ127" s="59">
        <f t="shared" si="211"/>
        <v>0</v>
      </c>
      <c r="CA127" s="59">
        <f t="shared" si="211"/>
        <v>0</v>
      </c>
      <c r="CB127" s="59">
        <f t="shared" si="211"/>
        <v>0</v>
      </c>
      <c r="CC127" s="59">
        <f t="shared" si="211"/>
        <v>0</v>
      </c>
      <c r="CD127" s="59">
        <f t="shared" si="211"/>
        <v>0</v>
      </c>
      <c r="CE127" s="59">
        <f t="shared" si="211"/>
        <v>0</v>
      </c>
      <c r="CF127" s="59">
        <f t="shared" si="211"/>
        <v>0</v>
      </c>
      <c r="CG127" s="59">
        <f t="shared" si="211"/>
        <v>0</v>
      </c>
      <c r="CH127" s="59">
        <f t="shared" si="211"/>
        <v>0</v>
      </c>
      <c r="CI127" s="59">
        <f t="shared" si="211"/>
        <v>0</v>
      </c>
      <c r="CJ127" s="59">
        <f t="shared" si="211"/>
        <v>0</v>
      </c>
      <c r="CK127" s="59">
        <f t="shared" si="211"/>
        <v>0</v>
      </c>
      <c r="CL127" s="59">
        <f t="shared" si="211"/>
        <v>0</v>
      </c>
      <c r="CM127" s="59">
        <f t="shared" si="211"/>
        <v>0</v>
      </c>
      <c r="CN127" s="59">
        <f t="shared" si="211"/>
        <v>0</v>
      </c>
      <c r="CO127" s="59">
        <f t="shared" si="211"/>
        <v>0</v>
      </c>
      <c r="CP127" s="59">
        <f t="shared" si="211"/>
        <v>0</v>
      </c>
      <c r="CQ127" s="59">
        <f t="shared" si="211"/>
        <v>0</v>
      </c>
      <c r="CR127" s="59">
        <f t="shared" si="211"/>
        <v>0</v>
      </c>
      <c r="CS127" s="59">
        <f t="shared" si="211"/>
        <v>0</v>
      </c>
      <c r="CT127" s="59">
        <f t="shared" si="211"/>
        <v>0</v>
      </c>
      <c r="CU127" s="59">
        <f t="shared" si="211"/>
        <v>0</v>
      </c>
      <c r="CV127" s="59">
        <f t="shared" ref="CV127:DP127" si="212">CV124+CV126</f>
        <v>0</v>
      </c>
      <c r="CW127" s="59">
        <f t="shared" si="212"/>
        <v>0</v>
      </c>
      <c r="CX127" s="59">
        <f t="shared" si="212"/>
        <v>0</v>
      </c>
      <c r="CY127" s="59">
        <f t="shared" si="212"/>
        <v>0</v>
      </c>
      <c r="CZ127" s="59">
        <f t="shared" si="212"/>
        <v>0</v>
      </c>
      <c r="DA127" s="59">
        <f t="shared" si="212"/>
        <v>0</v>
      </c>
      <c r="DB127" s="59">
        <f t="shared" si="212"/>
        <v>0</v>
      </c>
      <c r="DC127" s="59">
        <f t="shared" si="212"/>
        <v>0</v>
      </c>
      <c r="DD127" s="59">
        <f t="shared" si="212"/>
        <v>0</v>
      </c>
      <c r="DE127" s="59">
        <f t="shared" si="212"/>
        <v>0</v>
      </c>
      <c r="DF127" s="59">
        <f t="shared" si="212"/>
        <v>0</v>
      </c>
      <c r="DG127" s="59">
        <f t="shared" si="212"/>
        <v>0</v>
      </c>
      <c r="DH127" s="59">
        <f t="shared" si="212"/>
        <v>0</v>
      </c>
      <c r="DI127" s="59">
        <f t="shared" si="212"/>
        <v>0</v>
      </c>
      <c r="DJ127" s="59">
        <f t="shared" si="212"/>
        <v>0</v>
      </c>
      <c r="DK127" s="59">
        <f t="shared" si="212"/>
        <v>0</v>
      </c>
      <c r="DL127" s="59">
        <f t="shared" si="212"/>
        <v>0</v>
      </c>
      <c r="DM127" s="59">
        <f t="shared" si="212"/>
        <v>0</v>
      </c>
      <c r="DN127" s="59">
        <f t="shared" si="212"/>
        <v>0</v>
      </c>
      <c r="DO127" s="59">
        <f t="shared" si="212"/>
        <v>0</v>
      </c>
      <c r="DP127" s="59">
        <f t="shared" si="212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2021-03-12T07:56:20Z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