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INHOUSE-stats\data\"/>
    </mc:Choice>
  </mc:AlternateContent>
  <xr:revisionPtr revIDLastSave="0" documentId="13_ncr:1_{B82A3A69-0158-4130-ACD3-BF07764001EA}" xr6:coauthVersionLast="45" xr6:coauthVersionMax="45" xr10:uidLastSave="{00000000-0000-0000-0000-000000000000}"/>
  <bookViews>
    <workbookView xWindow="28680" yWindow="-120" windowWidth="29040" windowHeight="15840" activeTab="1" xr2:uid="{B69E91DA-3C52-483C-AEE9-007E162FD3BB}"/>
  </bookViews>
  <sheets>
    <sheet name="games" sheetId="1" r:id="rId1"/>
    <sheet name="inhou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8" i="2" l="1"/>
  <c r="L219" i="2"/>
  <c r="L220" i="2"/>
  <c r="L221" i="2"/>
  <c r="L217" i="2"/>
  <c r="L213" i="2"/>
  <c r="L214" i="2"/>
  <c r="L215" i="2"/>
  <c r="L216" i="2"/>
  <c r="L212" i="2"/>
  <c r="J213" i="2"/>
  <c r="J214" i="2"/>
  <c r="J215" i="2"/>
  <c r="J216" i="2"/>
  <c r="J217" i="2"/>
  <c r="J218" i="2"/>
  <c r="J219" i="2"/>
  <c r="J220" i="2"/>
  <c r="J221" i="2"/>
  <c r="J212" i="2"/>
  <c r="B23" i="1"/>
  <c r="L208" i="2"/>
  <c r="L209" i="2"/>
  <c r="L210" i="2"/>
  <c r="L211" i="2"/>
  <c r="L207" i="2"/>
  <c r="L203" i="2"/>
  <c r="L204" i="2"/>
  <c r="L205" i="2"/>
  <c r="L206" i="2"/>
  <c r="L202" i="2"/>
  <c r="B22" i="1"/>
  <c r="J206" i="2" s="1"/>
  <c r="J203" i="2"/>
  <c r="J204" i="2"/>
  <c r="J205" i="2"/>
  <c r="J208" i="2"/>
  <c r="J211" i="2"/>
  <c r="J202" i="2"/>
  <c r="L198" i="2"/>
  <c r="L199" i="2"/>
  <c r="L200" i="2"/>
  <c r="L201" i="2"/>
  <c r="L197" i="2"/>
  <c r="L193" i="2"/>
  <c r="L194" i="2"/>
  <c r="L195" i="2"/>
  <c r="L196" i="2"/>
  <c r="L192" i="2"/>
  <c r="J193" i="2"/>
  <c r="J194" i="2"/>
  <c r="J195" i="2"/>
  <c r="J196" i="2"/>
  <c r="J197" i="2"/>
  <c r="J198" i="2"/>
  <c r="J199" i="2"/>
  <c r="J200" i="2"/>
  <c r="J201" i="2"/>
  <c r="J192" i="2"/>
  <c r="B21" i="1"/>
  <c r="L188" i="2"/>
  <c r="L189" i="2"/>
  <c r="L190" i="2"/>
  <c r="L191" i="2"/>
  <c r="L187" i="2"/>
  <c r="L186" i="2"/>
  <c r="L183" i="2"/>
  <c r="L184" i="2"/>
  <c r="L185" i="2"/>
  <c r="L182" i="2"/>
  <c r="J183" i="2"/>
  <c r="J184" i="2"/>
  <c r="J185" i="2"/>
  <c r="J186" i="2"/>
  <c r="J187" i="2"/>
  <c r="J188" i="2"/>
  <c r="J189" i="2"/>
  <c r="J190" i="2"/>
  <c r="J191" i="2"/>
  <c r="B20" i="1"/>
  <c r="J182" i="2"/>
  <c r="L179" i="2"/>
  <c r="L180" i="2"/>
  <c r="L181" i="2"/>
  <c r="L178" i="2"/>
  <c r="L177" i="2"/>
  <c r="L176" i="2"/>
  <c r="L173" i="2"/>
  <c r="L174" i="2"/>
  <c r="L175" i="2"/>
  <c r="L172" i="2"/>
  <c r="J173" i="2"/>
  <c r="J174" i="2"/>
  <c r="J175" i="2"/>
  <c r="J176" i="2"/>
  <c r="J177" i="2"/>
  <c r="J178" i="2"/>
  <c r="J179" i="2"/>
  <c r="J180" i="2"/>
  <c r="J181" i="2"/>
  <c r="J172" i="2"/>
  <c r="B19" i="1"/>
  <c r="L168" i="2"/>
  <c r="L169" i="2"/>
  <c r="L170" i="2"/>
  <c r="L171" i="2"/>
  <c r="L167" i="2"/>
  <c r="L163" i="2"/>
  <c r="L164" i="2"/>
  <c r="L165" i="2"/>
  <c r="L166" i="2"/>
  <c r="L162" i="2"/>
  <c r="J171" i="2"/>
  <c r="J163" i="2"/>
  <c r="J164" i="2"/>
  <c r="J165" i="2"/>
  <c r="J166" i="2"/>
  <c r="J167" i="2"/>
  <c r="J168" i="2"/>
  <c r="J169" i="2"/>
  <c r="J170" i="2"/>
  <c r="J162" i="2"/>
  <c r="B18" i="1"/>
  <c r="L158" i="2"/>
  <c r="L159" i="2"/>
  <c r="L160" i="2"/>
  <c r="L161" i="2"/>
  <c r="L157" i="2"/>
  <c r="L153" i="2"/>
  <c r="L154" i="2"/>
  <c r="L155" i="2"/>
  <c r="L156" i="2"/>
  <c r="L152" i="2"/>
  <c r="L151" i="2"/>
  <c r="J153" i="2"/>
  <c r="J154" i="2"/>
  <c r="J155" i="2"/>
  <c r="J156" i="2"/>
  <c r="J157" i="2"/>
  <c r="J158" i="2"/>
  <c r="J159" i="2"/>
  <c r="J160" i="2"/>
  <c r="J161" i="2"/>
  <c r="J152" i="2"/>
  <c r="B17" i="1"/>
  <c r="L148" i="2"/>
  <c r="L149" i="2"/>
  <c r="L150" i="2"/>
  <c r="L147" i="2"/>
  <c r="L143" i="2"/>
  <c r="L144" i="2"/>
  <c r="L145" i="2"/>
  <c r="L146" i="2"/>
  <c r="L142" i="2"/>
  <c r="J143" i="2"/>
  <c r="J144" i="2"/>
  <c r="J145" i="2"/>
  <c r="J146" i="2"/>
  <c r="J147" i="2"/>
  <c r="J148" i="2"/>
  <c r="J149" i="2"/>
  <c r="J150" i="2"/>
  <c r="J151" i="2"/>
  <c r="B16" i="1"/>
  <c r="J142" i="2"/>
  <c r="J141" i="2"/>
  <c r="L127" i="2"/>
  <c r="L122" i="2"/>
  <c r="L121" i="2"/>
  <c r="L132" i="2"/>
  <c r="L119" i="2"/>
  <c r="L138" i="2"/>
  <c r="L139" i="2"/>
  <c r="L140" i="2"/>
  <c r="L141" i="2"/>
  <c r="L137" i="2"/>
  <c r="L136" i="2"/>
  <c r="L133" i="2"/>
  <c r="L134" i="2"/>
  <c r="L135" i="2"/>
  <c r="J133" i="2"/>
  <c r="J134" i="2"/>
  <c r="J135" i="2"/>
  <c r="J136" i="2"/>
  <c r="J137" i="2"/>
  <c r="J138" i="2"/>
  <c r="J139" i="2"/>
  <c r="J140" i="2"/>
  <c r="J132" i="2"/>
  <c r="B15" i="1"/>
  <c r="J210" i="2" l="1"/>
  <c r="J209" i="2"/>
  <c r="J207" i="2"/>
  <c r="L131" i="2"/>
  <c r="L130" i="2"/>
  <c r="L129" i="2"/>
  <c r="L128" i="2"/>
  <c r="L126" i="2"/>
  <c r="L125" i="2"/>
  <c r="L124" i="2"/>
  <c r="L123" i="2"/>
  <c r="B14" i="1"/>
  <c r="J124" i="2" s="1"/>
  <c r="B13" i="1"/>
  <c r="J115" i="2" s="1"/>
  <c r="J113" i="2"/>
  <c r="J114" i="2"/>
  <c r="J121" i="2"/>
  <c r="J112" i="2"/>
  <c r="J103" i="2"/>
  <c r="J104" i="2"/>
  <c r="J105" i="2"/>
  <c r="J106" i="2"/>
  <c r="J107" i="2"/>
  <c r="J108" i="2"/>
  <c r="J109" i="2"/>
  <c r="J110" i="2"/>
  <c r="J111" i="2"/>
  <c r="J102" i="2"/>
  <c r="L116" i="2"/>
  <c r="L117" i="2"/>
  <c r="L112" i="2"/>
  <c r="L118" i="2"/>
  <c r="L120" i="2"/>
  <c r="L113" i="2"/>
  <c r="L114" i="2"/>
  <c r="L115" i="2"/>
  <c r="B12" i="1"/>
  <c r="L108" i="2"/>
  <c r="L109" i="2"/>
  <c r="L110" i="2"/>
  <c r="L111" i="2"/>
  <c r="L107" i="2"/>
  <c r="L106" i="2"/>
  <c r="L103" i="2"/>
  <c r="L104" i="2"/>
  <c r="L105" i="2"/>
  <c r="L102" i="2"/>
  <c r="J131" i="2" l="1"/>
  <c r="J129" i="2"/>
  <c r="J130" i="2"/>
  <c r="J128" i="2"/>
  <c r="J123" i="2"/>
  <c r="J127" i="2"/>
  <c r="J125" i="2"/>
  <c r="J126" i="2"/>
  <c r="J122" i="2"/>
  <c r="J119" i="2"/>
  <c r="J120" i="2"/>
  <c r="J118" i="2"/>
  <c r="J117" i="2"/>
  <c r="J116" i="2"/>
  <c r="L98" i="2"/>
  <c r="L99" i="2"/>
  <c r="L100" i="2"/>
  <c r="L101" i="2"/>
  <c r="L97" i="2"/>
  <c r="L96" i="2"/>
  <c r="L93" i="2"/>
  <c r="L94" i="2"/>
  <c r="L95" i="2"/>
  <c r="L92" i="2"/>
  <c r="J93" i="2"/>
  <c r="J94" i="2"/>
  <c r="J95" i="2"/>
  <c r="J96" i="2"/>
  <c r="J97" i="2"/>
  <c r="J98" i="2"/>
  <c r="J99" i="2"/>
  <c r="J100" i="2"/>
  <c r="J101" i="2"/>
  <c r="J92" i="2"/>
  <c r="L91" i="2"/>
  <c r="L88" i="2"/>
  <c r="L89" i="2"/>
  <c r="L90" i="2"/>
  <c r="L87" i="2"/>
  <c r="L83" i="2"/>
  <c r="L84" i="2"/>
  <c r="L85" i="2"/>
  <c r="L86" i="2"/>
  <c r="L82" i="2"/>
  <c r="L78" i="2"/>
  <c r="L79" i="2"/>
  <c r="L80" i="2"/>
  <c r="L81" i="2"/>
  <c r="L77" i="2"/>
  <c r="L73" i="2"/>
  <c r="L74" i="2"/>
  <c r="L75" i="2"/>
  <c r="L76" i="2"/>
  <c r="L72" i="2"/>
  <c r="L67" i="2"/>
  <c r="L68" i="2"/>
  <c r="L69" i="2"/>
  <c r="L70" i="2"/>
  <c r="L71" i="2"/>
  <c r="L63" i="2"/>
  <c r="L62" i="2"/>
  <c r="L64" i="2"/>
  <c r="L65" i="2"/>
  <c r="L66" i="2"/>
  <c r="B11" i="1"/>
  <c r="B10" i="1"/>
  <c r="J86" i="2" s="1"/>
  <c r="J83" i="2"/>
  <c r="J84" i="2"/>
  <c r="J85" i="2"/>
  <c r="J87" i="2"/>
  <c r="J90" i="2"/>
  <c r="J91" i="2"/>
  <c r="J82" i="2"/>
  <c r="J73" i="2"/>
  <c r="J74" i="2"/>
  <c r="J75" i="2"/>
  <c r="J76" i="2"/>
  <c r="J77" i="2"/>
  <c r="J78" i="2"/>
  <c r="J79" i="2"/>
  <c r="J80" i="2"/>
  <c r="J81" i="2"/>
  <c r="J72" i="2"/>
  <c r="J63" i="2"/>
  <c r="J64" i="2"/>
  <c r="J65" i="2"/>
  <c r="J66" i="2"/>
  <c r="J67" i="2"/>
  <c r="J68" i="2"/>
  <c r="J69" i="2"/>
  <c r="J70" i="2"/>
  <c r="J71" i="2"/>
  <c r="J62" i="2"/>
  <c r="B9" i="1"/>
  <c r="B8" i="1"/>
  <c r="J61" i="2"/>
  <c r="J89" i="2" l="1"/>
  <c r="J88" i="2"/>
  <c r="J53" i="2"/>
  <c r="J54" i="2"/>
  <c r="J55" i="2"/>
  <c r="J56" i="2"/>
  <c r="J57" i="2"/>
  <c r="J58" i="2"/>
  <c r="J59" i="2"/>
  <c r="J60" i="2"/>
  <c r="J52" i="2"/>
  <c r="J43" i="2"/>
  <c r="J44" i="2"/>
  <c r="J45" i="2"/>
  <c r="J46" i="2"/>
  <c r="J47" i="2"/>
  <c r="J48" i="2"/>
  <c r="J49" i="2"/>
  <c r="J50" i="2"/>
  <c r="J51" i="2"/>
  <c r="J42" i="2"/>
  <c r="J33" i="2"/>
  <c r="J34" i="2"/>
  <c r="J35" i="2"/>
  <c r="J36" i="2"/>
  <c r="J37" i="2"/>
  <c r="J38" i="2"/>
  <c r="J39" i="2"/>
  <c r="J40" i="2"/>
  <c r="J41" i="2"/>
  <c r="J32" i="2"/>
  <c r="J31" i="2"/>
  <c r="J23" i="2"/>
  <c r="J24" i="2"/>
  <c r="J25" i="2"/>
  <c r="J26" i="2"/>
  <c r="J27" i="2"/>
  <c r="J28" i="2"/>
  <c r="J29" i="2"/>
  <c r="J30" i="2"/>
  <c r="J22" i="2"/>
  <c r="J21" i="2"/>
  <c r="J13" i="2"/>
  <c r="J14" i="2"/>
  <c r="J15" i="2"/>
  <c r="J16" i="2"/>
  <c r="J17" i="2"/>
  <c r="J18" i="2"/>
  <c r="J19" i="2"/>
  <c r="J20" i="2"/>
  <c r="J12" i="2"/>
  <c r="J3" i="2"/>
  <c r="J4" i="2"/>
  <c r="J5" i="2"/>
  <c r="J6" i="2"/>
  <c r="J7" i="2"/>
  <c r="J8" i="2"/>
  <c r="J9" i="2"/>
  <c r="J10" i="2"/>
  <c r="J11" i="2"/>
  <c r="J2" i="2"/>
  <c r="B7" i="1"/>
  <c r="B6" i="1"/>
  <c r="B5" i="1"/>
  <c r="B4" i="1"/>
  <c r="B3" i="1"/>
  <c r="B2" i="1"/>
  <c r="L52" i="2"/>
</calcChain>
</file>

<file path=xl/sharedStrings.xml><?xml version="1.0" encoding="utf-8"?>
<sst xmlns="http://schemas.openxmlformats.org/spreadsheetml/2006/main" count="1115" uniqueCount="130">
  <si>
    <t>game_id</t>
  </si>
  <si>
    <t>player</t>
  </si>
  <si>
    <t>k</t>
  </si>
  <si>
    <t>d</t>
  </si>
  <si>
    <t>a</t>
  </si>
  <si>
    <t>cs</t>
  </si>
  <si>
    <t>role</t>
  </si>
  <si>
    <t>dmg</t>
  </si>
  <si>
    <t>asianhenry</t>
  </si>
  <si>
    <t>CJ Effort</t>
  </si>
  <si>
    <t>TheRealShimmy</t>
  </si>
  <si>
    <t>Taxmo</t>
  </si>
  <si>
    <t>w/l</t>
  </si>
  <si>
    <t>w</t>
  </si>
  <si>
    <t>adc</t>
  </si>
  <si>
    <t>l</t>
  </si>
  <si>
    <t>champ</t>
  </si>
  <si>
    <t>dmg_share</t>
  </si>
  <si>
    <t>first_blood</t>
  </si>
  <si>
    <t>Ezreal</t>
  </si>
  <si>
    <t>n</t>
  </si>
  <si>
    <t>Knacked</t>
  </si>
  <si>
    <t>supp</t>
  </si>
  <si>
    <t>Janna</t>
  </si>
  <si>
    <t>jg</t>
  </si>
  <si>
    <t>Sejuani</t>
  </si>
  <si>
    <t>GF WONT SUPPORT</t>
  </si>
  <si>
    <t>mid</t>
  </si>
  <si>
    <t>Katarina</t>
  </si>
  <si>
    <t>Xe0</t>
  </si>
  <si>
    <t>top</t>
  </si>
  <si>
    <t>Kennen</t>
  </si>
  <si>
    <t>Ass2Malph</t>
  </si>
  <si>
    <t>Vi</t>
  </si>
  <si>
    <t>GobStopper</t>
  </si>
  <si>
    <t>Annie</t>
  </si>
  <si>
    <t>Jjjajangmyeon</t>
  </si>
  <si>
    <t>Ashe</t>
  </si>
  <si>
    <t>y</t>
  </si>
  <si>
    <t>Bevo18</t>
  </si>
  <si>
    <t>Blitzcrank</t>
  </si>
  <si>
    <t>Ornn</t>
  </si>
  <si>
    <t>Leona</t>
  </si>
  <si>
    <t>LeBlanc</t>
  </si>
  <si>
    <t>Ohoii</t>
  </si>
  <si>
    <t>Akali</t>
  </si>
  <si>
    <t>Master Yi</t>
  </si>
  <si>
    <t>Miss Fortune</t>
  </si>
  <si>
    <t>Malphite</t>
  </si>
  <si>
    <t>Taric</t>
  </si>
  <si>
    <t>Malzahar</t>
  </si>
  <si>
    <t>Jarvan IV</t>
  </si>
  <si>
    <t>Brand</t>
  </si>
  <si>
    <t>Hecarim</t>
  </si>
  <si>
    <t>Alistar</t>
  </si>
  <si>
    <t>Poppy</t>
  </si>
  <si>
    <t>Ekko</t>
  </si>
  <si>
    <t>Galio</t>
  </si>
  <si>
    <t>Renekton</t>
  </si>
  <si>
    <t>KhaZix</t>
  </si>
  <si>
    <t>Nautilus</t>
  </si>
  <si>
    <t>Twitch</t>
  </si>
  <si>
    <t>null</t>
  </si>
  <si>
    <t>Trundle</t>
  </si>
  <si>
    <t>itssyumm</t>
  </si>
  <si>
    <t>Lulu</t>
  </si>
  <si>
    <t>WhoopScoopPoop</t>
  </si>
  <si>
    <t>Neeko</t>
  </si>
  <si>
    <t>Abusive Teemo</t>
  </si>
  <si>
    <t>Nasus</t>
  </si>
  <si>
    <t>Lucian</t>
  </si>
  <si>
    <t>Seraphine</t>
  </si>
  <si>
    <t>PurelyLucky</t>
  </si>
  <si>
    <t>TisPerfect</t>
  </si>
  <si>
    <t>Ziggs</t>
  </si>
  <si>
    <t>Yasuo</t>
  </si>
  <si>
    <t>Olaf</t>
  </si>
  <si>
    <t>cs/min</t>
  </si>
  <si>
    <t>length</t>
  </si>
  <si>
    <t>KimcheeeJeon</t>
  </si>
  <si>
    <t>Jax</t>
  </si>
  <si>
    <t>Volibear</t>
  </si>
  <si>
    <t>Rammus</t>
  </si>
  <si>
    <t>Anivia</t>
  </si>
  <si>
    <t>Sett</t>
  </si>
  <si>
    <t>Morgana</t>
  </si>
  <si>
    <t>Maokai</t>
  </si>
  <si>
    <t>Mordekaiser</t>
  </si>
  <si>
    <t>Darius</t>
  </si>
  <si>
    <t>Senna</t>
  </si>
  <si>
    <t>Jayce</t>
  </si>
  <si>
    <t>Shen</t>
  </si>
  <si>
    <t>Jhin</t>
  </si>
  <si>
    <t>Kayle</t>
  </si>
  <si>
    <t>Elise</t>
  </si>
  <si>
    <t>Yuumi</t>
  </si>
  <si>
    <t>Ivern</t>
  </si>
  <si>
    <t>Lux</t>
  </si>
  <si>
    <t>Zed</t>
  </si>
  <si>
    <t>Teemo</t>
  </si>
  <si>
    <t>Tristana</t>
  </si>
  <si>
    <t>Caitlyn</t>
  </si>
  <si>
    <t>Gangplank</t>
  </si>
  <si>
    <t>Sion</t>
  </si>
  <si>
    <t>Kayn</t>
  </si>
  <si>
    <t>Xerath</t>
  </si>
  <si>
    <t>Syndra</t>
  </si>
  <si>
    <t>Yone</t>
  </si>
  <si>
    <t>Rumble</t>
  </si>
  <si>
    <t>Orianna</t>
  </si>
  <si>
    <t>Riven</t>
  </si>
  <si>
    <t>Ryze</t>
  </si>
  <si>
    <t>Ahri</t>
  </si>
  <si>
    <t>Taesian</t>
  </si>
  <si>
    <t>Imberrycute</t>
  </si>
  <si>
    <t>Soraka</t>
  </si>
  <si>
    <t>Kindred</t>
  </si>
  <si>
    <t>Udyr</t>
  </si>
  <si>
    <t>spicymandu</t>
  </si>
  <si>
    <t>Taliyah</t>
  </si>
  <si>
    <t>Kassadin</t>
  </si>
  <si>
    <t>Rakan</t>
  </si>
  <si>
    <t>Lee Sin</t>
  </si>
  <si>
    <t>Thresh</t>
  </si>
  <si>
    <t>Nunu &amp; Willump</t>
  </si>
  <si>
    <t>Aatrox</t>
  </si>
  <si>
    <t>Kaisa</t>
  </si>
  <si>
    <t>Vayne</t>
  </si>
  <si>
    <t>Fizz</t>
  </si>
  <si>
    <t>Viktor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</si>
</sst>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2E82-9532-4C05-A702-6470BBF340A8}">
  <dimension ref="A1:B25"/>
  <sheetViews>
    <sheetView workbookViewId="0">
      <selection activeCell="B24" sqref="B24"/>
    </sheetView>
  </sheetViews>
  <sheetFormatPr defaultRowHeight="14.4" x14ac:dyDescent="0.3"/>
  <cols>
    <col min="1" max="1" width="13.44140625" customWidth="1"/>
    <col min="2" max="2" width="14.88671875" customWidth="1"/>
    <col min="3" max="3" width="13.21875" customWidth="1"/>
    <col min="4" max="4" width="14" customWidth="1"/>
    <col min="5" max="5" width="11.44140625" customWidth="1"/>
  </cols>
  <sheetData>
    <row r="1" spans="1:2" x14ac:dyDescent="0.3">
      <c r="A1" t="s">
        <v>0</v>
      </c>
      <c r="B1" t="s">
        <v>78</v>
      </c>
    </row>
    <row r="2" spans="1:2" x14ac:dyDescent="0.3">
      <c r="A2">
        <v>1</v>
      </c>
      <c r="B2">
        <f>38+6/60</f>
        <v>38.1</v>
      </c>
    </row>
    <row r="3" spans="1:2" x14ac:dyDescent="0.3">
      <c r="A3">
        <v>2</v>
      </c>
      <c r="B3">
        <f>27+53/60</f>
        <v>27.883333333333333</v>
      </c>
    </row>
    <row r="4" spans="1:2" x14ac:dyDescent="0.3">
      <c r="A4">
        <v>3</v>
      </c>
      <c r="B4">
        <f>35+57/60</f>
        <v>35.950000000000003</v>
      </c>
    </row>
    <row r="5" spans="1:2" x14ac:dyDescent="0.3">
      <c r="A5">
        <v>4</v>
      </c>
      <c r="B5">
        <f>27+25/60</f>
        <v>27.416666666666668</v>
      </c>
    </row>
    <row r="6" spans="1:2" x14ac:dyDescent="0.3">
      <c r="A6">
        <v>5</v>
      </c>
      <c r="B6">
        <f>33+17/60</f>
        <v>33.283333333333331</v>
      </c>
    </row>
    <row r="7" spans="1:2" x14ac:dyDescent="0.3">
      <c r="A7">
        <v>6</v>
      </c>
      <c r="B7">
        <f>33+5/60</f>
        <v>33.083333333333336</v>
      </c>
    </row>
    <row r="8" spans="1:2" x14ac:dyDescent="0.3">
      <c r="A8">
        <v>7</v>
      </c>
      <c r="B8">
        <f>31+41/60</f>
        <v>31.683333333333334</v>
      </c>
    </row>
    <row r="9" spans="1:2" x14ac:dyDescent="0.3">
      <c r="A9">
        <v>8</v>
      </c>
      <c r="B9">
        <f>31+18/60</f>
        <v>31.3</v>
      </c>
    </row>
    <row r="10" spans="1:2" x14ac:dyDescent="0.3">
      <c r="A10">
        <v>9</v>
      </c>
      <c r="B10">
        <f>21+39/60</f>
        <v>21.65</v>
      </c>
    </row>
    <row r="11" spans="1:2" x14ac:dyDescent="0.3">
      <c r="A11">
        <v>10</v>
      </c>
      <c r="B11">
        <f>31+42/60</f>
        <v>31.7</v>
      </c>
    </row>
    <row r="12" spans="1:2" x14ac:dyDescent="0.3">
      <c r="A12">
        <v>11</v>
      </c>
      <c r="B12">
        <f>44+6/60</f>
        <v>44.1</v>
      </c>
    </row>
    <row r="13" spans="1:2" x14ac:dyDescent="0.3">
      <c r="A13">
        <v>12</v>
      </c>
      <c r="B13">
        <f>31+4/60</f>
        <v>31.066666666666666</v>
      </c>
    </row>
    <row r="14" spans="1:2" x14ac:dyDescent="0.3">
      <c r="A14">
        <v>13</v>
      </c>
      <c r="B14">
        <f>40+9/60</f>
        <v>40.15</v>
      </c>
    </row>
    <row r="15" spans="1:2" x14ac:dyDescent="0.3">
      <c r="A15">
        <v>14</v>
      </c>
      <c r="B15">
        <f>32+10/60</f>
        <v>32.166666666666664</v>
      </c>
    </row>
    <row r="16" spans="1:2" x14ac:dyDescent="0.3">
      <c r="A16">
        <v>15</v>
      </c>
      <c r="B16">
        <f>31+59/60</f>
        <v>31.983333333333334</v>
      </c>
    </row>
    <row r="17" spans="1:2" x14ac:dyDescent="0.3">
      <c r="A17">
        <v>16</v>
      </c>
      <c r="B17">
        <f>38+22/60</f>
        <v>38.366666666666667</v>
      </c>
    </row>
    <row r="18" spans="1:2" x14ac:dyDescent="0.3">
      <c r="A18">
        <v>17</v>
      </c>
      <c r="B18">
        <f>31+15/60</f>
        <v>31.25</v>
      </c>
    </row>
    <row r="19" spans="1:2" x14ac:dyDescent="0.3">
      <c r="A19">
        <v>18</v>
      </c>
      <c r="B19">
        <f>36+8/60</f>
        <v>36.133333333333333</v>
      </c>
    </row>
    <row r="20" spans="1:2" x14ac:dyDescent="0.3">
      <c r="A20">
        <v>19</v>
      </c>
      <c r="B20">
        <f>32+10/60</f>
        <v>32.166666666666664</v>
      </c>
    </row>
    <row r="21" spans="1:2" x14ac:dyDescent="0.3">
      <c r="A21">
        <v>20</v>
      </c>
      <c r="B21">
        <f>28+34/60</f>
        <v>28.566666666666666</v>
      </c>
    </row>
    <row r="22" spans="1:2" x14ac:dyDescent="0.3">
      <c r="A22">
        <v>21</v>
      </c>
      <c r="B22">
        <f>28+9/60</f>
        <v>28.15</v>
      </c>
    </row>
    <row r="23" spans="1:2" x14ac:dyDescent="0.3">
      <c r="A23">
        <v>22</v>
      </c>
      <c r="B23">
        <f>42+12/60</f>
        <v>42.2</v>
      </c>
    </row>
    <row r="24" spans="1:2" x14ac:dyDescent="0.3">
      <c r="A24">
        <v>23</v>
      </c>
    </row>
    <row r="25" spans="1:2" x14ac:dyDescent="0.3">
      <c r="A2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F66B5-9FE6-419D-80A5-C161C7CCDBCD}">
  <dimension ref="A1:M221"/>
  <sheetViews>
    <sheetView tabSelected="1" topLeftCell="A191" workbookViewId="0">
      <selection activeCell="J223" sqref="J223"/>
    </sheetView>
  </sheetViews>
  <sheetFormatPr defaultRowHeight="14.4" x14ac:dyDescent="0.3"/>
  <cols>
    <col min="1" max="1" width="17.5546875" customWidth="1"/>
    <col min="10" max="10" width="8.88671875" style="1"/>
    <col min="11" max="11" width="8.88671875" style="2"/>
    <col min="12" max="12" width="13.6640625" style="1" customWidth="1"/>
  </cols>
  <sheetData>
    <row r="1" spans="1:13" x14ac:dyDescent="0.3">
      <c r="A1" t="s">
        <v>1</v>
      </c>
      <c r="B1" t="s">
        <v>0</v>
      </c>
      <c r="C1" t="s">
        <v>12</v>
      </c>
      <c r="D1" t="s">
        <v>6</v>
      </c>
      <c r="E1" t="s">
        <v>16</v>
      </c>
      <c r="F1" t="s">
        <v>2</v>
      </c>
      <c r="G1" t="s">
        <v>3</v>
      </c>
      <c r="H1" t="s">
        <v>4</v>
      </c>
      <c r="I1" t="s">
        <v>5</v>
      </c>
      <c r="J1" s="1" t="s">
        <v>77</v>
      </c>
      <c r="K1" s="2" t="s">
        <v>7</v>
      </c>
      <c r="L1" s="1" t="s">
        <v>17</v>
      </c>
      <c r="M1" t="s">
        <v>18</v>
      </c>
    </row>
    <row r="2" spans="1:13" x14ac:dyDescent="0.3">
      <c r="A2" t="s">
        <v>8</v>
      </c>
      <c r="B2">
        <v>1</v>
      </c>
      <c r="C2" t="s">
        <v>13</v>
      </c>
      <c r="D2" t="s">
        <v>14</v>
      </c>
      <c r="E2" t="s">
        <v>19</v>
      </c>
      <c r="F2">
        <v>9</v>
      </c>
      <c r="G2">
        <v>6</v>
      </c>
      <c r="H2">
        <v>14</v>
      </c>
      <c r="I2">
        <v>213</v>
      </c>
      <c r="J2" s="1">
        <f>I2/games!$B$2</f>
        <v>5.590551181102362</v>
      </c>
      <c r="K2" s="2">
        <v>33340</v>
      </c>
      <c r="L2" s="1">
        <v>28.09</v>
      </c>
      <c r="M2" t="s">
        <v>20</v>
      </c>
    </row>
    <row r="3" spans="1:13" x14ac:dyDescent="0.3">
      <c r="A3" t="s">
        <v>21</v>
      </c>
      <c r="B3">
        <v>1</v>
      </c>
      <c r="C3" t="s">
        <v>13</v>
      </c>
      <c r="D3" t="s">
        <v>22</v>
      </c>
      <c r="E3" t="s">
        <v>23</v>
      </c>
      <c r="F3">
        <v>4</v>
      </c>
      <c r="G3">
        <v>3</v>
      </c>
      <c r="H3">
        <v>27</v>
      </c>
      <c r="I3">
        <v>32</v>
      </c>
      <c r="J3" s="1">
        <f>I3/games!$B$2</f>
        <v>0.83989501312335957</v>
      </c>
      <c r="K3" s="2">
        <v>6487</v>
      </c>
      <c r="L3" s="1">
        <v>5.47</v>
      </c>
      <c r="M3" t="s">
        <v>20</v>
      </c>
    </row>
    <row r="4" spans="1:13" x14ac:dyDescent="0.3">
      <c r="A4" t="s">
        <v>10</v>
      </c>
      <c r="B4">
        <v>1</v>
      </c>
      <c r="C4" t="s">
        <v>13</v>
      </c>
      <c r="D4" t="s">
        <v>24</v>
      </c>
      <c r="E4" t="s">
        <v>25</v>
      </c>
      <c r="F4">
        <v>13</v>
      </c>
      <c r="G4">
        <v>8</v>
      </c>
      <c r="H4">
        <v>18</v>
      </c>
      <c r="I4">
        <v>228</v>
      </c>
      <c r="J4" s="1">
        <f>I4/games!$B$2</f>
        <v>5.984251968503937</v>
      </c>
      <c r="K4" s="2">
        <v>24450</v>
      </c>
      <c r="L4" s="1">
        <v>20.6</v>
      </c>
      <c r="M4" t="s">
        <v>20</v>
      </c>
    </row>
    <row r="5" spans="1:13" x14ac:dyDescent="0.3">
      <c r="A5" t="s">
        <v>26</v>
      </c>
      <c r="B5">
        <v>1</v>
      </c>
      <c r="C5" t="s">
        <v>13</v>
      </c>
      <c r="D5" t="s">
        <v>27</v>
      </c>
      <c r="E5" t="s">
        <v>28</v>
      </c>
      <c r="F5">
        <v>11</v>
      </c>
      <c r="G5">
        <v>9</v>
      </c>
      <c r="H5">
        <v>19</v>
      </c>
      <c r="I5">
        <v>209</v>
      </c>
      <c r="J5" s="1">
        <f>I5/games!$B$2</f>
        <v>5.485564304461942</v>
      </c>
      <c r="K5" s="2">
        <v>26592</v>
      </c>
      <c r="L5" s="1">
        <v>22.41</v>
      </c>
      <c r="M5" t="s">
        <v>20</v>
      </c>
    </row>
    <row r="6" spans="1:13" x14ac:dyDescent="0.3">
      <c r="A6" t="s">
        <v>29</v>
      </c>
      <c r="B6">
        <v>1</v>
      </c>
      <c r="C6" t="s">
        <v>13</v>
      </c>
      <c r="D6" t="s">
        <v>30</v>
      </c>
      <c r="E6" t="s">
        <v>31</v>
      </c>
      <c r="F6">
        <v>5</v>
      </c>
      <c r="G6">
        <v>12</v>
      </c>
      <c r="H6">
        <v>21</v>
      </c>
      <c r="I6">
        <v>196</v>
      </c>
      <c r="J6" s="1">
        <f>I6/games!$B$2</f>
        <v>5.1443569553805775</v>
      </c>
      <c r="K6" s="2">
        <v>27813</v>
      </c>
      <c r="L6" s="1">
        <v>23.43</v>
      </c>
      <c r="M6" t="s">
        <v>20</v>
      </c>
    </row>
    <row r="7" spans="1:13" x14ac:dyDescent="0.3">
      <c r="A7" t="s">
        <v>32</v>
      </c>
      <c r="B7">
        <v>1</v>
      </c>
      <c r="C7" t="s">
        <v>15</v>
      </c>
      <c r="D7" t="s">
        <v>24</v>
      </c>
      <c r="E7" t="s">
        <v>33</v>
      </c>
      <c r="F7">
        <v>11</v>
      </c>
      <c r="G7">
        <v>9</v>
      </c>
      <c r="H7">
        <v>12</v>
      </c>
      <c r="I7">
        <v>231</v>
      </c>
      <c r="J7" s="1">
        <f>I7/games!$B$2</f>
        <v>6.0629921259842519</v>
      </c>
      <c r="K7" s="2">
        <v>34596</v>
      </c>
      <c r="L7" s="1">
        <v>25.54</v>
      </c>
      <c r="M7" t="s">
        <v>20</v>
      </c>
    </row>
    <row r="8" spans="1:13" x14ac:dyDescent="0.3">
      <c r="A8" t="s">
        <v>34</v>
      </c>
      <c r="B8">
        <v>1</v>
      </c>
      <c r="C8" t="s">
        <v>15</v>
      </c>
      <c r="D8" t="s">
        <v>27</v>
      </c>
      <c r="E8" t="s">
        <v>35</v>
      </c>
      <c r="F8">
        <v>11</v>
      </c>
      <c r="G8">
        <v>11</v>
      </c>
      <c r="H8">
        <v>11</v>
      </c>
      <c r="I8">
        <v>148</v>
      </c>
      <c r="J8" s="1">
        <f>I8/games!$B$2</f>
        <v>3.8845144356955381</v>
      </c>
      <c r="K8" s="2">
        <v>33714</v>
      </c>
      <c r="L8" s="1">
        <v>24.89</v>
      </c>
      <c r="M8" t="s">
        <v>20</v>
      </c>
    </row>
    <row r="9" spans="1:13" x14ac:dyDescent="0.3">
      <c r="A9" t="s">
        <v>36</v>
      </c>
      <c r="B9">
        <v>1</v>
      </c>
      <c r="C9" t="s">
        <v>15</v>
      </c>
      <c r="D9" t="s">
        <v>14</v>
      </c>
      <c r="E9" t="s">
        <v>37</v>
      </c>
      <c r="F9">
        <v>8</v>
      </c>
      <c r="G9">
        <v>6</v>
      </c>
      <c r="H9">
        <v>11</v>
      </c>
      <c r="I9">
        <v>199</v>
      </c>
      <c r="J9" s="1">
        <f>I9/games!$B$2</f>
        <v>5.2230971128608923</v>
      </c>
      <c r="K9" s="2">
        <v>29031</v>
      </c>
      <c r="L9" s="1">
        <v>21.44</v>
      </c>
      <c r="M9" t="s">
        <v>38</v>
      </c>
    </row>
    <row r="10" spans="1:13" x14ac:dyDescent="0.3">
      <c r="A10" t="s">
        <v>39</v>
      </c>
      <c r="B10">
        <v>1</v>
      </c>
      <c r="C10" t="s">
        <v>15</v>
      </c>
      <c r="D10" t="s">
        <v>22</v>
      </c>
      <c r="E10" t="s">
        <v>40</v>
      </c>
      <c r="F10">
        <v>3</v>
      </c>
      <c r="G10">
        <v>11</v>
      </c>
      <c r="H10">
        <v>12</v>
      </c>
      <c r="I10">
        <v>31</v>
      </c>
      <c r="J10" s="1">
        <f>I10/games!$B$2</f>
        <v>0.81364829396325455</v>
      </c>
      <c r="K10" s="2">
        <v>10367</v>
      </c>
      <c r="L10" s="1">
        <v>7.65</v>
      </c>
      <c r="M10" t="s">
        <v>20</v>
      </c>
    </row>
    <row r="11" spans="1:13" x14ac:dyDescent="0.3">
      <c r="A11" t="s">
        <v>11</v>
      </c>
      <c r="B11">
        <v>1</v>
      </c>
      <c r="C11" t="s">
        <v>15</v>
      </c>
      <c r="D11" t="s">
        <v>30</v>
      </c>
      <c r="E11" t="s">
        <v>41</v>
      </c>
      <c r="F11">
        <v>5</v>
      </c>
      <c r="G11">
        <v>5</v>
      </c>
      <c r="H11">
        <v>13</v>
      </c>
      <c r="I11">
        <v>208</v>
      </c>
      <c r="J11" s="1">
        <f>I11/games!$B$2</f>
        <v>5.4593175853018368</v>
      </c>
      <c r="K11" s="2">
        <v>27724</v>
      </c>
      <c r="L11" s="1">
        <v>20.47</v>
      </c>
      <c r="M11" t="s">
        <v>20</v>
      </c>
    </row>
    <row r="12" spans="1:13" x14ac:dyDescent="0.3">
      <c r="A12" t="s">
        <v>8</v>
      </c>
      <c r="B12">
        <v>2</v>
      </c>
      <c r="C12" t="s">
        <v>13</v>
      </c>
      <c r="D12" t="s">
        <v>14</v>
      </c>
      <c r="E12" t="s">
        <v>19</v>
      </c>
      <c r="F12">
        <v>6</v>
      </c>
      <c r="G12">
        <v>2</v>
      </c>
      <c r="H12">
        <v>5</v>
      </c>
      <c r="I12">
        <v>189</v>
      </c>
      <c r="J12" s="1">
        <f>I12/games!$B$3</f>
        <v>6.7782426778242675</v>
      </c>
      <c r="K12" s="2">
        <v>14444</v>
      </c>
      <c r="L12" s="1">
        <v>19.97</v>
      </c>
      <c r="M12" t="s">
        <v>20</v>
      </c>
    </row>
    <row r="13" spans="1:13" x14ac:dyDescent="0.3">
      <c r="A13" t="s">
        <v>10</v>
      </c>
      <c r="B13">
        <v>2</v>
      </c>
      <c r="C13" t="s">
        <v>13</v>
      </c>
      <c r="D13" t="s">
        <v>24</v>
      </c>
      <c r="E13" t="s">
        <v>25</v>
      </c>
      <c r="F13">
        <v>9</v>
      </c>
      <c r="G13">
        <v>0</v>
      </c>
      <c r="H13">
        <v>6</v>
      </c>
      <c r="I13">
        <v>203</v>
      </c>
      <c r="J13" s="1">
        <f>I13/games!$B$3</f>
        <v>7.2803347280334734</v>
      </c>
      <c r="K13" s="2">
        <v>11577</v>
      </c>
      <c r="L13" s="1">
        <v>16.010000000000002</v>
      </c>
      <c r="M13" t="s">
        <v>20</v>
      </c>
    </row>
    <row r="14" spans="1:13" x14ac:dyDescent="0.3">
      <c r="A14" t="s">
        <v>39</v>
      </c>
      <c r="B14">
        <v>2</v>
      </c>
      <c r="C14" t="s">
        <v>13</v>
      </c>
      <c r="D14" t="s">
        <v>22</v>
      </c>
      <c r="E14" t="s">
        <v>42</v>
      </c>
      <c r="F14">
        <v>2</v>
      </c>
      <c r="G14">
        <v>1</v>
      </c>
      <c r="H14">
        <v>11</v>
      </c>
      <c r="I14">
        <v>44</v>
      </c>
      <c r="J14" s="1">
        <f>I14/games!$B$3</f>
        <v>1.5780035863717872</v>
      </c>
      <c r="K14" s="2">
        <v>4364</v>
      </c>
      <c r="L14" s="1">
        <v>6.04</v>
      </c>
      <c r="M14" t="s">
        <v>20</v>
      </c>
    </row>
    <row r="15" spans="1:13" x14ac:dyDescent="0.3">
      <c r="A15" t="s">
        <v>29</v>
      </c>
      <c r="B15">
        <v>2</v>
      </c>
      <c r="C15" t="s">
        <v>13</v>
      </c>
      <c r="D15" t="s">
        <v>27</v>
      </c>
      <c r="E15" t="s">
        <v>43</v>
      </c>
      <c r="F15">
        <v>7</v>
      </c>
      <c r="G15">
        <v>2</v>
      </c>
      <c r="H15">
        <v>7</v>
      </c>
      <c r="I15">
        <v>203</v>
      </c>
      <c r="J15" s="1">
        <f>I15/games!$B$3</f>
        <v>7.2803347280334734</v>
      </c>
      <c r="K15" s="2">
        <v>22127</v>
      </c>
      <c r="L15" s="1">
        <v>30.6</v>
      </c>
      <c r="M15" t="s">
        <v>20</v>
      </c>
    </row>
    <row r="16" spans="1:13" x14ac:dyDescent="0.3">
      <c r="A16" t="s">
        <v>44</v>
      </c>
      <c r="B16">
        <v>2</v>
      </c>
      <c r="C16" t="s">
        <v>13</v>
      </c>
      <c r="D16" t="s">
        <v>30</v>
      </c>
      <c r="E16" t="s">
        <v>45</v>
      </c>
      <c r="F16">
        <v>9</v>
      </c>
      <c r="G16">
        <v>4</v>
      </c>
      <c r="H16">
        <v>2</v>
      </c>
      <c r="I16">
        <v>194</v>
      </c>
      <c r="J16" s="1">
        <f>I16/games!$B$3</f>
        <v>6.9575612671846985</v>
      </c>
      <c r="K16" s="2">
        <v>19799</v>
      </c>
      <c r="L16" s="1">
        <v>27.38</v>
      </c>
      <c r="M16" t="s">
        <v>38</v>
      </c>
    </row>
    <row r="17" spans="1:13" x14ac:dyDescent="0.3">
      <c r="A17" t="s">
        <v>32</v>
      </c>
      <c r="B17">
        <v>2</v>
      </c>
      <c r="C17" t="s">
        <v>15</v>
      </c>
      <c r="D17" t="s">
        <v>24</v>
      </c>
      <c r="E17" t="s">
        <v>46</v>
      </c>
      <c r="F17">
        <v>1</v>
      </c>
      <c r="G17">
        <v>7</v>
      </c>
      <c r="H17">
        <v>3</v>
      </c>
      <c r="I17">
        <v>176</v>
      </c>
      <c r="J17" s="1">
        <f>I17/games!$B$3</f>
        <v>6.3120143454871487</v>
      </c>
      <c r="K17" s="2">
        <v>10344</v>
      </c>
      <c r="L17" s="1">
        <v>19.05</v>
      </c>
      <c r="M17" t="s">
        <v>20</v>
      </c>
    </row>
    <row r="18" spans="1:13" x14ac:dyDescent="0.3">
      <c r="A18" t="s">
        <v>34</v>
      </c>
      <c r="B18">
        <v>2</v>
      </c>
      <c r="C18" t="s">
        <v>15</v>
      </c>
      <c r="D18" t="s">
        <v>14</v>
      </c>
      <c r="E18" t="s">
        <v>47</v>
      </c>
      <c r="F18">
        <v>4</v>
      </c>
      <c r="G18">
        <v>9</v>
      </c>
      <c r="H18">
        <v>2</v>
      </c>
      <c r="I18">
        <v>166</v>
      </c>
      <c r="J18" s="1">
        <f>I18/games!$B$3</f>
        <v>5.9533771667662885</v>
      </c>
      <c r="K18" s="2">
        <v>15153</v>
      </c>
      <c r="L18" s="1">
        <v>27.9</v>
      </c>
      <c r="M18" t="s">
        <v>20</v>
      </c>
    </row>
    <row r="19" spans="1:13" x14ac:dyDescent="0.3">
      <c r="A19" t="s">
        <v>36</v>
      </c>
      <c r="B19">
        <v>2</v>
      </c>
      <c r="C19" t="s">
        <v>15</v>
      </c>
      <c r="D19" t="s">
        <v>30</v>
      </c>
      <c r="E19" t="s">
        <v>48</v>
      </c>
      <c r="F19">
        <v>1</v>
      </c>
      <c r="G19">
        <v>6</v>
      </c>
      <c r="H19">
        <v>3</v>
      </c>
      <c r="I19">
        <v>150</v>
      </c>
      <c r="J19" s="1">
        <f>I19/games!$B$3</f>
        <v>5.3795576808129111</v>
      </c>
      <c r="K19" s="2">
        <v>10348</v>
      </c>
      <c r="L19" s="1">
        <v>19.059999999999999</v>
      </c>
      <c r="M19" t="s">
        <v>20</v>
      </c>
    </row>
    <row r="20" spans="1:13" x14ac:dyDescent="0.3">
      <c r="A20" t="s">
        <v>21</v>
      </c>
      <c r="B20">
        <v>2</v>
      </c>
      <c r="C20" t="s">
        <v>15</v>
      </c>
      <c r="D20" t="s">
        <v>22</v>
      </c>
      <c r="E20" t="s">
        <v>49</v>
      </c>
      <c r="F20">
        <v>2</v>
      </c>
      <c r="G20">
        <v>4</v>
      </c>
      <c r="H20">
        <v>3</v>
      </c>
      <c r="I20">
        <v>31</v>
      </c>
      <c r="J20" s="1">
        <f>I20/games!$B$3</f>
        <v>1.1117752540346684</v>
      </c>
      <c r="K20" s="2">
        <v>3551</v>
      </c>
      <c r="L20" s="1">
        <v>6.54</v>
      </c>
      <c r="M20" t="s">
        <v>20</v>
      </c>
    </row>
    <row r="21" spans="1:13" x14ac:dyDescent="0.3">
      <c r="A21" t="s">
        <v>26</v>
      </c>
      <c r="B21">
        <v>2</v>
      </c>
      <c r="C21" t="s">
        <v>15</v>
      </c>
      <c r="D21" t="s">
        <v>27</v>
      </c>
      <c r="E21" t="s">
        <v>50</v>
      </c>
      <c r="F21">
        <v>1</v>
      </c>
      <c r="G21">
        <v>7</v>
      </c>
      <c r="H21">
        <v>2</v>
      </c>
      <c r="I21">
        <v>182</v>
      </c>
      <c r="J21" s="1">
        <f>I21/games!$B$3</f>
        <v>6.527196652719665</v>
      </c>
      <c r="K21" s="2">
        <v>14907</v>
      </c>
      <c r="L21" s="1">
        <v>27.45</v>
      </c>
      <c r="M21" t="s">
        <v>20</v>
      </c>
    </row>
    <row r="22" spans="1:13" x14ac:dyDescent="0.3">
      <c r="A22" t="s">
        <v>8</v>
      </c>
      <c r="B22">
        <v>3</v>
      </c>
      <c r="C22" t="s">
        <v>15</v>
      </c>
      <c r="D22" t="s">
        <v>14</v>
      </c>
      <c r="E22" t="s">
        <v>47</v>
      </c>
      <c r="F22">
        <v>9</v>
      </c>
      <c r="G22">
        <v>5</v>
      </c>
      <c r="H22">
        <v>6</v>
      </c>
      <c r="I22">
        <v>257</v>
      </c>
      <c r="J22" s="1">
        <f>I22/games!$B$4</f>
        <v>7.1488178025034763</v>
      </c>
      <c r="K22" s="2">
        <v>33830</v>
      </c>
      <c r="L22" s="1">
        <v>30.1</v>
      </c>
      <c r="M22" t="s">
        <v>20</v>
      </c>
    </row>
    <row r="23" spans="1:13" x14ac:dyDescent="0.3">
      <c r="A23" t="s">
        <v>10</v>
      </c>
      <c r="B23">
        <v>3</v>
      </c>
      <c r="C23" t="s">
        <v>15</v>
      </c>
      <c r="D23" t="s">
        <v>24</v>
      </c>
      <c r="E23" t="s">
        <v>51</v>
      </c>
      <c r="F23">
        <v>0</v>
      </c>
      <c r="G23">
        <v>9</v>
      </c>
      <c r="H23">
        <v>16</v>
      </c>
      <c r="I23">
        <v>157</v>
      </c>
      <c r="J23" s="1">
        <f>I23/games!$B$4</f>
        <v>4.3671766342141858</v>
      </c>
      <c r="K23" s="2">
        <v>8762</v>
      </c>
      <c r="L23" s="1">
        <v>7.8</v>
      </c>
      <c r="M23" t="s">
        <v>20</v>
      </c>
    </row>
    <row r="24" spans="1:13" x14ac:dyDescent="0.3">
      <c r="A24" t="s">
        <v>26</v>
      </c>
      <c r="B24">
        <v>3</v>
      </c>
      <c r="C24" t="s">
        <v>15</v>
      </c>
      <c r="D24" t="s">
        <v>27</v>
      </c>
      <c r="E24" t="s">
        <v>28</v>
      </c>
      <c r="F24">
        <v>8</v>
      </c>
      <c r="G24">
        <v>12</v>
      </c>
      <c r="H24">
        <v>9</v>
      </c>
      <c r="I24">
        <v>148</v>
      </c>
      <c r="J24" s="1">
        <f>I24/games!$B$4</f>
        <v>4.1168289290681495</v>
      </c>
      <c r="K24" s="2">
        <v>20997</v>
      </c>
      <c r="L24" s="1">
        <v>18.68</v>
      </c>
      <c r="M24" t="s">
        <v>20</v>
      </c>
    </row>
    <row r="25" spans="1:13" x14ac:dyDescent="0.3">
      <c r="A25" t="s">
        <v>39</v>
      </c>
      <c r="B25">
        <v>3</v>
      </c>
      <c r="C25" t="s">
        <v>15</v>
      </c>
      <c r="D25" t="s">
        <v>22</v>
      </c>
      <c r="E25" t="s">
        <v>52</v>
      </c>
      <c r="F25">
        <v>3</v>
      </c>
      <c r="G25">
        <v>11</v>
      </c>
      <c r="H25">
        <v>9</v>
      </c>
      <c r="I25">
        <v>47</v>
      </c>
      <c r="J25" s="1">
        <f>I25/games!$B$4</f>
        <v>1.3073713490959664</v>
      </c>
      <c r="K25" s="2">
        <v>21281</v>
      </c>
      <c r="L25" s="1">
        <v>18.940000000000001</v>
      </c>
      <c r="M25" t="s">
        <v>20</v>
      </c>
    </row>
    <row r="26" spans="1:13" x14ac:dyDescent="0.3">
      <c r="A26" t="s">
        <v>44</v>
      </c>
      <c r="B26">
        <v>3</v>
      </c>
      <c r="C26" t="s">
        <v>15</v>
      </c>
      <c r="D26" t="s">
        <v>30</v>
      </c>
      <c r="E26" t="s">
        <v>45</v>
      </c>
      <c r="F26">
        <v>6</v>
      </c>
      <c r="G26">
        <v>5</v>
      </c>
      <c r="H26">
        <v>3</v>
      </c>
      <c r="I26">
        <v>235</v>
      </c>
      <c r="J26" s="1">
        <f>I26/games!$B$4</f>
        <v>6.5368567454798328</v>
      </c>
      <c r="K26" s="2">
        <v>27513</v>
      </c>
      <c r="L26" s="1">
        <v>24.48</v>
      </c>
      <c r="M26" t="s">
        <v>20</v>
      </c>
    </row>
    <row r="27" spans="1:13" x14ac:dyDescent="0.3">
      <c r="A27" t="s">
        <v>32</v>
      </c>
      <c r="B27">
        <v>3</v>
      </c>
      <c r="C27" t="s">
        <v>13</v>
      </c>
      <c r="D27" t="s">
        <v>24</v>
      </c>
      <c r="E27" t="s">
        <v>53</v>
      </c>
      <c r="F27">
        <v>8</v>
      </c>
      <c r="G27">
        <v>4</v>
      </c>
      <c r="H27">
        <v>14</v>
      </c>
      <c r="I27">
        <v>267</v>
      </c>
      <c r="J27" s="1">
        <f>I27/games!$B$4</f>
        <v>7.4269819193324054</v>
      </c>
      <c r="K27" s="2">
        <v>25540</v>
      </c>
      <c r="L27" s="1">
        <v>23.16</v>
      </c>
      <c r="M27" t="s">
        <v>20</v>
      </c>
    </row>
    <row r="28" spans="1:13" x14ac:dyDescent="0.3">
      <c r="A28" t="s">
        <v>36</v>
      </c>
      <c r="B28">
        <v>3</v>
      </c>
      <c r="C28" t="s">
        <v>13</v>
      </c>
      <c r="D28" t="s">
        <v>22</v>
      </c>
      <c r="E28" t="s">
        <v>54</v>
      </c>
      <c r="F28">
        <v>3</v>
      </c>
      <c r="G28">
        <v>7</v>
      </c>
      <c r="H28">
        <v>27</v>
      </c>
      <c r="I28">
        <v>34</v>
      </c>
      <c r="J28" s="1">
        <f>I28/games!$B$4</f>
        <v>0.94575799721835874</v>
      </c>
      <c r="K28" s="2">
        <v>11192</v>
      </c>
      <c r="L28" s="1">
        <v>10.15</v>
      </c>
      <c r="M28" t="s">
        <v>38</v>
      </c>
    </row>
    <row r="29" spans="1:13" x14ac:dyDescent="0.3">
      <c r="A29" t="s">
        <v>21</v>
      </c>
      <c r="B29">
        <v>3</v>
      </c>
      <c r="C29" t="s">
        <v>13</v>
      </c>
      <c r="D29" t="s">
        <v>30</v>
      </c>
      <c r="E29" t="s">
        <v>55</v>
      </c>
      <c r="F29">
        <v>4</v>
      </c>
      <c r="G29">
        <v>2</v>
      </c>
      <c r="H29">
        <v>7</v>
      </c>
      <c r="I29">
        <v>171</v>
      </c>
      <c r="J29" s="1">
        <f>I29/games!$B$4</f>
        <v>4.7566063977746866</v>
      </c>
      <c r="K29" s="2">
        <v>11036</v>
      </c>
      <c r="L29" s="1">
        <v>10.01</v>
      </c>
      <c r="M29" t="s">
        <v>20</v>
      </c>
    </row>
    <row r="30" spans="1:13" x14ac:dyDescent="0.3">
      <c r="A30" t="s">
        <v>34</v>
      </c>
      <c r="B30">
        <v>3</v>
      </c>
      <c r="C30" t="s">
        <v>13</v>
      </c>
      <c r="D30" t="s">
        <v>14</v>
      </c>
      <c r="E30" t="s">
        <v>19</v>
      </c>
      <c r="F30">
        <v>6</v>
      </c>
      <c r="G30">
        <v>6</v>
      </c>
      <c r="H30">
        <v>16</v>
      </c>
      <c r="I30">
        <v>213</v>
      </c>
      <c r="J30" s="1">
        <f>I30/games!$B$4</f>
        <v>5.9248956884561883</v>
      </c>
      <c r="K30" s="2">
        <v>27038</v>
      </c>
      <c r="L30" s="1">
        <v>24.52</v>
      </c>
      <c r="M30" t="s">
        <v>20</v>
      </c>
    </row>
    <row r="31" spans="1:13" x14ac:dyDescent="0.3">
      <c r="A31" t="s">
        <v>29</v>
      </c>
      <c r="B31">
        <v>3</v>
      </c>
      <c r="C31" t="s">
        <v>13</v>
      </c>
      <c r="D31" t="s">
        <v>27</v>
      </c>
      <c r="E31" t="s">
        <v>56</v>
      </c>
      <c r="F31">
        <v>21</v>
      </c>
      <c r="G31">
        <v>7</v>
      </c>
      <c r="H31">
        <v>13</v>
      </c>
      <c r="I31">
        <v>228</v>
      </c>
      <c r="J31" s="1">
        <f>I31/games!$B$4</f>
        <v>6.3421418636995819</v>
      </c>
      <c r="K31" s="2">
        <v>35447</v>
      </c>
      <c r="L31" s="1">
        <v>32.15</v>
      </c>
      <c r="M31" t="s">
        <v>20</v>
      </c>
    </row>
    <row r="32" spans="1:13" x14ac:dyDescent="0.3">
      <c r="A32" t="s">
        <v>8</v>
      </c>
      <c r="B32">
        <v>4</v>
      </c>
      <c r="C32" t="s">
        <v>15</v>
      </c>
      <c r="D32" t="s">
        <v>14</v>
      </c>
      <c r="E32" t="s">
        <v>47</v>
      </c>
      <c r="F32">
        <v>1</v>
      </c>
      <c r="G32">
        <v>6</v>
      </c>
      <c r="H32">
        <v>5</v>
      </c>
      <c r="I32">
        <v>197</v>
      </c>
      <c r="J32" s="1">
        <f>I32/games!$B$5</f>
        <v>7.1854103343465043</v>
      </c>
      <c r="K32" s="2">
        <v>12416</v>
      </c>
      <c r="L32" s="1">
        <v>18.11</v>
      </c>
      <c r="M32" t="s">
        <v>20</v>
      </c>
    </row>
    <row r="33" spans="1:13" x14ac:dyDescent="0.3">
      <c r="A33" t="s">
        <v>10</v>
      </c>
      <c r="B33">
        <v>4</v>
      </c>
      <c r="C33" t="s">
        <v>15</v>
      </c>
      <c r="D33" t="s">
        <v>24</v>
      </c>
      <c r="E33" t="s">
        <v>53</v>
      </c>
      <c r="F33">
        <v>3</v>
      </c>
      <c r="G33">
        <v>11</v>
      </c>
      <c r="H33">
        <v>4</v>
      </c>
      <c r="I33">
        <v>140</v>
      </c>
      <c r="J33" s="1">
        <f>I33/games!$B$5</f>
        <v>5.1063829787234036</v>
      </c>
      <c r="K33" s="2">
        <v>9658</v>
      </c>
      <c r="L33" s="1">
        <v>14.09</v>
      </c>
      <c r="M33" t="s">
        <v>38</v>
      </c>
    </row>
    <row r="34" spans="1:13" x14ac:dyDescent="0.3">
      <c r="A34" t="s">
        <v>39</v>
      </c>
      <c r="B34">
        <v>4</v>
      </c>
      <c r="C34" t="s">
        <v>15</v>
      </c>
      <c r="D34" t="s">
        <v>22</v>
      </c>
      <c r="E34" t="s">
        <v>52</v>
      </c>
      <c r="F34">
        <v>5</v>
      </c>
      <c r="G34">
        <v>5</v>
      </c>
      <c r="H34">
        <v>3</v>
      </c>
      <c r="I34">
        <v>49</v>
      </c>
      <c r="J34" s="1">
        <f>I34/games!$B$5</f>
        <v>1.7872340425531914</v>
      </c>
      <c r="K34" s="2">
        <v>14001</v>
      </c>
      <c r="L34" s="1">
        <v>20.420000000000002</v>
      </c>
      <c r="M34" t="s">
        <v>20</v>
      </c>
    </row>
    <row r="35" spans="1:13" x14ac:dyDescent="0.3">
      <c r="A35" t="s">
        <v>44</v>
      </c>
      <c r="B35">
        <v>4</v>
      </c>
      <c r="C35" t="s">
        <v>15</v>
      </c>
      <c r="D35" t="s">
        <v>27</v>
      </c>
      <c r="E35" t="s">
        <v>57</v>
      </c>
      <c r="F35">
        <v>3</v>
      </c>
      <c r="G35">
        <v>7</v>
      </c>
      <c r="H35">
        <v>10</v>
      </c>
      <c r="I35">
        <v>117</v>
      </c>
      <c r="J35" s="1">
        <f>I35/games!$B$5</f>
        <v>4.2674772036474167</v>
      </c>
      <c r="K35" s="2">
        <v>12620</v>
      </c>
      <c r="L35" s="1">
        <v>18.41</v>
      </c>
      <c r="M35" t="s">
        <v>20</v>
      </c>
    </row>
    <row r="36" spans="1:13" x14ac:dyDescent="0.3">
      <c r="A36" t="s">
        <v>11</v>
      </c>
      <c r="B36">
        <v>4</v>
      </c>
      <c r="C36" t="s">
        <v>15</v>
      </c>
      <c r="D36" t="s">
        <v>30</v>
      </c>
      <c r="E36" t="s">
        <v>41</v>
      </c>
      <c r="F36">
        <v>4</v>
      </c>
      <c r="G36">
        <v>7</v>
      </c>
      <c r="H36">
        <v>5</v>
      </c>
      <c r="I36">
        <v>185</v>
      </c>
      <c r="J36" s="1">
        <f>I36/games!$B$5</f>
        <v>6.7477203647416406</v>
      </c>
      <c r="K36" s="2">
        <v>19869</v>
      </c>
      <c r="L36" s="1">
        <v>28.98</v>
      </c>
      <c r="M36" t="s">
        <v>20</v>
      </c>
    </row>
    <row r="37" spans="1:13" x14ac:dyDescent="0.3">
      <c r="A37" t="s">
        <v>34</v>
      </c>
      <c r="B37">
        <v>4</v>
      </c>
      <c r="C37" t="s">
        <v>13</v>
      </c>
      <c r="D37" t="s">
        <v>14</v>
      </c>
      <c r="E37" t="s">
        <v>19</v>
      </c>
      <c r="F37">
        <v>5</v>
      </c>
      <c r="G37">
        <v>1</v>
      </c>
      <c r="H37">
        <v>9</v>
      </c>
      <c r="I37">
        <v>193</v>
      </c>
      <c r="J37" s="1">
        <f>I37/games!$B$5</f>
        <v>7.0395136778115495</v>
      </c>
      <c r="K37" s="2">
        <v>18194</v>
      </c>
      <c r="L37" s="1">
        <v>21.5</v>
      </c>
      <c r="M37" t="s">
        <v>20</v>
      </c>
    </row>
    <row r="38" spans="1:13" x14ac:dyDescent="0.3">
      <c r="A38" t="s">
        <v>26</v>
      </c>
      <c r="B38">
        <v>4</v>
      </c>
      <c r="C38" t="s">
        <v>13</v>
      </c>
      <c r="D38" t="s">
        <v>30</v>
      </c>
      <c r="E38" t="s">
        <v>58</v>
      </c>
      <c r="F38">
        <v>4</v>
      </c>
      <c r="G38">
        <v>4</v>
      </c>
      <c r="H38">
        <v>8</v>
      </c>
      <c r="I38">
        <v>221</v>
      </c>
      <c r="J38" s="1">
        <f>I38/games!$B$5</f>
        <v>8.0607902735562309</v>
      </c>
      <c r="K38" s="2">
        <v>13268</v>
      </c>
      <c r="L38" s="1">
        <v>15.68</v>
      </c>
      <c r="M38" t="s">
        <v>20</v>
      </c>
    </row>
    <row r="39" spans="1:13" x14ac:dyDescent="0.3">
      <c r="A39" t="s">
        <v>36</v>
      </c>
      <c r="B39">
        <v>4</v>
      </c>
      <c r="C39" t="s">
        <v>13</v>
      </c>
      <c r="D39" t="s">
        <v>22</v>
      </c>
      <c r="E39" t="s">
        <v>54</v>
      </c>
      <c r="F39">
        <v>1</v>
      </c>
      <c r="G39">
        <v>2</v>
      </c>
      <c r="H39">
        <v>17</v>
      </c>
      <c r="I39">
        <v>29</v>
      </c>
      <c r="J39" s="1">
        <f>I39/games!$B$5</f>
        <v>1.0577507598784195</v>
      </c>
      <c r="K39" s="2">
        <v>4906</v>
      </c>
      <c r="L39" s="1">
        <v>5.8</v>
      </c>
      <c r="M39" t="s">
        <v>20</v>
      </c>
    </row>
    <row r="40" spans="1:13" x14ac:dyDescent="0.3">
      <c r="A40" t="s">
        <v>29</v>
      </c>
      <c r="B40">
        <v>4</v>
      </c>
      <c r="C40" t="s">
        <v>13</v>
      </c>
      <c r="D40" t="s">
        <v>24</v>
      </c>
      <c r="E40" t="s">
        <v>59</v>
      </c>
      <c r="F40">
        <v>23</v>
      </c>
      <c r="G40">
        <v>4</v>
      </c>
      <c r="H40">
        <v>9</v>
      </c>
      <c r="I40">
        <v>180</v>
      </c>
      <c r="J40" s="1">
        <f>I40/games!$B$5</f>
        <v>6.5653495440729479</v>
      </c>
      <c r="K40" s="2">
        <v>41940</v>
      </c>
      <c r="L40" s="1">
        <v>49.57</v>
      </c>
      <c r="M40" t="s">
        <v>20</v>
      </c>
    </row>
    <row r="41" spans="1:13" x14ac:dyDescent="0.3">
      <c r="A41" t="s">
        <v>21</v>
      </c>
      <c r="B41">
        <v>4</v>
      </c>
      <c r="C41" t="s">
        <v>13</v>
      </c>
      <c r="D41" t="s">
        <v>27</v>
      </c>
      <c r="E41" t="s">
        <v>60</v>
      </c>
      <c r="F41">
        <v>3</v>
      </c>
      <c r="G41">
        <v>5</v>
      </c>
      <c r="H41">
        <v>3</v>
      </c>
      <c r="I41">
        <v>134</v>
      </c>
      <c r="J41" s="1">
        <f>I41/games!$B$5</f>
        <v>4.8875379939209722</v>
      </c>
      <c r="K41" s="2">
        <v>6303</v>
      </c>
      <c r="L41" s="1">
        <v>7.45</v>
      </c>
      <c r="M41" t="s">
        <v>20</v>
      </c>
    </row>
    <row r="42" spans="1:13" x14ac:dyDescent="0.3">
      <c r="A42" t="s">
        <v>8</v>
      </c>
      <c r="B42">
        <v>5</v>
      </c>
      <c r="C42" t="s">
        <v>15</v>
      </c>
      <c r="D42" t="s">
        <v>14</v>
      </c>
      <c r="E42" t="s">
        <v>47</v>
      </c>
      <c r="F42">
        <v>1</v>
      </c>
      <c r="G42">
        <v>6</v>
      </c>
      <c r="H42">
        <v>8</v>
      </c>
      <c r="I42">
        <v>206</v>
      </c>
      <c r="J42" s="1">
        <f>I42/games!$B$6</f>
        <v>6.1892839258888337</v>
      </c>
      <c r="K42" s="2">
        <v>19040</v>
      </c>
      <c r="L42" s="1">
        <v>16.649999999999999</v>
      </c>
      <c r="M42" t="s">
        <v>20</v>
      </c>
    </row>
    <row r="43" spans="1:13" x14ac:dyDescent="0.3">
      <c r="A43" t="s">
        <v>32</v>
      </c>
      <c r="B43">
        <v>5</v>
      </c>
      <c r="C43" t="s">
        <v>15</v>
      </c>
      <c r="D43" t="s">
        <v>24</v>
      </c>
      <c r="E43" t="s">
        <v>51</v>
      </c>
      <c r="F43">
        <v>5</v>
      </c>
      <c r="G43">
        <v>7</v>
      </c>
      <c r="H43">
        <v>6</v>
      </c>
      <c r="I43">
        <v>162</v>
      </c>
      <c r="J43" s="1">
        <f>I43/games!$B$6</f>
        <v>4.8673009514271408</v>
      </c>
      <c r="K43" s="2">
        <v>18688</v>
      </c>
      <c r="L43" s="1">
        <v>16.34</v>
      </c>
      <c r="M43" t="s">
        <v>20</v>
      </c>
    </row>
    <row r="44" spans="1:13" x14ac:dyDescent="0.3">
      <c r="A44" t="s">
        <v>26</v>
      </c>
      <c r="B44">
        <v>5</v>
      </c>
      <c r="C44" t="s">
        <v>15</v>
      </c>
      <c r="D44" t="s">
        <v>22</v>
      </c>
      <c r="E44" t="s">
        <v>61</v>
      </c>
      <c r="F44">
        <v>4</v>
      </c>
      <c r="G44">
        <v>10</v>
      </c>
      <c r="H44">
        <v>10</v>
      </c>
      <c r="I44">
        <v>28</v>
      </c>
      <c r="J44" s="1">
        <f>I44/games!$B$6</f>
        <v>0.8412618928392589</v>
      </c>
      <c r="K44" s="2">
        <v>21551</v>
      </c>
      <c r="L44" s="1">
        <v>18.84</v>
      </c>
      <c r="M44" t="s">
        <v>38</v>
      </c>
    </row>
    <row r="45" spans="1:13" x14ac:dyDescent="0.3">
      <c r="A45" t="s">
        <v>29</v>
      </c>
      <c r="B45">
        <v>5</v>
      </c>
      <c r="C45" t="s">
        <v>15</v>
      </c>
      <c r="D45" t="s">
        <v>30</v>
      </c>
      <c r="E45" t="s">
        <v>31</v>
      </c>
      <c r="F45">
        <v>4</v>
      </c>
      <c r="G45">
        <v>6</v>
      </c>
      <c r="H45">
        <v>6</v>
      </c>
      <c r="I45">
        <v>203</v>
      </c>
      <c r="J45" s="1">
        <f>I45/games!$B$6</f>
        <v>6.0991487230846273</v>
      </c>
      <c r="K45" s="2">
        <v>35293</v>
      </c>
      <c r="L45" s="1">
        <v>30.86</v>
      </c>
      <c r="M45" t="s">
        <v>20</v>
      </c>
    </row>
    <row r="46" spans="1:13" x14ac:dyDescent="0.3">
      <c r="A46" t="s">
        <v>62</v>
      </c>
      <c r="B46">
        <v>5</v>
      </c>
      <c r="C46" t="s">
        <v>15</v>
      </c>
      <c r="D46" t="s">
        <v>27</v>
      </c>
      <c r="E46" t="s">
        <v>63</v>
      </c>
      <c r="F46">
        <v>5</v>
      </c>
      <c r="G46">
        <v>5</v>
      </c>
      <c r="H46">
        <v>4</v>
      </c>
      <c r="I46">
        <v>230</v>
      </c>
      <c r="J46" s="1">
        <f>I46/games!$B$6</f>
        <v>6.910365548322484</v>
      </c>
      <c r="K46" s="2">
        <v>19810</v>
      </c>
      <c r="L46" s="1">
        <v>17.32</v>
      </c>
      <c r="M46" t="s">
        <v>20</v>
      </c>
    </row>
    <row r="47" spans="1:13" x14ac:dyDescent="0.3">
      <c r="A47" t="s">
        <v>10</v>
      </c>
      <c r="B47">
        <v>5</v>
      </c>
      <c r="C47" t="s">
        <v>13</v>
      </c>
      <c r="D47" t="s">
        <v>24</v>
      </c>
      <c r="E47" t="s">
        <v>25</v>
      </c>
      <c r="F47">
        <v>5</v>
      </c>
      <c r="G47">
        <v>3</v>
      </c>
      <c r="H47">
        <v>14</v>
      </c>
      <c r="I47">
        <v>213</v>
      </c>
      <c r="J47" s="1">
        <f>I47/games!$B$6</f>
        <v>6.3995993990986486</v>
      </c>
      <c r="K47" s="2">
        <v>18752</v>
      </c>
      <c r="L47" s="1">
        <v>16.61</v>
      </c>
      <c r="M47" t="s">
        <v>20</v>
      </c>
    </row>
    <row r="48" spans="1:13" x14ac:dyDescent="0.3">
      <c r="A48" t="s">
        <v>64</v>
      </c>
      <c r="B48">
        <v>5</v>
      </c>
      <c r="C48" t="s">
        <v>13</v>
      </c>
      <c r="D48" t="s">
        <v>22</v>
      </c>
      <c r="E48" t="s">
        <v>65</v>
      </c>
      <c r="F48">
        <v>3</v>
      </c>
      <c r="G48">
        <v>4</v>
      </c>
      <c r="H48">
        <v>20</v>
      </c>
      <c r="I48">
        <v>18</v>
      </c>
      <c r="J48" s="1">
        <f>I48/games!$B$6</f>
        <v>0.54081121682523792</v>
      </c>
      <c r="K48" s="2">
        <v>8441</v>
      </c>
      <c r="L48" s="1">
        <v>7.48</v>
      </c>
      <c r="M48" t="s">
        <v>20</v>
      </c>
    </row>
    <row r="49" spans="1:13" x14ac:dyDescent="0.3">
      <c r="A49" t="s">
        <v>66</v>
      </c>
      <c r="B49">
        <v>5</v>
      </c>
      <c r="C49" t="s">
        <v>13</v>
      </c>
      <c r="D49" t="s">
        <v>27</v>
      </c>
      <c r="E49" t="s">
        <v>67</v>
      </c>
      <c r="F49">
        <v>7</v>
      </c>
      <c r="G49">
        <v>5</v>
      </c>
      <c r="H49">
        <v>4</v>
      </c>
      <c r="I49">
        <v>193</v>
      </c>
      <c r="J49" s="1">
        <f>I49/games!$B$6</f>
        <v>5.798698047070606</v>
      </c>
      <c r="K49" s="2">
        <v>24810</v>
      </c>
      <c r="L49" s="1">
        <v>21.98</v>
      </c>
      <c r="M49" t="s">
        <v>20</v>
      </c>
    </row>
    <row r="50" spans="1:13" x14ac:dyDescent="0.3">
      <c r="A50" t="s">
        <v>68</v>
      </c>
      <c r="B50">
        <v>5</v>
      </c>
      <c r="C50" t="s">
        <v>13</v>
      </c>
      <c r="D50" t="s">
        <v>30</v>
      </c>
      <c r="E50" t="s">
        <v>69</v>
      </c>
      <c r="F50">
        <v>4</v>
      </c>
      <c r="G50">
        <v>5</v>
      </c>
      <c r="H50">
        <v>6</v>
      </c>
      <c r="I50">
        <v>183</v>
      </c>
      <c r="J50" s="1">
        <f>I50/games!$B$6</f>
        <v>5.4982473710565856</v>
      </c>
      <c r="K50" s="2">
        <v>11606</v>
      </c>
      <c r="L50" s="1">
        <v>10.28</v>
      </c>
      <c r="M50" t="s">
        <v>20</v>
      </c>
    </row>
    <row r="51" spans="1:13" x14ac:dyDescent="0.3">
      <c r="A51" t="s">
        <v>9</v>
      </c>
      <c r="B51">
        <v>5</v>
      </c>
      <c r="C51" t="s">
        <v>13</v>
      </c>
      <c r="D51" t="s">
        <v>14</v>
      </c>
      <c r="E51" t="s">
        <v>70</v>
      </c>
      <c r="F51">
        <v>15</v>
      </c>
      <c r="G51">
        <v>2</v>
      </c>
      <c r="H51">
        <v>8</v>
      </c>
      <c r="I51">
        <v>241</v>
      </c>
      <c r="J51" s="1">
        <f>I51/games!$B$6</f>
        <v>7.2408612919379074</v>
      </c>
      <c r="K51" s="2">
        <v>49291</v>
      </c>
      <c r="L51" s="1">
        <v>43.66</v>
      </c>
      <c r="M51" t="s">
        <v>20</v>
      </c>
    </row>
    <row r="52" spans="1:13" x14ac:dyDescent="0.3">
      <c r="A52" t="s">
        <v>8</v>
      </c>
      <c r="B52">
        <v>6</v>
      </c>
      <c r="C52" t="s">
        <v>13</v>
      </c>
      <c r="D52" t="s">
        <v>14</v>
      </c>
      <c r="E52" t="s">
        <v>47</v>
      </c>
      <c r="F52">
        <v>13</v>
      </c>
      <c r="G52">
        <v>2</v>
      </c>
      <c r="H52">
        <v>5</v>
      </c>
      <c r="I52">
        <v>219</v>
      </c>
      <c r="J52" s="1">
        <f>I52/games!$B$7</f>
        <v>6.6196473551637274</v>
      </c>
      <c r="K52" s="2">
        <v>13260</v>
      </c>
      <c r="L52" s="1">
        <f>K52/SUM(K52:K56)*100</f>
        <v>11.824505082932049</v>
      </c>
      <c r="M52" t="s">
        <v>20</v>
      </c>
    </row>
    <row r="53" spans="1:13" x14ac:dyDescent="0.3">
      <c r="A53" t="s">
        <v>10</v>
      </c>
      <c r="B53">
        <v>6</v>
      </c>
      <c r="C53" t="s">
        <v>13</v>
      </c>
      <c r="D53" t="s">
        <v>24</v>
      </c>
      <c r="E53" t="s">
        <v>25</v>
      </c>
      <c r="F53">
        <v>9</v>
      </c>
      <c r="G53">
        <v>1</v>
      </c>
      <c r="H53">
        <v>19</v>
      </c>
      <c r="I53">
        <v>226</v>
      </c>
      <c r="J53" s="1">
        <f>I53/games!$B$7</f>
        <v>6.831234256926952</v>
      </c>
      <c r="K53" s="2">
        <v>23426</v>
      </c>
      <c r="L53" s="1">
        <v>23.38</v>
      </c>
      <c r="M53" t="s">
        <v>20</v>
      </c>
    </row>
    <row r="54" spans="1:13" x14ac:dyDescent="0.3">
      <c r="A54" t="s">
        <v>64</v>
      </c>
      <c r="B54">
        <v>6</v>
      </c>
      <c r="C54" t="s">
        <v>13</v>
      </c>
      <c r="D54" t="s">
        <v>30</v>
      </c>
      <c r="E54" t="s">
        <v>71</v>
      </c>
      <c r="F54">
        <v>4</v>
      </c>
      <c r="G54">
        <v>4</v>
      </c>
      <c r="H54">
        <v>17</v>
      </c>
      <c r="I54">
        <v>174</v>
      </c>
      <c r="J54" s="1">
        <f>I54/games!$B$7</f>
        <v>5.2594458438287148</v>
      </c>
      <c r="K54" s="2">
        <v>13778</v>
      </c>
      <c r="L54" s="1">
        <v>13.75</v>
      </c>
      <c r="M54" t="s">
        <v>20</v>
      </c>
    </row>
    <row r="55" spans="1:13" x14ac:dyDescent="0.3">
      <c r="A55" t="s">
        <v>29</v>
      </c>
      <c r="B55">
        <v>6</v>
      </c>
      <c r="C55" t="s">
        <v>13</v>
      </c>
      <c r="D55" t="s">
        <v>22</v>
      </c>
      <c r="E55" t="s">
        <v>23</v>
      </c>
      <c r="F55">
        <v>4</v>
      </c>
      <c r="G55">
        <v>11</v>
      </c>
      <c r="H55">
        <v>26</v>
      </c>
      <c r="I55">
        <v>45</v>
      </c>
      <c r="J55" s="1">
        <f>I55/games!$B$7</f>
        <v>1.3602015113350125</v>
      </c>
      <c r="K55" s="2">
        <v>11448</v>
      </c>
      <c r="L55" s="1">
        <v>11.43</v>
      </c>
      <c r="M55" t="s">
        <v>20</v>
      </c>
    </row>
    <row r="56" spans="1:13" x14ac:dyDescent="0.3">
      <c r="A56" t="s">
        <v>26</v>
      </c>
      <c r="B56">
        <v>6</v>
      </c>
      <c r="C56" t="s">
        <v>13</v>
      </c>
      <c r="D56" t="s">
        <v>27</v>
      </c>
      <c r="E56" t="s">
        <v>28</v>
      </c>
      <c r="F56">
        <v>25</v>
      </c>
      <c r="G56">
        <v>5</v>
      </c>
      <c r="H56">
        <v>17</v>
      </c>
      <c r="I56">
        <v>197</v>
      </c>
      <c r="J56" s="1">
        <f>I56/games!$B$7</f>
        <v>5.9546599496221662</v>
      </c>
      <c r="K56" s="2">
        <v>50228</v>
      </c>
      <c r="L56" s="1">
        <v>50.13</v>
      </c>
      <c r="M56" t="s">
        <v>38</v>
      </c>
    </row>
    <row r="57" spans="1:13" x14ac:dyDescent="0.3">
      <c r="A57" t="s">
        <v>72</v>
      </c>
      <c r="B57">
        <v>6</v>
      </c>
      <c r="C57" t="s">
        <v>15</v>
      </c>
      <c r="D57" t="s">
        <v>22</v>
      </c>
      <c r="E57" t="s">
        <v>65</v>
      </c>
      <c r="F57">
        <v>0</v>
      </c>
      <c r="G57">
        <v>13</v>
      </c>
      <c r="H57">
        <v>3</v>
      </c>
      <c r="I57">
        <v>24</v>
      </c>
      <c r="J57" s="1">
        <f>I57/games!$B$7</f>
        <v>0.72544080604534</v>
      </c>
      <c r="K57" s="2">
        <v>5225</v>
      </c>
      <c r="L57" s="1">
        <v>5.49</v>
      </c>
      <c r="M57" t="s">
        <v>20</v>
      </c>
    </row>
    <row r="58" spans="1:13" x14ac:dyDescent="0.3">
      <c r="A58" t="s">
        <v>68</v>
      </c>
      <c r="B58">
        <v>6</v>
      </c>
      <c r="C58" t="s">
        <v>15</v>
      </c>
      <c r="D58" t="s">
        <v>14</v>
      </c>
      <c r="E58" t="s">
        <v>19</v>
      </c>
      <c r="F58">
        <v>4</v>
      </c>
      <c r="G58">
        <v>9</v>
      </c>
      <c r="H58">
        <v>2</v>
      </c>
      <c r="I58">
        <v>211</v>
      </c>
      <c r="J58" s="1">
        <f>I58/games!$B$7</f>
        <v>6.3778337531486144</v>
      </c>
      <c r="K58" s="2">
        <v>22393</v>
      </c>
      <c r="L58" s="1">
        <v>23.54</v>
      </c>
      <c r="M58" t="s">
        <v>20</v>
      </c>
    </row>
    <row r="59" spans="1:13" x14ac:dyDescent="0.3">
      <c r="A59" t="s">
        <v>73</v>
      </c>
      <c r="B59">
        <v>6</v>
      </c>
      <c r="C59" t="s">
        <v>15</v>
      </c>
      <c r="D59" t="s">
        <v>30</v>
      </c>
      <c r="E59" t="s">
        <v>74</v>
      </c>
      <c r="F59">
        <v>2</v>
      </c>
      <c r="G59">
        <v>8</v>
      </c>
      <c r="H59">
        <v>3</v>
      </c>
      <c r="I59">
        <v>155</v>
      </c>
      <c r="J59" s="1">
        <f>I59/games!$B$7</f>
        <v>4.6851385390428204</v>
      </c>
      <c r="K59" s="2">
        <v>16027</v>
      </c>
      <c r="L59" s="1">
        <v>16.850000000000001</v>
      </c>
      <c r="M59" t="s">
        <v>20</v>
      </c>
    </row>
    <row r="60" spans="1:13" x14ac:dyDescent="0.3">
      <c r="A60" t="s">
        <v>66</v>
      </c>
      <c r="B60">
        <v>6</v>
      </c>
      <c r="C60" t="s">
        <v>15</v>
      </c>
      <c r="D60" t="s">
        <v>27</v>
      </c>
      <c r="E60" t="s">
        <v>75</v>
      </c>
      <c r="F60">
        <v>7</v>
      </c>
      <c r="G60">
        <v>13</v>
      </c>
      <c r="H60">
        <v>3</v>
      </c>
      <c r="I60">
        <v>263</v>
      </c>
      <c r="J60" s="1">
        <f>I60/games!$B$7</f>
        <v>7.9496221662468507</v>
      </c>
      <c r="K60" s="2">
        <v>25018</v>
      </c>
      <c r="L60" s="1">
        <v>26.3</v>
      </c>
      <c r="M60" t="s">
        <v>20</v>
      </c>
    </row>
    <row r="61" spans="1:13" x14ac:dyDescent="0.3">
      <c r="A61" t="s">
        <v>9</v>
      </c>
      <c r="B61">
        <v>6</v>
      </c>
      <c r="C61" t="s">
        <v>15</v>
      </c>
      <c r="D61" t="s">
        <v>24</v>
      </c>
      <c r="E61" t="s">
        <v>76</v>
      </c>
      <c r="F61">
        <v>10</v>
      </c>
      <c r="G61">
        <v>12</v>
      </c>
      <c r="H61">
        <v>4</v>
      </c>
      <c r="I61">
        <v>181</v>
      </c>
      <c r="J61" s="1">
        <f>I61/games!$B$7</f>
        <v>5.4710327455919394</v>
      </c>
      <c r="K61" s="2">
        <v>26477</v>
      </c>
      <c r="L61" s="1">
        <v>27.83</v>
      </c>
      <c r="M61" t="s">
        <v>20</v>
      </c>
    </row>
    <row r="62" spans="1:13" x14ac:dyDescent="0.3">
      <c r="A62" t="s">
        <v>8</v>
      </c>
      <c r="B62">
        <v>7</v>
      </c>
      <c r="C62" t="s">
        <v>13</v>
      </c>
      <c r="D62" t="s">
        <v>14</v>
      </c>
      <c r="E62" t="s">
        <v>19</v>
      </c>
      <c r="F62">
        <v>10</v>
      </c>
      <c r="G62">
        <v>3</v>
      </c>
      <c r="H62">
        <v>10</v>
      </c>
      <c r="I62">
        <v>220</v>
      </c>
      <c r="J62" s="1">
        <f>I62/games!$B$8</f>
        <v>6.943713834823777</v>
      </c>
      <c r="K62" s="2">
        <v>26759</v>
      </c>
      <c r="L62" s="1">
        <f>K62/SUM($K$62:$K$66)*100</f>
        <v>29.52749823446328</v>
      </c>
      <c r="M62" t="s">
        <v>20</v>
      </c>
    </row>
    <row r="63" spans="1:13" x14ac:dyDescent="0.3">
      <c r="A63" t="s">
        <v>29</v>
      </c>
      <c r="B63">
        <v>7</v>
      </c>
      <c r="C63" t="s">
        <v>13</v>
      </c>
      <c r="D63" t="s">
        <v>30</v>
      </c>
      <c r="E63" t="s">
        <v>80</v>
      </c>
      <c r="F63">
        <v>4</v>
      </c>
      <c r="G63">
        <v>6</v>
      </c>
      <c r="H63">
        <v>5</v>
      </c>
      <c r="I63">
        <v>206</v>
      </c>
      <c r="J63" s="1">
        <f>I63/games!$B$8</f>
        <v>6.5018411362440824</v>
      </c>
      <c r="K63" s="2">
        <v>14102</v>
      </c>
      <c r="L63" s="1">
        <f>K63/SUM($K$62:$K$66)*100</f>
        <v>15.56099929378531</v>
      </c>
      <c r="M63" t="s">
        <v>20</v>
      </c>
    </row>
    <row r="64" spans="1:13" x14ac:dyDescent="0.3">
      <c r="A64" t="s">
        <v>79</v>
      </c>
      <c r="B64">
        <v>7</v>
      </c>
      <c r="C64" t="s">
        <v>13</v>
      </c>
      <c r="D64" t="s">
        <v>24</v>
      </c>
      <c r="E64" t="s">
        <v>81</v>
      </c>
      <c r="F64">
        <v>4</v>
      </c>
      <c r="G64">
        <v>6</v>
      </c>
      <c r="H64">
        <v>13</v>
      </c>
      <c r="I64">
        <v>142</v>
      </c>
      <c r="J64" s="1">
        <f>I64/games!$B$8</f>
        <v>4.4818516570226192</v>
      </c>
      <c r="K64" s="2">
        <v>12107</v>
      </c>
      <c r="L64" s="1">
        <f t="shared" ref="L64:L66" si="0">K64/SUM($K$62:$K$66)*100</f>
        <v>13.359595692090394</v>
      </c>
      <c r="M64" t="s">
        <v>20</v>
      </c>
    </row>
    <row r="65" spans="1:13" x14ac:dyDescent="0.3">
      <c r="A65" t="s">
        <v>36</v>
      </c>
      <c r="B65">
        <v>7</v>
      </c>
      <c r="C65" t="s">
        <v>13</v>
      </c>
      <c r="D65" t="s">
        <v>22</v>
      </c>
      <c r="E65" t="s">
        <v>54</v>
      </c>
      <c r="F65">
        <v>3</v>
      </c>
      <c r="G65">
        <v>7</v>
      </c>
      <c r="H65">
        <v>19</v>
      </c>
      <c r="I65">
        <v>35</v>
      </c>
      <c r="J65" s="1">
        <f>I65/games!$B$8</f>
        <v>1.1046817464492373</v>
      </c>
      <c r="K65" s="2">
        <v>8571</v>
      </c>
      <c r="L65" s="1">
        <f t="shared" si="0"/>
        <v>9.4577595338983045</v>
      </c>
      <c r="M65" t="s">
        <v>20</v>
      </c>
    </row>
    <row r="66" spans="1:13" x14ac:dyDescent="0.3">
      <c r="A66" t="s">
        <v>34</v>
      </c>
      <c r="B66">
        <v>7</v>
      </c>
      <c r="C66" t="s">
        <v>13</v>
      </c>
      <c r="D66" t="s">
        <v>27</v>
      </c>
      <c r="E66" t="s">
        <v>35</v>
      </c>
      <c r="F66">
        <v>11</v>
      </c>
      <c r="G66">
        <v>1</v>
      </c>
      <c r="H66">
        <v>11</v>
      </c>
      <c r="I66">
        <v>212</v>
      </c>
      <c r="J66" s="1">
        <f>I66/games!$B$8</f>
        <v>6.6912151499210939</v>
      </c>
      <c r="K66" s="2">
        <v>29085</v>
      </c>
      <c r="L66" s="1">
        <f t="shared" si="0"/>
        <v>32.094147245762713</v>
      </c>
      <c r="M66" t="s">
        <v>20</v>
      </c>
    </row>
    <row r="67" spans="1:13" x14ac:dyDescent="0.3">
      <c r="A67" t="s">
        <v>10</v>
      </c>
      <c r="B67">
        <v>7</v>
      </c>
      <c r="C67" t="s">
        <v>15</v>
      </c>
      <c r="D67" t="s">
        <v>24</v>
      </c>
      <c r="E67" t="s">
        <v>82</v>
      </c>
      <c r="F67">
        <v>3</v>
      </c>
      <c r="G67">
        <v>9</v>
      </c>
      <c r="H67">
        <v>8</v>
      </c>
      <c r="I67">
        <v>145</v>
      </c>
      <c r="J67" s="1">
        <f>I67/games!$B$8</f>
        <v>4.5765386638611254</v>
      </c>
      <c r="K67" s="2">
        <v>10326</v>
      </c>
      <c r="L67" s="1">
        <f>K67/SUM($K$67:$K$71)*100</f>
        <v>14.126048235953981</v>
      </c>
      <c r="M67" t="s">
        <v>20</v>
      </c>
    </row>
    <row r="68" spans="1:13" x14ac:dyDescent="0.3">
      <c r="A68" t="s">
        <v>11</v>
      </c>
      <c r="B68">
        <v>7</v>
      </c>
      <c r="C68" t="s">
        <v>15</v>
      </c>
      <c r="D68" t="s">
        <v>30</v>
      </c>
      <c r="E68" t="s">
        <v>41</v>
      </c>
      <c r="F68">
        <v>6</v>
      </c>
      <c r="G68">
        <v>5</v>
      </c>
      <c r="H68">
        <v>9</v>
      </c>
      <c r="I68">
        <v>182</v>
      </c>
      <c r="J68" s="1">
        <f>I68/games!$B$8</f>
        <v>5.744345081536034</v>
      </c>
      <c r="K68" s="2">
        <v>19385</v>
      </c>
      <c r="L68" s="1">
        <f t="shared" ref="L68:L71" si="1">K68/SUM($K$67:$K$71)*100</f>
        <v>26.518830626957961</v>
      </c>
      <c r="M68" t="s">
        <v>38</v>
      </c>
    </row>
    <row r="69" spans="1:13" x14ac:dyDescent="0.3">
      <c r="A69" t="s">
        <v>64</v>
      </c>
      <c r="B69">
        <v>7</v>
      </c>
      <c r="C69" t="s">
        <v>15</v>
      </c>
      <c r="D69" t="s">
        <v>22</v>
      </c>
      <c r="E69" t="s">
        <v>65</v>
      </c>
      <c r="F69">
        <v>3</v>
      </c>
      <c r="G69">
        <v>6</v>
      </c>
      <c r="H69">
        <v>12</v>
      </c>
      <c r="I69">
        <v>20</v>
      </c>
      <c r="J69" s="1">
        <f>I69/games!$B$8</f>
        <v>0.63124671225670703</v>
      </c>
      <c r="K69" s="2">
        <v>7550</v>
      </c>
      <c r="L69" s="1">
        <f t="shared" si="1"/>
        <v>10.32845866564522</v>
      </c>
      <c r="M69" t="s">
        <v>20</v>
      </c>
    </row>
    <row r="70" spans="1:13" x14ac:dyDescent="0.3">
      <c r="A70" t="s">
        <v>39</v>
      </c>
      <c r="B70">
        <v>7</v>
      </c>
      <c r="C70" t="s">
        <v>15</v>
      </c>
      <c r="D70" t="s">
        <v>27</v>
      </c>
      <c r="E70" t="s">
        <v>83</v>
      </c>
      <c r="F70">
        <v>3</v>
      </c>
      <c r="G70">
        <v>6</v>
      </c>
      <c r="H70">
        <v>6</v>
      </c>
      <c r="I70">
        <v>188</v>
      </c>
      <c r="J70" s="1">
        <f>I70/games!$B$8</f>
        <v>5.9337190952130454</v>
      </c>
      <c r="K70" s="2">
        <v>8096</v>
      </c>
      <c r="L70" s="1">
        <f t="shared" si="1"/>
        <v>11.075390908220358</v>
      </c>
      <c r="M70" t="s">
        <v>20</v>
      </c>
    </row>
    <row r="71" spans="1:13" x14ac:dyDescent="0.3">
      <c r="A71" t="s">
        <v>9</v>
      </c>
      <c r="B71">
        <v>7</v>
      </c>
      <c r="C71" t="s">
        <v>15</v>
      </c>
      <c r="D71" t="s">
        <v>14</v>
      </c>
      <c r="E71" t="s">
        <v>70</v>
      </c>
      <c r="F71">
        <v>8</v>
      </c>
      <c r="G71">
        <v>6</v>
      </c>
      <c r="H71">
        <v>5</v>
      </c>
      <c r="I71">
        <v>249</v>
      </c>
      <c r="J71" s="1">
        <f>I71/games!$B$8</f>
        <v>7.8590215675960025</v>
      </c>
      <c r="K71" s="2">
        <v>27742</v>
      </c>
      <c r="L71" s="1">
        <f t="shared" si="1"/>
        <v>37.951271563222477</v>
      </c>
      <c r="M71" t="s">
        <v>20</v>
      </c>
    </row>
    <row r="72" spans="1:13" x14ac:dyDescent="0.3">
      <c r="A72" t="s">
        <v>8</v>
      </c>
      <c r="B72">
        <v>8</v>
      </c>
      <c r="C72" t="s">
        <v>13</v>
      </c>
      <c r="D72" t="s">
        <v>14</v>
      </c>
      <c r="E72" t="s">
        <v>19</v>
      </c>
      <c r="F72">
        <v>5</v>
      </c>
      <c r="G72">
        <v>6</v>
      </c>
      <c r="H72">
        <v>4</v>
      </c>
      <c r="I72">
        <v>190</v>
      </c>
      <c r="J72" s="1">
        <f>I72/games!$B$9</f>
        <v>6.0702875399361025</v>
      </c>
      <c r="K72" s="2">
        <v>13142</v>
      </c>
      <c r="L72" s="1">
        <f>K72/SUM($K$72:$K$76)*100</f>
        <v>12.130666346677497</v>
      </c>
      <c r="M72" t="s">
        <v>20</v>
      </c>
    </row>
    <row r="73" spans="1:13" x14ac:dyDescent="0.3">
      <c r="A73" t="s">
        <v>36</v>
      </c>
      <c r="B73">
        <v>8</v>
      </c>
      <c r="C73" t="s">
        <v>13</v>
      </c>
      <c r="D73" t="s">
        <v>22</v>
      </c>
      <c r="E73" t="s">
        <v>40</v>
      </c>
      <c r="F73">
        <v>0</v>
      </c>
      <c r="G73">
        <v>6</v>
      </c>
      <c r="H73">
        <v>10</v>
      </c>
      <c r="I73">
        <v>29</v>
      </c>
      <c r="J73" s="1">
        <f>I73/games!$B$9</f>
        <v>0.92651757188498396</v>
      </c>
      <c r="K73" s="2">
        <v>7821</v>
      </c>
      <c r="L73" s="1">
        <f t="shared" ref="L73:L76" si="2">K73/SUM($K$72:$K$76)*100</f>
        <v>7.2191402752522222</v>
      </c>
      <c r="M73" t="s">
        <v>20</v>
      </c>
    </row>
    <row r="74" spans="1:13" x14ac:dyDescent="0.3">
      <c r="A74" t="s">
        <v>79</v>
      </c>
      <c r="B74">
        <v>8</v>
      </c>
      <c r="C74" t="s">
        <v>13</v>
      </c>
      <c r="D74" t="s">
        <v>24</v>
      </c>
      <c r="E74" t="s">
        <v>104</v>
      </c>
      <c r="F74">
        <v>6</v>
      </c>
      <c r="G74">
        <v>5</v>
      </c>
      <c r="H74">
        <v>9</v>
      </c>
      <c r="I74">
        <v>203</v>
      </c>
      <c r="J74" s="1">
        <f>I74/games!$B$9</f>
        <v>6.4856230031948883</v>
      </c>
      <c r="K74" s="2">
        <v>14283</v>
      </c>
      <c r="L74" s="1">
        <f t="shared" si="2"/>
        <v>13.183861469304114</v>
      </c>
      <c r="M74" t="s">
        <v>20</v>
      </c>
    </row>
    <row r="75" spans="1:13" x14ac:dyDescent="0.3">
      <c r="A75" t="s">
        <v>32</v>
      </c>
      <c r="B75">
        <v>8</v>
      </c>
      <c r="C75" t="s">
        <v>13</v>
      </c>
      <c r="D75" t="s">
        <v>30</v>
      </c>
      <c r="E75" t="s">
        <v>84</v>
      </c>
      <c r="F75">
        <v>19</v>
      </c>
      <c r="G75">
        <v>1</v>
      </c>
      <c r="H75">
        <v>8</v>
      </c>
      <c r="I75">
        <v>267</v>
      </c>
      <c r="J75" s="1">
        <f>I75/games!$B$9</f>
        <v>8.5303514376996805</v>
      </c>
      <c r="K75" s="2">
        <v>49743</v>
      </c>
      <c r="L75" s="1">
        <f t="shared" si="2"/>
        <v>45.915061336385534</v>
      </c>
      <c r="M75" t="s">
        <v>38</v>
      </c>
    </row>
    <row r="76" spans="1:13" x14ac:dyDescent="0.3">
      <c r="A76" t="s">
        <v>34</v>
      </c>
      <c r="B76">
        <v>8</v>
      </c>
      <c r="C76" t="s">
        <v>13</v>
      </c>
      <c r="D76" t="s">
        <v>27</v>
      </c>
      <c r="E76" t="s">
        <v>85</v>
      </c>
      <c r="F76">
        <v>3</v>
      </c>
      <c r="G76">
        <v>3</v>
      </c>
      <c r="H76">
        <v>7</v>
      </c>
      <c r="I76">
        <v>141</v>
      </c>
      <c r="J76" s="1">
        <f>I76/games!$B$9</f>
        <v>4.5047923322683703</v>
      </c>
      <c r="K76" s="2">
        <v>23348</v>
      </c>
      <c r="L76" s="1">
        <f t="shared" si="2"/>
        <v>21.551270572380627</v>
      </c>
      <c r="M76" t="s">
        <v>20</v>
      </c>
    </row>
    <row r="77" spans="1:13" x14ac:dyDescent="0.3">
      <c r="A77" t="s">
        <v>64</v>
      </c>
      <c r="B77">
        <v>8</v>
      </c>
      <c r="C77" t="s">
        <v>15</v>
      </c>
      <c r="D77" t="s">
        <v>22</v>
      </c>
      <c r="E77" t="s">
        <v>86</v>
      </c>
      <c r="F77">
        <v>1</v>
      </c>
      <c r="G77">
        <v>4</v>
      </c>
      <c r="H77">
        <v>10</v>
      </c>
      <c r="I77">
        <v>19</v>
      </c>
      <c r="J77" s="1">
        <f>I77/games!$B$9</f>
        <v>0.60702875399361023</v>
      </c>
      <c r="K77" s="2">
        <v>20827</v>
      </c>
      <c r="L77" s="1">
        <f>K77/SUM($K$77:$K$81)*100</f>
        <v>24.013605442176871</v>
      </c>
      <c r="M77" t="s">
        <v>20</v>
      </c>
    </row>
    <row r="78" spans="1:13" x14ac:dyDescent="0.3">
      <c r="A78" t="s">
        <v>39</v>
      </c>
      <c r="B78">
        <v>8</v>
      </c>
      <c r="C78" t="s">
        <v>15</v>
      </c>
      <c r="D78" t="s">
        <v>14</v>
      </c>
      <c r="E78" t="s">
        <v>70</v>
      </c>
      <c r="F78">
        <v>3</v>
      </c>
      <c r="G78">
        <v>4</v>
      </c>
      <c r="H78">
        <v>7</v>
      </c>
      <c r="I78">
        <v>176</v>
      </c>
      <c r="J78" s="1">
        <f>I78/games!$B$9</f>
        <v>5.6230031948881791</v>
      </c>
      <c r="K78" s="2">
        <v>7822</v>
      </c>
      <c r="L78" s="1">
        <f t="shared" ref="L78:L81" si="3">K78/SUM($K$77:$K$81)*100</f>
        <v>9.0187939582612699</v>
      </c>
      <c r="M78" t="s">
        <v>20</v>
      </c>
    </row>
    <row r="79" spans="1:13" x14ac:dyDescent="0.3">
      <c r="A79" t="s">
        <v>9</v>
      </c>
      <c r="B79">
        <v>8</v>
      </c>
      <c r="C79" t="s">
        <v>15</v>
      </c>
      <c r="D79" t="s">
        <v>27</v>
      </c>
      <c r="E79" t="s">
        <v>87</v>
      </c>
      <c r="F79">
        <v>4</v>
      </c>
      <c r="G79">
        <v>6</v>
      </c>
      <c r="H79">
        <v>5</v>
      </c>
      <c r="I79">
        <v>178</v>
      </c>
      <c r="J79" s="1">
        <f>I79/games!$B$9</f>
        <v>5.6869009584664534</v>
      </c>
      <c r="K79" s="2">
        <v>19741</v>
      </c>
      <c r="L79" s="1">
        <f t="shared" si="3"/>
        <v>22.761443560475037</v>
      </c>
      <c r="M79" t="s">
        <v>20</v>
      </c>
    </row>
    <row r="80" spans="1:13" x14ac:dyDescent="0.3">
      <c r="A80" t="s">
        <v>10</v>
      </c>
      <c r="B80">
        <v>8</v>
      </c>
      <c r="C80" t="s">
        <v>15</v>
      </c>
      <c r="D80" t="s">
        <v>24</v>
      </c>
      <c r="E80" t="s">
        <v>25</v>
      </c>
      <c r="F80">
        <v>4</v>
      </c>
      <c r="G80">
        <v>6</v>
      </c>
      <c r="H80">
        <v>7</v>
      </c>
      <c r="I80">
        <v>175</v>
      </c>
      <c r="J80" s="1">
        <f>I80/games!$B$9</f>
        <v>5.5910543130990416</v>
      </c>
      <c r="K80" s="2">
        <v>14254</v>
      </c>
      <c r="L80" s="1">
        <f t="shared" si="3"/>
        <v>16.434912948230142</v>
      </c>
      <c r="M80" t="s">
        <v>20</v>
      </c>
    </row>
    <row r="81" spans="1:13" x14ac:dyDescent="0.3">
      <c r="A81" t="s">
        <v>11</v>
      </c>
      <c r="B81">
        <v>8</v>
      </c>
      <c r="C81" t="s">
        <v>15</v>
      </c>
      <c r="D81" t="s">
        <v>30</v>
      </c>
      <c r="E81" t="s">
        <v>88</v>
      </c>
      <c r="F81">
        <v>9</v>
      </c>
      <c r="G81">
        <v>13</v>
      </c>
      <c r="H81">
        <v>0</v>
      </c>
      <c r="I81">
        <v>211</v>
      </c>
      <c r="J81" s="1">
        <f>I81/games!$B$9</f>
        <v>6.7412140575079871</v>
      </c>
      <c r="K81" s="2">
        <v>24086</v>
      </c>
      <c r="L81" s="1">
        <f t="shared" si="3"/>
        <v>27.771244090856683</v>
      </c>
      <c r="M81" t="s">
        <v>20</v>
      </c>
    </row>
    <row r="82" spans="1:13" x14ac:dyDescent="0.3">
      <c r="A82" t="s">
        <v>8</v>
      </c>
      <c r="B82">
        <v>9</v>
      </c>
      <c r="C82" t="s">
        <v>15</v>
      </c>
      <c r="D82" t="s">
        <v>22</v>
      </c>
      <c r="E82" t="s">
        <v>89</v>
      </c>
      <c r="F82">
        <v>3</v>
      </c>
      <c r="G82">
        <v>8</v>
      </c>
      <c r="H82">
        <v>2</v>
      </c>
      <c r="I82">
        <v>19</v>
      </c>
      <c r="J82" s="1">
        <f>I82/games!$B$10</f>
        <v>0.87759815242494232</v>
      </c>
      <c r="K82" s="2">
        <v>8838</v>
      </c>
      <c r="L82" s="1">
        <f>K82/SUM($K$82:$K$86)*100</f>
        <v>18.363149036963161</v>
      </c>
      <c r="M82" t="s">
        <v>20</v>
      </c>
    </row>
    <row r="83" spans="1:13" x14ac:dyDescent="0.3">
      <c r="A83" t="s">
        <v>36</v>
      </c>
      <c r="B83">
        <v>9</v>
      </c>
      <c r="C83" t="s">
        <v>15</v>
      </c>
      <c r="D83" t="s">
        <v>14</v>
      </c>
      <c r="E83" t="s">
        <v>37</v>
      </c>
      <c r="F83">
        <v>2</v>
      </c>
      <c r="G83">
        <v>6</v>
      </c>
      <c r="H83">
        <v>2</v>
      </c>
      <c r="I83">
        <v>138</v>
      </c>
      <c r="J83" s="1">
        <f>I83/games!$B$10</f>
        <v>6.3741339491916866</v>
      </c>
      <c r="K83" s="2">
        <v>8804</v>
      </c>
      <c r="L83" s="1">
        <f t="shared" ref="L83:L86" si="4">K83/SUM($K$82:$K$86)*100</f>
        <v>18.292505557979595</v>
      </c>
      <c r="M83" t="s">
        <v>20</v>
      </c>
    </row>
    <row r="84" spans="1:13" x14ac:dyDescent="0.3">
      <c r="A84" t="s">
        <v>34</v>
      </c>
      <c r="B84">
        <v>9</v>
      </c>
      <c r="C84" t="s">
        <v>15</v>
      </c>
      <c r="D84" t="s">
        <v>27</v>
      </c>
      <c r="E84" t="s">
        <v>35</v>
      </c>
      <c r="F84">
        <v>1</v>
      </c>
      <c r="G84">
        <v>7</v>
      </c>
      <c r="H84">
        <v>1</v>
      </c>
      <c r="I84">
        <v>112</v>
      </c>
      <c r="J84" s="1">
        <f>I84/games!$B$10</f>
        <v>5.1732101616628183</v>
      </c>
      <c r="K84" s="2">
        <v>9503</v>
      </c>
      <c r="L84" s="1">
        <f t="shared" si="4"/>
        <v>19.744852375906419</v>
      </c>
      <c r="M84" t="s">
        <v>20</v>
      </c>
    </row>
    <row r="85" spans="1:13" x14ac:dyDescent="0.3">
      <c r="A85" t="s">
        <v>79</v>
      </c>
      <c r="B85">
        <v>9</v>
      </c>
      <c r="C85" t="s">
        <v>15</v>
      </c>
      <c r="D85" t="s">
        <v>24</v>
      </c>
      <c r="E85" t="s">
        <v>104</v>
      </c>
      <c r="F85">
        <v>0</v>
      </c>
      <c r="G85">
        <v>7</v>
      </c>
      <c r="H85">
        <v>1</v>
      </c>
      <c r="I85">
        <v>86</v>
      </c>
      <c r="J85" s="1">
        <f>I85/games!$B$10</f>
        <v>3.9722863741339496</v>
      </c>
      <c r="K85" s="2">
        <v>5981</v>
      </c>
      <c r="L85" s="1">
        <f t="shared" si="4"/>
        <v>12.427019052961832</v>
      </c>
      <c r="M85" t="s">
        <v>20</v>
      </c>
    </row>
    <row r="86" spans="1:13" x14ac:dyDescent="0.3">
      <c r="A86" t="s">
        <v>32</v>
      </c>
      <c r="B86">
        <v>9</v>
      </c>
      <c r="C86" t="s">
        <v>15</v>
      </c>
      <c r="D86" t="s">
        <v>30</v>
      </c>
      <c r="E86" t="s">
        <v>90</v>
      </c>
      <c r="F86">
        <v>2</v>
      </c>
      <c r="G86">
        <v>5</v>
      </c>
      <c r="H86">
        <v>1</v>
      </c>
      <c r="I86">
        <v>160</v>
      </c>
      <c r="J86" s="1">
        <f>I86/games!$B$10</f>
        <v>7.3903002309468828</v>
      </c>
      <c r="K86" s="2">
        <v>15003</v>
      </c>
      <c r="L86" s="1">
        <f t="shared" si="4"/>
        <v>31.172473976188993</v>
      </c>
      <c r="M86" t="s">
        <v>20</v>
      </c>
    </row>
    <row r="87" spans="1:13" x14ac:dyDescent="0.3">
      <c r="A87" t="s">
        <v>39</v>
      </c>
      <c r="B87">
        <v>9</v>
      </c>
      <c r="C87" t="s">
        <v>13</v>
      </c>
      <c r="D87" t="s">
        <v>30</v>
      </c>
      <c r="E87" t="s">
        <v>91</v>
      </c>
      <c r="F87">
        <v>6</v>
      </c>
      <c r="G87">
        <v>1</v>
      </c>
      <c r="H87">
        <v>9</v>
      </c>
      <c r="I87">
        <v>96</v>
      </c>
      <c r="J87" s="1">
        <f>I87/games!$B$10</f>
        <v>4.4341801385681299</v>
      </c>
      <c r="K87" s="2">
        <v>4835</v>
      </c>
      <c r="L87" s="1">
        <f>K87/SUM($K$87:$K$91)*100</f>
        <v>9.2812991899259032</v>
      </c>
      <c r="M87" t="s">
        <v>20</v>
      </c>
    </row>
    <row r="88" spans="1:13" x14ac:dyDescent="0.3">
      <c r="A88" t="s">
        <v>10</v>
      </c>
      <c r="B88">
        <v>9</v>
      </c>
      <c r="C88" t="s">
        <v>13</v>
      </c>
      <c r="D88" t="s">
        <v>24</v>
      </c>
      <c r="E88" t="s">
        <v>25</v>
      </c>
      <c r="F88">
        <v>8</v>
      </c>
      <c r="G88">
        <v>1</v>
      </c>
      <c r="H88">
        <v>9</v>
      </c>
      <c r="I88">
        <v>146</v>
      </c>
      <c r="J88" s="1">
        <f>I88/games!$B$10</f>
        <v>6.7436489607390309</v>
      </c>
      <c r="K88" s="2">
        <v>9937</v>
      </c>
      <c r="L88" s="1">
        <f t="shared" ref="L88:L90" si="5">K88/SUM($K$87:$K$91)*100</f>
        <v>19.075133412677083</v>
      </c>
      <c r="M88" t="s">
        <v>20</v>
      </c>
    </row>
    <row r="89" spans="1:13" x14ac:dyDescent="0.3">
      <c r="A89" t="s">
        <v>11</v>
      </c>
      <c r="B89">
        <v>9</v>
      </c>
      <c r="C89" t="s">
        <v>13</v>
      </c>
      <c r="D89" t="s">
        <v>14</v>
      </c>
      <c r="E89" t="s">
        <v>19</v>
      </c>
      <c r="F89">
        <v>13</v>
      </c>
      <c r="G89">
        <v>1</v>
      </c>
      <c r="H89">
        <v>6</v>
      </c>
      <c r="I89">
        <v>171</v>
      </c>
      <c r="J89" s="1">
        <f>I89/games!$B$10</f>
        <v>7.8983833718244805</v>
      </c>
      <c r="K89" s="2">
        <v>17664</v>
      </c>
      <c r="L89" s="1">
        <f t="shared" si="5"/>
        <v>33.907935654777901</v>
      </c>
      <c r="M89" t="s">
        <v>20</v>
      </c>
    </row>
    <row r="90" spans="1:13" x14ac:dyDescent="0.3">
      <c r="A90" t="s">
        <v>64</v>
      </c>
      <c r="B90">
        <v>9</v>
      </c>
      <c r="C90" t="s">
        <v>13</v>
      </c>
      <c r="D90" t="s">
        <v>22</v>
      </c>
      <c r="E90" t="s">
        <v>71</v>
      </c>
      <c r="F90">
        <v>3</v>
      </c>
      <c r="G90">
        <v>3</v>
      </c>
      <c r="H90">
        <v>9</v>
      </c>
      <c r="I90">
        <v>19</v>
      </c>
      <c r="J90" s="1">
        <f>I90/games!$B$10</f>
        <v>0.87759815242494232</v>
      </c>
      <c r="K90" s="2">
        <v>8339</v>
      </c>
      <c r="L90" s="1">
        <f t="shared" si="5"/>
        <v>16.007601643183474</v>
      </c>
      <c r="M90" t="s">
        <v>20</v>
      </c>
    </row>
    <row r="91" spans="1:13" x14ac:dyDescent="0.3">
      <c r="A91" t="s">
        <v>9</v>
      </c>
      <c r="B91">
        <v>9</v>
      </c>
      <c r="C91" t="s">
        <v>13</v>
      </c>
      <c r="D91" t="s">
        <v>27</v>
      </c>
      <c r="E91" t="s">
        <v>83</v>
      </c>
      <c r="F91">
        <v>3</v>
      </c>
      <c r="G91">
        <v>2</v>
      </c>
      <c r="H91">
        <v>12</v>
      </c>
      <c r="I91">
        <v>144</v>
      </c>
      <c r="J91" s="1">
        <f>I91/games!$B$10</f>
        <v>6.6512702078521944</v>
      </c>
      <c r="K91" s="2">
        <v>11319</v>
      </c>
      <c r="L91" s="1">
        <f>K91/SUM($K$87:$K$91)*100</f>
        <v>21.728030099435635</v>
      </c>
      <c r="M91" t="s">
        <v>20</v>
      </c>
    </row>
    <row r="92" spans="1:13" x14ac:dyDescent="0.3">
      <c r="A92" t="s">
        <v>8</v>
      </c>
      <c r="B92">
        <v>10</v>
      </c>
      <c r="C92" t="s">
        <v>15</v>
      </c>
      <c r="D92" t="s">
        <v>14</v>
      </c>
      <c r="E92" t="s">
        <v>92</v>
      </c>
      <c r="F92">
        <v>7</v>
      </c>
      <c r="G92">
        <v>6</v>
      </c>
      <c r="H92">
        <v>3</v>
      </c>
      <c r="I92">
        <v>181</v>
      </c>
      <c r="J92" s="1">
        <f>I92/games!$B$11</f>
        <v>5.7097791798107256</v>
      </c>
      <c r="K92" s="2">
        <v>20051</v>
      </c>
      <c r="L92" s="1">
        <f>K92/SUM($K$92:$K$96)*100</f>
        <v>21.742100583374899</v>
      </c>
      <c r="M92" t="s">
        <v>20</v>
      </c>
    </row>
    <row r="93" spans="1:13" x14ac:dyDescent="0.3">
      <c r="A93" t="s">
        <v>36</v>
      </c>
      <c r="B93">
        <v>10</v>
      </c>
      <c r="C93" t="s">
        <v>15</v>
      </c>
      <c r="D93" t="s">
        <v>22</v>
      </c>
      <c r="E93" t="s">
        <v>54</v>
      </c>
      <c r="F93">
        <v>1</v>
      </c>
      <c r="G93">
        <v>10</v>
      </c>
      <c r="H93">
        <v>10</v>
      </c>
      <c r="I93">
        <v>33</v>
      </c>
      <c r="J93" s="1">
        <f>I93/games!$B$11</f>
        <v>1.0410094637223974</v>
      </c>
      <c r="K93" s="2">
        <v>6763</v>
      </c>
      <c r="L93" s="1">
        <f t="shared" ref="L93:L95" si="6">K93/SUM($K$92:$K$96)*100</f>
        <v>7.3333911647979884</v>
      </c>
      <c r="M93" t="s">
        <v>20</v>
      </c>
    </row>
    <row r="94" spans="1:13" x14ac:dyDescent="0.3">
      <c r="A94" t="s">
        <v>66</v>
      </c>
      <c r="B94">
        <v>10</v>
      </c>
      <c r="C94" t="s">
        <v>15</v>
      </c>
      <c r="D94" t="s">
        <v>27</v>
      </c>
      <c r="E94" t="s">
        <v>56</v>
      </c>
      <c r="F94">
        <v>6</v>
      </c>
      <c r="G94">
        <v>11</v>
      </c>
      <c r="H94">
        <v>2</v>
      </c>
      <c r="I94">
        <v>191</v>
      </c>
      <c r="J94" s="1">
        <f>I94/games!$B$11</f>
        <v>6.0252365930599368</v>
      </c>
      <c r="K94" s="2">
        <v>20959</v>
      </c>
      <c r="L94" s="1">
        <f t="shared" si="6"/>
        <v>22.726681269111491</v>
      </c>
      <c r="M94" t="s">
        <v>20</v>
      </c>
    </row>
    <row r="95" spans="1:13" x14ac:dyDescent="0.3">
      <c r="A95" t="s">
        <v>32</v>
      </c>
      <c r="B95">
        <v>10</v>
      </c>
      <c r="C95" t="s">
        <v>15</v>
      </c>
      <c r="D95" t="s">
        <v>30</v>
      </c>
      <c r="E95" t="s">
        <v>93</v>
      </c>
      <c r="F95">
        <v>3</v>
      </c>
      <c r="G95">
        <v>6</v>
      </c>
      <c r="H95">
        <v>5</v>
      </c>
      <c r="I95">
        <v>228</v>
      </c>
      <c r="J95" s="1">
        <f>I95/games!$B$11</f>
        <v>7.1924290220820195</v>
      </c>
      <c r="K95" s="2">
        <v>19969</v>
      </c>
      <c r="L95" s="1">
        <f t="shared" si="6"/>
        <v>21.653184706469172</v>
      </c>
      <c r="M95" t="s">
        <v>20</v>
      </c>
    </row>
    <row r="96" spans="1:13" x14ac:dyDescent="0.3">
      <c r="A96" t="s">
        <v>29</v>
      </c>
      <c r="B96">
        <v>10</v>
      </c>
      <c r="C96" t="s">
        <v>15</v>
      </c>
      <c r="D96" t="s">
        <v>24</v>
      </c>
      <c r="E96" t="s">
        <v>94</v>
      </c>
      <c r="F96">
        <v>3</v>
      </c>
      <c r="G96">
        <v>9</v>
      </c>
      <c r="H96">
        <v>10</v>
      </c>
      <c r="I96">
        <v>149</v>
      </c>
      <c r="J96" s="1">
        <f>I96/games!$B$11</f>
        <v>4.7003154574132493</v>
      </c>
      <c r="K96" s="2">
        <v>24480</v>
      </c>
      <c r="L96" s="1">
        <f>K96/SUM($K$92:$K$96)*100</f>
        <v>26.544642276246449</v>
      </c>
      <c r="M96" t="s">
        <v>20</v>
      </c>
    </row>
    <row r="97" spans="1:13" x14ac:dyDescent="0.3">
      <c r="A97" t="s">
        <v>64</v>
      </c>
      <c r="B97">
        <v>10</v>
      </c>
      <c r="C97" t="s">
        <v>13</v>
      </c>
      <c r="D97" t="s">
        <v>22</v>
      </c>
      <c r="E97" t="s">
        <v>95</v>
      </c>
      <c r="F97">
        <v>1</v>
      </c>
      <c r="G97">
        <v>3</v>
      </c>
      <c r="H97">
        <v>25</v>
      </c>
      <c r="I97">
        <v>11</v>
      </c>
      <c r="J97" s="1">
        <f>I97/games!$B$11</f>
        <v>0.3470031545741325</v>
      </c>
      <c r="K97" s="2">
        <v>7853</v>
      </c>
      <c r="L97" s="1">
        <f>K97/SUM($K$97:$K$101)*100</f>
        <v>7.7275053137054242</v>
      </c>
      <c r="M97" t="s">
        <v>20</v>
      </c>
    </row>
    <row r="98" spans="1:13" x14ac:dyDescent="0.3">
      <c r="A98" t="s">
        <v>10</v>
      </c>
      <c r="B98">
        <v>10</v>
      </c>
      <c r="C98" t="s">
        <v>13</v>
      </c>
      <c r="D98" t="s">
        <v>24</v>
      </c>
      <c r="E98" t="s">
        <v>25</v>
      </c>
      <c r="F98">
        <v>6</v>
      </c>
      <c r="G98">
        <v>3</v>
      </c>
      <c r="H98">
        <v>20</v>
      </c>
      <c r="I98">
        <v>177</v>
      </c>
      <c r="J98" s="1">
        <f>I98/games!$B$11</f>
        <v>5.5835962145110409</v>
      </c>
      <c r="K98" s="2">
        <v>21347</v>
      </c>
      <c r="L98" s="1">
        <f t="shared" ref="L98:L101" si="7">K98/SUM($K$97:$K$101)*100</f>
        <v>21.005864756356765</v>
      </c>
      <c r="M98" t="s">
        <v>20</v>
      </c>
    </row>
    <row r="99" spans="1:13" x14ac:dyDescent="0.3">
      <c r="A99" t="s">
        <v>39</v>
      </c>
      <c r="B99">
        <v>10</v>
      </c>
      <c r="C99" t="s">
        <v>13</v>
      </c>
      <c r="D99" t="s">
        <v>14</v>
      </c>
      <c r="E99" t="s">
        <v>70</v>
      </c>
      <c r="F99">
        <v>12</v>
      </c>
      <c r="G99">
        <v>5</v>
      </c>
      <c r="H99">
        <v>10</v>
      </c>
      <c r="I99">
        <v>198</v>
      </c>
      <c r="J99" s="1">
        <f>I99/games!$B$11</f>
        <v>6.2460567823343851</v>
      </c>
      <c r="K99" s="2">
        <v>25847</v>
      </c>
      <c r="L99" s="1">
        <f t="shared" si="7"/>
        <v>25.433952609619777</v>
      </c>
      <c r="M99" t="s">
        <v>20</v>
      </c>
    </row>
    <row r="100" spans="1:13" x14ac:dyDescent="0.3">
      <c r="A100" t="s">
        <v>9</v>
      </c>
      <c r="B100">
        <v>10</v>
      </c>
      <c r="C100" t="s">
        <v>13</v>
      </c>
      <c r="D100" t="s">
        <v>27</v>
      </c>
      <c r="E100" t="s">
        <v>43</v>
      </c>
      <c r="F100">
        <v>16</v>
      </c>
      <c r="G100">
        <v>3</v>
      </c>
      <c r="H100">
        <v>7</v>
      </c>
      <c r="I100">
        <v>194</v>
      </c>
      <c r="J100" s="1">
        <f>I100/games!$B$11</f>
        <v>6.1198738170347005</v>
      </c>
      <c r="K100" s="2">
        <v>30571</v>
      </c>
      <c r="L100" s="1">
        <f t="shared" si="7"/>
        <v>30.082460836022985</v>
      </c>
      <c r="M100" t="s">
        <v>20</v>
      </c>
    </row>
    <row r="101" spans="1:13" x14ac:dyDescent="0.3">
      <c r="A101" t="s">
        <v>11</v>
      </c>
      <c r="B101">
        <v>10</v>
      </c>
      <c r="C101" t="s">
        <v>13</v>
      </c>
      <c r="D101" t="s">
        <v>30</v>
      </c>
      <c r="E101" t="s">
        <v>88</v>
      </c>
      <c r="F101">
        <v>7</v>
      </c>
      <c r="G101">
        <v>6</v>
      </c>
      <c r="H101">
        <v>4</v>
      </c>
      <c r="I101">
        <v>183</v>
      </c>
      <c r="J101" s="1">
        <f>I101/games!$B$11</f>
        <v>5.7728706624605683</v>
      </c>
      <c r="K101" s="2">
        <v>16006</v>
      </c>
      <c r="L101" s="1">
        <f t="shared" si="7"/>
        <v>15.750216484295049</v>
      </c>
      <c r="M101" t="s">
        <v>38</v>
      </c>
    </row>
    <row r="102" spans="1:13" x14ac:dyDescent="0.3">
      <c r="A102" t="s">
        <v>8</v>
      </c>
      <c r="B102">
        <v>11</v>
      </c>
      <c r="C102" t="s">
        <v>15</v>
      </c>
      <c r="D102" t="s">
        <v>14</v>
      </c>
      <c r="E102" t="s">
        <v>92</v>
      </c>
      <c r="F102">
        <v>11</v>
      </c>
      <c r="G102">
        <v>4</v>
      </c>
      <c r="H102">
        <v>15</v>
      </c>
      <c r="I102">
        <v>261</v>
      </c>
      <c r="J102" s="1">
        <f>I102/games!$B$12</f>
        <v>5.9183673469387754</v>
      </c>
      <c r="K102" s="2">
        <v>28191</v>
      </c>
      <c r="L102" s="1">
        <f>K102/SUM($K$102:$K$106)*100</f>
        <v>23.07220139786882</v>
      </c>
      <c r="M102" t="s">
        <v>38</v>
      </c>
    </row>
    <row r="103" spans="1:13" x14ac:dyDescent="0.3">
      <c r="A103" t="s">
        <v>10</v>
      </c>
      <c r="B103">
        <v>11</v>
      </c>
      <c r="C103" t="s">
        <v>15</v>
      </c>
      <c r="D103" t="s">
        <v>24</v>
      </c>
      <c r="E103" t="s">
        <v>96</v>
      </c>
      <c r="F103">
        <v>1</v>
      </c>
      <c r="G103">
        <v>7</v>
      </c>
      <c r="H103">
        <v>21</v>
      </c>
      <c r="I103">
        <v>230</v>
      </c>
      <c r="J103" s="1">
        <f>I103/games!$B$12</f>
        <v>5.2154195011337867</v>
      </c>
      <c r="K103" s="2">
        <v>9226</v>
      </c>
      <c r="L103" s="1">
        <f t="shared" ref="L103:L105" si="8">K103/SUM($K$102:$K$106)*100</f>
        <v>7.5507832321215194</v>
      </c>
      <c r="M103" t="s">
        <v>20</v>
      </c>
    </row>
    <row r="104" spans="1:13" x14ac:dyDescent="0.3">
      <c r="A104" t="s">
        <v>29</v>
      </c>
      <c r="B104">
        <v>11</v>
      </c>
      <c r="C104" t="s">
        <v>15</v>
      </c>
      <c r="D104" t="s">
        <v>22</v>
      </c>
      <c r="E104" t="s">
        <v>54</v>
      </c>
      <c r="F104">
        <v>4</v>
      </c>
      <c r="G104">
        <v>9</v>
      </c>
      <c r="H104">
        <v>26</v>
      </c>
      <c r="I104">
        <v>71</v>
      </c>
      <c r="J104" s="1">
        <f>I104/games!$B$12</f>
        <v>1.6099773242630384</v>
      </c>
      <c r="K104" s="2">
        <v>19178</v>
      </c>
      <c r="L104" s="1">
        <f t="shared" si="8"/>
        <v>15.695742556430362</v>
      </c>
      <c r="M104" t="s">
        <v>20</v>
      </c>
    </row>
    <row r="105" spans="1:13" x14ac:dyDescent="0.3">
      <c r="A105" t="s">
        <v>9</v>
      </c>
      <c r="B105">
        <v>11</v>
      </c>
      <c r="C105" t="s">
        <v>15</v>
      </c>
      <c r="D105" t="s">
        <v>27</v>
      </c>
      <c r="E105" t="s">
        <v>97</v>
      </c>
      <c r="F105">
        <v>19</v>
      </c>
      <c r="G105">
        <v>6</v>
      </c>
      <c r="H105">
        <v>8</v>
      </c>
      <c r="I105">
        <v>229</v>
      </c>
      <c r="J105" s="1">
        <f>I105/games!$B$12</f>
        <v>5.1927437641723353</v>
      </c>
      <c r="K105" s="2">
        <v>48328</v>
      </c>
      <c r="L105" s="1">
        <f t="shared" si="8"/>
        <v>39.552812924557642</v>
      </c>
      <c r="M105" t="s">
        <v>20</v>
      </c>
    </row>
    <row r="106" spans="1:13" x14ac:dyDescent="0.3">
      <c r="A106" t="s">
        <v>39</v>
      </c>
      <c r="B106">
        <v>11</v>
      </c>
      <c r="C106" t="s">
        <v>15</v>
      </c>
      <c r="D106" t="s">
        <v>30</v>
      </c>
      <c r="E106" t="s">
        <v>91</v>
      </c>
      <c r="F106">
        <v>3</v>
      </c>
      <c r="G106">
        <v>9</v>
      </c>
      <c r="H106">
        <v>14</v>
      </c>
      <c r="I106">
        <v>168</v>
      </c>
      <c r="J106" s="1">
        <f>I106/games!$B$12</f>
        <v>3.8095238095238093</v>
      </c>
      <c r="K106" s="2">
        <v>17263</v>
      </c>
      <c r="L106" s="1">
        <f>K106/SUM($K$102:$K$106)*100</f>
        <v>14.128459889021656</v>
      </c>
      <c r="M106" t="s">
        <v>20</v>
      </c>
    </row>
    <row r="107" spans="1:13" x14ac:dyDescent="0.3">
      <c r="A107" t="s">
        <v>79</v>
      </c>
      <c r="B107">
        <v>11</v>
      </c>
      <c r="C107" t="s">
        <v>13</v>
      </c>
      <c r="D107" t="s">
        <v>24</v>
      </c>
      <c r="E107" t="s">
        <v>81</v>
      </c>
      <c r="F107">
        <v>4</v>
      </c>
      <c r="G107">
        <v>8</v>
      </c>
      <c r="H107">
        <v>16</v>
      </c>
      <c r="I107">
        <v>223</v>
      </c>
      <c r="J107" s="1">
        <f>I107/games!$B$12</f>
        <v>5.0566893424036277</v>
      </c>
      <c r="K107" s="2">
        <v>23405</v>
      </c>
      <c r="L107" s="1">
        <f>K107/SUM($K$107:$K$111)*100</f>
        <v>16.310331851315002</v>
      </c>
      <c r="M107" t="s">
        <v>20</v>
      </c>
    </row>
    <row r="108" spans="1:13" x14ac:dyDescent="0.3">
      <c r="A108" t="s">
        <v>21</v>
      </c>
      <c r="B108">
        <v>11</v>
      </c>
      <c r="C108" t="s">
        <v>13</v>
      </c>
      <c r="D108" t="s">
        <v>22</v>
      </c>
      <c r="E108" t="s">
        <v>71</v>
      </c>
      <c r="F108">
        <v>4</v>
      </c>
      <c r="G108">
        <v>11</v>
      </c>
      <c r="H108">
        <v>16</v>
      </c>
      <c r="I108">
        <v>26</v>
      </c>
      <c r="J108" s="1">
        <f>I108/games!$B$12</f>
        <v>0.58956916099773238</v>
      </c>
      <c r="K108" s="2">
        <v>20090</v>
      </c>
      <c r="L108" s="1">
        <f t="shared" ref="L108:L111" si="9">K108/SUM($K$107:$K$111)*100</f>
        <v>14.000195124670729</v>
      </c>
      <c r="M108" t="s">
        <v>20</v>
      </c>
    </row>
    <row r="109" spans="1:13" x14ac:dyDescent="0.3">
      <c r="A109" t="s">
        <v>36</v>
      </c>
      <c r="B109">
        <v>11</v>
      </c>
      <c r="C109" t="s">
        <v>13</v>
      </c>
      <c r="D109" t="s">
        <v>30</v>
      </c>
      <c r="E109" t="s">
        <v>48</v>
      </c>
      <c r="F109">
        <v>7</v>
      </c>
      <c r="G109">
        <v>5</v>
      </c>
      <c r="H109">
        <v>14</v>
      </c>
      <c r="I109">
        <v>216</v>
      </c>
      <c r="J109" s="1">
        <f>I109/games!$B$12</f>
        <v>4.8979591836734695</v>
      </c>
      <c r="K109" s="2">
        <v>23364</v>
      </c>
      <c r="L109" s="1">
        <f t="shared" si="9"/>
        <v>16.281760024529959</v>
      </c>
      <c r="M109" t="s">
        <v>20</v>
      </c>
    </row>
    <row r="110" spans="1:13" x14ac:dyDescent="0.3">
      <c r="A110" t="s">
        <v>11</v>
      </c>
      <c r="B110">
        <v>11</v>
      </c>
      <c r="C110" t="s">
        <v>13</v>
      </c>
      <c r="D110" t="s">
        <v>14</v>
      </c>
      <c r="E110" t="s">
        <v>19</v>
      </c>
      <c r="F110">
        <v>9</v>
      </c>
      <c r="G110">
        <v>5</v>
      </c>
      <c r="H110">
        <v>13</v>
      </c>
      <c r="I110">
        <v>321</v>
      </c>
      <c r="J110" s="1">
        <f>I110/games!$B$12</f>
        <v>7.27891156462585</v>
      </c>
      <c r="K110" s="2">
        <v>45984</v>
      </c>
      <c r="L110" s="1">
        <f t="shared" si="9"/>
        <v>32.045045923985008</v>
      </c>
      <c r="M110" t="s">
        <v>20</v>
      </c>
    </row>
    <row r="111" spans="1:13" x14ac:dyDescent="0.3">
      <c r="A111" t="s">
        <v>44</v>
      </c>
      <c r="B111">
        <v>11</v>
      </c>
      <c r="C111" t="s">
        <v>13</v>
      </c>
      <c r="D111" t="s">
        <v>27</v>
      </c>
      <c r="E111" t="s">
        <v>98</v>
      </c>
      <c r="F111">
        <v>11</v>
      </c>
      <c r="G111">
        <v>9</v>
      </c>
      <c r="H111">
        <v>11</v>
      </c>
      <c r="I111">
        <v>281</v>
      </c>
      <c r="J111" s="1">
        <f>I111/games!$B$12</f>
        <v>6.3718820861678003</v>
      </c>
      <c r="K111" s="2">
        <v>30655</v>
      </c>
      <c r="L111" s="1">
        <f t="shared" si="9"/>
        <v>21.36266707549931</v>
      </c>
      <c r="M111" t="s">
        <v>20</v>
      </c>
    </row>
    <row r="112" spans="1:13" x14ac:dyDescent="0.3">
      <c r="A112" t="s">
        <v>8</v>
      </c>
      <c r="B112">
        <v>12</v>
      </c>
      <c r="C112" t="s">
        <v>15</v>
      </c>
      <c r="D112" t="s">
        <v>14</v>
      </c>
      <c r="E112" t="s">
        <v>47</v>
      </c>
      <c r="F112">
        <v>10</v>
      </c>
      <c r="G112">
        <v>6</v>
      </c>
      <c r="H112">
        <v>6</v>
      </c>
      <c r="I112">
        <v>180</v>
      </c>
      <c r="J112" s="1">
        <f>I112/games!$B$13</f>
        <v>5.7939914163090132</v>
      </c>
      <c r="K112" s="2">
        <v>19098</v>
      </c>
      <c r="L112" s="1">
        <f>K112/SUM($K$112:$K$116)*100</f>
        <v>21.109993478429075</v>
      </c>
      <c r="M112" t="s">
        <v>20</v>
      </c>
    </row>
    <row r="113" spans="1:13" x14ac:dyDescent="0.3">
      <c r="A113" t="s">
        <v>10</v>
      </c>
      <c r="B113">
        <v>12</v>
      </c>
      <c r="C113" t="s">
        <v>15</v>
      </c>
      <c r="D113" t="s">
        <v>24</v>
      </c>
      <c r="E113" t="s">
        <v>96</v>
      </c>
      <c r="F113">
        <v>4</v>
      </c>
      <c r="G113">
        <v>7</v>
      </c>
      <c r="H113">
        <v>14</v>
      </c>
      <c r="I113">
        <v>140</v>
      </c>
      <c r="J113" s="1">
        <f>I113/games!$B$13</f>
        <v>4.5064377682403434</v>
      </c>
      <c r="K113" s="2">
        <v>10903</v>
      </c>
      <c r="L113" s="1">
        <f t="shared" ref="L113:L115" si="10">K113/SUM($K$112:$K$116)*100</f>
        <v>12.051641998916757</v>
      </c>
      <c r="M113" t="s">
        <v>20</v>
      </c>
    </row>
    <row r="114" spans="1:13" x14ac:dyDescent="0.3">
      <c r="A114" t="s">
        <v>9</v>
      </c>
      <c r="B114">
        <v>12</v>
      </c>
      <c r="C114" t="s">
        <v>15</v>
      </c>
      <c r="D114" t="s">
        <v>27</v>
      </c>
      <c r="E114" t="s">
        <v>28</v>
      </c>
      <c r="F114">
        <v>11</v>
      </c>
      <c r="G114">
        <v>7</v>
      </c>
      <c r="H114">
        <v>14</v>
      </c>
      <c r="I114">
        <v>132</v>
      </c>
      <c r="J114" s="1">
        <f>I114/games!$B$13</f>
        <v>4.2489270386266096</v>
      </c>
      <c r="K114" s="2">
        <v>27052</v>
      </c>
      <c r="L114" s="1">
        <f t="shared" si="10"/>
        <v>29.901955365926451</v>
      </c>
      <c r="M114" t="s">
        <v>20</v>
      </c>
    </row>
    <row r="115" spans="1:13" x14ac:dyDescent="0.3">
      <c r="A115" t="s">
        <v>39</v>
      </c>
      <c r="B115">
        <v>12</v>
      </c>
      <c r="C115" t="s">
        <v>15</v>
      </c>
      <c r="D115" t="s">
        <v>22</v>
      </c>
      <c r="E115" t="s">
        <v>42</v>
      </c>
      <c r="F115">
        <v>2</v>
      </c>
      <c r="G115">
        <v>4</v>
      </c>
      <c r="H115">
        <v>15</v>
      </c>
      <c r="I115">
        <v>40</v>
      </c>
      <c r="J115" s="1">
        <f>I115/games!$B$13</f>
        <v>1.2875536480686696</v>
      </c>
      <c r="K115" s="2">
        <v>7204</v>
      </c>
      <c r="L115" s="1">
        <f t="shared" si="10"/>
        <v>7.9629486343388347</v>
      </c>
      <c r="M115" t="s">
        <v>20</v>
      </c>
    </row>
    <row r="116" spans="1:13" x14ac:dyDescent="0.3">
      <c r="A116" t="s">
        <v>29</v>
      </c>
      <c r="B116">
        <v>12</v>
      </c>
      <c r="C116" t="s">
        <v>15</v>
      </c>
      <c r="D116" t="s">
        <v>30</v>
      </c>
      <c r="E116" t="s">
        <v>31</v>
      </c>
      <c r="F116">
        <v>4</v>
      </c>
      <c r="G116">
        <v>7</v>
      </c>
      <c r="H116">
        <v>3</v>
      </c>
      <c r="I116">
        <v>172</v>
      </c>
      <c r="J116" s="1">
        <f>I116/games!$B$13</f>
        <v>5.5364806866952794</v>
      </c>
      <c r="K116" s="2">
        <v>26212</v>
      </c>
      <c r="L116" s="1">
        <f>K116/SUM($K$112:$K$116)*100</f>
        <v>28.973460522388883</v>
      </c>
      <c r="M116" t="s">
        <v>20</v>
      </c>
    </row>
    <row r="117" spans="1:13" x14ac:dyDescent="0.3">
      <c r="A117" t="s">
        <v>79</v>
      </c>
      <c r="B117">
        <v>12</v>
      </c>
      <c r="C117" t="s">
        <v>13</v>
      </c>
      <c r="D117" t="s">
        <v>24</v>
      </c>
      <c r="E117" t="s">
        <v>81</v>
      </c>
      <c r="F117">
        <v>3</v>
      </c>
      <c r="G117">
        <v>7</v>
      </c>
      <c r="H117">
        <v>19</v>
      </c>
      <c r="I117">
        <v>139</v>
      </c>
      <c r="J117" s="1">
        <f>I117/games!$B$13</f>
        <v>4.4742489270386265</v>
      </c>
      <c r="K117" s="2">
        <v>14020</v>
      </c>
      <c r="L117" s="1">
        <f>K117/SUM($K$117:$K$121)*100</f>
        <v>17.012704923005984</v>
      </c>
      <c r="M117" t="s">
        <v>20</v>
      </c>
    </row>
    <row r="118" spans="1:13" x14ac:dyDescent="0.3">
      <c r="A118" t="s">
        <v>11</v>
      </c>
      <c r="B118">
        <v>12</v>
      </c>
      <c r="C118" t="s">
        <v>13</v>
      </c>
      <c r="D118" t="s">
        <v>30</v>
      </c>
      <c r="E118" t="s">
        <v>99</v>
      </c>
      <c r="F118">
        <v>7</v>
      </c>
      <c r="G118">
        <v>5</v>
      </c>
      <c r="H118">
        <v>19</v>
      </c>
      <c r="I118">
        <v>234</v>
      </c>
      <c r="J118" s="1">
        <f>I118/games!$B$13</f>
        <v>7.5321888412017168</v>
      </c>
      <c r="K118" s="2">
        <v>23545</v>
      </c>
      <c r="L118" s="1">
        <f t="shared" ref="L118:L120" si="11">K118/SUM($K$117:$K$121)*100</f>
        <v>28.570908517273597</v>
      </c>
      <c r="M118" t="s">
        <v>38</v>
      </c>
    </row>
    <row r="119" spans="1:13" x14ac:dyDescent="0.3">
      <c r="A119" t="s">
        <v>21</v>
      </c>
      <c r="B119">
        <v>12</v>
      </c>
      <c r="C119" t="s">
        <v>13</v>
      </c>
      <c r="D119" t="s">
        <v>22</v>
      </c>
      <c r="E119" t="s">
        <v>40</v>
      </c>
      <c r="F119">
        <v>4</v>
      </c>
      <c r="G119">
        <v>5</v>
      </c>
      <c r="H119">
        <v>14</v>
      </c>
      <c r="I119">
        <v>36</v>
      </c>
      <c r="J119" s="1">
        <f>I119/games!$B$13</f>
        <v>1.1587982832618027</v>
      </c>
      <c r="K119" s="2">
        <v>7936</v>
      </c>
      <c r="L119" s="1">
        <f>K119/SUM($K$117:$K$121)*100</f>
        <v>9.6300161390139429</v>
      </c>
      <c r="M119" t="s">
        <v>20</v>
      </c>
    </row>
    <row r="120" spans="1:13" x14ac:dyDescent="0.3">
      <c r="A120" t="s">
        <v>36</v>
      </c>
      <c r="B120">
        <v>12</v>
      </c>
      <c r="C120" t="s">
        <v>13</v>
      </c>
      <c r="D120" t="s">
        <v>14</v>
      </c>
      <c r="E120" t="s">
        <v>100</v>
      </c>
      <c r="F120">
        <v>7</v>
      </c>
      <c r="G120">
        <v>5</v>
      </c>
      <c r="H120">
        <v>9</v>
      </c>
      <c r="I120">
        <v>191</v>
      </c>
      <c r="J120" s="1">
        <f>I120/games!$B$13</f>
        <v>6.1480686695278974</v>
      </c>
      <c r="K120" s="2">
        <v>14314</v>
      </c>
      <c r="L120" s="1">
        <f t="shared" si="11"/>
        <v>17.369462073317234</v>
      </c>
      <c r="M120" t="s">
        <v>20</v>
      </c>
    </row>
    <row r="121" spans="1:13" x14ac:dyDescent="0.3">
      <c r="A121" t="s">
        <v>44</v>
      </c>
      <c r="B121">
        <v>12</v>
      </c>
      <c r="C121" t="s">
        <v>13</v>
      </c>
      <c r="D121" t="s">
        <v>27</v>
      </c>
      <c r="E121" t="s">
        <v>70</v>
      </c>
      <c r="F121">
        <v>10</v>
      </c>
      <c r="G121">
        <v>9</v>
      </c>
      <c r="H121">
        <v>7</v>
      </c>
      <c r="I121">
        <v>184</v>
      </c>
      <c r="J121" s="1">
        <f>I121/games!$B$13</f>
        <v>5.9227467811158796</v>
      </c>
      <c r="K121" s="2">
        <v>22594</v>
      </c>
      <c r="L121" s="1">
        <f>K121/SUM($K$117:$K$121)*100</f>
        <v>27.416908347389242</v>
      </c>
      <c r="M121" t="s">
        <v>20</v>
      </c>
    </row>
    <row r="122" spans="1:13" x14ac:dyDescent="0.3">
      <c r="A122" t="s">
        <v>8</v>
      </c>
      <c r="B122">
        <v>13</v>
      </c>
      <c r="C122" t="s">
        <v>15</v>
      </c>
      <c r="D122" t="s">
        <v>22</v>
      </c>
      <c r="E122" t="s">
        <v>89</v>
      </c>
      <c r="F122">
        <v>3</v>
      </c>
      <c r="G122">
        <v>8</v>
      </c>
      <c r="H122">
        <v>18</v>
      </c>
      <c r="I122">
        <v>27</v>
      </c>
      <c r="J122" s="1">
        <f>I122/games!$B$14</f>
        <v>0.67247820672478209</v>
      </c>
      <c r="K122" s="2">
        <v>19638</v>
      </c>
      <c r="L122" s="1">
        <f>K122/SUM($K$122:$K$126)*100</f>
        <v>16.94698780624617</v>
      </c>
      <c r="M122" t="s">
        <v>20</v>
      </c>
    </row>
    <row r="123" spans="1:13" x14ac:dyDescent="0.3">
      <c r="A123" t="s">
        <v>10</v>
      </c>
      <c r="B123">
        <v>13</v>
      </c>
      <c r="C123" t="s">
        <v>15</v>
      </c>
      <c r="D123" t="s">
        <v>24</v>
      </c>
      <c r="E123" t="s">
        <v>53</v>
      </c>
      <c r="F123">
        <v>9</v>
      </c>
      <c r="G123">
        <v>10</v>
      </c>
      <c r="H123">
        <v>12</v>
      </c>
      <c r="I123">
        <v>227</v>
      </c>
      <c r="J123" s="1">
        <f>I123/games!$B$14</f>
        <v>5.653798256537983</v>
      </c>
      <c r="K123" s="2">
        <v>18294</v>
      </c>
      <c r="L123" s="1">
        <f>K123/SUM($K$117:$K$121)*100</f>
        <v>22.199031659163442</v>
      </c>
      <c r="M123" t="s">
        <v>20</v>
      </c>
    </row>
    <row r="124" spans="1:13" x14ac:dyDescent="0.3">
      <c r="A124" t="s">
        <v>11</v>
      </c>
      <c r="B124">
        <v>13</v>
      </c>
      <c r="C124" t="s">
        <v>15</v>
      </c>
      <c r="D124" t="s">
        <v>30</v>
      </c>
      <c r="E124" t="s">
        <v>41</v>
      </c>
      <c r="F124">
        <v>10</v>
      </c>
      <c r="G124">
        <v>7</v>
      </c>
      <c r="H124">
        <v>10</v>
      </c>
      <c r="I124">
        <v>214</v>
      </c>
      <c r="J124" s="1">
        <f>I124/games!$B$14</f>
        <v>5.3300124533001245</v>
      </c>
      <c r="K124" s="2">
        <v>28900</v>
      </c>
      <c r="L124" s="1">
        <f>K124/SUM($K$117:$K$121)*100</f>
        <v>35.068985183657126</v>
      </c>
      <c r="M124" t="s">
        <v>20</v>
      </c>
    </row>
    <row r="125" spans="1:13" x14ac:dyDescent="0.3">
      <c r="A125" t="s">
        <v>36</v>
      </c>
      <c r="B125">
        <v>13</v>
      </c>
      <c r="C125" t="s">
        <v>15</v>
      </c>
      <c r="D125" t="s">
        <v>14</v>
      </c>
      <c r="E125" t="s">
        <v>101</v>
      </c>
      <c r="F125">
        <v>7</v>
      </c>
      <c r="G125">
        <v>8</v>
      </c>
      <c r="H125">
        <v>10</v>
      </c>
      <c r="I125">
        <v>251</v>
      </c>
      <c r="J125" s="1">
        <f>I125/games!$B$14</f>
        <v>6.2515566625155667</v>
      </c>
      <c r="K125" s="2">
        <v>30644</v>
      </c>
      <c r="L125" s="1">
        <f>K125/SUM($K$117:$K$121)*100</f>
        <v>37.185258891625914</v>
      </c>
      <c r="M125" t="s">
        <v>20</v>
      </c>
    </row>
    <row r="126" spans="1:13" x14ac:dyDescent="0.3">
      <c r="A126" t="s">
        <v>21</v>
      </c>
      <c r="B126">
        <v>13</v>
      </c>
      <c r="C126" t="s">
        <v>15</v>
      </c>
      <c r="D126" t="s">
        <v>27</v>
      </c>
      <c r="E126" t="s">
        <v>57</v>
      </c>
      <c r="F126">
        <v>2</v>
      </c>
      <c r="G126">
        <v>5</v>
      </c>
      <c r="H126">
        <v>17</v>
      </c>
      <c r="I126">
        <v>206</v>
      </c>
      <c r="J126" s="1">
        <f>I126/games!$B$14</f>
        <v>5.1307596513075966</v>
      </c>
      <c r="K126" s="2">
        <v>18403</v>
      </c>
      <c r="L126" s="1">
        <f>K126/SUM($K$117:$K$121)*100</f>
        <v>22.331298765911491</v>
      </c>
      <c r="M126" t="s">
        <v>20</v>
      </c>
    </row>
    <row r="127" spans="1:13" x14ac:dyDescent="0.3">
      <c r="A127" t="s">
        <v>34</v>
      </c>
      <c r="B127">
        <v>13</v>
      </c>
      <c r="C127" t="s">
        <v>13</v>
      </c>
      <c r="D127" t="s">
        <v>14</v>
      </c>
      <c r="E127" t="s">
        <v>19</v>
      </c>
      <c r="F127">
        <v>8</v>
      </c>
      <c r="G127">
        <v>4</v>
      </c>
      <c r="H127">
        <v>12</v>
      </c>
      <c r="I127">
        <v>268</v>
      </c>
      <c r="J127" s="1">
        <f>I127/games!$B$14</f>
        <v>6.6749688667496887</v>
      </c>
      <c r="K127" s="2">
        <v>39408</v>
      </c>
      <c r="L127" s="1">
        <f>K127/SUM($K$127:$K$131)*100</f>
        <v>24.942561473464352</v>
      </c>
      <c r="M127" t="s">
        <v>38</v>
      </c>
    </row>
    <row r="128" spans="1:13" x14ac:dyDescent="0.3">
      <c r="A128" t="s">
        <v>66</v>
      </c>
      <c r="B128">
        <v>13</v>
      </c>
      <c r="C128" t="s">
        <v>13</v>
      </c>
      <c r="D128" t="s">
        <v>30</v>
      </c>
      <c r="E128" t="s">
        <v>102</v>
      </c>
      <c r="F128">
        <v>9</v>
      </c>
      <c r="G128">
        <v>8</v>
      </c>
      <c r="H128">
        <v>14</v>
      </c>
      <c r="I128">
        <v>306</v>
      </c>
      <c r="J128" s="1">
        <f>I128/games!$B$14</f>
        <v>7.621419676214197</v>
      </c>
      <c r="K128" s="2">
        <v>43087</v>
      </c>
      <c r="L128" s="1">
        <f>K128/SUM($K$117:$K$121)*100</f>
        <v>52.284337875717455</v>
      </c>
      <c r="M128" t="s">
        <v>20</v>
      </c>
    </row>
    <row r="129" spans="1:13" x14ac:dyDescent="0.3">
      <c r="A129" t="s">
        <v>39</v>
      </c>
      <c r="B129">
        <v>13</v>
      </c>
      <c r="C129" t="s">
        <v>13</v>
      </c>
      <c r="D129" t="s">
        <v>22</v>
      </c>
      <c r="E129" t="s">
        <v>86</v>
      </c>
      <c r="F129">
        <v>2</v>
      </c>
      <c r="G129">
        <v>6</v>
      </c>
      <c r="H129">
        <v>12</v>
      </c>
      <c r="I129">
        <v>44</v>
      </c>
      <c r="J129" s="1">
        <f>I129/games!$B$14</f>
        <v>1.095890410958904</v>
      </c>
      <c r="K129" s="2">
        <v>24432</v>
      </c>
      <c r="L129" s="1">
        <f>K129/SUM($K$117:$K$121)*100</f>
        <v>29.647247266682037</v>
      </c>
      <c r="M129" t="s">
        <v>20</v>
      </c>
    </row>
    <row r="130" spans="1:13" x14ac:dyDescent="0.3">
      <c r="A130" t="s">
        <v>29</v>
      </c>
      <c r="B130">
        <v>13</v>
      </c>
      <c r="C130" t="s">
        <v>13</v>
      </c>
      <c r="D130" t="s">
        <v>27</v>
      </c>
      <c r="E130" t="s">
        <v>45</v>
      </c>
      <c r="F130">
        <v>13</v>
      </c>
      <c r="G130">
        <v>6</v>
      </c>
      <c r="H130">
        <v>8</v>
      </c>
      <c r="I130">
        <v>241</v>
      </c>
      <c r="J130" s="1">
        <f>I130/games!$B$14</f>
        <v>6.0024906600249066</v>
      </c>
      <c r="K130" s="2">
        <v>36629</v>
      </c>
      <c r="L130" s="1">
        <f>K130/SUM($K$117:$K$121)*100</f>
        <v>44.447815165819264</v>
      </c>
      <c r="M130" t="s">
        <v>20</v>
      </c>
    </row>
    <row r="131" spans="1:13" x14ac:dyDescent="0.3">
      <c r="A131" t="s">
        <v>79</v>
      </c>
      <c r="B131">
        <v>13</v>
      </c>
      <c r="C131" t="s">
        <v>13</v>
      </c>
      <c r="D131" t="s">
        <v>24</v>
      </c>
      <c r="E131" t="s">
        <v>81</v>
      </c>
      <c r="F131">
        <v>6</v>
      </c>
      <c r="G131">
        <v>7</v>
      </c>
      <c r="H131">
        <v>16</v>
      </c>
      <c r="I131">
        <v>205</v>
      </c>
      <c r="J131" s="1">
        <f>I131/games!$B$14</f>
        <v>5.1058530510585305</v>
      </c>
      <c r="K131" s="2">
        <v>14439</v>
      </c>
      <c r="L131" s="1">
        <f>K131/SUM($K$117:$K$121)*100</f>
        <v>17.521144535184263</v>
      </c>
      <c r="M131" t="s">
        <v>20</v>
      </c>
    </row>
    <row r="132" spans="1:13" x14ac:dyDescent="0.3">
      <c r="A132" t="s">
        <v>34</v>
      </c>
      <c r="B132">
        <v>14</v>
      </c>
      <c r="C132" t="s">
        <v>15</v>
      </c>
      <c r="D132" t="s">
        <v>14</v>
      </c>
      <c r="E132" t="s">
        <v>19</v>
      </c>
      <c r="F132">
        <v>6</v>
      </c>
      <c r="G132">
        <v>5</v>
      </c>
      <c r="H132">
        <v>9</v>
      </c>
      <c r="I132">
        <v>191</v>
      </c>
      <c r="J132" s="1">
        <f>I132/games!$B$15</f>
        <v>5.9378238341968919</v>
      </c>
      <c r="K132" s="2">
        <v>22200</v>
      </c>
      <c r="L132" s="1">
        <f>K132/SUM($K$132:$K$136)*100</f>
        <v>23.49206349206349</v>
      </c>
      <c r="M132" t="s">
        <v>20</v>
      </c>
    </row>
    <row r="133" spans="1:13" x14ac:dyDescent="0.3">
      <c r="A133" t="s">
        <v>66</v>
      </c>
      <c r="B133">
        <v>14</v>
      </c>
      <c r="C133" t="s">
        <v>15</v>
      </c>
      <c r="D133" t="s">
        <v>30</v>
      </c>
      <c r="E133" t="s">
        <v>103</v>
      </c>
      <c r="F133">
        <v>4</v>
      </c>
      <c r="G133">
        <v>7</v>
      </c>
      <c r="H133">
        <v>9</v>
      </c>
      <c r="I133">
        <v>190</v>
      </c>
      <c r="J133" s="1">
        <f>I133/games!$B$15</f>
        <v>5.9067357512953373</v>
      </c>
      <c r="K133" s="2">
        <v>19600</v>
      </c>
      <c r="L133" s="1">
        <f t="shared" ref="L133:L136" si="12">K133/SUM($K$132:$K$136)*100</f>
        <v>20.74074074074074</v>
      </c>
      <c r="M133" t="s">
        <v>20</v>
      </c>
    </row>
    <row r="134" spans="1:13" x14ac:dyDescent="0.3">
      <c r="A134" t="s">
        <v>79</v>
      </c>
      <c r="B134">
        <v>14</v>
      </c>
      <c r="C134" t="s">
        <v>15</v>
      </c>
      <c r="D134" t="s">
        <v>24</v>
      </c>
      <c r="E134" t="s">
        <v>104</v>
      </c>
      <c r="F134">
        <v>12</v>
      </c>
      <c r="G134">
        <v>9</v>
      </c>
      <c r="H134">
        <v>7</v>
      </c>
      <c r="I134">
        <v>137</v>
      </c>
      <c r="J134" s="1">
        <f>I134/games!$B$15</f>
        <v>4.2590673575129534</v>
      </c>
      <c r="K134" s="2">
        <v>22700</v>
      </c>
      <c r="L134" s="1">
        <f t="shared" si="12"/>
        <v>24.021164021164022</v>
      </c>
      <c r="M134" t="s">
        <v>38</v>
      </c>
    </row>
    <row r="135" spans="1:13" x14ac:dyDescent="0.3">
      <c r="A135" t="s">
        <v>39</v>
      </c>
      <c r="B135">
        <v>14</v>
      </c>
      <c r="C135" t="s">
        <v>15</v>
      </c>
      <c r="D135" t="s">
        <v>22</v>
      </c>
      <c r="E135" t="s">
        <v>42</v>
      </c>
      <c r="F135">
        <v>1</v>
      </c>
      <c r="G135">
        <v>9</v>
      </c>
      <c r="H135">
        <v>11</v>
      </c>
      <c r="I135">
        <v>34</v>
      </c>
      <c r="J135" s="1">
        <f>I135/games!$B$15</f>
        <v>1.0569948186528497</v>
      </c>
      <c r="K135" s="2">
        <v>2900</v>
      </c>
      <c r="L135" s="1">
        <f t="shared" si="12"/>
        <v>3.0687830687830688</v>
      </c>
      <c r="M135" t="s">
        <v>20</v>
      </c>
    </row>
    <row r="136" spans="1:13" x14ac:dyDescent="0.3">
      <c r="A136" t="s">
        <v>29</v>
      </c>
      <c r="B136">
        <v>14</v>
      </c>
      <c r="C136" t="s">
        <v>15</v>
      </c>
      <c r="D136" t="s">
        <v>27</v>
      </c>
      <c r="E136" t="s">
        <v>105</v>
      </c>
      <c r="F136">
        <v>7</v>
      </c>
      <c r="G136">
        <v>9</v>
      </c>
      <c r="H136">
        <v>13</v>
      </c>
      <c r="I136">
        <v>154</v>
      </c>
      <c r="J136" s="1">
        <f>I136/games!$B$15</f>
        <v>4.7875647668393784</v>
      </c>
      <c r="K136" s="2">
        <v>27100</v>
      </c>
      <c r="L136" s="1">
        <f>K136/SUM($K$132:$K$136)*100</f>
        <v>28.677248677248677</v>
      </c>
      <c r="M136" t="s">
        <v>20</v>
      </c>
    </row>
    <row r="137" spans="1:13" x14ac:dyDescent="0.3">
      <c r="A137" t="s">
        <v>10</v>
      </c>
      <c r="B137">
        <v>14</v>
      </c>
      <c r="C137" t="s">
        <v>13</v>
      </c>
      <c r="D137" t="s">
        <v>24</v>
      </c>
      <c r="E137" t="s">
        <v>53</v>
      </c>
      <c r="F137">
        <v>7</v>
      </c>
      <c r="G137">
        <v>8</v>
      </c>
      <c r="H137">
        <v>14</v>
      </c>
      <c r="I137">
        <v>187</v>
      </c>
      <c r="J137" s="1">
        <f>I137/games!$B$15</f>
        <v>5.8134715025906738</v>
      </c>
      <c r="K137" s="2">
        <v>19600</v>
      </c>
      <c r="L137" s="1">
        <f>K137/SUM($K$137:$K$141)*100</f>
        <v>16.780821917808218</v>
      </c>
      <c r="M137" t="s">
        <v>20</v>
      </c>
    </row>
    <row r="138" spans="1:13" x14ac:dyDescent="0.3">
      <c r="A138" t="s">
        <v>11</v>
      </c>
      <c r="B138">
        <v>14</v>
      </c>
      <c r="C138" t="s">
        <v>13</v>
      </c>
      <c r="D138" t="s">
        <v>30</v>
      </c>
      <c r="E138" t="s">
        <v>41</v>
      </c>
      <c r="F138">
        <v>8</v>
      </c>
      <c r="G138">
        <v>5</v>
      </c>
      <c r="H138">
        <v>11</v>
      </c>
      <c r="I138">
        <v>205</v>
      </c>
      <c r="J138" s="1">
        <f>I138/games!$B$15</f>
        <v>6.3730569948186533</v>
      </c>
      <c r="K138" s="2">
        <v>27900</v>
      </c>
      <c r="L138" s="1">
        <f t="shared" ref="L138:L151" si="13">K138/SUM($K$137:$K$141)*100</f>
        <v>23.886986301369863</v>
      </c>
      <c r="M138" t="s">
        <v>20</v>
      </c>
    </row>
    <row r="139" spans="1:13" x14ac:dyDescent="0.3">
      <c r="A139" t="s">
        <v>21</v>
      </c>
      <c r="B139">
        <v>14</v>
      </c>
      <c r="C139" t="s">
        <v>13</v>
      </c>
      <c r="D139" t="s">
        <v>22</v>
      </c>
      <c r="E139" t="s">
        <v>60</v>
      </c>
      <c r="F139">
        <v>3</v>
      </c>
      <c r="G139">
        <v>6</v>
      </c>
      <c r="H139">
        <v>23</v>
      </c>
      <c r="I139">
        <v>43</v>
      </c>
      <c r="J139" s="1">
        <f>I139/games!$B$15</f>
        <v>1.3367875647668395</v>
      </c>
      <c r="K139" s="2">
        <v>15100</v>
      </c>
      <c r="L139" s="1">
        <f t="shared" si="13"/>
        <v>12.92808219178082</v>
      </c>
      <c r="M139" t="s">
        <v>20</v>
      </c>
    </row>
    <row r="140" spans="1:13" x14ac:dyDescent="0.3">
      <c r="A140" t="s">
        <v>36</v>
      </c>
      <c r="B140">
        <v>14</v>
      </c>
      <c r="C140" t="s">
        <v>13</v>
      </c>
      <c r="D140" t="s">
        <v>14</v>
      </c>
      <c r="E140" t="s">
        <v>100</v>
      </c>
      <c r="F140">
        <v>13</v>
      </c>
      <c r="G140">
        <v>4</v>
      </c>
      <c r="H140">
        <v>13</v>
      </c>
      <c r="I140">
        <v>188</v>
      </c>
      <c r="J140" s="1">
        <f>I140/games!$B$15</f>
        <v>5.8445595854922283</v>
      </c>
      <c r="K140" s="2">
        <v>33500</v>
      </c>
      <c r="L140" s="1">
        <f t="shared" si="13"/>
        <v>28.68150684931507</v>
      </c>
      <c r="M140" t="s">
        <v>20</v>
      </c>
    </row>
    <row r="141" spans="1:13" x14ac:dyDescent="0.3">
      <c r="A141" t="s">
        <v>8</v>
      </c>
      <c r="B141">
        <v>14</v>
      </c>
      <c r="C141" t="s">
        <v>13</v>
      </c>
      <c r="D141" t="s">
        <v>27</v>
      </c>
      <c r="E141" t="s">
        <v>106</v>
      </c>
      <c r="F141">
        <v>8</v>
      </c>
      <c r="G141">
        <v>7</v>
      </c>
      <c r="H141">
        <v>13</v>
      </c>
      <c r="I141">
        <v>137</v>
      </c>
      <c r="J141" s="1">
        <f>I141/games!$B$15</f>
        <v>4.2590673575129534</v>
      </c>
      <c r="K141" s="2">
        <v>20700</v>
      </c>
      <c r="L141" s="1">
        <f t="shared" si="13"/>
        <v>17.722602739726025</v>
      </c>
      <c r="M141" t="s">
        <v>20</v>
      </c>
    </row>
    <row r="142" spans="1:13" x14ac:dyDescent="0.3">
      <c r="A142" t="s">
        <v>79</v>
      </c>
      <c r="B142">
        <v>15</v>
      </c>
      <c r="C142" t="s">
        <v>15</v>
      </c>
      <c r="D142" t="s">
        <v>24</v>
      </c>
      <c r="E142" t="s">
        <v>53</v>
      </c>
      <c r="F142">
        <v>0</v>
      </c>
      <c r="G142">
        <v>10</v>
      </c>
      <c r="H142">
        <v>6</v>
      </c>
      <c r="I142">
        <v>146</v>
      </c>
      <c r="J142" s="1">
        <f>I142/games!$B$16</f>
        <v>4.5648775403856172</v>
      </c>
      <c r="K142" s="2">
        <v>7700</v>
      </c>
      <c r="L142" s="1">
        <f>K142/SUM($K$142:$K$146)*100</f>
        <v>9.3560145808019435</v>
      </c>
      <c r="M142" t="s">
        <v>20</v>
      </c>
    </row>
    <row r="143" spans="1:13" x14ac:dyDescent="0.3">
      <c r="A143" t="s">
        <v>34</v>
      </c>
      <c r="B143">
        <v>15</v>
      </c>
      <c r="C143" t="s">
        <v>15</v>
      </c>
      <c r="D143" t="s">
        <v>14</v>
      </c>
      <c r="E143" t="s">
        <v>47</v>
      </c>
      <c r="F143">
        <v>8</v>
      </c>
      <c r="G143">
        <v>6</v>
      </c>
      <c r="H143">
        <v>6</v>
      </c>
      <c r="I143">
        <v>219</v>
      </c>
      <c r="J143" s="1">
        <f>I143/games!$B$16</f>
        <v>6.8473163105784263</v>
      </c>
      <c r="K143" s="2">
        <v>22400</v>
      </c>
      <c r="L143" s="1">
        <f t="shared" ref="L143:L146" si="14">K143/SUM($K$142:$K$146)*100</f>
        <v>27.217496962332927</v>
      </c>
      <c r="M143" t="s">
        <v>20</v>
      </c>
    </row>
    <row r="144" spans="1:13" x14ac:dyDescent="0.3">
      <c r="A144" t="s">
        <v>29</v>
      </c>
      <c r="B144">
        <v>15</v>
      </c>
      <c r="C144" t="s">
        <v>15</v>
      </c>
      <c r="D144" t="s">
        <v>27</v>
      </c>
      <c r="E144" t="s">
        <v>107</v>
      </c>
      <c r="F144">
        <v>6</v>
      </c>
      <c r="G144">
        <v>7</v>
      </c>
      <c r="H144">
        <v>6</v>
      </c>
      <c r="I144">
        <v>252</v>
      </c>
      <c r="J144" s="1">
        <f>I144/games!$B$16</f>
        <v>7.8791036998436681</v>
      </c>
      <c r="K144" s="2">
        <v>20900</v>
      </c>
      <c r="L144" s="1">
        <f t="shared" si="14"/>
        <v>25.394896719319565</v>
      </c>
      <c r="M144" t="s">
        <v>20</v>
      </c>
    </row>
    <row r="145" spans="1:13" x14ac:dyDescent="0.3">
      <c r="A145" t="s">
        <v>39</v>
      </c>
      <c r="B145">
        <v>15</v>
      </c>
      <c r="C145" t="s">
        <v>15</v>
      </c>
      <c r="D145" t="s">
        <v>22</v>
      </c>
      <c r="E145" t="s">
        <v>86</v>
      </c>
      <c r="F145">
        <v>1</v>
      </c>
      <c r="G145">
        <v>8</v>
      </c>
      <c r="H145">
        <v>11</v>
      </c>
      <c r="I145">
        <v>32</v>
      </c>
      <c r="J145" s="1">
        <f>I145/games!$B$16</f>
        <v>1.000521104742053</v>
      </c>
      <c r="K145" s="2">
        <v>16100</v>
      </c>
      <c r="L145" s="1">
        <f t="shared" si="14"/>
        <v>19.562575941676794</v>
      </c>
      <c r="M145" t="s">
        <v>20</v>
      </c>
    </row>
    <row r="146" spans="1:13" x14ac:dyDescent="0.3">
      <c r="A146" t="s">
        <v>66</v>
      </c>
      <c r="B146">
        <v>15</v>
      </c>
      <c r="C146" t="s">
        <v>15</v>
      </c>
      <c r="D146" t="s">
        <v>30</v>
      </c>
      <c r="E146" t="s">
        <v>108</v>
      </c>
      <c r="F146">
        <v>4</v>
      </c>
      <c r="G146">
        <v>8</v>
      </c>
      <c r="H146">
        <v>5</v>
      </c>
      <c r="I146">
        <v>204</v>
      </c>
      <c r="J146" s="1">
        <f>I146/games!$B$16</f>
        <v>6.3783220427305887</v>
      </c>
      <c r="K146" s="2">
        <v>15200</v>
      </c>
      <c r="L146" s="1">
        <f t="shared" si="14"/>
        <v>18.469015795868774</v>
      </c>
      <c r="M146" t="s">
        <v>20</v>
      </c>
    </row>
    <row r="147" spans="1:13" x14ac:dyDescent="0.3">
      <c r="A147" t="s">
        <v>10</v>
      </c>
      <c r="B147">
        <v>15</v>
      </c>
      <c r="C147" t="s">
        <v>13</v>
      </c>
      <c r="D147" t="s">
        <v>24</v>
      </c>
      <c r="E147" t="s">
        <v>33</v>
      </c>
      <c r="F147">
        <v>16</v>
      </c>
      <c r="G147">
        <v>5</v>
      </c>
      <c r="H147">
        <v>7</v>
      </c>
      <c r="I147">
        <v>213</v>
      </c>
      <c r="J147" s="1">
        <f>I147/games!$B$16</f>
        <v>6.6597186034392912</v>
      </c>
      <c r="K147" s="2">
        <v>26100</v>
      </c>
      <c r="L147" s="1">
        <f>K147/SUM($K$147:$K$151)*100</f>
        <v>30.419580419580424</v>
      </c>
      <c r="M147" t="s">
        <v>20</v>
      </c>
    </row>
    <row r="148" spans="1:13" x14ac:dyDescent="0.3">
      <c r="A148" t="s">
        <v>36</v>
      </c>
      <c r="B148">
        <v>15</v>
      </c>
      <c r="C148" t="s">
        <v>13</v>
      </c>
      <c r="D148" t="s">
        <v>14</v>
      </c>
      <c r="E148" t="s">
        <v>100</v>
      </c>
      <c r="F148">
        <v>9</v>
      </c>
      <c r="G148">
        <v>3</v>
      </c>
      <c r="H148">
        <v>8</v>
      </c>
      <c r="I148">
        <v>177</v>
      </c>
      <c r="J148" s="1">
        <f>I148/games!$B$16</f>
        <v>5.534132360604481</v>
      </c>
      <c r="K148" s="2">
        <v>19100</v>
      </c>
      <c r="L148" s="1">
        <f t="shared" ref="L148:L161" si="15">K148/SUM($K$147:$K$151)*100</f>
        <v>22.261072261072261</v>
      </c>
      <c r="M148" t="s">
        <v>20</v>
      </c>
    </row>
    <row r="149" spans="1:13" x14ac:dyDescent="0.3">
      <c r="A149" t="s">
        <v>11</v>
      </c>
      <c r="B149">
        <v>15</v>
      </c>
      <c r="C149" t="s">
        <v>13</v>
      </c>
      <c r="D149" t="s">
        <v>30</v>
      </c>
      <c r="E149" t="s">
        <v>41</v>
      </c>
      <c r="F149">
        <v>6</v>
      </c>
      <c r="G149">
        <v>4</v>
      </c>
      <c r="H149">
        <v>5</v>
      </c>
      <c r="I149">
        <v>181</v>
      </c>
      <c r="J149" s="1">
        <f>I149/games!$B$16</f>
        <v>5.659197498697238</v>
      </c>
      <c r="K149" s="2">
        <v>16500</v>
      </c>
      <c r="L149" s="1">
        <f t="shared" si="15"/>
        <v>19.230769230769234</v>
      </c>
      <c r="M149" t="s">
        <v>20</v>
      </c>
    </row>
    <row r="150" spans="1:13" x14ac:dyDescent="0.3">
      <c r="A150" t="s">
        <v>21</v>
      </c>
      <c r="B150">
        <v>15</v>
      </c>
      <c r="C150" t="s">
        <v>13</v>
      </c>
      <c r="D150" t="s">
        <v>22</v>
      </c>
      <c r="E150" t="s">
        <v>42</v>
      </c>
      <c r="F150">
        <v>4</v>
      </c>
      <c r="G150">
        <v>5</v>
      </c>
      <c r="H150">
        <v>16</v>
      </c>
      <c r="I150">
        <v>35</v>
      </c>
      <c r="J150" s="1">
        <f>I150/games!$B$16</f>
        <v>1.0943199583116205</v>
      </c>
      <c r="K150" s="2">
        <v>8200</v>
      </c>
      <c r="L150" s="1">
        <f t="shared" si="15"/>
        <v>9.5571095571095572</v>
      </c>
      <c r="M150" t="s">
        <v>20</v>
      </c>
    </row>
    <row r="151" spans="1:13" x14ac:dyDescent="0.3">
      <c r="A151" t="s">
        <v>8</v>
      </c>
      <c r="B151">
        <v>15</v>
      </c>
      <c r="C151" t="s">
        <v>13</v>
      </c>
      <c r="D151" t="s">
        <v>27</v>
      </c>
      <c r="E151" t="s">
        <v>109</v>
      </c>
      <c r="F151">
        <v>4</v>
      </c>
      <c r="G151">
        <v>2</v>
      </c>
      <c r="H151">
        <v>13</v>
      </c>
      <c r="I151">
        <v>193</v>
      </c>
      <c r="J151" s="1">
        <f>I151/games!$B$16</f>
        <v>6.0343929129755081</v>
      </c>
      <c r="K151" s="2">
        <v>15900</v>
      </c>
      <c r="L151" s="1">
        <f>K151/SUM($K$147:$K$151)*100</f>
        <v>18.53146853146853</v>
      </c>
      <c r="M151" t="s">
        <v>38</v>
      </c>
    </row>
    <row r="152" spans="1:13" x14ac:dyDescent="0.3">
      <c r="A152" t="s">
        <v>79</v>
      </c>
      <c r="B152">
        <v>16</v>
      </c>
      <c r="C152" t="s">
        <v>15</v>
      </c>
      <c r="D152" t="s">
        <v>24</v>
      </c>
      <c r="E152" t="s">
        <v>81</v>
      </c>
      <c r="F152">
        <v>5</v>
      </c>
      <c r="G152">
        <v>5</v>
      </c>
      <c r="H152">
        <v>13</v>
      </c>
      <c r="I152">
        <v>148</v>
      </c>
      <c r="J152" s="1">
        <f>I152/games!$B$17</f>
        <v>3.8575152041702867</v>
      </c>
      <c r="K152" s="2">
        <v>12300</v>
      </c>
      <c r="L152" s="1">
        <f>K152/SUM($K$152:$K$156)*100</f>
        <v>8.8808664259927799</v>
      </c>
      <c r="M152" t="s">
        <v>38</v>
      </c>
    </row>
    <row r="153" spans="1:13" x14ac:dyDescent="0.3">
      <c r="A153" t="s">
        <v>34</v>
      </c>
      <c r="B153">
        <v>16</v>
      </c>
      <c r="C153" t="s">
        <v>15</v>
      </c>
      <c r="D153" t="s">
        <v>14</v>
      </c>
      <c r="E153" t="s">
        <v>47</v>
      </c>
      <c r="F153">
        <v>13</v>
      </c>
      <c r="G153">
        <v>8</v>
      </c>
      <c r="H153">
        <v>11</v>
      </c>
      <c r="I153">
        <v>242</v>
      </c>
      <c r="J153" s="1">
        <f>I153/games!$B$17</f>
        <v>6.3075586446568197</v>
      </c>
      <c r="K153" s="2">
        <v>37900</v>
      </c>
      <c r="L153" s="1">
        <f t="shared" ref="L153:L161" si="16">K153/SUM($K$152:$K$156)*100</f>
        <v>27.36462093862816</v>
      </c>
      <c r="M153" t="s">
        <v>20</v>
      </c>
    </row>
    <row r="154" spans="1:13" x14ac:dyDescent="0.3">
      <c r="A154" t="s">
        <v>66</v>
      </c>
      <c r="B154">
        <v>16</v>
      </c>
      <c r="C154" t="s">
        <v>15</v>
      </c>
      <c r="D154" t="s">
        <v>30</v>
      </c>
      <c r="E154" t="s">
        <v>110</v>
      </c>
      <c r="F154">
        <v>6</v>
      </c>
      <c r="G154">
        <v>6</v>
      </c>
      <c r="H154">
        <v>9</v>
      </c>
      <c r="I154">
        <v>282</v>
      </c>
      <c r="J154" s="1">
        <f>I154/games!$B$17</f>
        <v>7.3501303214596003</v>
      </c>
      <c r="K154" s="2">
        <v>21100</v>
      </c>
      <c r="L154" s="1">
        <f t="shared" si="16"/>
        <v>15.234657039711191</v>
      </c>
      <c r="M154" t="s">
        <v>20</v>
      </c>
    </row>
    <row r="155" spans="1:13" x14ac:dyDescent="0.3">
      <c r="A155" t="s">
        <v>39</v>
      </c>
      <c r="B155">
        <v>16</v>
      </c>
      <c r="C155" t="s">
        <v>15</v>
      </c>
      <c r="D155" t="s">
        <v>22</v>
      </c>
      <c r="E155" t="s">
        <v>40</v>
      </c>
      <c r="F155">
        <v>1</v>
      </c>
      <c r="G155">
        <v>7</v>
      </c>
      <c r="H155">
        <v>20</v>
      </c>
      <c r="I155">
        <v>41</v>
      </c>
      <c r="J155" s="1">
        <f>I155/games!$B$17</f>
        <v>1.0686359687228497</v>
      </c>
      <c r="K155" s="2">
        <v>9100</v>
      </c>
      <c r="L155" s="1">
        <f t="shared" si="16"/>
        <v>6.5703971119133575</v>
      </c>
      <c r="M155" t="s">
        <v>20</v>
      </c>
    </row>
    <row r="156" spans="1:13" x14ac:dyDescent="0.3">
      <c r="A156" t="s">
        <v>29</v>
      </c>
      <c r="B156">
        <v>16</v>
      </c>
      <c r="C156" t="s">
        <v>15</v>
      </c>
      <c r="D156" t="s">
        <v>27</v>
      </c>
      <c r="E156" t="s">
        <v>111</v>
      </c>
      <c r="F156">
        <v>14</v>
      </c>
      <c r="G156">
        <v>6</v>
      </c>
      <c r="H156">
        <v>13</v>
      </c>
      <c r="I156">
        <v>313</v>
      </c>
      <c r="J156" s="1">
        <f>I156/games!$B$17</f>
        <v>8.1581233709817553</v>
      </c>
      <c r="K156" s="2">
        <v>58100</v>
      </c>
      <c r="L156" s="1">
        <f t="shared" si="16"/>
        <v>41.949458483754512</v>
      </c>
      <c r="M156" t="s">
        <v>20</v>
      </c>
    </row>
    <row r="157" spans="1:13" x14ac:dyDescent="0.3">
      <c r="A157" t="s">
        <v>10</v>
      </c>
      <c r="B157">
        <v>16</v>
      </c>
      <c r="C157" t="s">
        <v>13</v>
      </c>
      <c r="D157" t="s">
        <v>24</v>
      </c>
      <c r="E157" t="s">
        <v>25</v>
      </c>
      <c r="F157">
        <v>5</v>
      </c>
      <c r="G157">
        <v>9</v>
      </c>
      <c r="H157">
        <v>17</v>
      </c>
      <c r="I157">
        <v>184</v>
      </c>
      <c r="J157" s="1">
        <f>I157/games!$B$17</f>
        <v>4.7958297132927887</v>
      </c>
      <c r="K157" s="2">
        <v>19200</v>
      </c>
      <c r="L157" s="1">
        <f>K157/SUM($K$157:$K$161)*100</f>
        <v>15.699100572363042</v>
      </c>
      <c r="M157" t="s">
        <v>20</v>
      </c>
    </row>
    <row r="158" spans="1:13" x14ac:dyDescent="0.3">
      <c r="A158" t="s">
        <v>36</v>
      </c>
      <c r="B158">
        <v>16</v>
      </c>
      <c r="C158" t="s">
        <v>13</v>
      </c>
      <c r="D158" t="s">
        <v>14</v>
      </c>
      <c r="E158" t="s">
        <v>100</v>
      </c>
      <c r="F158">
        <v>11</v>
      </c>
      <c r="G158">
        <v>4</v>
      </c>
      <c r="H158">
        <v>9</v>
      </c>
      <c r="I158">
        <v>187</v>
      </c>
      <c r="J158" s="1">
        <f>I158/games!$B$17</f>
        <v>4.8740225890529976</v>
      </c>
      <c r="K158" s="2">
        <v>34400</v>
      </c>
      <c r="L158" s="1">
        <f t="shared" ref="L158:L166" si="17">K158/SUM($K$157:$K$161)*100</f>
        <v>28.127555192150449</v>
      </c>
      <c r="M158" t="s">
        <v>20</v>
      </c>
    </row>
    <row r="159" spans="1:13" x14ac:dyDescent="0.3">
      <c r="A159" t="s">
        <v>11</v>
      </c>
      <c r="B159">
        <v>16</v>
      </c>
      <c r="C159" t="s">
        <v>13</v>
      </c>
      <c r="D159" t="s">
        <v>30</v>
      </c>
      <c r="E159" t="s">
        <v>69</v>
      </c>
      <c r="F159">
        <v>6</v>
      </c>
      <c r="G159">
        <v>7</v>
      </c>
      <c r="H159">
        <v>11</v>
      </c>
      <c r="I159">
        <v>235</v>
      </c>
      <c r="J159" s="1">
        <f>I159/games!$B$17</f>
        <v>6.1251086012163336</v>
      </c>
      <c r="K159" s="2">
        <v>28000</v>
      </c>
      <c r="L159" s="1">
        <f t="shared" si="17"/>
        <v>22.894521668029437</v>
      </c>
      <c r="M159" t="s">
        <v>20</v>
      </c>
    </row>
    <row r="160" spans="1:13" x14ac:dyDescent="0.3">
      <c r="A160" t="s">
        <v>21</v>
      </c>
      <c r="B160">
        <v>16</v>
      </c>
      <c r="C160" t="s">
        <v>13</v>
      </c>
      <c r="D160" t="s">
        <v>22</v>
      </c>
      <c r="E160" t="s">
        <v>71</v>
      </c>
      <c r="F160">
        <v>1</v>
      </c>
      <c r="G160">
        <v>10</v>
      </c>
      <c r="H160">
        <v>21</v>
      </c>
      <c r="I160">
        <v>32</v>
      </c>
      <c r="J160" s="1">
        <f>I160/games!$B$17</f>
        <v>0.8340573414422241</v>
      </c>
      <c r="K160" s="2">
        <v>15000</v>
      </c>
      <c r="L160" s="1">
        <f t="shared" si="17"/>
        <v>12.264922322158627</v>
      </c>
      <c r="M160" t="s">
        <v>20</v>
      </c>
    </row>
    <row r="161" spans="1:13" x14ac:dyDescent="0.3">
      <c r="A161" t="s">
        <v>8</v>
      </c>
      <c r="B161">
        <v>16</v>
      </c>
      <c r="C161" t="s">
        <v>13</v>
      </c>
      <c r="D161" t="s">
        <v>27</v>
      </c>
      <c r="E161" t="s">
        <v>112</v>
      </c>
      <c r="F161">
        <v>9</v>
      </c>
      <c r="G161">
        <v>9</v>
      </c>
      <c r="H161">
        <v>7</v>
      </c>
      <c r="I161">
        <v>226</v>
      </c>
      <c r="J161" s="1">
        <f>I161/games!$B$17</f>
        <v>5.890529973935708</v>
      </c>
      <c r="K161" s="2">
        <v>25700</v>
      </c>
      <c r="L161" s="1">
        <f t="shared" si="17"/>
        <v>21.013900245298448</v>
      </c>
      <c r="M161" t="s">
        <v>20</v>
      </c>
    </row>
    <row r="162" spans="1:13" x14ac:dyDescent="0.3">
      <c r="A162" t="s">
        <v>8</v>
      </c>
      <c r="B162">
        <v>17</v>
      </c>
      <c r="C162" t="s">
        <v>15</v>
      </c>
      <c r="D162" t="s">
        <v>14</v>
      </c>
      <c r="E162" t="s">
        <v>19</v>
      </c>
      <c r="F162">
        <v>10</v>
      </c>
      <c r="G162">
        <v>7</v>
      </c>
      <c r="H162">
        <v>6</v>
      </c>
      <c r="I162">
        <v>164</v>
      </c>
      <c r="J162" s="1">
        <f>I162/games!$B$18</f>
        <v>5.2480000000000002</v>
      </c>
      <c r="K162" s="2">
        <v>33567</v>
      </c>
      <c r="L162" s="1">
        <f>K162/SUM($K$162:$K$166)*100</f>
        <v>31.70047597461469</v>
      </c>
      <c r="M162" t="s">
        <v>20</v>
      </c>
    </row>
    <row r="163" spans="1:13" x14ac:dyDescent="0.3">
      <c r="A163" t="s">
        <v>113</v>
      </c>
      <c r="B163">
        <v>17</v>
      </c>
      <c r="C163" t="s">
        <v>15</v>
      </c>
      <c r="D163" t="s">
        <v>22</v>
      </c>
      <c r="E163" t="s">
        <v>71</v>
      </c>
      <c r="F163">
        <v>1</v>
      </c>
      <c r="G163">
        <v>5</v>
      </c>
      <c r="H163">
        <v>12</v>
      </c>
      <c r="I163">
        <v>34</v>
      </c>
      <c r="J163" s="1">
        <f>I163/games!$B$18</f>
        <v>1.0880000000000001</v>
      </c>
      <c r="K163" s="2">
        <v>14370</v>
      </c>
      <c r="L163" s="1">
        <f t="shared" ref="L163:L170" si="18">K163/SUM($K$162:$K$166)*100</f>
        <v>13.570942883046239</v>
      </c>
      <c r="M163" t="s">
        <v>20</v>
      </c>
    </row>
    <row r="164" spans="1:13" x14ac:dyDescent="0.3">
      <c r="A164" t="s">
        <v>10</v>
      </c>
      <c r="B164">
        <v>17</v>
      </c>
      <c r="C164" t="s">
        <v>15</v>
      </c>
      <c r="D164" t="s">
        <v>24</v>
      </c>
      <c r="E164" t="s">
        <v>104</v>
      </c>
      <c r="F164">
        <v>4</v>
      </c>
      <c r="G164">
        <v>11</v>
      </c>
      <c r="H164">
        <v>6</v>
      </c>
      <c r="I164">
        <v>144</v>
      </c>
      <c r="J164" s="1">
        <f>I164/games!$B$18</f>
        <v>4.6079999999999997</v>
      </c>
      <c r="K164" s="2">
        <v>23503</v>
      </c>
      <c r="L164" s="1">
        <f t="shared" si="18"/>
        <v>22.196093986098518</v>
      </c>
      <c r="M164" t="s">
        <v>20</v>
      </c>
    </row>
    <row r="165" spans="1:13" x14ac:dyDescent="0.3">
      <c r="A165" t="s">
        <v>11</v>
      </c>
      <c r="B165">
        <v>17</v>
      </c>
      <c r="C165" t="s">
        <v>15</v>
      </c>
      <c r="D165" t="s">
        <v>30</v>
      </c>
      <c r="E165" t="s">
        <v>41</v>
      </c>
      <c r="F165">
        <v>4</v>
      </c>
      <c r="G165">
        <v>3</v>
      </c>
      <c r="H165">
        <v>8</v>
      </c>
      <c r="I165">
        <v>217</v>
      </c>
      <c r="J165" s="1">
        <f>I165/games!$B$18</f>
        <v>6.944</v>
      </c>
      <c r="K165" s="2">
        <v>18287</v>
      </c>
      <c r="L165" s="1">
        <f t="shared" si="18"/>
        <v>17.270134481716532</v>
      </c>
      <c r="M165" t="s">
        <v>20</v>
      </c>
    </row>
    <row r="166" spans="1:13" x14ac:dyDescent="0.3">
      <c r="A166" t="s">
        <v>66</v>
      </c>
      <c r="B166">
        <v>17</v>
      </c>
      <c r="C166" t="s">
        <v>15</v>
      </c>
      <c r="D166" t="s">
        <v>27</v>
      </c>
      <c r="E166" t="s">
        <v>56</v>
      </c>
      <c r="F166">
        <v>3</v>
      </c>
      <c r="G166">
        <v>11</v>
      </c>
      <c r="H166">
        <v>5</v>
      </c>
      <c r="I166">
        <v>161</v>
      </c>
      <c r="J166" s="1">
        <f>I166/games!$B$18</f>
        <v>5.1520000000000001</v>
      </c>
      <c r="K166" s="2">
        <v>16161</v>
      </c>
      <c r="L166" s="1">
        <f t="shared" si="18"/>
        <v>15.262352674524024</v>
      </c>
      <c r="M166" t="s">
        <v>20</v>
      </c>
    </row>
    <row r="167" spans="1:13" x14ac:dyDescent="0.3">
      <c r="A167" t="s">
        <v>114</v>
      </c>
      <c r="B167">
        <v>17</v>
      </c>
      <c r="C167" t="s">
        <v>13</v>
      </c>
      <c r="D167" t="s">
        <v>14</v>
      </c>
      <c r="E167" t="s">
        <v>37</v>
      </c>
      <c r="F167">
        <v>4</v>
      </c>
      <c r="G167">
        <v>7</v>
      </c>
      <c r="H167">
        <v>8</v>
      </c>
      <c r="I167">
        <v>152</v>
      </c>
      <c r="J167" s="1">
        <f>I167/games!$B$18</f>
        <v>4.8639999999999999</v>
      </c>
      <c r="K167" s="2">
        <v>15433</v>
      </c>
      <c r="L167" s="1">
        <f>K167/SUM($K$167:$K$171)*100</f>
        <v>12.748539943993325</v>
      </c>
      <c r="M167" t="s">
        <v>20</v>
      </c>
    </row>
    <row r="168" spans="1:13" x14ac:dyDescent="0.3">
      <c r="A168" t="s">
        <v>21</v>
      </c>
      <c r="B168">
        <v>17</v>
      </c>
      <c r="C168" t="s">
        <v>13</v>
      </c>
      <c r="D168" t="s">
        <v>22</v>
      </c>
      <c r="E168" t="s">
        <v>115</v>
      </c>
      <c r="F168">
        <v>1</v>
      </c>
      <c r="G168">
        <v>3</v>
      </c>
      <c r="H168">
        <v>16</v>
      </c>
      <c r="I168">
        <v>20</v>
      </c>
      <c r="J168" s="1">
        <f>I168/games!$B$18</f>
        <v>0.64</v>
      </c>
      <c r="K168" s="2">
        <v>4717</v>
      </c>
      <c r="L168" s="1">
        <f t="shared" ref="L168:L176" si="19">K168/SUM($K$167:$K$171)*100</f>
        <v>3.8965115606697673</v>
      </c>
      <c r="M168" t="s">
        <v>20</v>
      </c>
    </row>
    <row r="169" spans="1:13" x14ac:dyDescent="0.3">
      <c r="A169" t="s">
        <v>29</v>
      </c>
      <c r="B169">
        <v>17</v>
      </c>
      <c r="C169" t="s">
        <v>13</v>
      </c>
      <c r="D169" t="s">
        <v>27</v>
      </c>
      <c r="E169" t="s">
        <v>116</v>
      </c>
      <c r="F169">
        <v>14</v>
      </c>
      <c r="G169">
        <v>6</v>
      </c>
      <c r="H169">
        <v>8</v>
      </c>
      <c r="I169">
        <v>238</v>
      </c>
      <c r="J169" s="1">
        <f>I169/games!$B$18</f>
        <v>7.6159999999999997</v>
      </c>
      <c r="K169" s="2">
        <v>45422</v>
      </c>
      <c r="L169" s="1">
        <f t="shared" si="19"/>
        <v>37.521167714382479</v>
      </c>
      <c r="M169" t="s">
        <v>38</v>
      </c>
    </row>
    <row r="170" spans="1:13" x14ac:dyDescent="0.3">
      <c r="A170" t="s">
        <v>32</v>
      </c>
      <c r="B170">
        <v>17</v>
      </c>
      <c r="C170" t="s">
        <v>13</v>
      </c>
      <c r="D170" t="s">
        <v>24</v>
      </c>
      <c r="E170" t="s">
        <v>53</v>
      </c>
      <c r="F170">
        <v>13</v>
      </c>
      <c r="G170">
        <v>1</v>
      </c>
      <c r="H170">
        <v>5</v>
      </c>
      <c r="I170">
        <v>197</v>
      </c>
      <c r="J170" s="1">
        <f>I170/games!$B$18</f>
        <v>6.3040000000000003</v>
      </c>
      <c r="K170" s="2">
        <v>27638</v>
      </c>
      <c r="L170" s="1">
        <f t="shared" si="19"/>
        <v>22.83056741865402</v>
      </c>
      <c r="M170" t="s">
        <v>20</v>
      </c>
    </row>
    <row r="171" spans="1:13" x14ac:dyDescent="0.3">
      <c r="A171" t="s">
        <v>26</v>
      </c>
      <c r="B171">
        <v>17</v>
      </c>
      <c r="C171" t="s">
        <v>13</v>
      </c>
      <c r="D171" t="s">
        <v>30</v>
      </c>
      <c r="E171" t="s">
        <v>117</v>
      </c>
      <c r="F171">
        <v>5</v>
      </c>
      <c r="G171">
        <v>5</v>
      </c>
      <c r="H171">
        <v>3</v>
      </c>
      <c r="I171">
        <v>235</v>
      </c>
      <c r="J171" s="1">
        <f>I171/games!$B$18</f>
        <v>7.52</v>
      </c>
      <c r="K171" s="2">
        <v>27847</v>
      </c>
      <c r="L171" s="1">
        <f t="shared" si="19"/>
        <v>23.003213362300404</v>
      </c>
      <c r="M171" t="s">
        <v>20</v>
      </c>
    </row>
    <row r="172" spans="1:13" x14ac:dyDescent="0.3">
      <c r="A172" t="s">
        <v>8</v>
      </c>
      <c r="B172">
        <v>18</v>
      </c>
      <c r="C172" t="s">
        <v>15</v>
      </c>
      <c r="D172" t="s">
        <v>14</v>
      </c>
      <c r="E172" t="s">
        <v>19</v>
      </c>
      <c r="F172">
        <v>11</v>
      </c>
      <c r="G172">
        <v>9</v>
      </c>
      <c r="H172">
        <v>9</v>
      </c>
      <c r="I172">
        <v>135</v>
      </c>
      <c r="J172" s="1">
        <f>I172/games!$B$19</f>
        <v>3.7361623616236161</v>
      </c>
      <c r="K172" s="2">
        <v>27082</v>
      </c>
      <c r="L172" s="1">
        <f>K172/SUM($K$172:$K$176)*100</f>
        <v>20.926315138777277</v>
      </c>
      <c r="M172" t="s">
        <v>20</v>
      </c>
    </row>
    <row r="173" spans="1:13" x14ac:dyDescent="0.3">
      <c r="A173" t="s">
        <v>10</v>
      </c>
      <c r="B173">
        <v>18</v>
      </c>
      <c r="C173" t="s">
        <v>15</v>
      </c>
      <c r="D173" t="s">
        <v>24</v>
      </c>
      <c r="E173" t="s">
        <v>25</v>
      </c>
      <c r="F173">
        <v>7</v>
      </c>
      <c r="G173">
        <v>11</v>
      </c>
      <c r="H173">
        <v>15</v>
      </c>
      <c r="I173">
        <v>153</v>
      </c>
      <c r="J173" s="1">
        <f>I173/games!$B$19</f>
        <v>4.2343173431734318</v>
      </c>
      <c r="K173" s="2">
        <v>21750</v>
      </c>
      <c r="L173" s="1">
        <f t="shared" ref="L173:L177" si="20">K173/SUM($K$172:$K$176)*100</f>
        <v>16.806268158496632</v>
      </c>
      <c r="M173" t="s">
        <v>20</v>
      </c>
    </row>
    <row r="174" spans="1:13" x14ac:dyDescent="0.3">
      <c r="A174" t="s">
        <v>11</v>
      </c>
      <c r="B174">
        <v>18</v>
      </c>
      <c r="C174" t="s">
        <v>15</v>
      </c>
      <c r="D174" t="s">
        <v>30</v>
      </c>
      <c r="E174" t="s">
        <v>41</v>
      </c>
      <c r="F174">
        <v>4</v>
      </c>
      <c r="G174">
        <v>10</v>
      </c>
      <c r="H174">
        <v>9</v>
      </c>
      <c r="I174">
        <v>204</v>
      </c>
      <c r="J174" s="1">
        <f>I174/games!$B$19</f>
        <v>5.645756457564576</v>
      </c>
      <c r="K174" s="2">
        <v>25829</v>
      </c>
      <c r="L174" s="1">
        <f t="shared" si="20"/>
        <v>19.958119552451013</v>
      </c>
      <c r="M174" t="s">
        <v>20</v>
      </c>
    </row>
    <row r="175" spans="1:13" x14ac:dyDescent="0.3">
      <c r="A175" t="s">
        <v>9</v>
      </c>
      <c r="B175">
        <v>18</v>
      </c>
      <c r="C175" t="s">
        <v>15</v>
      </c>
      <c r="D175" t="s">
        <v>22</v>
      </c>
      <c r="E175" t="s">
        <v>119</v>
      </c>
      <c r="F175">
        <v>5</v>
      </c>
      <c r="G175">
        <v>12</v>
      </c>
      <c r="H175">
        <v>13</v>
      </c>
      <c r="I175">
        <v>72</v>
      </c>
      <c r="J175" s="1">
        <f>I175/games!$B$19</f>
        <v>1.9926199261992621</v>
      </c>
      <c r="K175" s="2">
        <v>17563</v>
      </c>
      <c r="L175" s="1">
        <f t="shared" si="20"/>
        <v>13.570964950237993</v>
      </c>
      <c r="M175" t="s">
        <v>20</v>
      </c>
    </row>
    <row r="176" spans="1:13" x14ac:dyDescent="0.3">
      <c r="A176" t="s">
        <v>118</v>
      </c>
      <c r="B176">
        <v>18</v>
      </c>
      <c r="C176" t="s">
        <v>15</v>
      </c>
      <c r="D176" t="s">
        <v>27</v>
      </c>
      <c r="E176" t="s">
        <v>35</v>
      </c>
      <c r="F176">
        <v>15</v>
      </c>
      <c r="G176">
        <v>11</v>
      </c>
      <c r="H176">
        <v>8</v>
      </c>
      <c r="I176">
        <v>179</v>
      </c>
      <c r="J176" s="1">
        <f>I176/games!$B$19</f>
        <v>4.9538745387453877</v>
      </c>
      <c r="K176" s="2">
        <v>37192</v>
      </c>
      <c r="L176" s="1">
        <f>K176/SUM($K$172:$K$176)*100</f>
        <v>28.738332200037092</v>
      </c>
      <c r="M176" t="s">
        <v>20</v>
      </c>
    </row>
    <row r="177" spans="1:13" x14ac:dyDescent="0.3">
      <c r="A177" t="s">
        <v>29</v>
      </c>
      <c r="B177">
        <v>18</v>
      </c>
      <c r="C177" t="s">
        <v>13</v>
      </c>
      <c r="D177" t="s">
        <v>24</v>
      </c>
      <c r="E177" t="s">
        <v>53</v>
      </c>
      <c r="F177">
        <v>11</v>
      </c>
      <c r="G177">
        <v>7</v>
      </c>
      <c r="H177">
        <v>16</v>
      </c>
      <c r="I177">
        <v>206</v>
      </c>
      <c r="J177" s="1">
        <f>I177/games!$B$19</f>
        <v>5.7011070110701105</v>
      </c>
      <c r="K177" s="2">
        <v>27926</v>
      </c>
      <c r="L177" s="1">
        <f>K177/SUM($K$177:$K$181)*100</f>
        <v>15.413996566817351</v>
      </c>
      <c r="M177" t="s">
        <v>20</v>
      </c>
    </row>
    <row r="178" spans="1:13" x14ac:dyDescent="0.3">
      <c r="A178" t="s">
        <v>26</v>
      </c>
      <c r="B178">
        <v>18</v>
      </c>
      <c r="C178" t="s">
        <v>13</v>
      </c>
      <c r="D178" t="s">
        <v>27</v>
      </c>
      <c r="E178" t="s">
        <v>28</v>
      </c>
      <c r="F178">
        <v>16</v>
      </c>
      <c r="G178">
        <v>10</v>
      </c>
      <c r="H178">
        <v>12</v>
      </c>
      <c r="I178">
        <v>159</v>
      </c>
      <c r="J178" s="1">
        <f>I178/games!$B$19</f>
        <v>4.4003690036900371</v>
      </c>
      <c r="K178" s="2">
        <v>43327</v>
      </c>
      <c r="L178" s="1">
        <f>K178/SUM($K$177:$K$181)*100</f>
        <v>23.91471135323696</v>
      </c>
      <c r="M178" t="s">
        <v>38</v>
      </c>
    </row>
    <row r="179" spans="1:13" x14ac:dyDescent="0.3">
      <c r="A179" t="s">
        <v>21</v>
      </c>
      <c r="B179">
        <v>18</v>
      </c>
      <c r="C179" t="s">
        <v>13</v>
      </c>
      <c r="D179" t="s">
        <v>22</v>
      </c>
      <c r="E179" t="s">
        <v>86</v>
      </c>
      <c r="F179">
        <v>2</v>
      </c>
      <c r="G179">
        <v>7</v>
      </c>
      <c r="H179">
        <v>20</v>
      </c>
      <c r="I179">
        <v>35</v>
      </c>
      <c r="J179" s="1">
        <f>I179/games!$B$19</f>
        <v>0.96863468634686345</v>
      </c>
      <c r="K179" s="2">
        <v>27246</v>
      </c>
      <c r="L179" s="1">
        <f t="shared" ref="L179:L186" si="21">K179/SUM($K$177:$K$181)*100</f>
        <v>15.038664701693961</v>
      </c>
      <c r="M179" t="s">
        <v>20</v>
      </c>
    </row>
    <row r="180" spans="1:13" x14ac:dyDescent="0.3">
      <c r="A180" t="s">
        <v>66</v>
      </c>
      <c r="B180">
        <v>18</v>
      </c>
      <c r="C180" t="s">
        <v>13</v>
      </c>
      <c r="D180" t="s">
        <v>14</v>
      </c>
      <c r="E180" t="s">
        <v>101</v>
      </c>
      <c r="F180">
        <v>13</v>
      </c>
      <c r="G180">
        <v>8</v>
      </c>
      <c r="H180">
        <v>13</v>
      </c>
      <c r="I180">
        <v>255</v>
      </c>
      <c r="J180" s="1">
        <f>I180/games!$B$19</f>
        <v>7.0571955719557193</v>
      </c>
      <c r="K180" s="2">
        <v>36074</v>
      </c>
      <c r="L180" s="1">
        <f t="shared" si="21"/>
        <v>19.911355444795859</v>
      </c>
      <c r="M180" t="s">
        <v>20</v>
      </c>
    </row>
    <row r="181" spans="1:13" x14ac:dyDescent="0.3">
      <c r="A181" t="s">
        <v>32</v>
      </c>
      <c r="B181">
        <v>18</v>
      </c>
      <c r="C181" t="s">
        <v>13</v>
      </c>
      <c r="D181" t="s">
        <v>30</v>
      </c>
      <c r="E181" t="s">
        <v>84</v>
      </c>
      <c r="F181">
        <v>11</v>
      </c>
      <c r="G181">
        <v>10</v>
      </c>
      <c r="H181">
        <v>15</v>
      </c>
      <c r="I181">
        <v>206</v>
      </c>
      <c r="J181" s="1">
        <f>I181/games!$B$19</f>
        <v>5.7011070110701105</v>
      </c>
      <c r="K181" s="2">
        <v>46600</v>
      </c>
      <c r="L181" s="1">
        <f t="shared" si="21"/>
        <v>25.721271933455871</v>
      </c>
      <c r="M181" t="s">
        <v>20</v>
      </c>
    </row>
    <row r="182" spans="1:13" x14ac:dyDescent="0.3">
      <c r="A182" t="s">
        <v>8</v>
      </c>
      <c r="B182">
        <v>19</v>
      </c>
      <c r="C182" t="s">
        <v>13</v>
      </c>
      <c r="D182" t="s">
        <v>14</v>
      </c>
      <c r="E182" t="s">
        <v>92</v>
      </c>
      <c r="F182">
        <v>11</v>
      </c>
      <c r="G182">
        <v>2</v>
      </c>
      <c r="H182">
        <v>8</v>
      </c>
      <c r="I182">
        <v>144</v>
      </c>
      <c r="J182" s="1">
        <f>I182/games!$B$20</f>
        <v>4.4766839378238341</v>
      </c>
      <c r="K182" s="2">
        <v>18886</v>
      </c>
      <c r="L182" s="1">
        <f>K182/SUM($K$182:$K$186)*100</f>
        <v>16.63569018823716</v>
      </c>
      <c r="M182" t="s">
        <v>20</v>
      </c>
    </row>
    <row r="183" spans="1:13" x14ac:dyDescent="0.3">
      <c r="A183" t="s">
        <v>10</v>
      </c>
      <c r="B183">
        <v>19</v>
      </c>
      <c r="C183" t="s">
        <v>13</v>
      </c>
      <c r="D183" t="s">
        <v>24</v>
      </c>
      <c r="E183" t="s">
        <v>80</v>
      </c>
      <c r="F183">
        <v>4</v>
      </c>
      <c r="G183">
        <v>6</v>
      </c>
      <c r="H183">
        <v>10</v>
      </c>
      <c r="I183">
        <v>213</v>
      </c>
      <c r="J183" s="1">
        <f>I183/games!$B$20</f>
        <v>6.6217616580310885</v>
      </c>
      <c r="K183" s="2">
        <v>16019</v>
      </c>
      <c r="L183" s="1">
        <f t="shared" ref="L183:L187" si="22">K183/SUM($K$182:$K$186)*100</f>
        <v>14.110299752481788</v>
      </c>
      <c r="M183" t="s">
        <v>20</v>
      </c>
    </row>
    <row r="184" spans="1:13" x14ac:dyDescent="0.3">
      <c r="A184" t="s">
        <v>118</v>
      </c>
      <c r="B184">
        <v>19</v>
      </c>
      <c r="C184" t="s">
        <v>13</v>
      </c>
      <c r="D184" t="s">
        <v>27</v>
      </c>
      <c r="E184" t="s">
        <v>120</v>
      </c>
      <c r="F184">
        <v>12</v>
      </c>
      <c r="G184">
        <v>2</v>
      </c>
      <c r="H184">
        <v>3</v>
      </c>
      <c r="I184">
        <v>262</v>
      </c>
      <c r="J184" s="1">
        <f>I184/games!$B$20</f>
        <v>8.1450777202072544</v>
      </c>
      <c r="K184" s="2">
        <v>39450</v>
      </c>
      <c r="L184" s="1">
        <f t="shared" si="22"/>
        <v>34.749442863812135</v>
      </c>
      <c r="M184" t="s">
        <v>20</v>
      </c>
    </row>
    <row r="185" spans="1:13" x14ac:dyDescent="0.3">
      <c r="A185" t="s">
        <v>11</v>
      </c>
      <c r="B185">
        <v>19</v>
      </c>
      <c r="C185" t="s">
        <v>13</v>
      </c>
      <c r="D185" t="s">
        <v>30</v>
      </c>
      <c r="E185" t="s">
        <v>41</v>
      </c>
      <c r="F185">
        <v>9</v>
      </c>
      <c r="G185">
        <v>1</v>
      </c>
      <c r="H185">
        <v>10</v>
      </c>
      <c r="I185">
        <v>224</v>
      </c>
      <c r="J185" s="1">
        <f>I185/games!$B$20</f>
        <v>6.9637305699481873</v>
      </c>
      <c r="K185" s="2">
        <v>27622</v>
      </c>
      <c r="L185" s="1">
        <f t="shared" si="22"/>
        <v>24.330775938763466</v>
      </c>
      <c r="M185" t="s">
        <v>20</v>
      </c>
    </row>
    <row r="186" spans="1:13" x14ac:dyDescent="0.3">
      <c r="A186" t="s">
        <v>9</v>
      </c>
      <c r="B186">
        <v>19</v>
      </c>
      <c r="C186" t="s">
        <v>13</v>
      </c>
      <c r="D186" t="s">
        <v>22</v>
      </c>
      <c r="E186" t="s">
        <v>121</v>
      </c>
      <c r="F186">
        <v>1</v>
      </c>
      <c r="G186">
        <v>4</v>
      </c>
      <c r="H186">
        <v>20</v>
      </c>
      <c r="I186">
        <v>36</v>
      </c>
      <c r="J186" s="1">
        <f>I186/games!$B$20</f>
        <v>1.1191709844559585</v>
      </c>
      <c r="K186" s="2">
        <v>11550</v>
      </c>
      <c r="L186" s="1">
        <f>K186/SUM($K$182:$K$186)*100</f>
        <v>10.173791256705453</v>
      </c>
      <c r="M186" t="s">
        <v>20</v>
      </c>
    </row>
    <row r="187" spans="1:13" x14ac:dyDescent="0.3">
      <c r="A187" t="s">
        <v>29</v>
      </c>
      <c r="B187">
        <v>19</v>
      </c>
      <c r="C187" t="s">
        <v>15</v>
      </c>
      <c r="D187" t="s">
        <v>22</v>
      </c>
      <c r="E187" t="s">
        <v>54</v>
      </c>
      <c r="F187">
        <v>2</v>
      </c>
      <c r="G187">
        <v>11</v>
      </c>
      <c r="H187">
        <v>6</v>
      </c>
      <c r="I187">
        <v>44</v>
      </c>
      <c r="J187" s="1">
        <f>I187/games!$B$20</f>
        <v>1.367875647668394</v>
      </c>
      <c r="K187" s="2">
        <v>8096</v>
      </c>
      <c r="L187" s="1">
        <f>K187/SUM($K$187:$K$191)*100</f>
        <v>9.6709072448187303</v>
      </c>
      <c r="M187" t="s">
        <v>20</v>
      </c>
    </row>
    <row r="188" spans="1:13" x14ac:dyDescent="0.3">
      <c r="A188" t="s">
        <v>26</v>
      </c>
      <c r="B188">
        <v>19</v>
      </c>
      <c r="C188" t="s">
        <v>15</v>
      </c>
      <c r="D188" t="s">
        <v>24</v>
      </c>
      <c r="E188" t="s">
        <v>122</v>
      </c>
      <c r="F188">
        <v>6</v>
      </c>
      <c r="G188">
        <v>5</v>
      </c>
      <c r="H188">
        <v>2</v>
      </c>
      <c r="I188">
        <v>170</v>
      </c>
      <c r="J188" s="1">
        <f>I188/games!$B$20</f>
        <v>5.2849740932642488</v>
      </c>
      <c r="K188" s="2">
        <v>14013</v>
      </c>
      <c r="L188" s="1">
        <f t="shared" ref="L188:L201" si="23">K188/SUM($K$187:$K$191)*100</f>
        <v>16.738935674610282</v>
      </c>
      <c r="M188" t="s">
        <v>38</v>
      </c>
    </row>
    <row r="189" spans="1:13" x14ac:dyDescent="0.3">
      <c r="A189" t="s">
        <v>66</v>
      </c>
      <c r="B189">
        <v>19</v>
      </c>
      <c r="C189" t="s">
        <v>15</v>
      </c>
      <c r="D189" t="s">
        <v>14</v>
      </c>
      <c r="E189" t="s">
        <v>101</v>
      </c>
      <c r="F189">
        <v>3</v>
      </c>
      <c r="G189">
        <v>7</v>
      </c>
      <c r="H189">
        <v>5</v>
      </c>
      <c r="I189">
        <v>262</v>
      </c>
      <c r="J189" s="1">
        <f>I189/games!$B$20</f>
        <v>8.1450777202072544</v>
      </c>
      <c r="K189" s="2">
        <v>16875</v>
      </c>
      <c r="L189" s="1">
        <f t="shared" si="23"/>
        <v>20.157677835513351</v>
      </c>
      <c r="M189" t="s">
        <v>20</v>
      </c>
    </row>
    <row r="190" spans="1:13" x14ac:dyDescent="0.3">
      <c r="A190" t="s">
        <v>32</v>
      </c>
      <c r="B190">
        <v>19</v>
      </c>
      <c r="C190" t="s">
        <v>15</v>
      </c>
      <c r="D190" t="s">
        <v>30</v>
      </c>
      <c r="E190" t="s">
        <v>84</v>
      </c>
      <c r="F190">
        <v>0</v>
      </c>
      <c r="G190">
        <v>11</v>
      </c>
      <c r="H190">
        <v>3</v>
      </c>
      <c r="I190">
        <v>196</v>
      </c>
      <c r="J190" s="1">
        <f>I190/games!$B$20</f>
        <v>6.0932642487046635</v>
      </c>
      <c r="K190" s="2">
        <v>24441</v>
      </c>
      <c r="L190" s="1">
        <f t="shared" si="23"/>
        <v>29.195484680164846</v>
      </c>
      <c r="M190" t="s">
        <v>20</v>
      </c>
    </row>
    <row r="191" spans="1:13" x14ac:dyDescent="0.3">
      <c r="A191" t="s">
        <v>44</v>
      </c>
      <c r="B191">
        <v>19</v>
      </c>
      <c r="C191" t="s">
        <v>15</v>
      </c>
      <c r="D191" t="s">
        <v>27</v>
      </c>
      <c r="E191" t="s">
        <v>112</v>
      </c>
      <c r="F191">
        <v>4</v>
      </c>
      <c r="G191">
        <v>3</v>
      </c>
      <c r="H191">
        <v>5</v>
      </c>
      <c r="I191">
        <v>200</v>
      </c>
      <c r="J191" s="1">
        <f>I191/games!$B$20</f>
        <v>6.2176165803108816</v>
      </c>
      <c r="K191" s="2">
        <v>20290</v>
      </c>
      <c r="L191" s="1">
        <f t="shared" si="23"/>
        <v>24.236994564892793</v>
      </c>
      <c r="M191" t="s">
        <v>20</v>
      </c>
    </row>
    <row r="192" spans="1:13" x14ac:dyDescent="0.3">
      <c r="A192" t="s">
        <v>8</v>
      </c>
      <c r="B192">
        <v>20</v>
      </c>
      <c r="C192" t="s">
        <v>15</v>
      </c>
      <c r="D192" t="s">
        <v>14</v>
      </c>
      <c r="E192" t="s">
        <v>47</v>
      </c>
      <c r="F192">
        <v>4</v>
      </c>
      <c r="G192">
        <v>11</v>
      </c>
      <c r="H192">
        <v>9</v>
      </c>
      <c r="I192">
        <v>165</v>
      </c>
      <c r="J192" s="1">
        <f>I192/games!$B$21</f>
        <v>5.7759626604434073</v>
      </c>
      <c r="K192" s="2">
        <v>21745</v>
      </c>
      <c r="L192" s="1">
        <f>K192/SUM($K$192:$K$196)*100</f>
        <v>22.875507584842939</v>
      </c>
      <c r="M192" t="s">
        <v>20</v>
      </c>
    </row>
    <row r="193" spans="1:13" x14ac:dyDescent="0.3">
      <c r="A193" t="s">
        <v>9</v>
      </c>
      <c r="B193">
        <v>20</v>
      </c>
      <c r="C193" t="s">
        <v>15</v>
      </c>
      <c r="D193" t="s">
        <v>22</v>
      </c>
      <c r="E193" t="s">
        <v>123</v>
      </c>
      <c r="F193">
        <v>2</v>
      </c>
      <c r="G193">
        <v>10</v>
      </c>
      <c r="H193">
        <v>11</v>
      </c>
      <c r="I193">
        <v>49</v>
      </c>
      <c r="J193" s="1">
        <f>I193/games!$B$21</f>
        <v>1.7152858809801634</v>
      </c>
      <c r="K193" s="2">
        <v>11565</v>
      </c>
      <c r="L193" s="1">
        <f t="shared" ref="L193:L201" si="24">K193/SUM($K$192:$K$196)*100</f>
        <v>12.166256390835068</v>
      </c>
      <c r="M193" t="s">
        <v>20</v>
      </c>
    </row>
    <row r="194" spans="1:13" x14ac:dyDescent="0.3">
      <c r="A194" t="s">
        <v>10</v>
      </c>
      <c r="B194">
        <v>20</v>
      </c>
      <c r="C194" t="s">
        <v>15</v>
      </c>
      <c r="D194" t="s">
        <v>24</v>
      </c>
      <c r="E194" t="s">
        <v>124</v>
      </c>
      <c r="F194">
        <v>1</v>
      </c>
      <c r="G194">
        <v>8</v>
      </c>
      <c r="H194">
        <v>13</v>
      </c>
      <c r="I194">
        <v>128</v>
      </c>
      <c r="J194" s="1">
        <f>I194/games!$B$21</f>
        <v>4.480746791131855</v>
      </c>
      <c r="K194" s="2">
        <v>15766</v>
      </c>
      <c r="L194" s="1">
        <f t="shared" si="24"/>
        <v>16.585663489658945</v>
      </c>
      <c r="M194" t="s">
        <v>20</v>
      </c>
    </row>
    <row r="195" spans="1:13" x14ac:dyDescent="0.3">
      <c r="A195" t="s">
        <v>11</v>
      </c>
      <c r="B195">
        <v>20</v>
      </c>
      <c r="C195" t="s">
        <v>15</v>
      </c>
      <c r="D195" t="s">
        <v>30</v>
      </c>
      <c r="E195" t="s">
        <v>41</v>
      </c>
      <c r="F195">
        <v>9</v>
      </c>
      <c r="G195">
        <v>6</v>
      </c>
      <c r="H195">
        <v>6</v>
      </c>
      <c r="I195">
        <v>170</v>
      </c>
      <c r="J195" s="1">
        <f>I195/games!$B$21</f>
        <v>5.9509918319719954</v>
      </c>
      <c r="K195" s="2">
        <v>27069</v>
      </c>
      <c r="L195" s="1">
        <f t="shared" si="24"/>
        <v>28.476298680805399</v>
      </c>
      <c r="M195" t="s">
        <v>20</v>
      </c>
    </row>
    <row r="196" spans="1:13" x14ac:dyDescent="0.3">
      <c r="A196" t="s">
        <v>44</v>
      </c>
      <c r="B196">
        <v>20</v>
      </c>
      <c r="C196" t="s">
        <v>15</v>
      </c>
      <c r="D196" t="s">
        <v>27</v>
      </c>
      <c r="E196" t="s">
        <v>57</v>
      </c>
      <c r="F196">
        <v>5</v>
      </c>
      <c r="G196">
        <v>10</v>
      </c>
      <c r="H196">
        <v>6</v>
      </c>
      <c r="I196">
        <v>128</v>
      </c>
      <c r="J196" s="1">
        <f>I196/games!$B$21</f>
        <v>4.480746791131855</v>
      </c>
      <c r="K196" s="2">
        <v>18913</v>
      </c>
      <c r="L196" s="1">
        <f t="shared" si="24"/>
        <v>19.896273853857647</v>
      </c>
      <c r="M196" t="s">
        <v>20</v>
      </c>
    </row>
    <row r="197" spans="1:13" x14ac:dyDescent="0.3">
      <c r="A197" t="s">
        <v>32</v>
      </c>
      <c r="B197">
        <v>20</v>
      </c>
      <c r="C197" t="s">
        <v>13</v>
      </c>
      <c r="D197" t="s">
        <v>24</v>
      </c>
      <c r="E197" t="s">
        <v>51</v>
      </c>
      <c r="F197">
        <v>13</v>
      </c>
      <c r="G197">
        <v>2</v>
      </c>
      <c r="H197">
        <v>20</v>
      </c>
      <c r="I197">
        <v>169</v>
      </c>
      <c r="J197" s="1">
        <f>I197/games!$B$21</f>
        <v>5.9159859976662776</v>
      </c>
      <c r="K197" s="2">
        <v>19564</v>
      </c>
      <c r="L197" s="1">
        <f>K197/SUM($K$197:$K$201)*100</f>
        <v>15.776147084912505</v>
      </c>
      <c r="M197" t="s">
        <v>38</v>
      </c>
    </row>
    <row r="198" spans="1:13" x14ac:dyDescent="0.3">
      <c r="A198" t="s">
        <v>26</v>
      </c>
      <c r="B198">
        <v>20</v>
      </c>
      <c r="C198" t="s">
        <v>13</v>
      </c>
      <c r="D198" t="s">
        <v>30</v>
      </c>
      <c r="E198" t="s">
        <v>125</v>
      </c>
      <c r="F198">
        <v>5</v>
      </c>
      <c r="G198">
        <v>5</v>
      </c>
      <c r="H198">
        <v>5</v>
      </c>
      <c r="I198">
        <v>152</v>
      </c>
      <c r="J198" s="1">
        <f>I198/games!$B$21</f>
        <v>5.3208868144690786</v>
      </c>
      <c r="K198" s="2">
        <v>35214</v>
      </c>
      <c r="L198" s="1">
        <f t="shared" ref="L198:L211" si="25">K198/SUM($K$197:$K$201)*100</f>
        <v>28.396097088944437</v>
      </c>
      <c r="M198" t="s">
        <v>20</v>
      </c>
    </row>
    <row r="199" spans="1:13" x14ac:dyDescent="0.3">
      <c r="A199" t="s">
        <v>36</v>
      </c>
      <c r="B199">
        <v>20</v>
      </c>
      <c r="C199" t="s">
        <v>13</v>
      </c>
      <c r="D199" t="s">
        <v>22</v>
      </c>
      <c r="E199" t="s">
        <v>54</v>
      </c>
      <c r="F199">
        <v>2</v>
      </c>
      <c r="G199">
        <v>4</v>
      </c>
      <c r="H199">
        <v>23</v>
      </c>
      <c r="I199">
        <v>34</v>
      </c>
      <c r="J199" s="1">
        <f>I199/games!$B$21</f>
        <v>1.1901983663943991</v>
      </c>
      <c r="K199" s="2">
        <v>9065</v>
      </c>
      <c r="L199" s="1">
        <f t="shared" si="25"/>
        <v>7.3098943633577935</v>
      </c>
      <c r="M199" t="s">
        <v>20</v>
      </c>
    </row>
    <row r="200" spans="1:13" x14ac:dyDescent="0.3">
      <c r="A200" t="s">
        <v>29</v>
      </c>
      <c r="B200">
        <v>20</v>
      </c>
      <c r="C200" t="s">
        <v>13</v>
      </c>
      <c r="D200" t="s">
        <v>27</v>
      </c>
      <c r="E200" t="s">
        <v>45</v>
      </c>
      <c r="F200">
        <v>9</v>
      </c>
      <c r="G200">
        <v>6</v>
      </c>
      <c r="H200">
        <v>17</v>
      </c>
      <c r="I200">
        <v>142</v>
      </c>
      <c r="J200" s="1">
        <f>I200/games!$B$21</f>
        <v>4.9708284714119024</v>
      </c>
      <c r="K200" s="2">
        <v>26284</v>
      </c>
      <c r="L200" s="1">
        <f t="shared" si="25"/>
        <v>21.195064914119829</v>
      </c>
      <c r="M200" t="s">
        <v>20</v>
      </c>
    </row>
    <row r="201" spans="1:13" x14ac:dyDescent="0.3">
      <c r="A201" t="s">
        <v>66</v>
      </c>
      <c r="B201">
        <v>20</v>
      </c>
      <c r="C201" t="s">
        <v>13</v>
      </c>
      <c r="D201" t="s">
        <v>14</v>
      </c>
      <c r="E201" t="s">
        <v>126</v>
      </c>
      <c r="F201">
        <v>16</v>
      </c>
      <c r="G201">
        <v>6</v>
      </c>
      <c r="H201">
        <v>6</v>
      </c>
      <c r="I201">
        <v>251</v>
      </c>
      <c r="J201" s="1">
        <f>I201/games!$B$21</f>
        <v>8.7864644107351229</v>
      </c>
      <c r="K201" s="2">
        <v>33883</v>
      </c>
      <c r="L201" s="1">
        <f t="shared" si="25"/>
        <v>27.32279654866543</v>
      </c>
      <c r="M201" t="s">
        <v>20</v>
      </c>
    </row>
    <row r="202" spans="1:13" x14ac:dyDescent="0.3">
      <c r="A202" t="s">
        <v>8</v>
      </c>
      <c r="B202">
        <v>21</v>
      </c>
      <c r="C202" t="s">
        <v>15</v>
      </c>
      <c r="D202" t="s">
        <v>27</v>
      </c>
      <c r="E202" t="s">
        <v>109</v>
      </c>
      <c r="F202">
        <v>1</v>
      </c>
      <c r="G202">
        <v>7</v>
      </c>
      <c r="H202">
        <v>9</v>
      </c>
      <c r="I202">
        <v>156</v>
      </c>
      <c r="J202" s="1">
        <f>I202/games!$B$22</f>
        <v>5.5417406749555953</v>
      </c>
      <c r="K202" s="2">
        <v>10877</v>
      </c>
      <c r="L202" s="1">
        <f>K202/SUM($K$202:$K$206)*100</f>
        <v>12.417233663637608</v>
      </c>
      <c r="M202" t="s">
        <v>20</v>
      </c>
    </row>
    <row r="203" spans="1:13" x14ac:dyDescent="0.3">
      <c r="A203" t="s">
        <v>9</v>
      </c>
      <c r="B203">
        <v>21</v>
      </c>
      <c r="C203" t="s">
        <v>15</v>
      </c>
      <c r="D203" t="s">
        <v>14</v>
      </c>
      <c r="E203" t="s">
        <v>127</v>
      </c>
      <c r="F203">
        <v>13</v>
      </c>
      <c r="G203">
        <v>10</v>
      </c>
      <c r="H203">
        <v>6</v>
      </c>
      <c r="I203">
        <v>149</v>
      </c>
      <c r="J203" s="1">
        <f>I203/games!$B$22</f>
        <v>5.2930728241563054</v>
      </c>
      <c r="K203" s="2">
        <v>29656</v>
      </c>
      <c r="L203" s="1">
        <f t="shared" ref="L203:L206" si="26">K203/SUM($K$202:$K$206)*100</f>
        <v>33.855427188456098</v>
      </c>
      <c r="M203" t="s">
        <v>38</v>
      </c>
    </row>
    <row r="204" spans="1:13" x14ac:dyDescent="0.3">
      <c r="A204" t="s">
        <v>10</v>
      </c>
      <c r="B204">
        <v>21</v>
      </c>
      <c r="C204" t="s">
        <v>15</v>
      </c>
      <c r="D204" t="s">
        <v>24</v>
      </c>
      <c r="E204" t="s">
        <v>124</v>
      </c>
      <c r="F204">
        <v>2</v>
      </c>
      <c r="G204">
        <v>6</v>
      </c>
      <c r="H204">
        <v>14</v>
      </c>
      <c r="I204">
        <v>162</v>
      </c>
      <c r="J204" s="1">
        <f>I204/games!$B$22</f>
        <v>5.7548845470692722</v>
      </c>
      <c r="K204" s="2">
        <v>12203</v>
      </c>
      <c r="L204" s="1">
        <f t="shared" si="26"/>
        <v>13.931001415589753</v>
      </c>
      <c r="M204" t="s">
        <v>20</v>
      </c>
    </row>
    <row r="205" spans="1:13" x14ac:dyDescent="0.3">
      <c r="A205" t="s">
        <v>11</v>
      </c>
      <c r="B205">
        <v>21</v>
      </c>
      <c r="C205" t="s">
        <v>15</v>
      </c>
      <c r="D205" t="s">
        <v>30</v>
      </c>
      <c r="E205" t="s">
        <v>41</v>
      </c>
      <c r="F205">
        <v>5</v>
      </c>
      <c r="G205">
        <v>7</v>
      </c>
      <c r="H205">
        <v>6</v>
      </c>
      <c r="I205">
        <v>164</v>
      </c>
      <c r="J205" s="1">
        <f>I205/games!$B$22</f>
        <v>5.8259325044404973</v>
      </c>
      <c r="K205" s="2">
        <v>19815</v>
      </c>
      <c r="L205" s="1">
        <f t="shared" si="26"/>
        <v>22.620895931321066</v>
      </c>
      <c r="M205" t="s">
        <v>20</v>
      </c>
    </row>
    <row r="206" spans="1:13" x14ac:dyDescent="0.3">
      <c r="A206" t="s">
        <v>39</v>
      </c>
      <c r="B206">
        <v>21</v>
      </c>
      <c r="C206" t="s">
        <v>15</v>
      </c>
      <c r="D206" t="s">
        <v>22</v>
      </c>
      <c r="E206" t="s">
        <v>85</v>
      </c>
      <c r="F206">
        <v>4</v>
      </c>
      <c r="G206">
        <v>6</v>
      </c>
      <c r="H206">
        <v>13</v>
      </c>
      <c r="I206">
        <v>34</v>
      </c>
      <c r="J206" s="1">
        <f>I206/games!$B$22</f>
        <v>1.2078152753108349</v>
      </c>
      <c r="K206" s="2">
        <v>15045</v>
      </c>
      <c r="L206" s="1">
        <f t="shared" si="26"/>
        <v>17.175441800995479</v>
      </c>
      <c r="M206" t="s">
        <v>20</v>
      </c>
    </row>
    <row r="207" spans="1:13" x14ac:dyDescent="0.3">
      <c r="A207" t="s">
        <v>29</v>
      </c>
      <c r="B207">
        <v>21</v>
      </c>
      <c r="C207" t="s">
        <v>13</v>
      </c>
      <c r="D207" t="s">
        <v>30</v>
      </c>
      <c r="E207" t="s">
        <v>58</v>
      </c>
      <c r="F207">
        <v>7</v>
      </c>
      <c r="G207">
        <v>8</v>
      </c>
      <c r="H207">
        <v>9</v>
      </c>
      <c r="I207">
        <v>202</v>
      </c>
      <c r="J207" s="1">
        <f>I207/games!$B$22</f>
        <v>7.1758436944937838</v>
      </c>
      <c r="K207" s="2">
        <v>24916</v>
      </c>
      <c r="L207" s="1">
        <f>K207/SUM($K$207:$K$211)*100</f>
        <v>27.031483932562328</v>
      </c>
      <c r="M207" t="s">
        <v>20</v>
      </c>
    </row>
    <row r="208" spans="1:13" x14ac:dyDescent="0.3">
      <c r="A208" t="s">
        <v>66</v>
      </c>
      <c r="B208">
        <v>21</v>
      </c>
      <c r="C208" t="s">
        <v>13</v>
      </c>
      <c r="D208" t="s">
        <v>24</v>
      </c>
      <c r="E208" t="s">
        <v>96</v>
      </c>
      <c r="F208">
        <v>2</v>
      </c>
      <c r="G208">
        <v>1</v>
      </c>
      <c r="H208">
        <v>15</v>
      </c>
      <c r="I208">
        <v>124</v>
      </c>
      <c r="J208" s="1">
        <f>I208/games!$B$22</f>
        <v>4.4049733570159857</v>
      </c>
      <c r="K208" s="2">
        <v>15151</v>
      </c>
      <c r="L208" s="1">
        <f t="shared" ref="L208:L221" si="27">K208/SUM($K$207:$K$211)*100</f>
        <v>16.437390153405516</v>
      </c>
      <c r="M208" t="s">
        <v>20</v>
      </c>
    </row>
    <row r="209" spans="1:13" x14ac:dyDescent="0.3">
      <c r="A209" t="s">
        <v>79</v>
      </c>
      <c r="B209">
        <v>21</v>
      </c>
      <c r="C209" t="s">
        <v>13</v>
      </c>
      <c r="D209" t="s">
        <v>22</v>
      </c>
      <c r="E209" t="s">
        <v>40</v>
      </c>
      <c r="F209">
        <v>3</v>
      </c>
      <c r="G209">
        <v>7</v>
      </c>
      <c r="H209">
        <v>11</v>
      </c>
      <c r="I209">
        <v>44</v>
      </c>
      <c r="J209" s="1">
        <f>I209/games!$B$22</f>
        <v>1.5630550621669628</v>
      </c>
      <c r="K209" s="2">
        <v>6418</v>
      </c>
      <c r="L209" s="1">
        <f t="shared" si="27"/>
        <v>6.9629179595113584</v>
      </c>
      <c r="M209" t="s">
        <v>20</v>
      </c>
    </row>
    <row r="210" spans="1:13" x14ac:dyDescent="0.3">
      <c r="A210" t="s">
        <v>36</v>
      </c>
      <c r="B210">
        <v>21</v>
      </c>
      <c r="C210" t="s">
        <v>13</v>
      </c>
      <c r="D210" t="s">
        <v>14</v>
      </c>
      <c r="E210" t="s">
        <v>100</v>
      </c>
      <c r="F210">
        <v>14</v>
      </c>
      <c r="G210">
        <v>5</v>
      </c>
      <c r="H210">
        <v>8</v>
      </c>
      <c r="I210">
        <v>164</v>
      </c>
      <c r="J210" s="1">
        <f>I210/games!$B$22</f>
        <v>5.8259325044404973</v>
      </c>
      <c r="K210" s="2">
        <v>26253</v>
      </c>
      <c r="L210" s="1">
        <f t="shared" si="27"/>
        <v>28.482001432074121</v>
      </c>
      <c r="M210" t="s">
        <v>20</v>
      </c>
    </row>
    <row r="211" spans="1:13" x14ac:dyDescent="0.3">
      <c r="A211" t="s">
        <v>44</v>
      </c>
      <c r="B211">
        <v>21</v>
      </c>
      <c r="C211" t="s">
        <v>13</v>
      </c>
      <c r="D211" t="s">
        <v>27</v>
      </c>
      <c r="E211" t="s">
        <v>128</v>
      </c>
      <c r="F211">
        <v>10</v>
      </c>
      <c r="G211">
        <v>4</v>
      </c>
      <c r="H211">
        <v>8</v>
      </c>
      <c r="I211">
        <v>157</v>
      </c>
      <c r="J211" s="1">
        <f>I211/games!$B$22</f>
        <v>5.5772646536412083</v>
      </c>
      <c r="K211" s="2">
        <v>19436</v>
      </c>
      <c r="L211" s="1">
        <f t="shared" si="27"/>
        <v>21.086206522446677</v>
      </c>
      <c r="M211" t="s">
        <v>20</v>
      </c>
    </row>
    <row r="212" spans="1:13" x14ac:dyDescent="0.3">
      <c r="A212" t="s">
        <v>8</v>
      </c>
      <c r="B212">
        <v>22</v>
      </c>
      <c r="C212" t="s">
        <v>15</v>
      </c>
      <c r="D212" t="s">
        <v>27</v>
      </c>
      <c r="E212" t="s">
        <v>129</v>
      </c>
      <c r="F212">
        <v>3</v>
      </c>
      <c r="G212">
        <v>7</v>
      </c>
      <c r="H212">
        <v>9</v>
      </c>
      <c r="I212">
        <v>246</v>
      </c>
      <c r="J212" s="1">
        <f>I212/games!$B$23</f>
        <v>5.8293838862559237</v>
      </c>
      <c r="K212" s="2">
        <v>25070</v>
      </c>
      <c r="L212" s="1">
        <f>K212/SUM($K$212:$K$216)*100</f>
        <v>18.661465970924738</v>
      </c>
      <c r="M212" t="s">
        <v>20</v>
      </c>
    </row>
    <row r="213" spans="1:13" x14ac:dyDescent="0.3">
      <c r="A213" t="s">
        <v>11</v>
      </c>
      <c r="B213">
        <v>22</v>
      </c>
      <c r="C213" t="s">
        <v>15</v>
      </c>
      <c r="D213" t="s">
        <v>30</v>
      </c>
      <c r="E213" t="s">
        <v>99</v>
      </c>
      <c r="F213">
        <v>10</v>
      </c>
      <c r="G213">
        <v>10</v>
      </c>
      <c r="H213">
        <v>9</v>
      </c>
      <c r="I213">
        <v>277</v>
      </c>
      <c r="J213" s="1">
        <f>I213/games!$B$23</f>
        <v>6.5639810426540279</v>
      </c>
      <c r="K213" s="2">
        <v>46393</v>
      </c>
      <c r="L213" s="1">
        <f t="shared" ref="L213:L216" si="28">K213/SUM($K$212:$K$216)*100</f>
        <v>34.533761100483105</v>
      </c>
      <c r="M213" t="s">
        <v>20</v>
      </c>
    </row>
    <row r="214" spans="1:13" x14ac:dyDescent="0.3">
      <c r="A214" t="s">
        <v>9</v>
      </c>
      <c r="B214">
        <v>22</v>
      </c>
      <c r="C214" t="s">
        <v>15</v>
      </c>
      <c r="D214" t="s">
        <v>24</v>
      </c>
      <c r="E214" t="s">
        <v>119</v>
      </c>
      <c r="F214">
        <v>0</v>
      </c>
      <c r="G214">
        <v>8</v>
      </c>
      <c r="H214">
        <v>14</v>
      </c>
      <c r="I214">
        <v>224</v>
      </c>
      <c r="J214" s="1">
        <f>I214/games!$B$23</f>
        <v>5.3080568720379144</v>
      </c>
      <c r="K214" s="2">
        <v>19048</v>
      </c>
      <c r="L214" s="1">
        <f t="shared" si="28"/>
        <v>14.178843391071974</v>
      </c>
      <c r="M214" t="s">
        <v>20</v>
      </c>
    </row>
    <row r="215" spans="1:13" x14ac:dyDescent="0.3">
      <c r="A215" t="s">
        <v>39</v>
      </c>
      <c r="B215">
        <v>22</v>
      </c>
      <c r="C215" t="s">
        <v>15</v>
      </c>
      <c r="D215" t="s">
        <v>22</v>
      </c>
      <c r="E215" t="s">
        <v>42</v>
      </c>
      <c r="F215">
        <v>2</v>
      </c>
      <c r="G215">
        <v>10</v>
      </c>
      <c r="H215">
        <v>10</v>
      </c>
      <c r="I215">
        <v>40</v>
      </c>
      <c r="J215" s="1">
        <f>I215/games!$B$23</f>
        <v>0.94786729857819896</v>
      </c>
      <c r="K215" s="2">
        <v>5198</v>
      </c>
      <c r="L215" s="1">
        <f t="shared" si="28"/>
        <v>3.8692580820449454</v>
      </c>
      <c r="M215" t="s">
        <v>20</v>
      </c>
    </row>
    <row r="216" spans="1:13" x14ac:dyDescent="0.3">
      <c r="A216" t="s">
        <v>32</v>
      </c>
      <c r="B216">
        <v>22</v>
      </c>
      <c r="C216" t="s">
        <v>15</v>
      </c>
      <c r="D216" t="s">
        <v>14</v>
      </c>
      <c r="E216" t="s">
        <v>101</v>
      </c>
      <c r="F216">
        <v>11</v>
      </c>
      <c r="G216">
        <v>3</v>
      </c>
      <c r="H216">
        <v>2</v>
      </c>
      <c r="I216">
        <v>323</v>
      </c>
      <c r="J216" s="1">
        <f>I216/games!$B$23</f>
        <v>7.6540284360189572</v>
      </c>
      <c r="K216" s="2">
        <v>38632</v>
      </c>
      <c r="L216" s="1">
        <f t="shared" si="28"/>
        <v>28.756671455475246</v>
      </c>
      <c r="M216" t="s">
        <v>20</v>
      </c>
    </row>
    <row r="217" spans="1:13" x14ac:dyDescent="0.3">
      <c r="A217" t="s">
        <v>36</v>
      </c>
      <c r="B217">
        <v>22</v>
      </c>
      <c r="C217" t="s">
        <v>13</v>
      </c>
      <c r="D217" t="s">
        <v>14</v>
      </c>
      <c r="E217" t="s">
        <v>100</v>
      </c>
      <c r="F217">
        <v>12</v>
      </c>
      <c r="G217">
        <v>3</v>
      </c>
      <c r="H217">
        <v>7</v>
      </c>
      <c r="I217">
        <v>294</v>
      </c>
      <c r="J217" s="1">
        <f>I217/games!$B$23</f>
        <v>6.9668246445497628</v>
      </c>
      <c r="K217" s="2">
        <v>30144</v>
      </c>
      <c r="L217" s="1">
        <f>K217/SUM($K$217:$K$221)*100</f>
        <v>23.225567849107776</v>
      </c>
      <c r="M217" t="s">
        <v>20</v>
      </c>
    </row>
    <row r="218" spans="1:13" x14ac:dyDescent="0.3">
      <c r="A218" t="s">
        <v>66</v>
      </c>
      <c r="B218">
        <v>22</v>
      </c>
      <c r="C218" t="s">
        <v>13</v>
      </c>
      <c r="D218" t="s">
        <v>24</v>
      </c>
      <c r="E218" t="s">
        <v>33</v>
      </c>
      <c r="F218">
        <v>9</v>
      </c>
      <c r="G218">
        <v>5</v>
      </c>
      <c r="H218">
        <v>21</v>
      </c>
      <c r="I218">
        <v>237</v>
      </c>
      <c r="J218" s="1">
        <f>I218/games!$B$23</f>
        <v>5.6161137440758289</v>
      </c>
      <c r="K218" s="2">
        <v>24316</v>
      </c>
      <c r="L218" s="1">
        <f t="shared" ref="L218:L221" si="29">K218/SUM($K$217:$K$221)*100</f>
        <v>18.73516812031929</v>
      </c>
      <c r="M218" t="s">
        <v>38</v>
      </c>
    </row>
    <row r="219" spans="1:13" x14ac:dyDescent="0.3">
      <c r="A219" t="s">
        <v>79</v>
      </c>
      <c r="B219">
        <v>22</v>
      </c>
      <c r="C219" t="s">
        <v>13</v>
      </c>
      <c r="D219" t="s">
        <v>22</v>
      </c>
      <c r="E219" t="s">
        <v>40</v>
      </c>
      <c r="F219">
        <v>4</v>
      </c>
      <c r="G219">
        <v>5</v>
      </c>
      <c r="H219">
        <v>19</v>
      </c>
      <c r="I219">
        <v>43</v>
      </c>
      <c r="J219" s="1">
        <f>I219/games!$B$23</f>
        <v>1.018957345971564</v>
      </c>
      <c r="K219" s="2">
        <v>11128</v>
      </c>
      <c r="L219" s="1">
        <f t="shared" si="29"/>
        <v>8.5739821863346375</v>
      </c>
      <c r="M219" t="s">
        <v>20</v>
      </c>
    </row>
    <row r="220" spans="1:13" x14ac:dyDescent="0.3">
      <c r="A220" t="s">
        <v>29</v>
      </c>
      <c r="B220">
        <v>22</v>
      </c>
      <c r="C220" t="s">
        <v>13</v>
      </c>
      <c r="D220" t="s">
        <v>30</v>
      </c>
      <c r="E220" t="s">
        <v>31</v>
      </c>
      <c r="F220">
        <v>6</v>
      </c>
      <c r="G220">
        <v>9</v>
      </c>
      <c r="H220">
        <v>16</v>
      </c>
      <c r="I220">
        <v>251</v>
      </c>
      <c r="J220" s="1">
        <f>I220/games!$B$23</f>
        <v>5.9478672985781991</v>
      </c>
      <c r="K220" s="2">
        <v>34157</v>
      </c>
      <c r="L220" s="1">
        <f t="shared" si="29"/>
        <v>26.317533208000736</v>
      </c>
      <c r="M220" t="s">
        <v>20</v>
      </c>
    </row>
    <row r="221" spans="1:13" x14ac:dyDescent="0.3">
      <c r="A221" t="s">
        <v>44</v>
      </c>
      <c r="B221">
        <v>22</v>
      </c>
      <c r="C221" t="s">
        <v>13</v>
      </c>
      <c r="D221" t="s">
        <v>27</v>
      </c>
      <c r="E221" t="s">
        <v>57</v>
      </c>
      <c r="F221">
        <v>7</v>
      </c>
      <c r="G221">
        <v>4</v>
      </c>
      <c r="H221">
        <v>19</v>
      </c>
      <c r="I221">
        <v>244</v>
      </c>
      <c r="J221" s="1">
        <f>I221/games!$B$23</f>
        <v>5.781990521327014</v>
      </c>
      <c r="K221" s="2">
        <v>30043</v>
      </c>
      <c r="L221" s="1">
        <f t="shared" si="29"/>
        <v>23.147748636237555</v>
      </c>
      <c r="M221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inhouse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2020-12-05T03:10:07Z</dcterms:created>
  <dcterms:modified xsi:type="dcterms:W3CDTF">2020-12-16T04:21:13Z</dcterms:modified>
</cp:coreProperties>
</file>