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520" windowHeight="15560" tabRatio="500" activeTab="1"/>
  </bookViews>
  <sheets>
    <sheet name="Chart (Split)" sheetId="2" r:id="rId1"/>
    <sheet name="Chart (Avg)" sheetId="6" r:id="rId2"/>
    <sheet name="PHP Data 1" sheetId="1" r:id="rId3"/>
    <sheet name="PHP Data 2" sheetId="3" r:id="rId4"/>
    <sheet name="PHP Data 3" sheetId="4" r:id="rId5"/>
    <sheet name="PHP Avg" sheetId="5" r:id="rId6"/>
  </sheets>
  <definedNames>
    <definedName name="aggregate_php_2" localSheetId="2">'PHP Data 1'!$A$1:$L$55</definedName>
    <definedName name="aggregate_php_3" localSheetId="3">'PHP Data 2'!$A$1:$L$55</definedName>
    <definedName name="aggregate_php_4" localSheetId="4">'PHP Data 3'!$A$1:$L$55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20" i="4"/>
  <c r="C2" i="4"/>
  <c r="C38" i="4"/>
  <c r="C21" i="4"/>
  <c r="C3" i="4"/>
  <c r="C39" i="4"/>
  <c r="C22" i="4"/>
  <c r="C4" i="4"/>
  <c r="C40" i="4"/>
  <c r="C23" i="4"/>
  <c r="C5" i="4"/>
  <c r="C41" i="4"/>
  <c r="C24" i="4"/>
  <c r="C6" i="4"/>
  <c r="C42" i="4"/>
  <c r="C25" i="4"/>
  <c r="C7" i="4"/>
  <c r="C43" i="4"/>
  <c r="C26" i="4"/>
  <c r="C8" i="4"/>
  <c r="C44" i="4"/>
  <c r="C27" i="4"/>
  <c r="C9" i="4"/>
  <c r="C45" i="4"/>
  <c r="C28" i="4"/>
  <c r="C10" i="4"/>
  <c r="C46" i="4"/>
  <c r="C29" i="4"/>
  <c r="C11" i="4"/>
  <c r="C47" i="4"/>
  <c r="C30" i="4"/>
  <c r="C12" i="4"/>
  <c r="C48" i="4"/>
  <c r="C31" i="4"/>
  <c r="C13" i="4"/>
  <c r="C49" i="4"/>
  <c r="C32" i="4"/>
  <c r="C14" i="4"/>
  <c r="C50" i="4"/>
  <c r="C33" i="4"/>
  <c r="C15" i="4"/>
  <c r="C51" i="4"/>
  <c r="C34" i="4"/>
  <c r="C16" i="4"/>
  <c r="C52" i="4"/>
  <c r="C35" i="4"/>
  <c r="C17" i="4"/>
  <c r="C53" i="4"/>
  <c r="C36" i="4"/>
  <c r="C18" i="4"/>
  <c r="C54" i="4"/>
  <c r="C37" i="4"/>
  <c r="C19" i="4"/>
  <c r="C55" i="4"/>
  <c r="B20" i="4"/>
  <c r="B2" i="4"/>
  <c r="B38" i="4"/>
  <c r="B21" i="4"/>
  <c r="B3" i="4"/>
  <c r="B39" i="4"/>
  <c r="B22" i="4"/>
  <c r="B4" i="4"/>
  <c r="B40" i="4"/>
  <c r="B23" i="4"/>
  <c r="B5" i="4"/>
  <c r="B41" i="4"/>
  <c r="B24" i="4"/>
  <c r="B6" i="4"/>
  <c r="B42" i="4"/>
  <c r="B25" i="4"/>
  <c r="B7" i="4"/>
  <c r="B43" i="4"/>
  <c r="B26" i="4"/>
  <c r="B8" i="4"/>
  <c r="B44" i="4"/>
  <c r="B27" i="4"/>
  <c r="B9" i="4"/>
  <c r="B45" i="4"/>
  <c r="B28" i="4"/>
  <c r="B10" i="4"/>
  <c r="B46" i="4"/>
  <c r="B29" i="4"/>
  <c r="B11" i="4"/>
  <c r="B47" i="4"/>
  <c r="B30" i="4"/>
  <c r="B12" i="4"/>
  <c r="B48" i="4"/>
  <c r="B31" i="4"/>
  <c r="B13" i="4"/>
  <c r="B49" i="4"/>
  <c r="B32" i="4"/>
  <c r="B14" i="4"/>
  <c r="B50" i="4"/>
  <c r="B33" i="4"/>
  <c r="B15" i="4"/>
  <c r="B51" i="4"/>
  <c r="B34" i="4"/>
  <c r="B16" i="4"/>
  <c r="B52" i="4"/>
  <c r="B35" i="4"/>
  <c r="B17" i="4"/>
  <c r="B53" i="4"/>
  <c r="B36" i="4"/>
  <c r="B18" i="4"/>
  <c r="B54" i="4"/>
  <c r="B37" i="4"/>
  <c r="B19" i="4"/>
  <c r="B55" i="4"/>
  <c r="C20" i="3"/>
  <c r="C2" i="3"/>
  <c r="C38" i="3"/>
  <c r="C21" i="3"/>
  <c r="C3" i="3"/>
  <c r="C39" i="3"/>
  <c r="C22" i="3"/>
  <c r="C4" i="3"/>
  <c r="C40" i="3"/>
  <c r="C23" i="3"/>
  <c r="C5" i="3"/>
  <c r="C41" i="3"/>
  <c r="C24" i="3"/>
  <c r="C6" i="3"/>
  <c r="C42" i="3"/>
  <c r="C25" i="3"/>
  <c r="C7" i="3"/>
  <c r="C43" i="3"/>
  <c r="C26" i="3"/>
  <c r="C8" i="3"/>
  <c r="C44" i="3"/>
  <c r="C27" i="3"/>
  <c r="C9" i="3"/>
  <c r="C45" i="3"/>
  <c r="C28" i="3"/>
  <c r="C10" i="3"/>
  <c r="C46" i="3"/>
  <c r="C29" i="3"/>
  <c r="C11" i="3"/>
  <c r="C47" i="3"/>
  <c r="C30" i="3"/>
  <c r="C12" i="3"/>
  <c r="C48" i="3"/>
  <c r="C31" i="3"/>
  <c r="C13" i="3"/>
  <c r="C49" i="3"/>
  <c r="C32" i="3"/>
  <c r="C14" i="3"/>
  <c r="C50" i="3"/>
  <c r="C33" i="3"/>
  <c r="C15" i="3"/>
  <c r="C51" i="3"/>
  <c r="C34" i="3"/>
  <c r="C16" i="3"/>
  <c r="C52" i="3"/>
  <c r="C35" i="3"/>
  <c r="C17" i="3"/>
  <c r="C53" i="3"/>
  <c r="C36" i="3"/>
  <c r="C18" i="3"/>
  <c r="C54" i="3"/>
  <c r="C37" i="3"/>
  <c r="C19" i="3"/>
  <c r="C55" i="3"/>
  <c r="B20" i="3"/>
  <c r="B2" i="3"/>
  <c r="B38" i="3"/>
  <c r="B21" i="3"/>
  <c r="B3" i="3"/>
  <c r="B39" i="3"/>
  <c r="B22" i="3"/>
  <c r="B4" i="3"/>
  <c r="B40" i="3"/>
  <c r="B23" i="3"/>
  <c r="B5" i="3"/>
  <c r="B41" i="3"/>
  <c r="B24" i="3"/>
  <c r="B6" i="3"/>
  <c r="B42" i="3"/>
  <c r="B25" i="3"/>
  <c r="B7" i="3"/>
  <c r="B43" i="3"/>
  <c r="B26" i="3"/>
  <c r="B8" i="3"/>
  <c r="B44" i="3"/>
  <c r="B27" i="3"/>
  <c r="B9" i="3"/>
  <c r="B45" i="3"/>
  <c r="B28" i="3"/>
  <c r="B10" i="3"/>
  <c r="B46" i="3"/>
  <c r="B29" i="3"/>
  <c r="B11" i="3"/>
  <c r="B47" i="3"/>
  <c r="B30" i="3"/>
  <c r="B12" i="3"/>
  <c r="B48" i="3"/>
  <c r="B31" i="3"/>
  <c r="B13" i="3"/>
  <c r="B49" i="3"/>
  <c r="B32" i="3"/>
  <c r="B14" i="3"/>
  <c r="B50" i="3"/>
  <c r="B33" i="3"/>
  <c r="B15" i="3"/>
  <c r="B51" i="3"/>
  <c r="B34" i="3"/>
  <c r="B16" i="3"/>
  <c r="B52" i="3"/>
  <c r="B35" i="3"/>
  <c r="B17" i="3"/>
  <c r="B53" i="3"/>
  <c r="B36" i="3"/>
  <c r="B18" i="3"/>
  <c r="B54" i="3"/>
  <c r="B37" i="3"/>
  <c r="B19" i="3"/>
  <c r="B55" i="3"/>
  <c r="C20" i="1"/>
  <c r="C2" i="1"/>
  <c r="C38" i="1"/>
  <c r="C21" i="1"/>
  <c r="C3" i="1"/>
  <c r="C39" i="1"/>
  <c r="C22" i="1"/>
  <c r="C4" i="1"/>
  <c r="C40" i="1"/>
  <c r="C23" i="1"/>
  <c r="C5" i="1"/>
  <c r="C41" i="1"/>
  <c r="C24" i="1"/>
  <c r="C6" i="1"/>
  <c r="C42" i="1"/>
  <c r="C25" i="1"/>
  <c r="C7" i="1"/>
  <c r="C43" i="1"/>
  <c r="C26" i="1"/>
  <c r="C8" i="1"/>
  <c r="C44" i="1"/>
  <c r="C27" i="1"/>
  <c r="C9" i="1"/>
  <c r="C45" i="1"/>
  <c r="C28" i="1"/>
  <c r="C10" i="1"/>
  <c r="C46" i="1"/>
  <c r="C29" i="1"/>
  <c r="C11" i="1"/>
  <c r="C47" i="1"/>
  <c r="C30" i="1"/>
  <c r="C12" i="1"/>
  <c r="C48" i="1"/>
  <c r="C31" i="1"/>
  <c r="C13" i="1"/>
  <c r="C49" i="1"/>
  <c r="C32" i="1"/>
  <c r="C14" i="1"/>
  <c r="C50" i="1"/>
  <c r="C33" i="1"/>
  <c r="C15" i="1"/>
  <c r="C51" i="1"/>
  <c r="C34" i="1"/>
  <c r="C16" i="1"/>
  <c r="C52" i="1"/>
  <c r="C35" i="1"/>
  <c r="C17" i="1"/>
  <c r="C53" i="1"/>
  <c r="C36" i="1"/>
  <c r="C18" i="1"/>
  <c r="C54" i="1"/>
  <c r="C37" i="1"/>
  <c r="C19" i="1"/>
  <c r="C55" i="1"/>
  <c r="B20" i="1"/>
  <c r="B2" i="1"/>
  <c r="B38" i="1"/>
  <c r="B21" i="1"/>
  <c r="B3" i="1"/>
  <c r="B39" i="1"/>
  <c r="B22" i="1"/>
  <c r="B4" i="1"/>
  <c r="B40" i="1"/>
  <c r="B23" i="1"/>
  <c r="B5" i="1"/>
  <c r="B41" i="1"/>
  <c r="B24" i="1"/>
  <c r="B6" i="1"/>
  <c r="B42" i="1"/>
  <c r="B25" i="1"/>
  <c r="B7" i="1"/>
  <c r="B43" i="1"/>
  <c r="B26" i="1"/>
  <c r="B8" i="1"/>
  <c r="B44" i="1"/>
  <c r="B27" i="1"/>
  <c r="B9" i="1"/>
  <c r="B45" i="1"/>
  <c r="B28" i="1"/>
  <c r="B10" i="1"/>
  <c r="B46" i="1"/>
  <c r="B29" i="1"/>
  <c r="B11" i="1"/>
  <c r="B47" i="1"/>
  <c r="B30" i="1"/>
  <c r="B12" i="1"/>
  <c r="B48" i="1"/>
  <c r="B31" i="1"/>
  <c r="B13" i="1"/>
  <c r="B49" i="1"/>
  <c r="B32" i="1"/>
  <c r="B14" i="1"/>
  <c r="B50" i="1"/>
  <c r="B33" i="1"/>
  <c r="B15" i="1"/>
  <c r="B51" i="1"/>
  <c r="B34" i="1"/>
  <c r="B16" i="1"/>
  <c r="B52" i="1"/>
  <c r="B35" i="1"/>
  <c r="B17" i="1"/>
  <c r="B53" i="1"/>
  <c r="B36" i="1"/>
  <c r="B18" i="1"/>
  <c r="B54" i="1"/>
  <c r="B37" i="1"/>
  <c r="B19" i="1"/>
  <c r="B55" i="1"/>
</calcChain>
</file>

<file path=xl/connections.xml><?xml version="1.0" encoding="utf-8"?>
<connections xmlns="http://schemas.openxmlformats.org/spreadsheetml/2006/main">
  <connection id="1" name="aggregate-php-2.csv" type="6" refreshedVersion="0" background="1" saveData="1">
    <textPr fileType="mac" sourceFile="Repositories:Personal:dcamp:thesis:analysis:aggregate-php-2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ggregate-php-3.csv" type="6" refreshedVersion="0" background="1" saveData="1">
    <textPr fileType="mac" sourceFile="Repositories:Personal:dcamp:thesis:analysis:aggregate-php-3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ggregate-php-4.csv" type="6" refreshedVersion="0" background="1" saveData="1">
    <textPr fileType="mac" sourceFile="Repositories:Personal:dcamp:thesis:analysis:aggregate-php-4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<sst xmlns="http://schemas.openxmlformats.org/spreadsheetml/2006/main" count="201" uniqueCount="68">
  <si>
    <t>sampler_label</t>
  </si>
  <si>
    <t>average</t>
  </si>
  <si>
    <t>aggregate_report_median</t>
  </si>
  <si>
    <t>aggregate_report_90%_line</t>
  </si>
  <si>
    <t>aggregate_report_min</t>
  </si>
  <si>
    <t>aggregate_report_max</t>
  </si>
  <si>
    <t>aggregate_report_error%</t>
  </si>
  <si>
    <t>aggregate_report_rate</t>
  </si>
  <si>
    <t>aggregate_report_bandwidth</t>
  </si>
  <si>
    <t>2:Home</t>
  </si>
  <si>
    <t>2:Fib</t>
  </si>
  <si>
    <t>2:Random</t>
  </si>
  <si>
    <t>4:Home</t>
  </si>
  <si>
    <t>4:Fib</t>
  </si>
  <si>
    <t>4:Random</t>
  </si>
  <si>
    <t>8:Home</t>
  </si>
  <si>
    <t>8:Fib</t>
  </si>
  <si>
    <t>8:Random</t>
  </si>
  <si>
    <t>12:Home</t>
  </si>
  <si>
    <t>12:Fib</t>
  </si>
  <si>
    <t>12:Random</t>
  </si>
  <si>
    <t>16:Home</t>
  </si>
  <si>
    <t>16:Fib</t>
  </si>
  <si>
    <t>16:Random</t>
  </si>
  <si>
    <t>24:Home</t>
  </si>
  <si>
    <t>24:Fib</t>
  </si>
  <si>
    <t>24:Random</t>
  </si>
  <si>
    <t>32:Home</t>
  </si>
  <si>
    <t>32:Fib</t>
  </si>
  <si>
    <t>32:Random</t>
  </si>
  <si>
    <t>48:Home</t>
  </si>
  <si>
    <t>48:Fib</t>
  </si>
  <si>
    <t>48:Random</t>
  </si>
  <si>
    <t>56:Home</t>
  </si>
  <si>
    <t>56:Fib</t>
  </si>
  <si>
    <t>56:Random</t>
  </si>
  <si>
    <t>64:Home</t>
  </si>
  <si>
    <t>64:Fib</t>
  </si>
  <si>
    <t>64:Random</t>
  </si>
  <si>
    <t>96:Home</t>
  </si>
  <si>
    <t>96:Fib</t>
  </si>
  <si>
    <t>96:Random</t>
  </si>
  <si>
    <t>128:Home</t>
  </si>
  <si>
    <t>128:Fib</t>
  </si>
  <si>
    <t>128:Random</t>
  </si>
  <si>
    <t>256:Home</t>
  </si>
  <si>
    <t>256:Fib</t>
  </si>
  <si>
    <t>256:Random</t>
  </si>
  <si>
    <t>512:Home</t>
  </si>
  <si>
    <t>512:Fib</t>
  </si>
  <si>
    <t>512:Random</t>
  </si>
  <si>
    <t>1024:Home</t>
  </si>
  <si>
    <t>1024:Fib</t>
  </si>
  <si>
    <t>1024:Random</t>
  </si>
  <si>
    <t>1280:Home</t>
  </si>
  <si>
    <t>1280:Fib</t>
  </si>
  <si>
    <t>1280:Random</t>
  </si>
  <si>
    <t>1536:Home</t>
  </si>
  <si>
    <t>1536:Fib</t>
  </si>
  <si>
    <t>1536:Random</t>
  </si>
  <si>
    <t>2048:Home</t>
  </si>
  <si>
    <t>2048:Fib</t>
  </si>
  <si>
    <t>2048:Random</t>
  </si>
  <si>
    <t>thread_count</t>
  </si>
  <si>
    <t>label</t>
  </si>
  <si>
    <t>fib_avg</t>
  </si>
  <si>
    <t>random_avg</t>
  </si>
  <si>
    <t>sample_count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</si>
</sst>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Font="1" applyBorder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25th Fib1</c:v>
          </c:tx>
          <c:cat>
            <c:strRef>
              <c:f>'PHP Data 1'!$B$2:$B$19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Data 1'!$E$2:$E$19</c:f>
              <c:numCache>
                <c:formatCode>General</c:formatCode>
                <c:ptCount val="18"/>
                <c:pt idx="0">
                  <c:v>97.0</c:v>
                </c:pt>
                <c:pt idx="1">
                  <c:v>251.0</c:v>
                </c:pt>
                <c:pt idx="2">
                  <c:v>505.0</c:v>
                </c:pt>
                <c:pt idx="3">
                  <c:v>733.0</c:v>
                </c:pt>
                <c:pt idx="4">
                  <c:v>1065.0</c:v>
                </c:pt>
                <c:pt idx="5">
                  <c:v>1654.0</c:v>
                </c:pt>
                <c:pt idx="6">
                  <c:v>2121.0</c:v>
                </c:pt>
                <c:pt idx="7">
                  <c:v>3278.0</c:v>
                </c:pt>
                <c:pt idx="8">
                  <c:v>3864.0</c:v>
                </c:pt>
                <c:pt idx="9">
                  <c:v>4180.0</c:v>
                </c:pt>
                <c:pt idx="10">
                  <c:v>6479.0</c:v>
                </c:pt>
                <c:pt idx="11">
                  <c:v>8242.0</c:v>
                </c:pt>
                <c:pt idx="12">
                  <c:v>9990.0</c:v>
                </c:pt>
                <c:pt idx="13">
                  <c:v>12902.0</c:v>
                </c:pt>
                <c:pt idx="14">
                  <c:v>16813.0</c:v>
                </c:pt>
                <c:pt idx="15">
                  <c:v>18027.0</c:v>
                </c:pt>
                <c:pt idx="16">
                  <c:v>19559.0</c:v>
                </c:pt>
                <c:pt idx="17">
                  <c:v>20148.0</c:v>
                </c:pt>
              </c:numCache>
            </c:numRef>
          </c:val>
          <c:smooth val="0"/>
        </c:ser>
        <c:ser>
          <c:idx val="2"/>
          <c:order val="1"/>
          <c:tx>
            <c:v>25th Fib2</c:v>
          </c:tx>
          <c:val>
            <c:numRef>
              <c:f>'PHP Data 2'!$E$2:$E$19</c:f>
              <c:numCache>
                <c:formatCode>General</c:formatCode>
                <c:ptCount val="18"/>
                <c:pt idx="0">
                  <c:v>97.0</c:v>
                </c:pt>
                <c:pt idx="1">
                  <c:v>223.0</c:v>
                </c:pt>
                <c:pt idx="2">
                  <c:v>453.0</c:v>
                </c:pt>
                <c:pt idx="3">
                  <c:v>738.0</c:v>
                </c:pt>
                <c:pt idx="4">
                  <c:v>1032.0</c:v>
                </c:pt>
                <c:pt idx="5">
                  <c:v>1599.0</c:v>
                </c:pt>
                <c:pt idx="6">
                  <c:v>2092.0</c:v>
                </c:pt>
                <c:pt idx="7">
                  <c:v>3247.0</c:v>
                </c:pt>
                <c:pt idx="8">
                  <c:v>4003.0</c:v>
                </c:pt>
                <c:pt idx="9">
                  <c:v>3961.0</c:v>
                </c:pt>
                <c:pt idx="10">
                  <c:v>6102.0</c:v>
                </c:pt>
                <c:pt idx="11">
                  <c:v>7906.0</c:v>
                </c:pt>
                <c:pt idx="12">
                  <c:v>9370.0</c:v>
                </c:pt>
                <c:pt idx="13">
                  <c:v>12903.0</c:v>
                </c:pt>
                <c:pt idx="14">
                  <c:v>16764.0</c:v>
                </c:pt>
                <c:pt idx="15">
                  <c:v>18070.0</c:v>
                </c:pt>
                <c:pt idx="16">
                  <c:v>19106.0</c:v>
                </c:pt>
                <c:pt idx="17">
                  <c:v>20746.0</c:v>
                </c:pt>
              </c:numCache>
            </c:numRef>
          </c:val>
          <c:smooth val="0"/>
        </c:ser>
        <c:ser>
          <c:idx val="3"/>
          <c:order val="2"/>
          <c:tx>
            <c:v>25th Fib3</c:v>
          </c:tx>
          <c:val>
            <c:numRef>
              <c:f>'PHP Data 3'!$E$2:$E$19</c:f>
              <c:numCache>
                <c:formatCode>General</c:formatCode>
                <c:ptCount val="18"/>
                <c:pt idx="0">
                  <c:v>89.0</c:v>
                </c:pt>
                <c:pt idx="1">
                  <c:v>198.0</c:v>
                </c:pt>
                <c:pt idx="2">
                  <c:v>391.0</c:v>
                </c:pt>
                <c:pt idx="3">
                  <c:v>709.0</c:v>
                </c:pt>
                <c:pt idx="4">
                  <c:v>941.0</c:v>
                </c:pt>
                <c:pt idx="5">
                  <c:v>1506.0</c:v>
                </c:pt>
                <c:pt idx="6">
                  <c:v>2032.0</c:v>
                </c:pt>
                <c:pt idx="7">
                  <c:v>3198.0</c:v>
                </c:pt>
                <c:pt idx="8">
                  <c:v>3539.0</c:v>
                </c:pt>
                <c:pt idx="9">
                  <c:v>4063.0</c:v>
                </c:pt>
                <c:pt idx="10">
                  <c:v>6380.0</c:v>
                </c:pt>
                <c:pt idx="11">
                  <c:v>7904.0</c:v>
                </c:pt>
                <c:pt idx="12">
                  <c:v>9972.0</c:v>
                </c:pt>
                <c:pt idx="13">
                  <c:v>12285.0</c:v>
                </c:pt>
                <c:pt idx="14">
                  <c:v>16814.0</c:v>
                </c:pt>
                <c:pt idx="15">
                  <c:v>17870.0</c:v>
                </c:pt>
                <c:pt idx="16">
                  <c:v>18692.0</c:v>
                </c:pt>
                <c:pt idx="17">
                  <c:v>20270.0</c:v>
                </c:pt>
              </c:numCache>
            </c:numRef>
          </c:val>
          <c:smooth val="0"/>
        </c:ser>
        <c:ser>
          <c:idx val="4"/>
          <c:order val="3"/>
          <c:tx>
            <c:v>5MB Down1</c:v>
          </c:tx>
          <c:val>
            <c:numRef>
              <c:f>'PHP Data 1'!$E$38:$E$55</c:f>
              <c:numCache>
                <c:formatCode>General</c:formatCode>
                <c:ptCount val="18"/>
                <c:pt idx="0">
                  <c:v>77.0</c:v>
                </c:pt>
                <c:pt idx="1">
                  <c:v>78.0</c:v>
                </c:pt>
                <c:pt idx="2">
                  <c:v>122.0</c:v>
                </c:pt>
                <c:pt idx="3">
                  <c:v>137.0</c:v>
                </c:pt>
                <c:pt idx="4">
                  <c:v>133.0</c:v>
                </c:pt>
                <c:pt idx="5">
                  <c:v>150.0</c:v>
                </c:pt>
                <c:pt idx="6">
                  <c:v>164.0</c:v>
                </c:pt>
                <c:pt idx="7">
                  <c:v>265.0</c:v>
                </c:pt>
                <c:pt idx="8">
                  <c:v>317.0</c:v>
                </c:pt>
                <c:pt idx="9">
                  <c:v>359.0</c:v>
                </c:pt>
                <c:pt idx="10">
                  <c:v>613.0</c:v>
                </c:pt>
                <c:pt idx="11">
                  <c:v>848.0</c:v>
                </c:pt>
                <c:pt idx="12">
                  <c:v>994.0</c:v>
                </c:pt>
                <c:pt idx="13">
                  <c:v>5030.0</c:v>
                </c:pt>
                <c:pt idx="14">
                  <c:v>10977.0</c:v>
                </c:pt>
                <c:pt idx="15">
                  <c:v>12764.0</c:v>
                </c:pt>
                <c:pt idx="16">
                  <c:v>14845.0</c:v>
                </c:pt>
                <c:pt idx="17">
                  <c:v>16584.0</c:v>
                </c:pt>
              </c:numCache>
            </c:numRef>
          </c:val>
          <c:smooth val="0"/>
        </c:ser>
        <c:ser>
          <c:idx val="5"/>
          <c:order val="4"/>
          <c:tx>
            <c:v>5MB Down2</c:v>
          </c:tx>
          <c:val>
            <c:numRef>
              <c:f>'PHP Data 2'!$E$38:$E$55</c:f>
              <c:numCache>
                <c:formatCode>General</c:formatCode>
                <c:ptCount val="18"/>
                <c:pt idx="0">
                  <c:v>84.0</c:v>
                </c:pt>
                <c:pt idx="1">
                  <c:v>80.0</c:v>
                </c:pt>
                <c:pt idx="2">
                  <c:v>131.0</c:v>
                </c:pt>
                <c:pt idx="3">
                  <c:v>132.0</c:v>
                </c:pt>
                <c:pt idx="4">
                  <c:v>130.0</c:v>
                </c:pt>
                <c:pt idx="5">
                  <c:v>141.0</c:v>
                </c:pt>
                <c:pt idx="6">
                  <c:v>158.0</c:v>
                </c:pt>
                <c:pt idx="7">
                  <c:v>267.0</c:v>
                </c:pt>
                <c:pt idx="8">
                  <c:v>314.0</c:v>
                </c:pt>
                <c:pt idx="9">
                  <c:v>360.0</c:v>
                </c:pt>
                <c:pt idx="10">
                  <c:v>579.0</c:v>
                </c:pt>
                <c:pt idx="11">
                  <c:v>931.0</c:v>
                </c:pt>
                <c:pt idx="12">
                  <c:v>1084.0</c:v>
                </c:pt>
                <c:pt idx="13">
                  <c:v>5742.0</c:v>
                </c:pt>
                <c:pt idx="14">
                  <c:v>11950.0</c:v>
                </c:pt>
                <c:pt idx="15">
                  <c:v>14056.0</c:v>
                </c:pt>
                <c:pt idx="16">
                  <c:v>14884.0</c:v>
                </c:pt>
                <c:pt idx="17">
                  <c:v>17634.0</c:v>
                </c:pt>
              </c:numCache>
            </c:numRef>
          </c:val>
          <c:smooth val="0"/>
        </c:ser>
        <c:ser>
          <c:idx val="1"/>
          <c:order val="5"/>
          <c:tx>
            <c:v>5MB Down3</c:v>
          </c:tx>
          <c:val>
            <c:numRef>
              <c:f>'PHP Data 3'!$E$38:$E$55</c:f>
              <c:numCache>
                <c:formatCode>General</c:formatCode>
                <c:ptCount val="18"/>
                <c:pt idx="0">
                  <c:v>85.0</c:v>
                </c:pt>
                <c:pt idx="1">
                  <c:v>82.0</c:v>
                </c:pt>
                <c:pt idx="2">
                  <c:v>139.0</c:v>
                </c:pt>
                <c:pt idx="3">
                  <c:v>134.0</c:v>
                </c:pt>
                <c:pt idx="4">
                  <c:v>134.0</c:v>
                </c:pt>
                <c:pt idx="5">
                  <c:v>141.0</c:v>
                </c:pt>
                <c:pt idx="6">
                  <c:v>157.0</c:v>
                </c:pt>
                <c:pt idx="7">
                  <c:v>272.0</c:v>
                </c:pt>
                <c:pt idx="8">
                  <c:v>314.0</c:v>
                </c:pt>
                <c:pt idx="9">
                  <c:v>366.0</c:v>
                </c:pt>
                <c:pt idx="10">
                  <c:v>602.0</c:v>
                </c:pt>
                <c:pt idx="11">
                  <c:v>797.0</c:v>
                </c:pt>
                <c:pt idx="12">
                  <c:v>1033.0</c:v>
                </c:pt>
                <c:pt idx="13">
                  <c:v>5979.0</c:v>
                </c:pt>
                <c:pt idx="14">
                  <c:v>11717.0</c:v>
                </c:pt>
                <c:pt idx="15">
                  <c:v>13715.0</c:v>
                </c:pt>
                <c:pt idx="16">
                  <c:v>14533.0</c:v>
                </c:pt>
                <c:pt idx="17">
                  <c:v>17092.0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624216"/>
        <c:axId val="2091529304"/>
      </c:lineChart>
      <c:catAx>
        <c:axId val="209162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529304"/>
        <c:crosses val="autoZero"/>
        <c:auto val="1"/>
        <c:lblAlgn val="ctr"/>
        <c:lblOffset val="100"/>
        <c:noMultiLvlLbl val="0"/>
      </c:catAx>
      <c:valAx>
        <c:axId val="2091529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62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(</a:t>
            </a:r>
            <a:r>
              <a:rPr lang="en-US" i="1"/>
              <a:t>dCAMP</a:t>
            </a:r>
            <a:r>
              <a:rPr lang="en-US" i="0"/>
              <a:t> Off)</a:t>
            </a:r>
            <a:endParaRPr lang="en-US"/>
          </a:p>
        </c:rich>
      </c:tx>
      <c:layout>
        <c:manualLayout>
          <c:xMode val="edge"/>
          <c:yMode val="edge"/>
          <c:x val="0.37687264021982"/>
          <c:y val="0.0392553166827368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'PHP 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Avg'!$B$2:$B$19</c:f>
              <c:numCache>
                <c:formatCode>0.00</c:formatCode>
                <c:ptCount val="18"/>
                <c:pt idx="0">
                  <c:v>94.33333333333333</c:v>
                </c:pt>
                <c:pt idx="1">
                  <c:v>224.0</c:v>
                </c:pt>
                <c:pt idx="2">
                  <c:v>449.6666666666666</c:v>
                </c:pt>
                <c:pt idx="3">
                  <c:v>726.6666666666666</c:v>
                </c:pt>
                <c:pt idx="4">
                  <c:v>1012.666666666667</c:v>
                </c:pt>
                <c:pt idx="5">
                  <c:v>1586.333333333333</c:v>
                </c:pt>
                <c:pt idx="6">
                  <c:v>2081.666666666667</c:v>
                </c:pt>
                <c:pt idx="7">
                  <c:v>3241.0</c:v>
                </c:pt>
                <c:pt idx="8">
                  <c:v>3802.0</c:v>
                </c:pt>
                <c:pt idx="9">
                  <c:v>4068.0</c:v>
                </c:pt>
                <c:pt idx="10">
                  <c:v>6320.333333333333</c:v>
                </c:pt>
                <c:pt idx="11">
                  <c:v>8017.333333333333</c:v>
                </c:pt>
                <c:pt idx="12">
                  <c:v>9777.333333333334</c:v>
                </c:pt>
                <c:pt idx="13">
                  <c:v>12696.66666666667</c:v>
                </c:pt>
                <c:pt idx="14">
                  <c:v>16797.0</c:v>
                </c:pt>
                <c:pt idx="15">
                  <c:v>17989.0</c:v>
                </c:pt>
                <c:pt idx="16">
                  <c:v>19119.0</c:v>
                </c:pt>
                <c:pt idx="17">
                  <c:v>20388.0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'PHP Avg'!$A$2:$A$19</c:f>
              <c:strCache>
                <c:ptCount val="1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  <c:pt idx="9">
                  <c:v>64</c:v>
                </c:pt>
                <c:pt idx="10">
                  <c:v>96</c:v>
                </c:pt>
                <c:pt idx="11">
                  <c:v>128</c:v>
                </c:pt>
                <c:pt idx="12">
                  <c:v>256</c:v>
                </c:pt>
                <c:pt idx="13">
                  <c:v>512</c:v>
                </c:pt>
                <c:pt idx="14">
                  <c:v>1024</c:v>
                </c:pt>
                <c:pt idx="15">
                  <c:v>1280</c:v>
                </c:pt>
                <c:pt idx="16">
                  <c:v>1536</c:v>
                </c:pt>
                <c:pt idx="17">
                  <c:v>2048</c:v>
                </c:pt>
              </c:strCache>
            </c:strRef>
          </c:cat>
          <c:val>
            <c:numRef>
              <c:f>'PHP Avg'!$C$2:$C$19</c:f>
              <c:numCache>
                <c:formatCode>0.00</c:formatCode>
                <c:ptCount val="18"/>
                <c:pt idx="0">
                  <c:v>82.0</c:v>
                </c:pt>
                <c:pt idx="1">
                  <c:v>80.0</c:v>
                </c:pt>
                <c:pt idx="2">
                  <c:v>130.6666666666667</c:v>
                </c:pt>
                <c:pt idx="3">
                  <c:v>134.3333333333333</c:v>
                </c:pt>
                <c:pt idx="4">
                  <c:v>132.3333333333333</c:v>
                </c:pt>
                <c:pt idx="5">
                  <c:v>144.0</c:v>
                </c:pt>
                <c:pt idx="6">
                  <c:v>159.6666666666667</c:v>
                </c:pt>
                <c:pt idx="7">
                  <c:v>268.0</c:v>
                </c:pt>
                <c:pt idx="8">
                  <c:v>315.0</c:v>
                </c:pt>
                <c:pt idx="9">
                  <c:v>361.6666666666666</c:v>
                </c:pt>
                <c:pt idx="10">
                  <c:v>598.0</c:v>
                </c:pt>
                <c:pt idx="11">
                  <c:v>858.6666666666666</c:v>
                </c:pt>
                <c:pt idx="12">
                  <c:v>1037.0</c:v>
                </c:pt>
                <c:pt idx="13">
                  <c:v>5583.666666666666</c:v>
                </c:pt>
                <c:pt idx="14">
                  <c:v>11548.0</c:v>
                </c:pt>
                <c:pt idx="15">
                  <c:v>13511.66666666667</c:v>
                </c:pt>
                <c:pt idx="16">
                  <c:v>14754.0</c:v>
                </c:pt>
                <c:pt idx="17">
                  <c:v>17103.33333333333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150152"/>
        <c:axId val="2050145304"/>
      </c:lineChart>
      <c:catAx>
        <c:axId val="205015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Count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50145304"/>
        <c:crosses val="autoZero"/>
        <c:auto val="1"/>
        <c:lblAlgn val="ctr"/>
        <c:lblOffset val="100"/>
        <c:noMultiLvlLbl val="0"/>
      </c:catAx>
      <c:valAx>
        <c:axId val="2050145304"/>
        <c:scaling>
          <c:orientation val="minMax"/>
        </c:scaling>
        <c:delete val="0"/>
        <c:axPos val="l"/>
        <c:majorGridlines>
          <c:spPr>
            <a:ln w="9525">
              <a:solidFill>
                <a:schemeClr val="bg1">
                  <a:lumMod val="50000"/>
                </a:schemeClr>
              </a:solidFill>
            </a:ln>
          </c:spPr>
        </c:majorGridlines>
        <c:minorGridlines>
          <c:spPr>
            <a:ln>
              <a:solidFill>
                <a:schemeClr val="bg1">
                  <a:lumMod val="50000"/>
                  <a:alpha val="20000"/>
                </a:scheme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Request Latency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50150152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ggregate-php-2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ggregate-php-3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ggregate-php-4" connectionId="3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L55" totalsRowShown="0">
  <autoFilter ref="A1:L55"/>
  <sortState ref="A2:L55">
    <sortCondition ref="C2:C55"/>
    <sortCondition ref="B2:B55"/>
  </sortState>
  <tableColumns count="12">
    <tableColumn id="1" name="sampler_label"/>
    <tableColumn id="12" name="thread_count" dataDxfId="8">
      <calculatedColumnFormula>MID(Table1[[#This Row],[sampler_label]], 1, FIND(":", Table1[[#This Row],[sampler_label]])-1)</calculatedColumnFormula>
    </tableColumn>
    <tableColumn id="11" name="label" dataDxfId="7">
      <calculatedColumnFormula>MID(Table1[[#This Row],[sampler_label]], FIND(":", Table1[[#This Row],[sampler_label]])+1, LEN(Table1[[#This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L55" totalsRowShown="0">
  <autoFilter ref="A1:L55"/>
  <sortState ref="A2:L56">
    <sortCondition ref="C2:C56"/>
    <sortCondition ref="B2:B56"/>
  </sortState>
  <tableColumns count="12">
    <tableColumn id="1" name="sampler_label"/>
    <tableColumn id="12" name="thread_count" dataDxfId="6">
      <calculatedColumnFormula>MID(Table2[[#This Row],[sampler_label]], 1, FIND(":", Table2[[#This Row],[sampler_label]])-1)</calculatedColumnFormula>
    </tableColumn>
    <tableColumn id="11" name="label" dataDxfId="5">
      <calculatedColumnFormula>MID(Table2[[#This Row],[sampler_label]], FIND(":", Table2[[#This Row],[sampler_label]])+1, LEN(Table2[[#This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L55" totalsRowShown="0">
  <autoFilter ref="A1:L55"/>
  <sortState ref="A2:L56">
    <sortCondition ref="C2:C56"/>
    <sortCondition ref="B2:B56"/>
  </sortState>
  <tableColumns count="12">
    <tableColumn id="1" name="sampler_label"/>
    <tableColumn id="12" name="thread_count" dataDxfId="4">
      <calculatedColumnFormula>MID(Table3[[#This Row],[sampler_label]], 1, FIND(":", Table3[[#This Row],[sampler_label]])-1)</calculatedColumnFormula>
    </tableColumn>
    <tableColumn id="11" name="label" dataDxfId="3">
      <calculatedColumnFormula>MID(Table3[[#This Row],[sampler_label]], FIND(":", Table3[[#This Row],[sampler_label]])+1, LEN(Table3[[#This Row],[sampler_label]]))</calculatedColumnFormula>
    </tableColumn>
    <tableColumn id="2" name="sample_count"/>
    <tableColumn id="3" name="average"/>
    <tableColumn id="4" name="aggregate_report_median"/>
    <tableColumn id="5" name="aggregate_report_90%_line"/>
    <tableColumn id="6" name="aggregate_report_min"/>
    <tableColumn id="7" name="aggregate_report_max"/>
    <tableColumn id="8" name="aggregate_report_error%"/>
    <tableColumn id="9" name="aggregate_report_rate"/>
    <tableColumn id="10" name="aggregate_report_bandwidth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19" totalsRowShown="0">
  <autoFilter ref="A1:C19"/>
  <tableColumns count="3">
    <tableColumn id="1" name="thread_count" dataDxfId="2">
      <calculatedColumnFormula>MID(Table1[[#This Row],[sampler_label]], 1, FIND(":", Table1[[#This Row],[sampler_label]])-1)</calculatedColumnFormula>
    </tableColumn>
    <tableColumn id="2" name="fib_avg" dataDxfId="1">
      <calculatedColumnFormula>AVERAGE(Table1[[#This Row],[average]],Table2[[#This Row],[average]], Table3[[#This Row],[average]])</calculatedColumnFormula>
    </tableColumn>
    <tableColumn id="3" name="random_avg" dataDxfId="0">
      <calculatedColumnFormula>AVERAGE('PHP Data 1'!E38,'PHP Data 2'!E38,'PHP Data 3'!E38)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MID(Table1[[#This Row],[sampler_label]], 1, FIND(":", Table1[[#This Row],[sampler_label]])-1)</f>
        <v>2</v>
      </c>
      <c r="C2" t="str">
        <f>MID(Table1[[#This Row],[sampler_label]], FIND(":", Table1[[#This Row],[sampler_label]])+1, LEN(Table1[[#This Row],[sampler_label]]))</f>
        <v>Fib</v>
      </c>
      <c r="D2">
        <v>3355</v>
      </c>
      <c r="E2">
        <v>97</v>
      </c>
      <c r="F2">
        <v>92</v>
      </c>
      <c r="G2">
        <v>114</v>
      </c>
      <c r="H2">
        <v>83</v>
      </c>
      <c r="I2">
        <v>165</v>
      </c>
      <c r="J2">
        <v>0</v>
      </c>
      <c r="K2">
        <v>11.144439240384299</v>
      </c>
      <c r="L2">
        <v>6.43805851951688</v>
      </c>
    </row>
    <row r="3" spans="1:12">
      <c r="A3" t="s">
        <v>13</v>
      </c>
      <c r="B3" t="str">
        <f>MID(Table1[[#This Row],[sampler_label]], 1, FIND(":", Table1[[#This Row],[sampler_label]])-1)</f>
        <v>4</v>
      </c>
      <c r="C3" t="str">
        <f>MID(Table1[[#This Row],[sampler_label]], FIND(":", Table1[[#This Row],[sampler_label]])+1, LEN(Table1[[#This Row],[sampler_label]]))</f>
        <v>Fib</v>
      </c>
      <c r="D3">
        <v>3583</v>
      </c>
      <c r="E3">
        <v>251</v>
      </c>
      <c r="F3">
        <v>230</v>
      </c>
      <c r="G3">
        <v>383</v>
      </c>
      <c r="H3">
        <v>108</v>
      </c>
      <c r="I3">
        <v>541</v>
      </c>
      <c r="J3">
        <v>0</v>
      </c>
      <c r="K3">
        <v>11.900768252217899</v>
      </c>
      <c r="L3">
        <v>6.8750326955588799</v>
      </c>
    </row>
    <row r="4" spans="1:12">
      <c r="A4" t="s">
        <v>16</v>
      </c>
      <c r="B4" t="str">
        <f>MID(Table1[[#This Row],[sampler_label]], 1, FIND(":", Table1[[#This Row],[sampler_label]])-1)</f>
        <v>8</v>
      </c>
      <c r="C4" t="str">
        <f>MID(Table1[[#This Row],[sampler_label]], FIND(":", Table1[[#This Row],[sampler_label]])+1, LEN(Table1[[#This Row],[sampler_label]]))</f>
        <v>Fib</v>
      </c>
      <c r="D4">
        <v>3798</v>
      </c>
      <c r="E4">
        <v>505</v>
      </c>
      <c r="F4">
        <v>467</v>
      </c>
      <c r="G4">
        <v>784</v>
      </c>
      <c r="H4">
        <v>108</v>
      </c>
      <c r="I4">
        <v>1084</v>
      </c>
      <c r="J4">
        <v>0</v>
      </c>
      <c r="K4">
        <v>12.6023651832287</v>
      </c>
      <c r="L4">
        <v>7.2801202967179997</v>
      </c>
    </row>
    <row r="5" spans="1:12">
      <c r="A5" t="s">
        <v>19</v>
      </c>
      <c r="B5" t="str">
        <f>MID(Table1[[#This Row],[sampler_label]], 1, FIND(":", Table1[[#This Row],[sampler_label]])-1)</f>
        <v>12</v>
      </c>
      <c r="C5" t="str">
        <f>MID(Table1[[#This Row],[sampler_label]], FIND(":", Table1[[#This Row],[sampler_label]])+1, LEN(Table1[[#This Row],[sampler_label]]))</f>
        <v>Fib</v>
      </c>
      <c r="D5">
        <v>4124</v>
      </c>
      <c r="E5">
        <v>733</v>
      </c>
      <c r="F5">
        <v>666</v>
      </c>
      <c r="G5">
        <v>1194</v>
      </c>
      <c r="H5">
        <v>119</v>
      </c>
      <c r="I5">
        <v>1893</v>
      </c>
      <c r="J5">
        <v>0</v>
      </c>
      <c r="K5">
        <v>13.641084671310701</v>
      </c>
      <c r="L5">
        <v>7.8797496698470502</v>
      </c>
    </row>
    <row r="6" spans="1:12">
      <c r="A6" t="s">
        <v>22</v>
      </c>
      <c r="B6" t="str">
        <f>MID(Table1[[#This Row],[sampler_label]], 1, FIND(":", Table1[[#This Row],[sampler_label]])-1)</f>
        <v>16</v>
      </c>
      <c r="C6" t="str">
        <f>MID(Table1[[#This Row],[sampler_label]], FIND(":", Table1[[#This Row],[sampler_label]])+1, LEN(Table1[[#This Row],[sampler_label]]))</f>
        <v>Fib</v>
      </c>
      <c r="D6">
        <v>4000</v>
      </c>
      <c r="E6">
        <v>1065</v>
      </c>
      <c r="F6">
        <v>998</v>
      </c>
      <c r="G6">
        <v>1699</v>
      </c>
      <c r="H6">
        <v>109</v>
      </c>
      <c r="I6">
        <v>2606</v>
      </c>
      <c r="J6">
        <v>0</v>
      </c>
      <c r="K6">
        <v>13.222572253093199</v>
      </c>
      <c r="L6">
        <v>7.6377399483658497</v>
      </c>
    </row>
    <row r="7" spans="1:12">
      <c r="A7" t="s">
        <v>25</v>
      </c>
      <c r="B7" t="str">
        <f>MID(Table1[[#This Row],[sampler_label]], 1, FIND(":", Table1[[#This Row],[sampler_label]])-1)</f>
        <v>24</v>
      </c>
      <c r="C7" t="str">
        <f>MID(Table1[[#This Row],[sampler_label]], FIND(":", Table1[[#This Row],[sampler_label]])+1, LEN(Table1[[#This Row],[sampler_label]]))</f>
        <v>Fib</v>
      </c>
      <c r="D7">
        <v>3995</v>
      </c>
      <c r="E7">
        <v>1654</v>
      </c>
      <c r="F7">
        <v>1562</v>
      </c>
      <c r="G7">
        <v>2640</v>
      </c>
      <c r="H7">
        <v>140</v>
      </c>
      <c r="I7">
        <v>4095</v>
      </c>
      <c r="J7">
        <v>0</v>
      </c>
      <c r="K7">
        <v>13.1639646764201</v>
      </c>
      <c r="L7">
        <v>7.6039169591076803</v>
      </c>
    </row>
    <row r="8" spans="1:12">
      <c r="A8" t="s">
        <v>28</v>
      </c>
      <c r="B8" t="str">
        <f>MID(Table1[[#This Row],[sampler_label]], 1, FIND(":", Table1[[#This Row],[sampler_label]])-1)</f>
        <v>32</v>
      </c>
      <c r="C8" t="str">
        <f>MID(Table1[[#This Row],[sampler_label]], FIND(":", Table1[[#This Row],[sampler_label]])+1, LEN(Table1[[#This Row],[sampler_label]]))</f>
        <v>Fib</v>
      </c>
      <c r="D8">
        <v>4221</v>
      </c>
      <c r="E8">
        <v>2121</v>
      </c>
      <c r="F8">
        <v>2032</v>
      </c>
      <c r="G8">
        <v>3374</v>
      </c>
      <c r="H8">
        <v>109</v>
      </c>
      <c r="I8">
        <v>5616</v>
      </c>
      <c r="J8">
        <v>0</v>
      </c>
      <c r="K8">
        <v>13.846517212195099</v>
      </c>
      <c r="L8">
        <v>7.9995846208855701</v>
      </c>
    </row>
    <row r="9" spans="1:12">
      <c r="A9" t="s">
        <v>31</v>
      </c>
      <c r="B9" t="str">
        <f>MID(Table1[[#This Row],[sampler_label]], 1, FIND(":", Table1[[#This Row],[sampler_label]])-1)</f>
        <v>48</v>
      </c>
      <c r="C9" t="str">
        <f>MID(Table1[[#This Row],[sampler_label]], FIND(":", Table1[[#This Row],[sampler_label]])+1, LEN(Table1[[#This Row],[sampler_label]]))</f>
        <v>Fib</v>
      </c>
      <c r="D9">
        <v>4095</v>
      </c>
      <c r="E9">
        <v>3278</v>
      </c>
      <c r="F9">
        <v>3082</v>
      </c>
      <c r="G9">
        <v>4885</v>
      </c>
      <c r="H9">
        <v>108</v>
      </c>
      <c r="I9">
        <v>6313</v>
      </c>
      <c r="J9">
        <v>0</v>
      </c>
      <c r="K9">
        <v>13.327128109663199</v>
      </c>
      <c r="L9">
        <v>7.6984912193915402</v>
      </c>
    </row>
    <row r="10" spans="1:12">
      <c r="A10" t="s">
        <v>34</v>
      </c>
      <c r="B10" t="str">
        <f>MID(Table1[[#This Row],[sampler_label]], 1, FIND(":", Table1[[#This Row],[sampler_label]])-1)</f>
        <v>56</v>
      </c>
      <c r="C10" t="str">
        <f>MID(Table1[[#This Row],[sampler_label]], FIND(":", Table1[[#This Row],[sampler_label]])+1, LEN(Table1[[#This Row],[sampler_label]]))</f>
        <v>Fib</v>
      </c>
      <c r="D10">
        <v>4057</v>
      </c>
      <c r="E10">
        <v>3864</v>
      </c>
      <c r="F10">
        <v>3542</v>
      </c>
      <c r="G10">
        <v>5678</v>
      </c>
      <c r="H10">
        <v>180</v>
      </c>
      <c r="I10">
        <v>6940</v>
      </c>
      <c r="J10">
        <v>0</v>
      </c>
      <c r="K10">
        <v>13.192594977253499</v>
      </c>
      <c r="L10">
        <v>7.6196778024915304</v>
      </c>
    </row>
    <row r="11" spans="1:12">
      <c r="A11" t="s">
        <v>37</v>
      </c>
      <c r="B11" t="str">
        <f>MID(Table1[[#This Row],[sampler_label]], 1, FIND(":", Table1[[#This Row],[sampler_label]])-1)</f>
        <v>64</v>
      </c>
      <c r="C11" t="str">
        <f>MID(Table1[[#This Row],[sampler_label]], FIND(":", Table1[[#This Row],[sampler_label]])+1, LEN(Table1[[#This Row],[sampler_label]]))</f>
        <v>Fib</v>
      </c>
      <c r="D11">
        <v>4286</v>
      </c>
      <c r="E11">
        <v>4180</v>
      </c>
      <c r="F11">
        <v>3863</v>
      </c>
      <c r="G11">
        <v>6150</v>
      </c>
      <c r="H11">
        <v>107</v>
      </c>
      <c r="I11">
        <v>7646</v>
      </c>
      <c r="J11">
        <v>0</v>
      </c>
      <c r="K11">
        <v>13.8434903941809</v>
      </c>
      <c r="L11">
        <v>7.9950037992080203</v>
      </c>
    </row>
    <row r="12" spans="1:12">
      <c r="A12" t="s">
        <v>40</v>
      </c>
      <c r="B12" t="str">
        <f>MID(Table1[[#This Row],[sampler_label]], 1, FIND(":", Table1[[#This Row],[sampler_label]])-1)</f>
        <v>96</v>
      </c>
      <c r="C12" t="str">
        <f>MID(Table1[[#This Row],[sampler_label]], FIND(":", Table1[[#This Row],[sampler_label]])+1, LEN(Table1[[#This Row],[sampler_label]]))</f>
        <v>Fib</v>
      </c>
      <c r="D12">
        <v>4132</v>
      </c>
      <c r="E12">
        <v>6479</v>
      </c>
      <c r="F12">
        <v>5842</v>
      </c>
      <c r="G12">
        <v>9396</v>
      </c>
      <c r="H12">
        <v>179</v>
      </c>
      <c r="I12">
        <v>10552</v>
      </c>
      <c r="J12">
        <v>0</v>
      </c>
      <c r="K12">
        <v>13.21880448518</v>
      </c>
      <c r="L12">
        <v>7.6304245245293201</v>
      </c>
    </row>
    <row r="13" spans="1:12">
      <c r="A13" t="s">
        <v>43</v>
      </c>
      <c r="B13" t="str">
        <f>MID(Table1[[#This Row],[sampler_label]], 1, FIND(":", Table1[[#This Row],[sampler_label]])-1)</f>
        <v>128</v>
      </c>
      <c r="C13" t="str">
        <f>MID(Table1[[#This Row],[sampler_label]], FIND(":", Table1[[#This Row],[sampler_label]])+1, LEN(Table1[[#This Row],[sampler_label]]))</f>
        <v>Fib</v>
      </c>
      <c r="D13">
        <v>4327</v>
      </c>
      <c r="E13">
        <v>8242</v>
      </c>
      <c r="F13">
        <v>7830</v>
      </c>
      <c r="G13">
        <v>12272</v>
      </c>
      <c r="H13">
        <v>107</v>
      </c>
      <c r="I13">
        <v>14236</v>
      </c>
      <c r="J13">
        <v>0</v>
      </c>
      <c r="K13">
        <v>13.6959418610908</v>
      </c>
      <c r="L13">
        <v>7.9097936706516796</v>
      </c>
    </row>
    <row r="14" spans="1:12">
      <c r="A14" t="s">
        <v>46</v>
      </c>
      <c r="B14" t="str">
        <f>MID(Table1[[#This Row],[sampler_label]], 1, FIND(":", Table1[[#This Row],[sampler_label]])-1)</f>
        <v>256</v>
      </c>
      <c r="C14" t="str">
        <f>MID(Table1[[#This Row],[sampler_label]], FIND(":", Table1[[#This Row],[sampler_label]])+1, LEN(Table1[[#This Row],[sampler_label]]))</f>
        <v>Fib</v>
      </c>
      <c r="D14">
        <v>4391</v>
      </c>
      <c r="E14">
        <v>9990</v>
      </c>
      <c r="F14">
        <v>9386</v>
      </c>
      <c r="G14">
        <v>14941</v>
      </c>
      <c r="H14">
        <v>107</v>
      </c>
      <c r="I14">
        <v>16418</v>
      </c>
      <c r="J14">
        <v>0</v>
      </c>
      <c r="K14">
        <v>13.2476105425757</v>
      </c>
      <c r="L14">
        <v>7.6583063862548801</v>
      </c>
    </row>
    <row r="15" spans="1:12">
      <c r="A15" t="s">
        <v>49</v>
      </c>
      <c r="B15" t="str">
        <f>MID(Table1[[#This Row],[sampler_label]], 1, FIND(":", Table1[[#This Row],[sampler_label]])-1)</f>
        <v>512</v>
      </c>
      <c r="C15" t="str">
        <f>MID(Table1[[#This Row],[sampler_label]], FIND(":", Table1[[#This Row],[sampler_label]])+1, LEN(Table1[[#This Row],[sampler_label]]))</f>
        <v>Fib</v>
      </c>
      <c r="D15">
        <v>5581</v>
      </c>
      <c r="E15">
        <v>12902</v>
      </c>
      <c r="F15">
        <v>9586</v>
      </c>
      <c r="G15">
        <v>28031</v>
      </c>
      <c r="H15">
        <v>107</v>
      </c>
      <c r="I15">
        <v>63547</v>
      </c>
      <c r="J15">
        <v>0.122558681239921</v>
      </c>
      <c r="K15">
        <v>15.468446420306</v>
      </c>
      <c r="L15">
        <v>11.721716506281799</v>
      </c>
    </row>
    <row r="16" spans="1:12">
      <c r="A16" t="s">
        <v>52</v>
      </c>
      <c r="B16" t="str">
        <f>MID(Table1[[#This Row],[sampler_label]], 1, FIND(":", Table1[[#This Row],[sampler_label]])-1)</f>
        <v>1024</v>
      </c>
      <c r="C16" t="str">
        <f>MID(Table1[[#This Row],[sampler_label]], FIND(":", Table1[[#This Row],[sampler_label]])+1, LEN(Table1[[#This Row],[sampler_label]]))</f>
        <v>Fib</v>
      </c>
      <c r="D16">
        <v>8268</v>
      </c>
      <c r="E16">
        <v>16813</v>
      </c>
      <c r="F16">
        <v>12514</v>
      </c>
      <c r="G16">
        <v>28188</v>
      </c>
      <c r="H16">
        <v>108</v>
      </c>
      <c r="I16">
        <v>112725</v>
      </c>
      <c r="J16">
        <v>0.32656023222060898</v>
      </c>
      <c r="K16">
        <v>19.676672386260599</v>
      </c>
      <c r="L16">
        <v>20.622457083709101</v>
      </c>
    </row>
    <row r="17" spans="1:12">
      <c r="A17" t="s">
        <v>55</v>
      </c>
      <c r="B17" t="str">
        <f>MID(Table1[[#This Row],[sampler_label]], 1, FIND(":", Table1[[#This Row],[sampler_label]])-1)</f>
        <v>1280</v>
      </c>
      <c r="C17" t="str">
        <f>MID(Table1[[#This Row],[sampler_label]], FIND(":", Table1[[#This Row],[sampler_label]])+1, LEN(Table1[[#This Row],[sampler_label]]))</f>
        <v>Fib</v>
      </c>
      <c r="D17">
        <v>9770</v>
      </c>
      <c r="E17">
        <v>18027</v>
      </c>
      <c r="F17">
        <v>13580</v>
      </c>
      <c r="G17">
        <v>28148</v>
      </c>
      <c r="H17">
        <v>179</v>
      </c>
      <c r="I17">
        <v>94609</v>
      </c>
      <c r="J17">
        <v>0.41033776867963101</v>
      </c>
      <c r="K17">
        <v>21.945833997847998</v>
      </c>
      <c r="L17">
        <v>25.708311022952099</v>
      </c>
    </row>
    <row r="18" spans="1:12">
      <c r="A18" t="s">
        <v>58</v>
      </c>
      <c r="B18" t="str">
        <f>MID(Table1[[#This Row],[sampler_label]], 1, FIND(":", Table1[[#This Row],[sampler_label]])-1)</f>
        <v>1536</v>
      </c>
      <c r="C18" t="str">
        <f>MID(Table1[[#This Row],[sampler_label]], FIND(":", Table1[[#This Row],[sampler_label]])+1, LEN(Table1[[#This Row],[sampler_label]]))</f>
        <v>Fib</v>
      </c>
      <c r="D18">
        <v>11189</v>
      </c>
      <c r="E18">
        <v>19559</v>
      </c>
      <c r="F18">
        <v>15361</v>
      </c>
      <c r="G18">
        <v>28258</v>
      </c>
      <c r="H18">
        <v>108</v>
      </c>
      <c r="I18">
        <v>138491</v>
      </c>
      <c r="J18">
        <v>0.44820806148896197</v>
      </c>
      <c r="K18">
        <v>23.461941706856699</v>
      </c>
      <c r="L18">
        <v>28.909960486999299</v>
      </c>
    </row>
    <row r="19" spans="1:12">
      <c r="A19" t="s">
        <v>61</v>
      </c>
      <c r="B19" t="str">
        <f>MID(Table1[[#This Row],[sampler_label]], 1, FIND(":", Table1[[#This Row],[sampler_label]])-1)</f>
        <v>2048</v>
      </c>
      <c r="C19" t="str">
        <f>MID(Table1[[#This Row],[sampler_label]], FIND(":", Table1[[#This Row],[sampler_label]])+1, LEN(Table1[[#This Row],[sampler_label]]))</f>
        <v>Fib</v>
      </c>
      <c r="D19">
        <v>14801</v>
      </c>
      <c r="E19">
        <v>20148</v>
      </c>
      <c r="F19">
        <v>21680</v>
      </c>
      <c r="G19">
        <v>28254</v>
      </c>
      <c r="H19">
        <v>113</v>
      </c>
      <c r="I19">
        <v>182828</v>
      </c>
      <c r="J19">
        <v>0.51550570907371096</v>
      </c>
      <c r="K19">
        <v>28.192380952380901</v>
      </c>
      <c r="L19">
        <v>37.443896949404703</v>
      </c>
    </row>
    <row r="20" spans="1:12">
      <c r="A20" t="s">
        <v>9</v>
      </c>
      <c r="B20" t="str">
        <f>MID(Table1[[#This Row],[sampler_label]], 1, FIND(":", Table1[[#This Row],[sampler_label]])-1)</f>
        <v>2</v>
      </c>
      <c r="C20" t="str">
        <f>MID(Table1[[#This Row],[sampler_label]], FIND(":", Table1[[#This Row],[sampler_label]])+1, LEN(Table1[[#This Row],[sampler_label]]))</f>
        <v>Home</v>
      </c>
      <c r="D20">
        <v>3355</v>
      </c>
      <c r="E20">
        <v>1</v>
      </c>
      <c r="F20">
        <v>1</v>
      </c>
      <c r="G20">
        <v>2</v>
      </c>
      <c r="H20">
        <v>0</v>
      </c>
      <c r="I20">
        <v>72</v>
      </c>
      <c r="J20">
        <v>0</v>
      </c>
      <c r="K20">
        <v>11.1482534956669</v>
      </c>
      <c r="L20">
        <v>5.2429358223622904</v>
      </c>
    </row>
    <row r="21" spans="1:12">
      <c r="A21" t="s">
        <v>12</v>
      </c>
      <c r="B21" t="str">
        <f>MID(Table1[[#This Row],[sampler_label]], 1, FIND(":", Table1[[#This Row],[sampler_label]])-1)</f>
        <v>4</v>
      </c>
      <c r="C21" t="str">
        <f>MID(Table1[[#This Row],[sampler_label]], FIND(":", Table1[[#This Row],[sampler_label]])+1, LEN(Table1[[#This Row],[sampler_label]]))</f>
        <v>Home</v>
      </c>
      <c r="D21">
        <v>3583</v>
      </c>
      <c r="E21">
        <v>1</v>
      </c>
      <c r="F21">
        <v>1</v>
      </c>
      <c r="G21">
        <v>3</v>
      </c>
      <c r="H21">
        <v>0</v>
      </c>
      <c r="I21">
        <v>46</v>
      </c>
      <c r="J21">
        <v>0</v>
      </c>
      <c r="K21">
        <v>11.907729222956601</v>
      </c>
      <c r="L21">
        <v>5.5999034241783701</v>
      </c>
    </row>
    <row r="22" spans="1:12">
      <c r="A22" t="s">
        <v>15</v>
      </c>
      <c r="B22" t="str">
        <f>MID(Table1[[#This Row],[sampler_label]], 1, FIND(":", Table1[[#This Row],[sampler_label]])-1)</f>
        <v>8</v>
      </c>
      <c r="C22" t="str">
        <f>MID(Table1[[#This Row],[sampler_label]], FIND(":", Table1[[#This Row],[sampler_label]])+1, LEN(Table1[[#This Row],[sampler_label]]))</f>
        <v>Home</v>
      </c>
      <c r="D22">
        <v>3799</v>
      </c>
      <c r="E22">
        <v>2</v>
      </c>
      <c r="F22">
        <v>2</v>
      </c>
      <c r="G22">
        <v>6</v>
      </c>
      <c r="H22">
        <v>0</v>
      </c>
      <c r="I22">
        <v>90</v>
      </c>
      <c r="J22">
        <v>0</v>
      </c>
      <c r="K22">
        <v>12.6216398496965</v>
      </c>
      <c r="L22">
        <v>5.9357762669814003</v>
      </c>
    </row>
    <row r="23" spans="1:12">
      <c r="A23" t="s">
        <v>18</v>
      </c>
      <c r="B23" t="str">
        <f>MID(Table1[[#This Row],[sampler_label]], 1, FIND(":", Table1[[#This Row],[sampler_label]])-1)</f>
        <v>12</v>
      </c>
      <c r="C23" t="str">
        <f>MID(Table1[[#This Row],[sampler_label]], FIND(":", Table1[[#This Row],[sampler_label]])+1, LEN(Table1[[#This Row],[sampler_label]]))</f>
        <v>Home</v>
      </c>
      <c r="D23">
        <v>4124</v>
      </c>
      <c r="E23">
        <v>3</v>
      </c>
      <c r="F23">
        <v>2</v>
      </c>
      <c r="G23">
        <v>6</v>
      </c>
      <c r="H23">
        <v>0</v>
      </c>
      <c r="I23">
        <v>93</v>
      </c>
      <c r="J23">
        <v>0</v>
      </c>
      <c r="K23">
        <v>13.6568953412899</v>
      </c>
      <c r="L23">
        <v>6.4231528243926501</v>
      </c>
    </row>
    <row r="24" spans="1:12">
      <c r="A24" t="s">
        <v>21</v>
      </c>
      <c r="B24" t="str">
        <f>MID(Table1[[#This Row],[sampler_label]], 1, FIND(":", Table1[[#This Row],[sampler_label]])-1)</f>
        <v>16</v>
      </c>
      <c r="C24" t="str">
        <f>MID(Table1[[#This Row],[sampler_label]], FIND(":", Table1[[#This Row],[sampler_label]])+1, LEN(Table1[[#This Row],[sampler_label]]))</f>
        <v>Home</v>
      </c>
      <c r="D24">
        <v>4000</v>
      </c>
      <c r="E24">
        <v>2</v>
      </c>
      <c r="F24">
        <v>2</v>
      </c>
      <c r="G24">
        <v>6</v>
      </c>
      <c r="H24">
        <v>0</v>
      </c>
      <c r="I24">
        <v>83</v>
      </c>
      <c r="J24">
        <v>0</v>
      </c>
      <c r="K24">
        <v>13.2569292311975</v>
      </c>
      <c r="L24">
        <v>6.2354173778456801</v>
      </c>
    </row>
    <row r="25" spans="1:12">
      <c r="A25" t="s">
        <v>24</v>
      </c>
      <c r="B25" t="str">
        <f>MID(Table1[[#This Row],[sampler_label]], 1, FIND(":", Table1[[#This Row],[sampler_label]])-1)</f>
        <v>24</v>
      </c>
      <c r="C25" t="str">
        <f>MID(Table1[[#This Row],[sampler_label]], FIND(":", Table1[[#This Row],[sampler_label]])+1, LEN(Table1[[#This Row],[sampler_label]]))</f>
        <v>Home</v>
      </c>
      <c r="D25">
        <v>3995</v>
      </c>
      <c r="E25">
        <v>4</v>
      </c>
      <c r="F25">
        <v>2</v>
      </c>
      <c r="G25">
        <v>6</v>
      </c>
      <c r="H25">
        <v>0</v>
      </c>
      <c r="I25">
        <v>1917</v>
      </c>
      <c r="J25">
        <v>0</v>
      </c>
      <c r="K25">
        <v>13.186036993517501</v>
      </c>
      <c r="L25">
        <v>6.2021059805031404</v>
      </c>
    </row>
    <row r="26" spans="1:12">
      <c r="A26" t="s">
        <v>27</v>
      </c>
      <c r="B26" t="str">
        <f>MID(Table1[[#This Row],[sampler_label]], 1, FIND(":", Table1[[#This Row],[sampler_label]])-1)</f>
        <v>32</v>
      </c>
      <c r="C26" t="str">
        <f>MID(Table1[[#This Row],[sampler_label]], FIND(":", Table1[[#This Row],[sampler_label]])+1, LEN(Table1[[#This Row],[sampler_label]]))</f>
        <v>Home</v>
      </c>
      <c r="D26">
        <v>4222</v>
      </c>
      <c r="E26">
        <v>3</v>
      </c>
      <c r="F26">
        <v>2</v>
      </c>
      <c r="G26">
        <v>7</v>
      </c>
      <c r="H26">
        <v>0</v>
      </c>
      <c r="I26">
        <v>112</v>
      </c>
      <c r="J26">
        <v>0</v>
      </c>
      <c r="K26">
        <v>13.88847769521</v>
      </c>
      <c r="L26">
        <v>6.5328427844144397</v>
      </c>
    </row>
    <row r="27" spans="1:12">
      <c r="A27" t="s">
        <v>30</v>
      </c>
      <c r="B27" t="str">
        <f>MID(Table1[[#This Row],[sampler_label]], 1, FIND(":", Table1[[#This Row],[sampler_label]])-1)</f>
        <v>48</v>
      </c>
      <c r="C27" t="str">
        <f>MID(Table1[[#This Row],[sampler_label]], FIND(":", Table1[[#This Row],[sampler_label]])+1, LEN(Table1[[#This Row],[sampler_label]]))</f>
        <v>Home</v>
      </c>
      <c r="D27">
        <v>4095</v>
      </c>
      <c r="E27">
        <v>16</v>
      </c>
      <c r="F27">
        <v>5</v>
      </c>
      <c r="G27">
        <v>25</v>
      </c>
      <c r="H27">
        <v>0</v>
      </c>
      <c r="I27">
        <v>2738</v>
      </c>
      <c r="J27">
        <v>0</v>
      </c>
      <c r="K27">
        <v>13.427814430555699</v>
      </c>
      <c r="L27">
        <v>6.3142122410350003</v>
      </c>
    </row>
    <row r="28" spans="1:12">
      <c r="A28" t="s">
        <v>33</v>
      </c>
      <c r="B28" t="str">
        <f>MID(Table1[[#This Row],[sampler_label]], 1, FIND(":", Table1[[#This Row],[sampler_label]])-1)</f>
        <v>56</v>
      </c>
      <c r="C28" t="str">
        <f>MID(Table1[[#This Row],[sampler_label]], FIND(":", Table1[[#This Row],[sampler_label]])+1, LEN(Table1[[#This Row],[sampler_label]]))</f>
        <v>Home</v>
      </c>
      <c r="D28">
        <v>4057</v>
      </c>
      <c r="E28">
        <v>12</v>
      </c>
      <c r="F28">
        <v>7</v>
      </c>
      <c r="G28">
        <v>32</v>
      </c>
      <c r="H28">
        <v>0</v>
      </c>
      <c r="I28">
        <v>1567</v>
      </c>
      <c r="J28">
        <v>0</v>
      </c>
      <c r="K28">
        <v>13.2656698067861</v>
      </c>
      <c r="L28">
        <v>6.2368606781775302</v>
      </c>
    </row>
    <row r="29" spans="1:12">
      <c r="A29" t="s">
        <v>36</v>
      </c>
      <c r="B29" t="str">
        <f>MID(Table1[[#This Row],[sampler_label]], 1, FIND(":", Table1[[#This Row],[sampler_label]])-1)</f>
        <v>64</v>
      </c>
      <c r="C29" t="str">
        <f>MID(Table1[[#This Row],[sampler_label]], FIND(":", Table1[[#This Row],[sampler_label]])+1, LEN(Table1[[#This Row],[sampler_label]]))</f>
        <v>Home</v>
      </c>
      <c r="D29">
        <v>4286</v>
      </c>
      <c r="E29">
        <v>15</v>
      </c>
      <c r="F29">
        <v>8</v>
      </c>
      <c r="G29">
        <v>36</v>
      </c>
      <c r="H29">
        <v>0</v>
      </c>
      <c r="I29">
        <v>1362</v>
      </c>
      <c r="J29">
        <v>0</v>
      </c>
      <c r="K29">
        <v>13.9643690294665</v>
      </c>
      <c r="L29">
        <v>6.5699158219950196</v>
      </c>
    </row>
    <row r="30" spans="1:12">
      <c r="A30" t="s">
        <v>39</v>
      </c>
      <c r="B30" t="str">
        <f>MID(Table1[[#This Row],[sampler_label]], 1, FIND(":", Table1[[#This Row],[sampler_label]])-1)</f>
        <v>96</v>
      </c>
      <c r="C30" t="str">
        <f>MID(Table1[[#This Row],[sampler_label]], FIND(":", Table1[[#This Row],[sampler_label]])+1, LEN(Table1[[#This Row],[sampler_label]]))</f>
        <v>Home</v>
      </c>
      <c r="D30">
        <v>4132</v>
      </c>
      <c r="E30">
        <v>37</v>
      </c>
      <c r="F30">
        <v>15</v>
      </c>
      <c r="G30">
        <v>65</v>
      </c>
      <c r="H30">
        <v>0</v>
      </c>
      <c r="I30">
        <v>2534</v>
      </c>
      <c r="J30">
        <v>0</v>
      </c>
      <c r="K30">
        <v>13.339488695977799</v>
      </c>
      <c r="L30">
        <v>6.2783337019018104</v>
      </c>
    </row>
    <row r="31" spans="1:12">
      <c r="A31" t="s">
        <v>42</v>
      </c>
      <c r="B31" t="str">
        <f>MID(Table1[[#This Row],[sampler_label]], 1, FIND(":", Table1[[#This Row],[sampler_label]])-1)</f>
        <v>128</v>
      </c>
      <c r="C31" t="str">
        <f>MID(Table1[[#This Row],[sampler_label]], FIND(":", Table1[[#This Row],[sampler_label]])+1, LEN(Table1[[#This Row],[sampler_label]]))</f>
        <v>Home</v>
      </c>
      <c r="D31">
        <v>4329</v>
      </c>
      <c r="E31">
        <v>45</v>
      </c>
      <c r="F31">
        <v>19</v>
      </c>
      <c r="G31">
        <v>79</v>
      </c>
      <c r="H31">
        <v>0</v>
      </c>
      <c r="I31">
        <v>2945</v>
      </c>
      <c r="J31">
        <v>0</v>
      </c>
      <c r="K31">
        <v>13.8293896092694</v>
      </c>
      <c r="L31">
        <v>6.5090689480846802</v>
      </c>
    </row>
    <row r="32" spans="1:12">
      <c r="A32" t="s">
        <v>45</v>
      </c>
      <c r="B32" t="str">
        <f>MID(Table1[[#This Row],[sampler_label]], 1, FIND(":", Table1[[#This Row],[sampler_label]])-1)</f>
        <v>256</v>
      </c>
      <c r="C32" t="str">
        <f>MID(Table1[[#This Row],[sampler_label]], FIND(":", Table1[[#This Row],[sampler_label]])+1, LEN(Table1[[#This Row],[sampler_label]]))</f>
        <v>Home</v>
      </c>
      <c r="D32">
        <v>4495</v>
      </c>
      <c r="E32">
        <v>7247</v>
      </c>
      <c r="F32">
        <v>24</v>
      </c>
      <c r="G32">
        <v>116</v>
      </c>
      <c r="H32">
        <v>0</v>
      </c>
      <c r="I32">
        <v>310616</v>
      </c>
      <c r="J32">
        <v>0</v>
      </c>
      <c r="K32">
        <v>13.763139281744699</v>
      </c>
      <c r="L32">
        <v>6.4790403961150904</v>
      </c>
    </row>
    <row r="33" spans="1:12">
      <c r="A33" t="s">
        <v>48</v>
      </c>
      <c r="B33" t="str">
        <f>MID(Table1[[#This Row],[sampler_label]], 1, FIND(":", Table1[[#This Row],[sampler_label]])-1)</f>
        <v>512</v>
      </c>
      <c r="C33" t="str">
        <f>MID(Table1[[#This Row],[sampler_label]], FIND(":", Table1[[#This Row],[sampler_label]])+1, LEN(Table1[[#This Row],[sampler_label]]))</f>
        <v>Home</v>
      </c>
      <c r="D33">
        <v>5773</v>
      </c>
      <c r="E33">
        <v>12099</v>
      </c>
      <c r="F33">
        <v>29</v>
      </c>
      <c r="G33">
        <v>28184</v>
      </c>
      <c r="H33">
        <v>0</v>
      </c>
      <c r="I33">
        <v>335071</v>
      </c>
      <c r="J33">
        <v>0.132859864888273</v>
      </c>
      <c r="K33">
        <v>16.088219065082999</v>
      </c>
      <c r="L33">
        <v>10.950492929007501</v>
      </c>
    </row>
    <row r="34" spans="1:12">
      <c r="A34" t="s">
        <v>51</v>
      </c>
      <c r="B34" t="str">
        <f>MID(Table1[[#This Row],[sampler_label]], 1, FIND(":", Table1[[#This Row],[sampler_label]])-1)</f>
        <v>1024</v>
      </c>
      <c r="C34" t="str">
        <f>MID(Table1[[#This Row],[sampler_label]], FIND(":", Table1[[#This Row],[sampler_label]])+1, LEN(Table1[[#This Row],[sampler_label]]))</f>
        <v>Home</v>
      </c>
      <c r="D34">
        <v>8532</v>
      </c>
      <c r="E34">
        <v>16560</v>
      </c>
      <c r="F34">
        <v>67</v>
      </c>
      <c r="G34">
        <v>28208</v>
      </c>
      <c r="H34">
        <v>0</v>
      </c>
      <c r="I34">
        <v>370718</v>
      </c>
      <c r="J34">
        <v>0.345757149554617</v>
      </c>
      <c r="K34">
        <v>20.588256585853099</v>
      </c>
      <c r="L34">
        <v>20.787885735718799</v>
      </c>
    </row>
    <row r="35" spans="1:12">
      <c r="A35" t="s">
        <v>54</v>
      </c>
      <c r="B35" t="str">
        <f>MID(Table1[[#This Row],[sampler_label]], 1, FIND(":", Table1[[#This Row],[sampler_label]])-1)</f>
        <v>1280</v>
      </c>
      <c r="C35" t="str">
        <f>MID(Table1[[#This Row],[sampler_label]], FIND(":", Table1[[#This Row],[sampler_label]])+1, LEN(Table1[[#This Row],[sampler_label]]))</f>
        <v>Home</v>
      </c>
      <c r="D35">
        <v>10138</v>
      </c>
      <c r="E35">
        <v>17813</v>
      </c>
      <c r="F35">
        <v>117</v>
      </c>
      <c r="G35">
        <v>28200</v>
      </c>
      <c r="H35">
        <v>0</v>
      </c>
      <c r="I35">
        <v>385847</v>
      </c>
      <c r="J35">
        <v>0.43174196093904099</v>
      </c>
      <c r="K35">
        <v>22.787860260830801</v>
      </c>
      <c r="L35">
        <v>26.085503241982199</v>
      </c>
    </row>
    <row r="36" spans="1:12">
      <c r="A36" t="s">
        <v>57</v>
      </c>
      <c r="B36" t="str">
        <f>MID(Table1[[#This Row],[sampler_label]], 1, FIND(":", Table1[[#This Row],[sampler_label]])-1)</f>
        <v>1536</v>
      </c>
      <c r="C36" t="str">
        <f>MID(Table1[[#This Row],[sampler_label]], FIND(":", Table1[[#This Row],[sampler_label]])+1, LEN(Table1[[#This Row],[sampler_label]]))</f>
        <v>Home</v>
      </c>
      <c r="D36">
        <v>11620</v>
      </c>
      <c r="E36">
        <v>18962</v>
      </c>
      <c r="F36">
        <v>273</v>
      </c>
      <c r="G36">
        <v>28320</v>
      </c>
      <c r="H36">
        <v>0</v>
      </c>
      <c r="I36">
        <v>382781</v>
      </c>
      <c r="J36">
        <v>0.46962134251290799</v>
      </c>
      <c r="K36">
        <v>24.365337476698802</v>
      </c>
      <c r="L36">
        <v>29.473048876012498</v>
      </c>
    </row>
    <row r="37" spans="1:12">
      <c r="A37" t="s">
        <v>60</v>
      </c>
      <c r="B37" t="str">
        <f>MID(Table1[[#This Row],[sampler_label]], 1, FIND(":", Table1[[#This Row],[sampler_label]])-1)</f>
        <v>2048</v>
      </c>
      <c r="C37" t="str">
        <f>MID(Table1[[#This Row],[sampler_label]], FIND(":", Table1[[#This Row],[sampler_label]])+1, LEN(Table1[[#This Row],[sampler_label]]))</f>
        <v>Home</v>
      </c>
      <c r="D37">
        <v>15421</v>
      </c>
      <c r="E37">
        <v>19394</v>
      </c>
      <c r="F37">
        <v>27488</v>
      </c>
      <c r="G37">
        <v>28271</v>
      </c>
      <c r="H37">
        <v>0</v>
      </c>
      <c r="I37">
        <v>356853</v>
      </c>
      <c r="J37">
        <v>0.53420660138771803</v>
      </c>
      <c r="K37">
        <v>29.557943805213899</v>
      </c>
      <c r="L37">
        <v>38.7010497768443</v>
      </c>
    </row>
    <row r="38" spans="1:12">
      <c r="A38" t="s">
        <v>11</v>
      </c>
      <c r="B38" t="str">
        <f>MID(Table1[[#This Row],[sampler_label]], 1, FIND(":", Table1[[#This Row],[sampler_label]])-1)</f>
        <v>2</v>
      </c>
      <c r="C38" t="str">
        <f>MID(Table1[[#This Row],[sampler_label]], FIND(":", Table1[[#This Row],[sampler_label]])+1, LEN(Table1[[#This Row],[sampler_label]]))</f>
        <v>Random</v>
      </c>
      <c r="D38">
        <v>3353</v>
      </c>
      <c r="E38">
        <v>77</v>
      </c>
      <c r="F38">
        <v>84</v>
      </c>
      <c r="G38">
        <v>91</v>
      </c>
      <c r="H38">
        <v>46</v>
      </c>
      <c r="I38">
        <v>162</v>
      </c>
      <c r="J38">
        <v>0</v>
      </c>
      <c r="K38">
        <v>11.145496428322099</v>
      </c>
      <c r="L38">
        <v>57068.256832999701</v>
      </c>
    </row>
    <row r="39" spans="1:12">
      <c r="A39" t="s">
        <v>14</v>
      </c>
      <c r="B39" t="str">
        <f>MID(Table1[[#This Row],[sampler_label]], 1, FIND(":", Table1[[#This Row],[sampler_label]])-1)</f>
        <v>4</v>
      </c>
      <c r="C39" t="str">
        <f>MID(Table1[[#This Row],[sampler_label]], FIND(":", Table1[[#This Row],[sampler_label]])+1, LEN(Table1[[#This Row],[sampler_label]]))</f>
        <v>Random</v>
      </c>
      <c r="D39">
        <v>3580</v>
      </c>
      <c r="E39">
        <v>78</v>
      </c>
      <c r="F39">
        <v>69</v>
      </c>
      <c r="G39">
        <v>124</v>
      </c>
      <c r="H39">
        <v>46</v>
      </c>
      <c r="I39">
        <v>205</v>
      </c>
      <c r="J39">
        <v>0</v>
      </c>
      <c r="K39">
        <v>11.897561332261001</v>
      </c>
      <c r="L39">
        <v>60919.053093905903</v>
      </c>
    </row>
    <row r="40" spans="1:12">
      <c r="A40" t="s">
        <v>17</v>
      </c>
      <c r="B40" t="str">
        <f>MID(Table1[[#This Row],[sampler_label]], 1, FIND(":", Table1[[#This Row],[sampler_label]])-1)</f>
        <v>8</v>
      </c>
      <c r="C40" t="str">
        <f>MID(Table1[[#This Row],[sampler_label]], FIND(":", Table1[[#This Row],[sampler_label]])+1, LEN(Table1[[#This Row],[sampler_label]]))</f>
        <v>Random</v>
      </c>
      <c r="D40">
        <v>3792</v>
      </c>
      <c r="E40">
        <v>122</v>
      </c>
      <c r="F40">
        <v>99</v>
      </c>
      <c r="G40">
        <v>233</v>
      </c>
      <c r="H40">
        <v>46</v>
      </c>
      <c r="I40">
        <v>353</v>
      </c>
      <c r="J40">
        <v>0</v>
      </c>
      <c r="K40">
        <v>12.601481471634999</v>
      </c>
      <c r="L40">
        <v>64523.333826011403</v>
      </c>
    </row>
    <row r="41" spans="1:12">
      <c r="A41" t="s">
        <v>20</v>
      </c>
      <c r="B41" t="str">
        <f>MID(Table1[[#This Row],[sampler_label]], 1, FIND(":", Table1[[#This Row],[sampler_label]])-1)</f>
        <v>12</v>
      </c>
      <c r="C41" t="str">
        <f>MID(Table1[[#This Row],[sampler_label]], FIND(":", Table1[[#This Row],[sampler_label]])+1, LEN(Table1[[#This Row],[sampler_label]]))</f>
        <v>Random</v>
      </c>
      <c r="D41">
        <v>4113</v>
      </c>
      <c r="E41">
        <v>137</v>
      </c>
      <c r="F41">
        <v>111</v>
      </c>
      <c r="G41">
        <v>256</v>
      </c>
      <c r="H41">
        <v>46</v>
      </c>
      <c r="I41">
        <v>527</v>
      </c>
      <c r="J41">
        <v>0</v>
      </c>
      <c r="K41">
        <v>13.627192096029701</v>
      </c>
      <c r="L41">
        <v>69775.277215842303</v>
      </c>
    </row>
    <row r="42" spans="1:12">
      <c r="A42" t="s">
        <v>23</v>
      </c>
      <c r="B42" t="str">
        <f>MID(Table1[[#This Row],[sampler_label]], 1, FIND(":", Table1[[#This Row],[sampler_label]])-1)</f>
        <v>16</v>
      </c>
      <c r="C42" t="str">
        <f>MID(Table1[[#This Row],[sampler_label]], FIND(":", Table1[[#This Row],[sampler_label]])+1, LEN(Table1[[#This Row],[sampler_label]]))</f>
        <v>Random</v>
      </c>
      <c r="D42">
        <v>3987</v>
      </c>
      <c r="E42">
        <v>133</v>
      </c>
      <c r="F42">
        <v>112</v>
      </c>
      <c r="G42">
        <v>233</v>
      </c>
      <c r="H42">
        <v>46</v>
      </c>
      <c r="I42">
        <v>694</v>
      </c>
      <c r="J42">
        <v>0</v>
      </c>
      <c r="K42">
        <v>13.202336485734699</v>
      </c>
      <c r="L42">
        <v>67599.890486932301</v>
      </c>
    </row>
    <row r="43" spans="1:12">
      <c r="A43" t="s">
        <v>26</v>
      </c>
      <c r="B43" t="str">
        <f>MID(Table1[[#This Row],[sampler_label]], 1, FIND(":", Table1[[#This Row],[sampler_label]])-1)</f>
        <v>24</v>
      </c>
      <c r="C43" t="str">
        <f>MID(Table1[[#This Row],[sampler_label]], FIND(":", Table1[[#This Row],[sampler_label]])+1, LEN(Table1[[#This Row],[sampler_label]]))</f>
        <v>Random</v>
      </c>
      <c r="D43">
        <v>3980</v>
      </c>
      <c r="E43">
        <v>150</v>
      </c>
      <c r="F43">
        <v>128</v>
      </c>
      <c r="G43">
        <v>259</v>
      </c>
      <c r="H43">
        <v>46</v>
      </c>
      <c r="I43">
        <v>739</v>
      </c>
      <c r="J43">
        <v>0</v>
      </c>
      <c r="K43">
        <v>13.131413111617</v>
      </c>
      <c r="L43">
        <v>67236.742683175704</v>
      </c>
    </row>
    <row r="44" spans="1:12">
      <c r="A44" t="s">
        <v>29</v>
      </c>
      <c r="B44" t="str">
        <f>MID(Table1[[#This Row],[sampler_label]], 1, FIND(":", Table1[[#This Row],[sampler_label]])-1)</f>
        <v>32</v>
      </c>
      <c r="C44" t="str">
        <f>MID(Table1[[#This Row],[sampler_label]], FIND(":", Table1[[#This Row],[sampler_label]])+1, LEN(Table1[[#This Row],[sampler_label]]))</f>
        <v>Random</v>
      </c>
      <c r="D44">
        <v>4190</v>
      </c>
      <c r="E44">
        <v>164</v>
      </c>
      <c r="F44">
        <v>144</v>
      </c>
      <c r="G44">
        <v>297</v>
      </c>
      <c r="H44">
        <v>47</v>
      </c>
      <c r="I44">
        <v>768</v>
      </c>
      <c r="J44">
        <v>0</v>
      </c>
      <c r="K44">
        <v>13.7884282508111</v>
      </c>
      <c r="L44">
        <v>70600.854956722906</v>
      </c>
    </row>
    <row r="45" spans="1:12">
      <c r="A45" t="s">
        <v>32</v>
      </c>
      <c r="B45" t="str">
        <f>MID(Table1[[#This Row],[sampler_label]], 1, FIND(":", Table1[[#This Row],[sampler_label]])-1)</f>
        <v>48</v>
      </c>
      <c r="C45" t="str">
        <f>MID(Table1[[#This Row],[sampler_label]], FIND(":", Table1[[#This Row],[sampler_label]])+1, LEN(Table1[[#This Row],[sampler_label]]))</f>
        <v>Random</v>
      </c>
      <c r="D45">
        <v>4049</v>
      </c>
      <c r="E45">
        <v>265</v>
      </c>
      <c r="F45">
        <v>254</v>
      </c>
      <c r="G45">
        <v>394</v>
      </c>
      <c r="H45">
        <v>46</v>
      </c>
      <c r="I45">
        <v>932</v>
      </c>
      <c r="J45">
        <v>0</v>
      </c>
      <c r="K45">
        <v>13.2704497335422</v>
      </c>
      <c r="L45">
        <v>67948.654491768801</v>
      </c>
    </row>
    <row r="46" spans="1:12">
      <c r="A46" t="s">
        <v>35</v>
      </c>
      <c r="B46" t="str">
        <f>MID(Table1[[#This Row],[sampler_label]], 1, FIND(":", Table1[[#This Row],[sampler_label]])-1)</f>
        <v>56</v>
      </c>
      <c r="C46" t="str">
        <f>MID(Table1[[#This Row],[sampler_label]], FIND(":", Table1[[#This Row],[sampler_label]])+1, LEN(Table1[[#This Row],[sampler_label]]))</f>
        <v>Random</v>
      </c>
      <c r="D46">
        <v>4004</v>
      </c>
      <c r="E46">
        <v>317</v>
      </c>
      <c r="F46">
        <v>308</v>
      </c>
      <c r="G46">
        <v>443</v>
      </c>
      <c r="H46">
        <v>50</v>
      </c>
      <c r="I46">
        <v>952</v>
      </c>
      <c r="J46">
        <v>0</v>
      </c>
      <c r="K46">
        <v>13.084753517099299</v>
      </c>
      <c r="L46">
        <v>66997.8344282568</v>
      </c>
    </row>
    <row r="47" spans="1:12">
      <c r="A47" t="s">
        <v>38</v>
      </c>
      <c r="B47" t="str">
        <f>MID(Table1[[#This Row],[sampler_label]], 1, FIND(":", Table1[[#This Row],[sampler_label]])-1)</f>
        <v>64</v>
      </c>
      <c r="C47" t="str">
        <f>MID(Table1[[#This Row],[sampler_label]], FIND(":", Table1[[#This Row],[sampler_label]])+1, LEN(Table1[[#This Row],[sampler_label]]))</f>
        <v>Random</v>
      </c>
      <c r="D47">
        <v>4225</v>
      </c>
      <c r="E47">
        <v>359</v>
      </c>
      <c r="F47">
        <v>341</v>
      </c>
      <c r="G47">
        <v>494</v>
      </c>
      <c r="H47">
        <v>48</v>
      </c>
      <c r="I47">
        <v>1336</v>
      </c>
      <c r="J47">
        <v>0</v>
      </c>
      <c r="K47">
        <v>13.758674477903</v>
      </c>
      <c r="L47">
        <v>70448.510622215705</v>
      </c>
    </row>
    <row r="48" spans="1:12">
      <c r="A48" t="s">
        <v>41</v>
      </c>
      <c r="B48" t="str">
        <f>MID(Table1[[#This Row],[sampler_label]], 1, FIND(":", Table1[[#This Row],[sampler_label]])-1)</f>
        <v>96</v>
      </c>
      <c r="C48" t="str">
        <f>MID(Table1[[#This Row],[sampler_label]], FIND(":", Table1[[#This Row],[sampler_label]])+1, LEN(Table1[[#This Row],[sampler_label]]))</f>
        <v>Random</v>
      </c>
      <c r="D48">
        <v>4046</v>
      </c>
      <c r="E48">
        <v>613</v>
      </c>
      <c r="F48">
        <v>564</v>
      </c>
      <c r="G48">
        <v>918</v>
      </c>
      <c r="H48">
        <v>47</v>
      </c>
      <c r="I48">
        <v>1691</v>
      </c>
      <c r="J48">
        <v>0</v>
      </c>
      <c r="K48">
        <v>13.040339319555899</v>
      </c>
      <c r="L48">
        <v>66770.4207972523</v>
      </c>
    </row>
    <row r="49" spans="1:12">
      <c r="A49" t="s">
        <v>44</v>
      </c>
      <c r="B49" t="str">
        <f>MID(Table1[[#This Row],[sampler_label]], 1, FIND(":", Table1[[#This Row],[sampler_label]])-1)</f>
        <v>128</v>
      </c>
      <c r="C49" t="str">
        <f>MID(Table1[[#This Row],[sampler_label]], FIND(":", Table1[[#This Row],[sampler_label]])+1, LEN(Table1[[#This Row],[sampler_label]]))</f>
        <v>Random</v>
      </c>
      <c r="D49">
        <v>4206</v>
      </c>
      <c r="E49">
        <v>848</v>
      </c>
      <c r="F49">
        <v>792</v>
      </c>
      <c r="G49">
        <v>1261</v>
      </c>
      <c r="H49">
        <v>50</v>
      </c>
      <c r="I49">
        <v>3146</v>
      </c>
      <c r="J49">
        <v>0</v>
      </c>
      <c r="K49">
        <v>13.4205488194001</v>
      </c>
      <c r="L49">
        <v>68717.206529569798</v>
      </c>
    </row>
    <row r="50" spans="1:12">
      <c r="A50" t="s">
        <v>47</v>
      </c>
      <c r="B50" t="str">
        <f>MID(Table1[[#This Row],[sampler_label]], 1, FIND(":", Table1[[#This Row],[sampler_label]])-1)</f>
        <v>256</v>
      </c>
      <c r="C50" t="str">
        <f>MID(Table1[[#This Row],[sampler_label]], FIND(":", Table1[[#This Row],[sampler_label]])+1, LEN(Table1[[#This Row],[sampler_label]]))</f>
        <v>Random</v>
      </c>
      <c r="D50">
        <v>4245</v>
      </c>
      <c r="E50">
        <v>994</v>
      </c>
      <c r="F50">
        <v>916</v>
      </c>
      <c r="G50">
        <v>1461</v>
      </c>
      <c r="H50">
        <v>47</v>
      </c>
      <c r="I50">
        <v>33154</v>
      </c>
      <c r="J50">
        <v>0</v>
      </c>
      <c r="K50">
        <v>12.976770205702399</v>
      </c>
      <c r="L50">
        <v>66444.928529845798</v>
      </c>
    </row>
    <row r="51" spans="1:12">
      <c r="A51" t="s">
        <v>50</v>
      </c>
      <c r="B51" t="str">
        <f>MID(Table1[[#This Row],[sampler_label]], 1, FIND(":", Table1[[#This Row],[sampler_label]])-1)</f>
        <v>512</v>
      </c>
      <c r="C51" t="str">
        <f>MID(Table1[[#This Row],[sampler_label]], FIND(":", Table1[[#This Row],[sampler_label]])+1, LEN(Table1[[#This Row],[sampler_label]]))</f>
        <v>Random</v>
      </c>
      <c r="D51">
        <v>5353</v>
      </c>
      <c r="E51">
        <v>5030</v>
      </c>
      <c r="F51">
        <v>942</v>
      </c>
      <c r="G51">
        <v>28105</v>
      </c>
      <c r="H51">
        <v>47</v>
      </c>
      <c r="I51">
        <v>62273</v>
      </c>
      <c r="J51">
        <v>0.114328413973472</v>
      </c>
      <c r="K51">
        <v>14.7764757843015</v>
      </c>
      <c r="L51">
        <v>67013.353120406493</v>
      </c>
    </row>
    <row r="52" spans="1:12">
      <c r="A52" t="s">
        <v>53</v>
      </c>
      <c r="B52" t="str">
        <f>MID(Table1[[#This Row],[sampler_label]], 1, FIND(":", Table1[[#This Row],[sampler_label]])-1)</f>
        <v>1024</v>
      </c>
      <c r="C52" t="str">
        <f>MID(Table1[[#This Row],[sampler_label]], FIND(":", Table1[[#This Row],[sampler_label]])+1, LEN(Table1[[#This Row],[sampler_label]]))</f>
        <v>Random</v>
      </c>
      <c r="D52">
        <v>7882</v>
      </c>
      <c r="E52">
        <v>10977</v>
      </c>
      <c r="F52">
        <v>1164</v>
      </c>
      <c r="G52">
        <v>28199</v>
      </c>
      <c r="H52">
        <v>47</v>
      </c>
      <c r="I52">
        <v>90918</v>
      </c>
      <c r="J52">
        <v>0.31717838112154201</v>
      </c>
      <c r="K52">
        <v>19.025320427719699</v>
      </c>
      <c r="L52">
        <v>66529.531326373093</v>
      </c>
    </row>
    <row r="53" spans="1:12">
      <c r="A53" t="s">
        <v>56</v>
      </c>
      <c r="B53" t="str">
        <f>MID(Table1[[#This Row],[sampler_label]], 1, FIND(":", Table1[[#This Row],[sampler_label]])-1)</f>
        <v>1280</v>
      </c>
      <c r="C53" t="str">
        <f>MID(Table1[[#This Row],[sampler_label]], FIND(":", Table1[[#This Row],[sampler_label]])+1, LEN(Table1[[#This Row],[sampler_label]]))</f>
        <v>Random</v>
      </c>
      <c r="D53">
        <v>9292</v>
      </c>
      <c r="E53">
        <v>12764</v>
      </c>
      <c r="F53">
        <v>1644</v>
      </c>
      <c r="G53">
        <v>28139</v>
      </c>
      <c r="H53">
        <v>49</v>
      </c>
      <c r="I53">
        <v>75092</v>
      </c>
      <c r="J53">
        <v>0.40131295738269401</v>
      </c>
      <c r="K53">
        <v>20.896066133395699</v>
      </c>
      <c r="L53">
        <v>64073.004848796802</v>
      </c>
    </row>
    <row r="54" spans="1:12">
      <c r="A54" t="s">
        <v>59</v>
      </c>
      <c r="B54" t="str">
        <f>MID(Table1[[#This Row],[sampler_label]], 1, FIND(":", Table1[[#This Row],[sampler_label]])-1)</f>
        <v>1536</v>
      </c>
      <c r="C54" t="str">
        <f>MID(Table1[[#This Row],[sampler_label]], FIND(":", Table1[[#This Row],[sampler_label]])+1, LEN(Table1[[#This Row],[sampler_label]]))</f>
        <v>Random</v>
      </c>
      <c r="D54">
        <v>10638</v>
      </c>
      <c r="E54">
        <v>14845</v>
      </c>
      <c r="F54">
        <v>1632</v>
      </c>
      <c r="G54">
        <v>28273</v>
      </c>
      <c r="H54">
        <v>48</v>
      </c>
      <c r="I54">
        <v>123968</v>
      </c>
      <c r="J54">
        <v>0.436172212821959</v>
      </c>
      <c r="K54">
        <v>22.308948954490798</v>
      </c>
      <c r="L54">
        <v>64425.079088109502</v>
      </c>
    </row>
    <row r="55" spans="1:12">
      <c r="A55" t="s">
        <v>62</v>
      </c>
      <c r="B55" t="str">
        <f>MID(Table1[[#This Row],[sampler_label]], 1, FIND(":", Table1[[#This Row],[sampler_label]])-1)</f>
        <v>2048</v>
      </c>
      <c r="C55" t="str">
        <f>MID(Table1[[#This Row],[sampler_label]], FIND(":", Table1[[#This Row],[sampler_label]])+1, LEN(Table1[[#This Row],[sampler_label]]))</f>
        <v>Random</v>
      </c>
      <c r="D55">
        <v>14070</v>
      </c>
      <c r="E55">
        <v>16584</v>
      </c>
      <c r="F55">
        <v>21015</v>
      </c>
      <c r="G55">
        <v>28262</v>
      </c>
      <c r="H55">
        <v>46</v>
      </c>
      <c r="I55">
        <v>189134</v>
      </c>
      <c r="J55">
        <v>0.50561478322672304</v>
      </c>
      <c r="K55">
        <v>26.956914918075501</v>
      </c>
      <c r="L55">
        <v>68266.5352595148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MID(Table2[[#This Row],[sampler_label]], 1, FIND(":", Table2[[#This Row],[sampler_label]])-1)</f>
        <v>2</v>
      </c>
      <c r="C2" t="str">
        <f>MID(Table2[[#This Row],[sampler_label]], FIND(":", Table2[[#This Row],[sampler_label]])+1, LEN(Table2[[#This Row],[sampler_label]]))</f>
        <v>Fib</v>
      </c>
      <c r="D2">
        <v>3237</v>
      </c>
      <c r="E2">
        <v>97</v>
      </c>
      <c r="F2">
        <v>91</v>
      </c>
      <c r="G2">
        <v>114</v>
      </c>
      <c r="H2">
        <v>83</v>
      </c>
      <c r="I2">
        <v>132</v>
      </c>
      <c r="J2">
        <v>0</v>
      </c>
      <c r="K2">
        <v>10.724437936084</v>
      </c>
      <c r="L2">
        <v>6.1955101976583098</v>
      </c>
    </row>
    <row r="3" spans="1:12">
      <c r="A3" t="s">
        <v>13</v>
      </c>
      <c r="B3" t="str">
        <f>MID(Table2[[#This Row],[sampler_label]], 1, FIND(":", Table2[[#This Row],[sampler_label]])-1)</f>
        <v>4</v>
      </c>
      <c r="C3" t="str">
        <f>MID(Table2[[#This Row],[sampler_label]], FIND(":", Table2[[#This Row],[sampler_label]])+1, LEN(Table2[[#This Row],[sampler_label]]))</f>
        <v>Fib</v>
      </c>
      <c r="D3">
        <v>3906</v>
      </c>
      <c r="E3">
        <v>223</v>
      </c>
      <c r="F3">
        <v>203</v>
      </c>
      <c r="G3">
        <v>362</v>
      </c>
      <c r="H3">
        <v>108</v>
      </c>
      <c r="I3">
        <v>505</v>
      </c>
      <c r="J3">
        <v>0</v>
      </c>
      <c r="K3">
        <v>12.9249584720356</v>
      </c>
      <c r="L3">
        <v>7.4665995111778001</v>
      </c>
    </row>
    <row r="4" spans="1:12">
      <c r="A4" t="s">
        <v>16</v>
      </c>
      <c r="B4" t="str">
        <f>MID(Table2[[#This Row],[sampler_label]], 1, FIND(":", Table2[[#This Row],[sampler_label]])-1)</f>
        <v>8</v>
      </c>
      <c r="C4" t="str">
        <f>MID(Table2[[#This Row],[sampler_label]], FIND(":", Table2[[#This Row],[sampler_label]])+1, LEN(Table2[[#This Row],[sampler_label]]))</f>
        <v>Fib</v>
      </c>
      <c r="D4">
        <v>4087</v>
      </c>
      <c r="E4">
        <v>453</v>
      </c>
      <c r="F4">
        <v>417</v>
      </c>
      <c r="G4">
        <v>748</v>
      </c>
      <c r="H4">
        <v>108</v>
      </c>
      <c r="I4">
        <v>1098</v>
      </c>
      <c r="J4">
        <v>0</v>
      </c>
      <c r="K4">
        <v>13.520845325764</v>
      </c>
      <c r="L4">
        <v>7.8110526376731002</v>
      </c>
    </row>
    <row r="5" spans="1:12">
      <c r="A5" t="s">
        <v>19</v>
      </c>
      <c r="B5" t="str">
        <f>MID(Table2[[#This Row],[sampler_label]], 1, FIND(":", Table2[[#This Row],[sampler_label]])-1)</f>
        <v>12</v>
      </c>
      <c r="C5" t="str">
        <f>MID(Table2[[#This Row],[sampler_label]], FIND(":", Table2[[#This Row],[sampler_label]])+1, LEN(Table2[[#This Row],[sampler_label]]))</f>
        <v>Fib</v>
      </c>
      <c r="D5">
        <v>4151</v>
      </c>
      <c r="E5">
        <v>738</v>
      </c>
      <c r="F5">
        <v>678</v>
      </c>
      <c r="G5">
        <v>1190</v>
      </c>
      <c r="H5">
        <v>110</v>
      </c>
      <c r="I5">
        <v>1726</v>
      </c>
      <c r="J5">
        <v>0</v>
      </c>
      <c r="K5">
        <v>13.645089608562399</v>
      </c>
      <c r="L5">
        <v>7.8823269216861904</v>
      </c>
    </row>
    <row r="6" spans="1:12">
      <c r="A6" t="s">
        <v>22</v>
      </c>
      <c r="B6" t="str">
        <f>MID(Table2[[#This Row],[sampler_label]], 1, FIND(":", Table2[[#This Row],[sampler_label]])-1)</f>
        <v>16</v>
      </c>
      <c r="C6" t="str">
        <f>MID(Table2[[#This Row],[sampler_label]], FIND(":", Table2[[#This Row],[sampler_label]])+1, LEN(Table2[[#This Row],[sampler_label]]))</f>
        <v>Fib</v>
      </c>
      <c r="D6">
        <v>4155</v>
      </c>
      <c r="E6">
        <v>1032</v>
      </c>
      <c r="F6">
        <v>973</v>
      </c>
      <c r="G6">
        <v>1601</v>
      </c>
      <c r="H6">
        <v>108</v>
      </c>
      <c r="I6">
        <v>2498</v>
      </c>
      <c r="J6">
        <v>0</v>
      </c>
      <c r="K6">
        <v>13.6400791813982</v>
      </c>
      <c r="L6">
        <v>7.8791500371778298</v>
      </c>
    </row>
    <row r="7" spans="1:12">
      <c r="A7" t="s">
        <v>25</v>
      </c>
      <c r="B7" t="str">
        <f>MID(Table2[[#This Row],[sampler_label]], 1, FIND(":", Table2[[#This Row],[sampler_label]])-1)</f>
        <v>24</v>
      </c>
      <c r="C7" t="str">
        <f>MID(Table2[[#This Row],[sampler_label]], FIND(":", Table2[[#This Row],[sampler_label]])+1, LEN(Table2[[#This Row],[sampler_label]]))</f>
        <v>Fib</v>
      </c>
      <c r="D7">
        <v>4186</v>
      </c>
      <c r="E7">
        <v>1599</v>
      </c>
      <c r="F7">
        <v>1507</v>
      </c>
      <c r="G7">
        <v>2528</v>
      </c>
      <c r="H7">
        <v>160</v>
      </c>
      <c r="I7">
        <v>4269</v>
      </c>
      <c r="J7">
        <v>0</v>
      </c>
      <c r="K7">
        <v>13.648204964347</v>
      </c>
      <c r="L7">
        <v>7.88387308571372</v>
      </c>
    </row>
    <row r="8" spans="1:12">
      <c r="A8" t="s">
        <v>28</v>
      </c>
      <c r="B8" t="str">
        <f>MID(Table2[[#This Row],[sampler_label]], 1, FIND(":", Table2[[#This Row],[sampler_label]])-1)</f>
        <v>32</v>
      </c>
      <c r="C8" t="str">
        <f>MID(Table2[[#This Row],[sampler_label]], FIND(":", Table2[[#This Row],[sampler_label]])+1, LEN(Table2[[#This Row],[sampler_label]]))</f>
        <v>Fib</v>
      </c>
      <c r="D8">
        <v>4348</v>
      </c>
      <c r="E8">
        <v>2092</v>
      </c>
      <c r="F8">
        <v>1994</v>
      </c>
      <c r="G8">
        <v>3310</v>
      </c>
      <c r="H8">
        <v>108</v>
      </c>
      <c r="I8">
        <v>5736</v>
      </c>
      <c r="J8">
        <v>0</v>
      </c>
      <c r="K8">
        <v>14.056776704804401</v>
      </c>
      <c r="L8">
        <v>8.1192746842236208</v>
      </c>
    </row>
    <row r="9" spans="1:12">
      <c r="A9" t="s">
        <v>31</v>
      </c>
      <c r="B9" t="str">
        <f>MID(Table2[[#This Row],[sampler_label]], 1, FIND(":", Table2[[#This Row],[sampler_label]])-1)</f>
        <v>48</v>
      </c>
      <c r="C9" t="str">
        <f>MID(Table2[[#This Row],[sampler_label]], FIND(":", Table2[[#This Row],[sampler_label]])+1, LEN(Table2[[#This Row],[sampler_label]]))</f>
        <v>Fib</v>
      </c>
      <c r="D9">
        <v>4192</v>
      </c>
      <c r="E9">
        <v>3247</v>
      </c>
      <c r="F9">
        <v>3039</v>
      </c>
      <c r="G9">
        <v>4887</v>
      </c>
      <c r="H9">
        <v>179</v>
      </c>
      <c r="I9">
        <v>6613</v>
      </c>
      <c r="J9">
        <v>0</v>
      </c>
      <c r="K9">
        <v>13.46269337367</v>
      </c>
      <c r="L9">
        <v>7.7769474659498501</v>
      </c>
    </row>
    <row r="10" spans="1:12">
      <c r="A10" t="s">
        <v>34</v>
      </c>
      <c r="B10" t="str">
        <f>MID(Table2[[#This Row],[sampler_label]], 1, FIND(":", Table2[[#This Row],[sampler_label]])-1)</f>
        <v>56</v>
      </c>
      <c r="C10" t="str">
        <f>MID(Table2[[#This Row],[sampler_label]], FIND(":", Table2[[#This Row],[sampler_label]])+1, LEN(Table2[[#This Row],[sampler_label]]))</f>
        <v>Fib</v>
      </c>
      <c r="D10">
        <v>4018</v>
      </c>
      <c r="E10">
        <v>4003</v>
      </c>
      <c r="F10">
        <v>3684</v>
      </c>
      <c r="G10">
        <v>5702</v>
      </c>
      <c r="H10">
        <v>108</v>
      </c>
      <c r="I10">
        <v>6756</v>
      </c>
      <c r="J10">
        <v>0</v>
      </c>
      <c r="K10">
        <v>12.7645920762952</v>
      </c>
      <c r="L10">
        <v>7.3724066958513399</v>
      </c>
    </row>
    <row r="11" spans="1:12">
      <c r="A11" t="s">
        <v>37</v>
      </c>
      <c r="B11" t="str">
        <f>MID(Table2[[#This Row],[sampler_label]], 1, FIND(":", Table2[[#This Row],[sampler_label]])-1)</f>
        <v>64</v>
      </c>
      <c r="C11" t="str">
        <f>MID(Table2[[#This Row],[sampler_label]], FIND(":", Table2[[#This Row],[sampler_label]])+1, LEN(Table2[[#This Row],[sampler_label]]))</f>
        <v>Fib</v>
      </c>
      <c r="D11">
        <v>4597</v>
      </c>
      <c r="E11">
        <v>3961</v>
      </c>
      <c r="F11">
        <v>3825</v>
      </c>
      <c r="G11">
        <v>5573</v>
      </c>
      <c r="H11">
        <v>114</v>
      </c>
      <c r="I11">
        <v>7374</v>
      </c>
      <c r="J11">
        <v>0</v>
      </c>
      <c r="K11">
        <v>14.5498626356235</v>
      </c>
      <c r="L11">
        <v>8.4035288243634998</v>
      </c>
    </row>
    <row r="12" spans="1:12">
      <c r="A12" t="s">
        <v>40</v>
      </c>
      <c r="B12" t="str">
        <f>MID(Table2[[#This Row],[sampler_label]], 1, FIND(":", Table2[[#This Row],[sampler_label]])-1)</f>
        <v>96</v>
      </c>
      <c r="C12" t="str">
        <f>MID(Table2[[#This Row],[sampler_label]], FIND(":", Table2[[#This Row],[sampler_label]])+1, LEN(Table2[[#This Row],[sampler_label]]))</f>
        <v>Fib</v>
      </c>
      <c r="D12">
        <v>4541</v>
      </c>
      <c r="E12">
        <v>6102</v>
      </c>
      <c r="F12">
        <v>5853</v>
      </c>
      <c r="G12">
        <v>8128</v>
      </c>
      <c r="H12">
        <v>179</v>
      </c>
      <c r="I12">
        <v>10721</v>
      </c>
      <c r="J12">
        <v>0</v>
      </c>
      <c r="K12">
        <v>14.0171193446124</v>
      </c>
      <c r="L12">
        <v>8.0923610403721398</v>
      </c>
    </row>
    <row r="13" spans="1:12">
      <c r="A13" t="s">
        <v>43</v>
      </c>
      <c r="B13" t="str">
        <f>MID(Table2[[#This Row],[sampler_label]], 1, FIND(":", Table2[[#This Row],[sampler_label]])-1)</f>
        <v>128</v>
      </c>
      <c r="C13" t="str">
        <f>MID(Table2[[#This Row],[sampler_label]], FIND(":", Table2[[#This Row],[sampler_label]])+1, LEN(Table2[[#This Row],[sampler_label]]))</f>
        <v>Fib</v>
      </c>
      <c r="D13">
        <v>4645</v>
      </c>
      <c r="E13">
        <v>7906</v>
      </c>
      <c r="F13">
        <v>7635</v>
      </c>
      <c r="G13">
        <v>11247</v>
      </c>
      <c r="H13">
        <v>179</v>
      </c>
      <c r="I13">
        <v>14060</v>
      </c>
      <c r="J13">
        <v>0</v>
      </c>
      <c r="K13">
        <v>14.072857714167901</v>
      </c>
      <c r="L13">
        <v>8.1212076943235907</v>
      </c>
    </row>
    <row r="14" spans="1:12">
      <c r="A14" t="s">
        <v>46</v>
      </c>
      <c r="B14" t="str">
        <f>MID(Table2[[#This Row],[sampler_label]], 1, FIND(":", Table2[[#This Row],[sampler_label]])-1)</f>
        <v>256</v>
      </c>
      <c r="C14" t="str">
        <f>MID(Table2[[#This Row],[sampler_label]], FIND(":", Table2[[#This Row],[sampler_label]])+1, LEN(Table2[[#This Row],[sampler_label]]))</f>
        <v>Fib</v>
      </c>
      <c r="D14">
        <v>4984</v>
      </c>
      <c r="E14">
        <v>9370</v>
      </c>
      <c r="F14">
        <v>8939</v>
      </c>
      <c r="G14">
        <v>12760</v>
      </c>
      <c r="H14">
        <v>180</v>
      </c>
      <c r="I14">
        <v>16230</v>
      </c>
      <c r="J14">
        <v>0</v>
      </c>
      <c r="K14">
        <v>14.0066885872467</v>
      </c>
      <c r="L14">
        <v>8.0911920501011707</v>
      </c>
    </row>
    <row r="15" spans="1:12">
      <c r="A15" t="s">
        <v>49</v>
      </c>
      <c r="B15" t="str">
        <f>MID(Table2[[#This Row],[sampler_label]], 1, FIND(":", Table2[[#This Row],[sampler_label]])-1)</f>
        <v>512</v>
      </c>
      <c r="C15" t="str">
        <f>MID(Table2[[#This Row],[sampler_label]], FIND(":", Table2[[#This Row],[sampler_label]])+1, LEN(Table2[[#This Row],[sampler_label]]))</f>
        <v>Fib</v>
      </c>
      <c r="D15">
        <v>6446</v>
      </c>
      <c r="E15">
        <v>12903</v>
      </c>
      <c r="F15">
        <v>9657</v>
      </c>
      <c r="G15">
        <v>28021</v>
      </c>
      <c r="H15">
        <v>108</v>
      </c>
      <c r="I15">
        <v>94828</v>
      </c>
      <c r="J15">
        <v>0.119609059882097</v>
      </c>
      <c r="K15">
        <v>15.5987968163547</v>
      </c>
      <c r="L15">
        <v>11.7698684222068</v>
      </c>
    </row>
    <row r="16" spans="1:12">
      <c r="A16" t="s">
        <v>52</v>
      </c>
      <c r="B16" t="str">
        <f>MID(Table2[[#This Row],[sampler_label]], 1, FIND(":", Table2[[#This Row],[sampler_label]])-1)</f>
        <v>1024</v>
      </c>
      <c r="C16" t="str">
        <f>MID(Table2[[#This Row],[sampler_label]], FIND(":", Table2[[#This Row],[sampler_label]])+1, LEN(Table2[[#This Row],[sampler_label]]))</f>
        <v>Fib</v>
      </c>
      <c r="D16">
        <v>10821</v>
      </c>
      <c r="E16">
        <v>16764</v>
      </c>
      <c r="F16">
        <v>10540</v>
      </c>
      <c r="G16">
        <v>28249</v>
      </c>
      <c r="H16">
        <v>94</v>
      </c>
      <c r="I16">
        <v>200232</v>
      </c>
      <c r="J16">
        <v>0.32298308843914603</v>
      </c>
      <c r="K16">
        <v>20.693611772467801</v>
      </c>
      <c r="L16">
        <v>21.645487316294201</v>
      </c>
    </row>
    <row r="17" spans="1:12">
      <c r="A17" t="s">
        <v>55</v>
      </c>
      <c r="B17" t="str">
        <f>MID(Table2[[#This Row],[sampler_label]], 1, FIND(":", Table2[[#This Row],[sampler_label]])-1)</f>
        <v>1280</v>
      </c>
      <c r="C17" t="str">
        <f>MID(Table2[[#This Row],[sampler_label]], FIND(":", Table2[[#This Row],[sampler_label]])+1, LEN(Table2[[#This Row],[sampler_label]]))</f>
        <v>Fib</v>
      </c>
      <c r="D17">
        <v>13336</v>
      </c>
      <c r="E17">
        <v>18070</v>
      </c>
      <c r="F17">
        <v>11218</v>
      </c>
      <c r="G17">
        <v>28313</v>
      </c>
      <c r="H17">
        <v>84</v>
      </c>
      <c r="I17">
        <v>269658</v>
      </c>
      <c r="J17">
        <v>0.390671865626874</v>
      </c>
      <c r="K17">
        <v>23.088362848788101</v>
      </c>
      <c r="L17">
        <v>26.374663793353399</v>
      </c>
    </row>
    <row r="18" spans="1:12">
      <c r="A18" t="s">
        <v>58</v>
      </c>
      <c r="B18" t="str">
        <f>MID(Table2[[#This Row],[sampler_label]], 1, FIND(":", Table2[[#This Row],[sampler_label]])-1)</f>
        <v>1536</v>
      </c>
      <c r="C18" t="str">
        <f>MID(Table2[[#This Row],[sampler_label]], FIND(":", Table2[[#This Row],[sampler_label]])+1, LEN(Table2[[#This Row],[sampler_label]]))</f>
        <v>Fib</v>
      </c>
      <c r="D18">
        <v>13267</v>
      </c>
      <c r="E18">
        <v>19106</v>
      </c>
      <c r="F18">
        <v>13344</v>
      </c>
      <c r="G18">
        <v>28287</v>
      </c>
      <c r="H18">
        <v>114</v>
      </c>
      <c r="I18">
        <v>210708</v>
      </c>
      <c r="J18">
        <v>0.44448631943921002</v>
      </c>
      <c r="K18">
        <v>24.904545403349601</v>
      </c>
      <c r="L18">
        <v>30.550728498312399</v>
      </c>
    </row>
    <row r="19" spans="1:12">
      <c r="A19" t="s">
        <v>61</v>
      </c>
      <c r="B19" t="str">
        <f>MID(Table2[[#This Row],[sampler_label]], 1, FIND(":", Table2[[#This Row],[sampler_label]])-1)</f>
        <v>2048</v>
      </c>
      <c r="C19" t="str">
        <f>MID(Table2[[#This Row],[sampler_label]], FIND(":", Table2[[#This Row],[sampler_label]])+1, LEN(Table2[[#This Row],[sampler_label]]))</f>
        <v>Fib</v>
      </c>
      <c r="D19">
        <v>22181</v>
      </c>
      <c r="E19">
        <v>20746</v>
      </c>
      <c r="F19">
        <v>27501</v>
      </c>
      <c r="G19">
        <v>28237</v>
      </c>
      <c r="H19">
        <v>109</v>
      </c>
      <c r="I19">
        <v>407760</v>
      </c>
      <c r="J19">
        <v>0.54235607051079704</v>
      </c>
      <c r="K19">
        <v>29.7801496995938</v>
      </c>
      <c r="L19">
        <v>40.6609275878562</v>
      </c>
    </row>
    <row r="20" spans="1:12">
      <c r="A20" t="s">
        <v>9</v>
      </c>
      <c r="B20" t="str">
        <f>MID(Table2[[#This Row],[sampler_label]], 1, FIND(":", Table2[[#This Row],[sampler_label]])-1)</f>
        <v>2</v>
      </c>
      <c r="C20" t="str">
        <f>MID(Table2[[#This Row],[sampler_label]], FIND(":", Table2[[#This Row],[sampler_label]])+1, LEN(Table2[[#This Row],[sampler_label]]))</f>
        <v>Home</v>
      </c>
      <c r="D20">
        <v>3237</v>
      </c>
      <c r="E20">
        <v>1</v>
      </c>
      <c r="F20">
        <v>1</v>
      </c>
      <c r="G20">
        <v>3</v>
      </c>
      <c r="H20">
        <v>0</v>
      </c>
      <c r="I20">
        <v>70</v>
      </c>
      <c r="J20">
        <v>0</v>
      </c>
      <c r="K20">
        <v>10.726072607260701</v>
      </c>
      <c r="L20">
        <v>5.04424618854957</v>
      </c>
    </row>
    <row r="21" spans="1:12">
      <c r="A21" t="s">
        <v>12</v>
      </c>
      <c r="B21" t="str">
        <f>MID(Table2[[#This Row],[sampler_label]], 1, FIND(":", Table2[[#This Row],[sampler_label]])-1)</f>
        <v>4</v>
      </c>
      <c r="C21" t="str">
        <f>MID(Table2[[#This Row],[sampler_label]], FIND(":", Table2[[#This Row],[sampler_label]])+1, LEN(Table2[[#This Row],[sampler_label]]))</f>
        <v>Home</v>
      </c>
      <c r="D21">
        <v>3906</v>
      </c>
      <c r="E21">
        <v>1</v>
      </c>
      <c r="F21">
        <v>1</v>
      </c>
      <c r="G21">
        <v>4</v>
      </c>
      <c r="H21">
        <v>0</v>
      </c>
      <c r="I21">
        <v>15</v>
      </c>
      <c r="J21">
        <v>0</v>
      </c>
      <c r="K21">
        <v>12.9369019663693</v>
      </c>
      <c r="L21">
        <v>6.08391253825428</v>
      </c>
    </row>
    <row r="22" spans="1:12">
      <c r="A22" t="s">
        <v>15</v>
      </c>
      <c r="B22" t="str">
        <f>MID(Table2[[#This Row],[sampler_label]], 1, FIND(":", Table2[[#This Row],[sampler_label]])-1)</f>
        <v>8</v>
      </c>
      <c r="C22" t="str">
        <f>MID(Table2[[#This Row],[sampler_label]], FIND(":", Table2[[#This Row],[sampler_label]])+1, LEN(Table2[[#This Row],[sampler_label]]))</f>
        <v>Home</v>
      </c>
      <c r="D22">
        <v>4087</v>
      </c>
      <c r="E22">
        <v>3</v>
      </c>
      <c r="F22">
        <v>2</v>
      </c>
      <c r="G22">
        <v>7</v>
      </c>
      <c r="H22">
        <v>0</v>
      </c>
      <c r="I22">
        <v>77</v>
      </c>
      <c r="J22">
        <v>0</v>
      </c>
      <c r="K22">
        <v>13.5355776714302</v>
      </c>
      <c r="L22">
        <v>6.3655690864644203</v>
      </c>
    </row>
    <row r="23" spans="1:12">
      <c r="A23" t="s">
        <v>18</v>
      </c>
      <c r="B23" t="str">
        <f>MID(Table2[[#This Row],[sampler_label]], 1, FIND(":", Table2[[#This Row],[sampler_label]])-1)</f>
        <v>12</v>
      </c>
      <c r="C23" t="str">
        <f>MID(Table2[[#This Row],[sampler_label]], FIND(":", Table2[[#This Row],[sampler_label]])+1, LEN(Table2[[#This Row],[sampler_label]]))</f>
        <v>Home</v>
      </c>
      <c r="D23">
        <v>4151</v>
      </c>
      <c r="E23">
        <v>3</v>
      </c>
      <c r="F23">
        <v>2</v>
      </c>
      <c r="G23">
        <v>6</v>
      </c>
      <c r="H23">
        <v>0</v>
      </c>
      <c r="I23">
        <v>77</v>
      </c>
      <c r="J23">
        <v>0</v>
      </c>
      <c r="K23">
        <v>13.6566717332227</v>
      </c>
      <c r="L23">
        <v>6.4230814171305504</v>
      </c>
    </row>
    <row r="24" spans="1:12">
      <c r="A24" t="s">
        <v>21</v>
      </c>
      <c r="B24" t="str">
        <f>MID(Table2[[#This Row],[sampler_label]], 1, FIND(":", Table2[[#This Row],[sampler_label]])-1)</f>
        <v>16</v>
      </c>
      <c r="C24" t="str">
        <f>MID(Table2[[#This Row],[sampler_label]], FIND(":", Table2[[#This Row],[sampler_label]])+1, LEN(Table2[[#This Row],[sampler_label]]))</f>
        <v>Home</v>
      </c>
      <c r="D24">
        <v>4155</v>
      </c>
      <c r="E24">
        <v>2</v>
      </c>
      <c r="F24">
        <v>2</v>
      </c>
      <c r="G24">
        <v>6</v>
      </c>
      <c r="H24">
        <v>0</v>
      </c>
      <c r="I24">
        <v>34</v>
      </c>
      <c r="J24">
        <v>0</v>
      </c>
      <c r="K24">
        <v>13.6751855447858</v>
      </c>
      <c r="L24">
        <v>6.4323178081853598</v>
      </c>
    </row>
    <row r="25" spans="1:12">
      <c r="A25" t="s">
        <v>24</v>
      </c>
      <c r="B25" t="str">
        <f>MID(Table2[[#This Row],[sampler_label]], 1, FIND(":", Table2[[#This Row],[sampler_label]])-1)</f>
        <v>24</v>
      </c>
      <c r="C25" t="str">
        <f>MID(Table2[[#This Row],[sampler_label]], FIND(":", Table2[[#This Row],[sampler_label]])+1, LEN(Table2[[#This Row],[sampler_label]]))</f>
        <v>Home</v>
      </c>
      <c r="D25">
        <v>4186</v>
      </c>
      <c r="E25">
        <v>4</v>
      </c>
      <c r="F25">
        <v>2</v>
      </c>
      <c r="G25">
        <v>6</v>
      </c>
      <c r="H25">
        <v>0</v>
      </c>
      <c r="I25">
        <v>1379</v>
      </c>
      <c r="J25">
        <v>0</v>
      </c>
      <c r="K25">
        <v>13.6802750434657</v>
      </c>
      <c r="L25">
        <v>6.4331917989839402</v>
      </c>
    </row>
    <row r="26" spans="1:12">
      <c r="A26" t="s">
        <v>27</v>
      </c>
      <c r="B26" t="str">
        <f>MID(Table2[[#This Row],[sampler_label]], 1, FIND(":", Table2[[#This Row],[sampler_label]])-1)</f>
        <v>32</v>
      </c>
      <c r="C26" t="str">
        <f>MID(Table2[[#This Row],[sampler_label]], FIND(":", Table2[[#This Row],[sampler_label]])+1, LEN(Table2[[#This Row],[sampler_label]]))</f>
        <v>Home</v>
      </c>
      <c r="D26">
        <v>4348</v>
      </c>
      <c r="E26">
        <v>3</v>
      </c>
      <c r="F26">
        <v>2</v>
      </c>
      <c r="G26">
        <v>6</v>
      </c>
      <c r="H26">
        <v>0</v>
      </c>
      <c r="I26">
        <v>101</v>
      </c>
      <c r="J26">
        <v>0</v>
      </c>
      <c r="K26">
        <v>14.1230275509474</v>
      </c>
      <c r="L26">
        <v>6.6431632644153602</v>
      </c>
    </row>
    <row r="27" spans="1:12">
      <c r="A27" t="s">
        <v>30</v>
      </c>
      <c r="B27" t="str">
        <f>MID(Table2[[#This Row],[sampler_label]], 1, FIND(":", Table2[[#This Row],[sampler_label]])-1)</f>
        <v>48</v>
      </c>
      <c r="C27" t="str">
        <f>MID(Table2[[#This Row],[sampler_label]], FIND(":", Table2[[#This Row],[sampler_label]])+1, LEN(Table2[[#This Row],[sampler_label]]))</f>
        <v>Home</v>
      </c>
      <c r="D27">
        <v>4192</v>
      </c>
      <c r="E27">
        <v>14</v>
      </c>
      <c r="F27">
        <v>5</v>
      </c>
      <c r="G27">
        <v>24</v>
      </c>
      <c r="H27">
        <v>0</v>
      </c>
      <c r="I27">
        <v>2371</v>
      </c>
      <c r="J27">
        <v>0</v>
      </c>
      <c r="K27">
        <v>13.5245438854027</v>
      </c>
      <c r="L27">
        <v>6.3598445742123797</v>
      </c>
    </row>
    <row r="28" spans="1:12">
      <c r="A28" t="s">
        <v>33</v>
      </c>
      <c r="B28" t="str">
        <f>MID(Table2[[#This Row],[sampler_label]], 1, FIND(":", Table2[[#This Row],[sampler_label]])-1)</f>
        <v>56</v>
      </c>
      <c r="C28" t="str">
        <f>MID(Table2[[#This Row],[sampler_label]], FIND(":", Table2[[#This Row],[sampler_label]])+1, LEN(Table2[[#This Row],[sampler_label]]))</f>
        <v>Home</v>
      </c>
      <c r="D28">
        <v>4018</v>
      </c>
      <c r="E28">
        <v>13</v>
      </c>
      <c r="F28">
        <v>7</v>
      </c>
      <c r="G28">
        <v>33</v>
      </c>
      <c r="H28">
        <v>0</v>
      </c>
      <c r="I28">
        <v>1952</v>
      </c>
      <c r="J28">
        <v>0</v>
      </c>
      <c r="K28">
        <v>12.881466781653</v>
      </c>
      <c r="L28">
        <v>6.0561583501912297</v>
      </c>
    </row>
    <row r="29" spans="1:12">
      <c r="A29" t="s">
        <v>36</v>
      </c>
      <c r="B29" t="str">
        <f>MID(Table2[[#This Row],[sampler_label]], 1, FIND(":", Table2[[#This Row],[sampler_label]])-1)</f>
        <v>64</v>
      </c>
      <c r="C29" t="str">
        <f>MID(Table2[[#This Row],[sampler_label]], FIND(":", Table2[[#This Row],[sampler_label]])+1, LEN(Table2[[#This Row],[sampler_label]]))</f>
        <v>Home</v>
      </c>
      <c r="D29">
        <v>4598</v>
      </c>
      <c r="E29">
        <v>14</v>
      </c>
      <c r="F29">
        <v>8</v>
      </c>
      <c r="G29">
        <v>32</v>
      </c>
      <c r="H29">
        <v>0</v>
      </c>
      <c r="I29">
        <v>1756</v>
      </c>
      <c r="J29">
        <v>0</v>
      </c>
      <c r="K29">
        <v>14.6437318267084</v>
      </c>
      <c r="L29">
        <v>6.8846892705523404</v>
      </c>
    </row>
    <row r="30" spans="1:12">
      <c r="A30" t="s">
        <v>39</v>
      </c>
      <c r="B30" t="str">
        <f>MID(Table2[[#This Row],[sampler_label]], 1, FIND(":", Table2[[#This Row],[sampler_label]])-1)</f>
        <v>96</v>
      </c>
      <c r="C30" t="str">
        <f>MID(Table2[[#This Row],[sampler_label]], FIND(":", Table2[[#This Row],[sampler_label]])+1, LEN(Table2[[#This Row],[sampler_label]]))</f>
        <v>Home</v>
      </c>
      <c r="D30">
        <v>4541</v>
      </c>
      <c r="E30">
        <v>34</v>
      </c>
      <c r="F30">
        <v>14</v>
      </c>
      <c r="G30">
        <v>60</v>
      </c>
      <c r="H30">
        <v>0</v>
      </c>
      <c r="I30">
        <v>2472</v>
      </c>
      <c r="J30">
        <v>0</v>
      </c>
      <c r="K30">
        <v>14.191600672546199</v>
      </c>
      <c r="L30">
        <v>6.6794448075336401</v>
      </c>
    </row>
    <row r="31" spans="1:12">
      <c r="A31" t="s">
        <v>42</v>
      </c>
      <c r="B31" t="str">
        <f>MID(Table2[[#This Row],[sampler_label]], 1, FIND(":", Table2[[#This Row],[sampler_label]])-1)</f>
        <v>128</v>
      </c>
      <c r="C31" t="str">
        <f>MID(Table2[[#This Row],[sampler_label]], FIND(":", Table2[[#This Row],[sampler_label]])+1, LEN(Table2[[#This Row],[sampler_label]]))</f>
        <v>Home</v>
      </c>
      <c r="D31">
        <v>4646</v>
      </c>
      <c r="E31">
        <v>44</v>
      </c>
      <c r="F31">
        <v>21</v>
      </c>
      <c r="G31">
        <v>73</v>
      </c>
      <c r="H31">
        <v>0</v>
      </c>
      <c r="I31">
        <v>2863</v>
      </c>
      <c r="J31">
        <v>0</v>
      </c>
      <c r="K31">
        <v>14.251446310145299</v>
      </c>
      <c r="L31">
        <v>6.7074364430662996</v>
      </c>
    </row>
    <row r="32" spans="1:12">
      <c r="A32" t="s">
        <v>45</v>
      </c>
      <c r="B32" t="str">
        <f>MID(Table2[[#This Row],[sampler_label]], 1, FIND(":", Table2[[#This Row],[sampler_label]])-1)</f>
        <v>256</v>
      </c>
      <c r="C32" t="str">
        <f>MID(Table2[[#This Row],[sampler_label]], FIND(":", Table2[[#This Row],[sampler_label]])+1, LEN(Table2[[#This Row],[sampler_label]]))</f>
        <v>Home</v>
      </c>
      <c r="D32">
        <v>5069</v>
      </c>
      <c r="E32">
        <v>6938</v>
      </c>
      <c r="F32">
        <v>23</v>
      </c>
      <c r="G32">
        <v>101</v>
      </c>
      <c r="H32">
        <v>0</v>
      </c>
      <c r="I32">
        <v>334636</v>
      </c>
      <c r="J32">
        <v>0</v>
      </c>
      <c r="K32">
        <v>14.3847939475461</v>
      </c>
      <c r="L32">
        <v>6.77084275570681</v>
      </c>
    </row>
    <row r="33" spans="1:12">
      <c r="A33" t="s">
        <v>48</v>
      </c>
      <c r="B33" t="str">
        <f>MID(Table2[[#This Row],[sampler_label]], 1, FIND(":", Table2[[#This Row],[sampler_label]])-1)</f>
        <v>512</v>
      </c>
      <c r="C33" t="str">
        <f>MID(Table2[[#This Row],[sampler_label]], FIND(":", Table2[[#This Row],[sampler_label]])+1, LEN(Table2[[#This Row],[sampler_label]]))</f>
        <v>Home</v>
      </c>
      <c r="D33">
        <v>6540</v>
      </c>
      <c r="E33">
        <v>11801</v>
      </c>
      <c r="F33">
        <v>28</v>
      </c>
      <c r="G33">
        <v>28119</v>
      </c>
      <c r="H33">
        <v>0</v>
      </c>
      <c r="I33">
        <v>358810</v>
      </c>
      <c r="J33">
        <v>0.13027522935779801</v>
      </c>
      <c r="K33">
        <v>15.858659094601499</v>
      </c>
      <c r="L33">
        <v>10.745673252667901</v>
      </c>
    </row>
    <row r="34" spans="1:12">
      <c r="A34" t="s">
        <v>51</v>
      </c>
      <c r="B34" t="str">
        <f>MID(Table2[[#This Row],[sampler_label]], 1, FIND(":", Table2[[#This Row],[sampler_label]])-1)</f>
        <v>1024</v>
      </c>
      <c r="C34" t="str">
        <f>MID(Table2[[#This Row],[sampler_label]], FIND(":", Table2[[#This Row],[sampler_label]])+1, LEN(Table2[[#This Row],[sampler_label]]))</f>
        <v>Home</v>
      </c>
      <c r="D34">
        <v>11072</v>
      </c>
      <c r="E34">
        <v>15166</v>
      </c>
      <c r="F34">
        <v>69</v>
      </c>
      <c r="G34">
        <v>28299</v>
      </c>
      <c r="H34">
        <v>0</v>
      </c>
      <c r="I34">
        <v>345286</v>
      </c>
      <c r="J34">
        <v>0.33815028901734101</v>
      </c>
      <c r="K34">
        <v>21.219711793690401</v>
      </c>
      <c r="L34">
        <v>21.225736479788299</v>
      </c>
    </row>
    <row r="35" spans="1:12">
      <c r="A35" t="s">
        <v>54</v>
      </c>
      <c r="B35" t="str">
        <f>MID(Table2[[#This Row],[sampler_label]], 1, FIND(":", Table2[[#This Row],[sampler_label]])-1)</f>
        <v>1280</v>
      </c>
      <c r="C35" t="str">
        <f>MID(Table2[[#This Row],[sampler_label]], FIND(":", Table2[[#This Row],[sampler_label]])+1, LEN(Table2[[#This Row],[sampler_label]]))</f>
        <v>Home</v>
      </c>
      <c r="D35">
        <v>13695</v>
      </c>
      <c r="E35">
        <v>16200</v>
      </c>
      <c r="F35">
        <v>91</v>
      </c>
      <c r="G35">
        <v>28319</v>
      </c>
      <c r="H35">
        <v>0</v>
      </c>
      <c r="I35">
        <v>345371</v>
      </c>
      <c r="J35">
        <v>0.40708287696239498</v>
      </c>
      <c r="K35">
        <v>23.8521116825709</v>
      </c>
      <c r="L35">
        <v>26.367221516908</v>
      </c>
    </row>
    <row r="36" spans="1:12">
      <c r="A36" t="s">
        <v>57</v>
      </c>
      <c r="B36" t="str">
        <f>MID(Table2[[#This Row],[sampler_label]], 1, FIND(":", Table2[[#This Row],[sampler_label]])-1)</f>
        <v>1536</v>
      </c>
      <c r="C36" t="str">
        <f>MID(Table2[[#This Row],[sampler_label]], FIND(":", Table2[[#This Row],[sampler_label]])+1, LEN(Table2[[#This Row],[sampler_label]]))</f>
        <v>Home</v>
      </c>
      <c r="D36">
        <v>13767</v>
      </c>
      <c r="E36">
        <v>17624</v>
      </c>
      <c r="F36">
        <v>140</v>
      </c>
      <c r="G36">
        <v>28357</v>
      </c>
      <c r="H36">
        <v>0</v>
      </c>
      <c r="I36">
        <v>348881</v>
      </c>
      <c r="J36">
        <v>0.46444396019466799</v>
      </c>
      <c r="K36">
        <v>25.916840957908398</v>
      </c>
      <c r="L36">
        <v>31.143888710374998</v>
      </c>
    </row>
    <row r="37" spans="1:12">
      <c r="A37" t="s">
        <v>60</v>
      </c>
      <c r="B37" t="str">
        <f>MID(Table2[[#This Row],[sampler_label]], 1, FIND(":", Table2[[#This Row],[sampler_label]])-1)</f>
        <v>2048</v>
      </c>
      <c r="C37" t="str">
        <f>MID(Table2[[#This Row],[sampler_label]], FIND(":", Table2[[#This Row],[sampler_label]])+1, LEN(Table2[[#This Row],[sampler_label]]))</f>
        <v>Home</v>
      </c>
      <c r="D37">
        <v>22806</v>
      </c>
      <c r="E37">
        <v>18846</v>
      </c>
      <c r="F37">
        <v>27610</v>
      </c>
      <c r="G37">
        <v>28242</v>
      </c>
      <c r="H37">
        <v>0</v>
      </c>
      <c r="I37">
        <v>372931</v>
      </c>
      <c r="J37">
        <v>0.55511707445409098</v>
      </c>
      <c r="K37">
        <v>30.852439677703799</v>
      </c>
      <c r="L37">
        <v>41.319720439927202</v>
      </c>
    </row>
    <row r="38" spans="1:12">
      <c r="A38" t="s">
        <v>11</v>
      </c>
      <c r="B38" t="str">
        <f>MID(Table2[[#This Row],[sampler_label]], 1, FIND(":", Table2[[#This Row],[sampler_label]])-1)</f>
        <v>2</v>
      </c>
      <c r="C38" t="str">
        <f>MID(Table2[[#This Row],[sampler_label]], FIND(":", Table2[[#This Row],[sampler_label]])+1, LEN(Table2[[#This Row],[sampler_label]]))</f>
        <v>Random</v>
      </c>
      <c r="D38">
        <v>3235</v>
      </c>
      <c r="E38">
        <v>84</v>
      </c>
      <c r="F38">
        <v>86</v>
      </c>
      <c r="G38">
        <v>89</v>
      </c>
      <c r="H38">
        <v>46</v>
      </c>
      <c r="I38">
        <v>233</v>
      </c>
      <c r="J38">
        <v>0</v>
      </c>
      <c r="K38">
        <v>10.724989391046</v>
      </c>
      <c r="L38">
        <v>54915.135578468697</v>
      </c>
    </row>
    <row r="39" spans="1:12">
      <c r="A39" t="s">
        <v>14</v>
      </c>
      <c r="B39" t="str">
        <f>MID(Table2[[#This Row],[sampler_label]], 1, FIND(":", Table2[[#This Row],[sampler_label]])-1)</f>
        <v>4</v>
      </c>
      <c r="C39" t="str">
        <f>MID(Table2[[#This Row],[sampler_label]], FIND(":", Table2[[#This Row],[sampler_label]])+1, LEN(Table2[[#This Row],[sampler_label]]))</f>
        <v>Random</v>
      </c>
      <c r="D39">
        <v>3902</v>
      </c>
      <c r="E39">
        <v>80</v>
      </c>
      <c r="F39">
        <v>73</v>
      </c>
      <c r="G39">
        <v>127</v>
      </c>
      <c r="H39">
        <v>46</v>
      </c>
      <c r="I39">
        <v>235</v>
      </c>
      <c r="J39">
        <v>0</v>
      </c>
      <c r="K39">
        <v>12.928663728836</v>
      </c>
      <c r="L39">
        <v>66198.603933999198</v>
      </c>
    </row>
    <row r="40" spans="1:12">
      <c r="A40" t="s">
        <v>17</v>
      </c>
      <c r="B40" t="str">
        <f>MID(Table2[[#This Row],[sampler_label]], 1, FIND(":", Table2[[#This Row],[sampler_label]])-1)</f>
        <v>8</v>
      </c>
      <c r="C40" t="str">
        <f>MID(Table2[[#This Row],[sampler_label]], FIND(":", Table2[[#This Row],[sampler_label]])+1, LEN(Table2[[#This Row],[sampler_label]]))</f>
        <v>Random</v>
      </c>
      <c r="D40">
        <v>4079</v>
      </c>
      <c r="E40">
        <v>131</v>
      </c>
      <c r="F40">
        <v>107</v>
      </c>
      <c r="G40">
        <v>252</v>
      </c>
      <c r="H40">
        <v>46</v>
      </c>
      <c r="I40">
        <v>366</v>
      </c>
      <c r="J40">
        <v>0</v>
      </c>
      <c r="K40">
        <v>13.517275203637301</v>
      </c>
      <c r="L40">
        <v>69212.469604952494</v>
      </c>
    </row>
    <row r="41" spans="1:12">
      <c r="A41" t="s">
        <v>20</v>
      </c>
      <c r="B41" t="str">
        <f>MID(Table2[[#This Row],[sampler_label]], 1, FIND(":", Table2[[#This Row],[sampler_label]])-1)</f>
        <v>12</v>
      </c>
      <c r="C41" t="str">
        <f>MID(Table2[[#This Row],[sampler_label]], FIND(":", Table2[[#This Row],[sampler_label]])+1, LEN(Table2[[#This Row],[sampler_label]]))</f>
        <v>Random</v>
      </c>
      <c r="D41">
        <v>4142</v>
      </c>
      <c r="E41">
        <v>132</v>
      </c>
      <c r="F41">
        <v>107</v>
      </c>
      <c r="G41">
        <v>237</v>
      </c>
      <c r="H41">
        <v>46</v>
      </c>
      <c r="I41">
        <v>539</v>
      </c>
      <c r="J41">
        <v>0</v>
      </c>
      <c r="K41">
        <v>13.6252689197813</v>
      </c>
      <c r="L41">
        <v>69765.430004889</v>
      </c>
    </row>
    <row r="42" spans="1:12">
      <c r="A42" t="s">
        <v>23</v>
      </c>
      <c r="B42" t="str">
        <f>MID(Table2[[#This Row],[sampler_label]], 1, FIND(":", Table2[[#This Row],[sampler_label]])-1)</f>
        <v>16</v>
      </c>
      <c r="C42" t="str">
        <f>MID(Table2[[#This Row],[sampler_label]], FIND(":", Table2[[#This Row],[sampler_label]])+1, LEN(Table2[[#This Row],[sampler_label]]))</f>
        <v>Random</v>
      </c>
      <c r="D42">
        <v>4140</v>
      </c>
      <c r="E42">
        <v>130</v>
      </c>
      <c r="F42">
        <v>114</v>
      </c>
      <c r="G42">
        <v>221</v>
      </c>
      <c r="H42">
        <v>46</v>
      </c>
      <c r="I42">
        <v>635</v>
      </c>
      <c r="J42">
        <v>0</v>
      </c>
      <c r="K42">
        <v>13.6228574437069</v>
      </c>
      <c r="L42">
        <v>69753.083073825794</v>
      </c>
    </row>
    <row r="43" spans="1:12">
      <c r="A43" t="s">
        <v>26</v>
      </c>
      <c r="B43" t="str">
        <f>MID(Table2[[#This Row],[sampler_label]], 1, FIND(":", Table2[[#This Row],[sampler_label]])-1)</f>
        <v>24</v>
      </c>
      <c r="C43" t="str">
        <f>MID(Table2[[#This Row],[sampler_label]], FIND(":", Table2[[#This Row],[sampler_label]])+1, LEN(Table2[[#This Row],[sampler_label]]))</f>
        <v>Random</v>
      </c>
      <c r="D43">
        <v>4162</v>
      </c>
      <c r="E43">
        <v>141</v>
      </c>
      <c r="F43">
        <v>123</v>
      </c>
      <c r="G43">
        <v>249</v>
      </c>
      <c r="H43">
        <v>47</v>
      </c>
      <c r="I43">
        <v>513</v>
      </c>
      <c r="J43">
        <v>0</v>
      </c>
      <c r="K43">
        <v>13.610291761228</v>
      </c>
      <c r="L43">
        <v>69688.743927772506</v>
      </c>
    </row>
    <row r="44" spans="1:12">
      <c r="A44" t="s">
        <v>29</v>
      </c>
      <c r="B44" t="str">
        <f>MID(Table2[[#This Row],[sampler_label]], 1, FIND(":", Table2[[#This Row],[sampler_label]])-1)</f>
        <v>32</v>
      </c>
      <c r="C44" t="str">
        <f>MID(Table2[[#This Row],[sampler_label]], FIND(":", Table2[[#This Row],[sampler_label]])+1, LEN(Table2[[#This Row],[sampler_label]]))</f>
        <v>Random</v>
      </c>
      <c r="D44">
        <v>4316</v>
      </c>
      <c r="E44">
        <v>158</v>
      </c>
      <c r="F44">
        <v>139</v>
      </c>
      <c r="G44">
        <v>281</v>
      </c>
      <c r="H44">
        <v>48</v>
      </c>
      <c r="I44">
        <v>675</v>
      </c>
      <c r="J44">
        <v>0</v>
      </c>
      <c r="K44">
        <v>14.0243248600329</v>
      </c>
      <c r="L44">
        <v>71808.715814362702</v>
      </c>
    </row>
    <row r="45" spans="1:12">
      <c r="A45" t="s">
        <v>32</v>
      </c>
      <c r="B45" t="str">
        <f>MID(Table2[[#This Row],[sampler_label]], 1, FIND(":", Table2[[#This Row],[sampler_label]])-1)</f>
        <v>48</v>
      </c>
      <c r="C45" t="str">
        <f>MID(Table2[[#This Row],[sampler_label]], FIND(":", Table2[[#This Row],[sampler_label]])+1, LEN(Table2[[#This Row],[sampler_label]]))</f>
        <v>Random</v>
      </c>
      <c r="D45">
        <v>4145</v>
      </c>
      <c r="E45">
        <v>267</v>
      </c>
      <c r="F45">
        <v>262</v>
      </c>
      <c r="G45">
        <v>393</v>
      </c>
      <c r="H45">
        <v>49</v>
      </c>
      <c r="I45">
        <v>854</v>
      </c>
      <c r="J45">
        <v>0</v>
      </c>
      <c r="K45">
        <v>13.375498152600001</v>
      </c>
      <c r="L45">
        <v>68486.533698031795</v>
      </c>
    </row>
    <row r="46" spans="1:12">
      <c r="A46" t="s">
        <v>35</v>
      </c>
      <c r="B46" t="str">
        <f>MID(Table2[[#This Row],[sampler_label]], 1, FIND(":", Table2[[#This Row],[sampler_label]])-1)</f>
        <v>56</v>
      </c>
      <c r="C46" t="str">
        <f>MID(Table2[[#This Row],[sampler_label]], FIND(":", Table2[[#This Row],[sampler_label]])+1, LEN(Table2[[#This Row],[sampler_label]]))</f>
        <v>Random</v>
      </c>
      <c r="D46">
        <v>3969</v>
      </c>
      <c r="E46">
        <v>314</v>
      </c>
      <c r="F46">
        <v>306</v>
      </c>
      <c r="G46">
        <v>436</v>
      </c>
      <c r="H46">
        <v>46</v>
      </c>
      <c r="I46">
        <v>1007</v>
      </c>
      <c r="J46">
        <v>0</v>
      </c>
      <c r="K46">
        <v>12.709869763062899</v>
      </c>
      <c r="L46">
        <v>65078.317965825401</v>
      </c>
    </row>
    <row r="47" spans="1:12">
      <c r="A47" t="s">
        <v>38</v>
      </c>
      <c r="B47" t="str">
        <f>MID(Table2[[#This Row],[sampler_label]], 1, FIND(":", Table2[[#This Row],[sampler_label]])-1)</f>
        <v>64</v>
      </c>
      <c r="C47" t="str">
        <f>MID(Table2[[#This Row],[sampler_label]], FIND(":", Table2[[#This Row],[sampler_label]])+1, LEN(Table2[[#This Row],[sampler_label]]))</f>
        <v>Random</v>
      </c>
      <c r="D47">
        <v>4544</v>
      </c>
      <c r="E47">
        <v>360</v>
      </c>
      <c r="F47">
        <v>340</v>
      </c>
      <c r="G47">
        <v>512</v>
      </c>
      <c r="H47">
        <v>47</v>
      </c>
      <c r="I47">
        <v>1188</v>
      </c>
      <c r="J47">
        <v>0</v>
      </c>
      <c r="K47">
        <v>14.466546112115701</v>
      </c>
      <c r="L47">
        <v>74073.023982502593</v>
      </c>
    </row>
    <row r="48" spans="1:12">
      <c r="A48" t="s">
        <v>41</v>
      </c>
      <c r="B48" t="str">
        <f>MID(Table2[[#This Row],[sampler_label]], 1, FIND(":", Table2[[#This Row],[sampler_label]])-1)</f>
        <v>96</v>
      </c>
      <c r="C48" t="str">
        <f>MID(Table2[[#This Row],[sampler_label]], FIND(":", Table2[[#This Row],[sampler_label]])+1, LEN(Table2[[#This Row],[sampler_label]]))</f>
        <v>Random</v>
      </c>
      <c r="D48">
        <v>4451</v>
      </c>
      <c r="E48">
        <v>579</v>
      </c>
      <c r="F48">
        <v>542</v>
      </c>
      <c r="G48">
        <v>815</v>
      </c>
      <c r="H48">
        <v>46</v>
      </c>
      <c r="I48">
        <v>1602</v>
      </c>
      <c r="J48">
        <v>0</v>
      </c>
      <c r="K48">
        <v>13.892833844703601</v>
      </c>
      <c r="L48">
        <v>71135.446701910099</v>
      </c>
    </row>
    <row r="49" spans="1:12">
      <c r="A49" t="s">
        <v>44</v>
      </c>
      <c r="B49" t="str">
        <f>MID(Table2[[#This Row],[sampler_label]], 1, FIND(":", Table2[[#This Row],[sampler_label]])-1)</f>
        <v>128</v>
      </c>
      <c r="C49" t="str">
        <f>MID(Table2[[#This Row],[sampler_label]], FIND(":", Table2[[#This Row],[sampler_label]])+1, LEN(Table2[[#This Row],[sampler_label]]))</f>
        <v>Random</v>
      </c>
      <c r="D49">
        <v>4530</v>
      </c>
      <c r="E49">
        <v>931</v>
      </c>
      <c r="F49">
        <v>804</v>
      </c>
      <c r="G49">
        <v>1539</v>
      </c>
      <c r="H49">
        <v>48</v>
      </c>
      <c r="I49">
        <v>4920</v>
      </c>
      <c r="J49">
        <v>0</v>
      </c>
      <c r="K49">
        <v>13.8730660394693</v>
      </c>
      <c r="L49">
        <v>71034.229420015603</v>
      </c>
    </row>
    <row r="50" spans="1:12">
      <c r="A50" t="s">
        <v>47</v>
      </c>
      <c r="B50" t="str">
        <f>MID(Table2[[#This Row],[sampler_label]], 1, FIND(":", Table2[[#This Row],[sampler_label]])-1)</f>
        <v>256</v>
      </c>
      <c r="C50" t="str">
        <f>MID(Table2[[#This Row],[sampler_label]], FIND(":", Table2[[#This Row],[sampler_label]])+1, LEN(Table2[[#This Row],[sampler_label]]))</f>
        <v>Random</v>
      </c>
      <c r="D50">
        <v>4846</v>
      </c>
      <c r="E50">
        <v>1084</v>
      </c>
      <c r="F50">
        <v>926</v>
      </c>
      <c r="G50">
        <v>1613</v>
      </c>
      <c r="H50">
        <v>48</v>
      </c>
      <c r="I50">
        <v>34190</v>
      </c>
      <c r="J50">
        <v>0</v>
      </c>
      <c r="K50">
        <v>13.715378998432</v>
      </c>
      <c r="L50">
        <v>70226.824820266003</v>
      </c>
    </row>
    <row r="51" spans="1:12">
      <c r="A51" t="s">
        <v>50</v>
      </c>
      <c r="B51" t="str">
        <f>MID(Table2[[#This Row],[sampler_label]], 1, FIND(":", Table2[[#This Row],[sampler_label]])-1)</f>
        <v>512</v>
      </c>
      <c r="C51" t="str">
        <f>MID(Table2[[#This Row],[sampler_label]], FIND(":", Table2[[#This Row],[sampler_label]])+1, LEN(Table2[[#This Row],[sampler_label]]))</f>
        <v>Random</v>
      </c>
      <c r="D51">
        <v>6248</v>
      </c>
      <c r="E51">
        <v>5742</v>
      </c>
      <c r="F51">
        <v>945</v>
      </c>
      <c r="G51">
        <v>28029</v>
      </c>
      <c r="H51">
        <v>47</v>
      </c>
      <c r="I51">
        <v>103167</v>
      </c>
      <c r="J51">
        <v>0.11379641485275201</v>
      </c>
      <c r="K51">
        <v>12.8405372967462</v>
      </c>
      <c r="L51">
        <v>58268.567391659199</v>
      </c>
    </row>
    <row r="52" spans="1:12">
      <c r="A52" t="s">
        <v>53</v>
      </c>
      <c r="B52" t="str">
        <f>MID(Table2[[#This Row],[sampler_label]], 1, FIND(":", Table2[[#This Row],[sampler_label]])-1)</f>
        <v>1024</v>
      </c>
      <c r="C52" t="str">
        <f>MID(Table2[[#This Row],[sampler_label]], FIND(":", Table2[[#This Row],[sampler_label]])+1, LEN(Table2[[#This Row],[sampler_label]]))</f>
        <v>Random</v>
      </c>
      <c r="D52">
        <v>10419</v>
      </c>
      <c r="E52">
        <v>11950</v>
      </c>
      <c r="F52">
        <v>1097</v>
      </c>
      <c r="G52">
        <v>28213</v>
      </c>
      <c r="H52">
        <v>1</v>
      </c>
      <c r="I52">
        <v>244785</v>
      </c>
      <c r="J52">
        <v>0.314713504175064</v>
      </c>
      <c r="K52">
        <v>17.7138747634664</v>
      </c>
      <c r="L52">
        <v>62167.056510991701</v>
      </c>
    </row>
    <row r="53" spans="1:12">
      <c r="A53" t="s">
        <v>56</v>
      </c>
      <c r="B53" t="str">
        <f>MID(Table2[[#This Row],[sampler_label]], 1, FIND(":", Table2[[#This Row],[sampler_label]])-1)</f>
        <v>1280</v>
      </c>
      <c r="C53" t="str">
        <f>MID(Table2[[#This Row],[sampler_label]], FIND(":", Table2[[#This Row],[sampler_label]])+1, LEN(Table2[[#This Row],[sampler_label]]))</f>
        <v>Random</v>
      </c>
      <c r="D53">
        <v>12874</v>
      </c>
      <c r="E53">
        <v>14056</v>
      </c>
      <c r="F53">
        <v>1302</v>
      </c>
      <c r="G53">
        <v>28315</v>
      </c>
      <c r="H53">
        <v>47</v>
      </c>
      <c r="I53">
        <v>235356</v>
      </c>
      <c r="J53">
        <v>0.38364144787944598</v>
      </c>
      <c r="K53">
        <v>21.946737310817198</v>
      </c>
      <c r="L53">
        <v>69279.668665026998</v>
      </c>
    </row>
    <row r="54" spans="1:12">
      <c r="A54" t="s">
        <v>59</v>
      </c>
      <c r="B54" t="str">
        <f>MID(Table2[[#This Row],[sampler_label]], 1, FIND(":", Table2[[#This Row],[sampler_label]])-1)</f>
        <v>1536</v>
      </c>
      <c r="C54" t="str">
        <f>MID(Table2[[#This Row],[sampler_label]], FIND(":", Table2[[#This Row],[sampler_label]])+1, LEN(Table2[[#This Row],[sampler_label]]))</f>
        <v>Random</v>
      </c>
      <c r="D54">
        <v>12683</v>
      </c>
      <c r="E54">
        <v>14884</v>
      </c>
      <c r="F54">
        <v>1534</v>
      </c>
      <c r="G54">
        <v>28290</v>
      </c>
      <c r="H54">
        <v>49</v>
      </c>
      <c r="I54">
        <v>222769</v>
      </c>
      <c r="J54">
        <v>0.43704170937475301</v>
      </c>
      <c r="K54">
        <v>23.894977401225699</v>
      </c>
      <c r="L54">
        <v>68899.001146497394</v>
      </c>
    </row>
    <row r="55" spans="1:12">
      <c r="A55" t="s">
        <v>62</v>
      </c>
      <c r="B55" t="str">
        <f>MID(Table2[[#This Row],[sampler_label]], 1, FIND(":", Table2[[#This Row],[sampler_label]])-1)</f>
        <v>2048</v>
      </c>
      <c r="C55" t="str">
        <f>MID(Table2[[#This Row],[sampler_label]], FIND(":", Table2[[#This Row],[sampler_label]])+1, LEN(Table2[[#This Row],[sampler_label]]))</f>
        <v>Random</v>
      </c>
      <c r="D55">
        <v>21442</v>
      </c>
      <c r="E55">
        <v>17634</v>
      </c>
      <c r="F55">
        <v>25102</v>
      </c>
      <c r="G55">
        <v>28237</v>
      </c>
      <c r="H55">
        <v>47</v>
      </c>
      <c r="I55">
        <v>375924</v>
      </c>
      <c r="J55">
        <v>0.53810278891894403</v>
      </c>
      <c r="K55">
        <v>28.9968747422101</v>
      </c>
      <c r="L55">
        <v>68610.835235360806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D2" sqref="D2"/>
    </sheetView>
  </sheetViews>
  <sheetFormatPr baseColWidth="10" defaultRowHeight="15" x14ac:dyDescent="0"/>
  <cols>
    <col min="1" max="1" width="15.1640625" customWidth="1"/>
    <col min="2" max="2" width="15.1640625" bestFit="1" customWidth="1"/>
    <col min="3" max="3" width="10.1640625" customWidth="1"/>
    <col min="4" max="4" width="15.6640625" bestFit="1" customWidth="1"/>
    <col min="5" max="5" width="10.5" bestFit="1" customWidth="1"/>
    <col min="6" max="6" width="22.1640625" customWidth="1"/>
    <col min="7" max="7" width="22.5" customWidth="1"/>
    <col min="8" max="8" width="24.6640625" customWidth="1"/>
    <col min="9" max="9" width="22.33203125" customWidth="1"/>
    <col min="10" max="10" width="27.6640625" customWidth="1"/>
  </cols>
  <sheetData>
    <row r="1" spans="1:12">
      <c r="A1" t="s">
        <v>0</v>
      </c>
      <c r="B1" t="s">
        <v>63</v>
      </c>
      <c r="C1" t="s">
        <v>64</v>
      </c>
      <c r="D1" t="s">
        <v>67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 t="s">
        <v>10</v>
      </c>
      <c r="B2" t="str">
        <f>MID(Table3[[#This Row],[sampler_label]], 1, FIND(":", Table3[[#This Row],[sampler_label]])-1)</f>
        <v>2</v>
      </c>
      <c r="C2" t="str">
        <f>MID(Table3[[#This Row],[sampler_label]], FIND(":", Table3[[#This Row],[sampler_label]])+1, LEN(Table3[[#This Row],[sampler_label]]))</f>
        <v>Fib</v>
      </c>
      <c r="D2">
        <v>3376</v>
      </c>
      <c r="E2">
        <v>89</v>
      </c>
      <c r="F2">
        <v>89</v>
      </c>
      <c r="G2">
        <v>94</v>
      </c>
      <c r="H2">
        <v>83</v>
      </c>
      <c r="I2">
        <v>108</v>
      </c>
      <c r="J2">
        <v>0</v>
      </c>
      <c r="K2">
        <v>11.190220489771001</v>
      </c>
      <c r="L2">
        <v>6.4645231622813997</v>
      </c>
    </row>
    <row r="3" spans="1:12">
      <c r="A3" t="s">
        <v>13</v>
      </c>
      <c r="B3" t="str">
        <f>MID(Table3[[#This Row],[sampler_label]], 1, FIND(":", Table3[[#This Row],[sampler_label]])-1)</f>
        <v>4</v>
      </c>
      <c r="C3" t="str">
        <f>MID(Table3[[#This Row],[sampler_label]], FIND(":", Table3[[#This Row],[sampler_label]])+1, LEN(Table3[[#This Row],[sampler_label]]))</f>
        <v>Fib</v>
      </c>
      <c r="D3">
        <v>4244</v>
      </c>
      <c r="E3">
        <v>198</v>
      </c>
      <c r="F3">
        <v>187</v>
      </c>
      <c r="G3">
        <v>293</v>
      </c>
      <c r="H3">
        <v>83</v>
      </c>
      <c r="I3">
        <v>490</v>
      </c>
      <c r="J3">
        <v>0</v>
      </c>
      <c r="K3">
        <v>14.0473983847477</v>
      </c>
      <c r="L3">
        <v>8.1149589773930799</v>
      </c>
    </row>
    <row r="4" spans="1:12">
      <c r="A4" t="s">
        <v>16</v>
      </c>
      <c r="B4" t="str">
        <f>MID(Table3[[#This Row],[sampler_label]], 1, FIND(":", Table3[[#This Row],[sampler_label]])-1)</f>
        <v>8</v>
      </c>
      <c r="C4" t="str">
        <f>MID(Table3[[#This Row],[sampler_label]], FIND(":", Table3[[#This Row],[sampler_label]])+1, LEN(Table3[[#This Row],[sampler_label]]))</f>
        <v>Fib</v>
      </c>
      <c r="D4">
        <v>4502</v>
      </c>
      <c r="E4">
        <v>391</v>
      </c>
      <c r="F4">
        <v>397</v>
      </c>
      <c r="G4">
        <v>524</v>
      </c>
      <c r="H4">
        <v>107</v>
      </c>
      <c r="I4">
        <v>952</v>
      </c>
      <c r="J4">
        <v>0</v>
      </c>
      <c r="K4">
        <v>14.898602139150601</v>
      </c>
      <c r="L4">
        <v>8.6065516764236705</v>
      </c>
    </row>
    <row r="5" spans="1:12">
      <c r="A5" t="s">
        <v>19</v>
      </c>
      <c r="B5" t="str">
        <f>MID(Table3[[#This Row],[sampler_label]], 1, FIND(":", Table3[[#This Row],[sampler_label]])-1)</f>
        <v>12</v>
      </c>
      <c r="C5" t="str">
        <f>MID(Table3[[#This Row],[sampler_label]], FIND(":", Table3[[#This Row],[sampler_label]])+1, LEN(Table3[[#This Row],[sampler_label]]))</f>
        <v>Fib</v>
      </c>
      <c r="D5">
        <v>4288</v>
      </c>
      <c r="E5">
        <v>709</v>
      </c>
      <c r="F5">
        <v>698</v>
      </c>
      <c r="G5">
        <v>975</v>
      </c>
      <c r="H5">
        <v>111</v>
      </c>
      <c r="I5">
        <v>1663</v>
      </c>
      <c r="J5">
        <v>0</v>
      </c>
      <c r="K5">
        <v>14.082656787788</v>
      </c>
      <c r="L5">
        <v>8.1349483087182399</v>
      </c>
    </row>
    <row r="6" spans="1:12">
      <c r="A6" t="s">
        <v>22</v>
      </c>
      <c r="B6" t="str">
        <f>MID(Table3[[#This Row],[sampler_label]], 1, FIND(":", Table3[[#This Row],[sampler_label]])-1)</f>
        <v>16</v>
      </c>
      <c r="C6" t="str">
        <f>MID(Table3[[#This Row],[sampler_label]], FIND(":", Table3[[#This Row],[sampler_label]])+1, LEN(Table3[[#This Row],[sampler_label]]))</f>
        <v>Fib</v>
      </c>
      <c r="D6">
        <v>4492</v>
      </c>
      <c r="E6">
        <v>941</v>
      </c>
      <c r="F6">
        <v>929</v>
      </c>
      <c r="G6">
        <v>1308</v>
      </c>
      <c r="H6">
        <v>121</v>
      </c>
      <c r="I6">
        <v>2567</v>
      </c>
      <c r="J6">
        <v>0</v>
      </c>
      <c r="K6">
        <v>14.7402893585742</v>
      </c>
      <c r="L6">
        <v>8.5151156056086599</v>
      </c>
    </row>
    <row r="7" spans="1:12">
      <c r="A7" t="s">
        <v>25</v>
      </c>
      <c r="B7" t="str">
        <f>MID(Table3[[#This Row],[sampler_label]], 1, FIND(":", Table3[[#This Row],[sampler_label]])-1)</f>
        <v>24</v>
      </c>
      <c r="C7" t="str">
        <f>MID(Table3[[#This Row],[sampler_label]], FIND(":", Table3[[#This Row],[sampler_label]])+1, LEN(Table3[[#This Row],[sampler_label]]))</f>
        <v>Fib</v>
      </c>
      <c r="D7">
        <v>4425</v>
      </c>
      <c r="E7">
        <v>1506</v>
      </c>
      <c r="F7">
        <v>1477</v>
      </c>
      <c r="G7">
        <v>2227</v>
      </c>
      <c r="H7">
        <v>127</v>
      </c>
      <c r="I7">
        <v>3864</v>
      </c>
      <c r="J7">
        <v>0</v>
      </c>
      <c r="K7">
        <v>14.412929619303201</v>
      </c>
      <c r="L7">
        <v>8.3259860642441996</v>
      </c>
    </row>
    <row r="8" spans="1:12">
      <c r="A8" t="s">
        <v>28</v>
      </c>
      <c r="B8" t="str">
        <f>MID(Table3[[#This Row],[sampler_label]], 1, FIND(":", Table3[[#This Row],[sampler_label]])-1)</f>
        <v>32</v>
      </c>
      <c r="C8" t="str">
        <f>MID(Table3[[#This Row],[sampler_label]], FIND(":", Table3[[#This Row],[sampler_label]])+1, LEN(Table3[[#This Row],[sampler_label]]))</f>
        <v>Fib</v>
      </c>
      <c r="D8">
        <v>4466</v>
      </c>
      <c r="E8">
        <v>2032</v>
      </c>
      <c r="F8">
        <v>1986</v>
      </c>
      <c r="G8">
        <v>3052</v>
      </c>
      <c r="H8">
        <v>130</v>
      </c>
      <c r="I8">
        <v>5872</v>
      </c>
      <c r="J8">
        <v>0</v>
      </c>
      <c r="K8">
        <v>14.4557410266618</v>
      </c>
      <c r="L8">
        <v>8.3489498366203403</v>
      </c>
    </row>
    <row r="9" spans="1:12">
      <c r="A9" t="s">
        <v>31</v>
      </c>
      <c r="B9" t="str">
        <f>MID(Table3[[#This Row],[sampler_label]], 1, FIND(":", Table3[[#This Row],[sampler_label]])-1)</f>
        <v>48</v>
      </c>
      <c r="C9" t="str">
        <f>MID(Table3[[#This Row],[sampler_label]], FIND(":", Table3[[#This Row],[sampler_label]])+1, LEN(Table3[[#This Row],[sampler_label]]))</f>
        <v>Fib</v>
      </c>
      <c r="D9">
        <v>4245</v>
      </c>
      <c r="E9">
        <v>3198</v>
      </c>
      <c r="F9">
        <v>3040</v>
      </c>
      <c r="G9">
        <v>4795</v>
      </c>
      <c r="H9">
        <v>111</v>
      </c>
      <c r="I9">
        <v>6359</v>
      </c>
      <c r="J9">
        <v>0</v>
      </c>
      <c r="K9">
        <v>13.6360570112461</v>
      </c>
      <c r="L9">
        <v>7.8771718914126501</v>
      </c>
    </row>
    <row r="10" spans="1:12">
      <c r="A10" t="s">
        <v>34</v>
      </c>
      <c r="B10" t="str">
        <f>MID(Table3[[#This Row],[sampler_label]], 1, FIND(":", Table3[[#This Row],[sampler_label]])-1)</f>
        <v>56</v>
      </c>
      <c r="C10" t="str">
        <f>MID(Table3[[#This Row],[sampler_label]], FIND(":", Table3[[#This Row],[sampler_label]])+1, LEN(Table3[[#This Row],[sampler_label]]))</f>
        <v>Fib</v>
      </c>
      <c r="D10">
        <v>4485</v>
      </c>
      <c r="E10">
        <v>3539</v>
      </c>
      <c r="F10">
        <v>3469</v>
      </c>
      <c r="G10">
        <v>4801</v>
      </c>
      <c r="H10">
        <v>108</v>
      </c>
      <c r="I10">
        <v>6979</v>
      </c>
      <c r="J10">
        <v>0</v>
      </c>
      <c r="K10">
        <v>14.3208835841483</v>
      </c>
      <c r="L10">
        <v>8.2721013781256101</v>
      </c>
    </row>
    <row r="11" spans="1:12">
      <c r="A11" t="s">
        <v>37</v>
      </c>
      <c r="B11" t="str">
        <f>MID(Table3[[#This Row],[sampler_label]], 1, FIND(":", Table3[[#This Row],[sampler_label]])-1)</f>
        <v>64</v>
      </c>
      <c r="C11" t="str">
        <f>MID(Table3[[#This Row],[sampler_label]], FIND(":", Table3[[#This Row],[sampler_label]])+1, LEN(Table3[[#This Row],[sampler_label]]))</f>
        <v>Fib</v>
      </c>
      <c r="D11">
        <v>4493</v>
      </c>
      <c r="E11">
        <v>4063</v>
      </c>
      <c r="F11">
        <v>3938</v>
      </c>
      <c r="G11">
        <v>5365</v>
      </c>
      <c r="H11">
        <v>108</v>
      </c>
      <c r="I11">
        <v>7561</v>
      </c>
      <c r="J11">
        <v>0</v>
      </c>
      <c r="K11">
        <v>14.2196143962123</v>
      </c>
      <c r="L11">
        <v>8.2125954050121504</v>
      </c>
    </row>
    <row r="12" spans="1:12">
      <c r="A12" t="s">
        <v>40</v>
      </c>
      <c r="B12" t="str">
        <f>MID(Table3[[#This Row],[sampler_label]], 1, FIND(":", Table3[[#This Row],[sampler_label]])-1)</f>
        <v>96</v>
      </c>
      <c r="C12" t="str">
        <f>MID(Table3[[#This Row],[sampler_label]], FIND(":", Table3[[#This Row],[sampler_label]])+1, LEN(Table3[[#This Row],[sampler_label]]))</f>
        <v>Fib</v>
      </c>
      <c r="D12">
        <v>4331</v>
      </c>
      <c r="E12">
        <v>6380</v>
      </c>
      <c r="F12">
        <v>5937</v>
      </c>
      <c r="G12">
        <v>9257</v>
      </c>
      <c r="H12">
        <v>107</v>
      </c>
      <c r="I12">
        <v>10603</v>
      </c>
      <c r="J12">
        <v>0</v>
      </c>
      <c r="K12">
        <v>13.438291217792701</v>
      </c>
      <c r="L12">
        <v>7.7576674434046504</v>
      </c>
    </row>
    <row r="13" spans="1:12">
      <c r="A13" t="s">
        <v>43</v>
      </c>
      <c r="B13" t="str">
        <f>MID(Table3[[#This Row],[sampler_label]], 1, FIND(":", Table3[[#This Row],[sampler_label]])-1)</f>
        <v>128</v>
      </c>
      <c r="C13" t="str">
        <f>MID(Table3[[#This Row],[sampler_label]], FIND(":", Table3[[#This Row],[sampler_label]])+1, LEN(Table3[[#This Row],[sampler_label]]))</f>
        <v>Fib</v>
      </c>
      <c r="D13">
        <v>4715</v>
      </c>
      <c r="E13">
        <v>7904</v>
      </c>
      <c r="F13">
        <v>7630</v>
      </c>
      <c r="G13">
        <v>10782</v>
      </c>
      <c r="H13">
        <v>107</v>
      </c>
      <c r="I13">
        <v>14037</v>
      </c>
      <c r="J13">
        <v>0</v>
      </c>
      <c r="K13">
        <v>14.3068679034597</v>
      </c>
      <c r="L13">
        <v>8.25636564591791</v>
      </c>
    </row>
    <row r="14" spans="1:12">
      <c r="A14" t="s">
        <v>46</v>
      </c>
      <c r="B14" t="str">
        <f>MID(Table3[[#This Row],[sampler_label]], 1, FIND(":", Table3[[#This Row],[sampler_label]])-1)</f>
        <v>256</v>
      </c>
      <c r="C14" t="str">
        <f>MID(Table3[[#This Row],[sampler_label]], FIND(":", Table3[[#This Row],[sampler_label]])+1, LEN(Table3[[#This Row],[sampler_label]]))</f>
        <v>Fib</v>
      </c>
      <c r="D14">
        <v>4720</v>
      </c>
      <c r="E14">
        <v>9972</v>
      </c>
      <c r="F14">
        <v>9447</v>
      </c>
      <c r="G14">
        <v>13892</v>
      </c>
      <c r="H14">
        <v>108</v>
      </c>
      <c r="I14">
        <v>15920</v>
      </c>
      <c r="J14">
        <v>0</v>
      </c>
      <c r="K14">
        <v>13.3047694215807</v>
      </c>
      <c r="L14">
        <v>7.6901709298187502</v>
      </c>
    </row>
    <row r="15" spans="1:12">
      <c r="A15" t="s">
        <v>49</v>
      </c>
      <c r="B15" t="str">
        <f>MID(Table3[[#This Row],[sampler_label]], 1, FIND(":", Table3[[#This Row],[sampler_label]])-1)</f>
        <v>512</v>
      </c>
      <c r="C15" t="str">
        <f>MID(Table3[[#This Row],[sampler_label]], FIND(":", Table3[[#This Row],[sampler_label]])+1, LEN(Table3[[#This Row],[sampler_label]]))</f>
        <v>Fib</v>
      </c>
      <c r="D15">
        <v>6802</v>
      </c>
      <c r="E15">
        <v>12285</v>
      </c>
      <c r="F15">
        <v>9312</v>
      </c>
      <c r="G15">
        <v>28207</v>
      </c>
      <c r="H15">
        <v>109</v>
      </c>
      <c r="I15">
        <v>112496</v>
      </c>
      <c r="J15">
        <v>0.106586298147603</v>
      </c>
      <c r="K15">
        <v>16.453081384942099</v>
      </c>
      <c r="L15">
        <v>12.118426352837799</v>
      </c>
    </row>
    <row r="16" spans="1:12">
      <c r="A16" t="s">
        <v>52</v>
      </c>
      <c r="B16" t="str">
        <f>MID(Table3[[#This Row],[sampler_label]], 1, FIND(":", Table3[[#This Row],[sampler_label]])-1)</f>
        <v>1024</v>
      </c>
      <c r="C16" t="str">
        <f>MID(Table3[[#This Row],[sampler_label]], FIND(":", Table3[[#This Row],[sampler_label]])+1, LEN(Table3[[#This Row],[sampler_label]]))</f>
        <v>Fib</v>
      </c>
      <c r="D16">
        <v>10752</v>
      </c>
      <c r="E16">
        <v>16814</v>
      </c>
      <c r="F16">
        <v>10488</v>
      </c>
      <c r="G16">
        <v>28206</v>
      </c>
      <c r="H16">
        <v>113</v>
      </c>
      <c r="I16">
        <v>194341</v>
      </c>
      <c r="J16">
        <v>0.32840401785714202</v>
      </c>
      <c r="K16">
        <v>20.642386775970898</v>
      </c>
      <c r="L16">
        <v>21.742488078839202</v>
      </c>
    </row>
    <row r="17" spans="1:12">
      <c r="A17" t="s">
        <v>55</v>
      </c>
      <c r="B17" t="str">
        <f>MID(Table3[[#This Row],[sampler_label]], 1, FIND(":", Table3[[#This Row],[sampler_label]])-1)</f>
        <v>1280</v>
      </c>
      <c r="C17" t="str">
        <f>MID(Table3[[#This Row],[sampler_label]], FIND(":", Table3[[#This Row],[sampler_label]])+1, LEN(Table3[[#This Row],[sampler_label]]))</f>
        <v>Fib</v>
      </c>
      <c r="D17">
        <v>13564</v>
      </c>
      <c r="E17">
        <v>17870</v>
      </c>
      <c r="F17">
        <v>10792</v>
      </c>
      <c r="G17">
        <v>28314</v>
      </c>
      <c r="H17">
        <v>109</v>
      </c>
      <c r="I17">
        <v>259888</v>
      </c>
      <c r="J17">
        <v>0.39634326157475602</v>
      </c>
      <c r="K17">
        <v>23.439633094743499</v>
      </c>
      <c r="L17">
        <v>27.056242917585401</v>
      </c>
    </row>
    <row r="18" spans="1:12">
      <c r="A18" t="s">
        <v>58</v>
      </c>
      <c r="B18" t="str">
        <f>MID(Table3[[#This Row],[sampler_label]], 1, FIND(":", Table3[[#This Row],[sampler_label]])-1)</f>
        <v>1536</v>
      </c>
      <c r="C18" t="str">
        <f>MID(Table3[[#This Row],[sampler_label]], FIND(":", Table3[[#This Row],[sampler_label]])+1, LEN(Table3[[#This Row],[sampler_label]]))</f>
        <v>Fib</v>
      </c>
      <c r="D18">
        <v>13538</v>
      </c>
      <c r="E18">
        <v>18692</v>
      </c>
      <c r="F18">
        <v>11334</v>
      </c>
      <c r="G18">
        <v>28281</v>
      </c>
      <c r="H18">
        <v>108</v>
      </c>
      <c r="I18">
        <v>201485</v>
      </c>
      <c r="J18">
        <v>0.44349239178608302</v>
      </c>
      <c r="K18">
        <v>25.24126306997</v>
      </c>
      <c r="L18">
        <v>30.8115661456313</v>
      </c>
    </row>
    <row r="19" spans="1:12">
      <c r="A19" t="s">
        <v>61</v>
      </c>
      <c r="B19" t="str">
        <f>MID(Table3[[#This Row],[sampler_label]], 1, FIND(":", Table3[[#This Row],[sampler_label]])-1)</f>
        <v>2048</v>
      </c>
      <c r="C19" t="str">
        <f>MID(Table3[[#This Row],[sampler_label]], FIND(":", Table3[[#This Row],[sampler_label]])+1, LEN(Table3[[#This Row],[sampler_label]]))</f>
        <v>Fib</v>
      </c>
      <c r="D19">
        <v>22465</v>
      </c>
      <c r="E19">
        <v>20270</v>
      </c>
      <c r="F19">
        <v>22356</v>
      </c>
      <c r="G19">
        <v>28382</v>
      </c>
      <c r="H19">
        <v>108</v>
      </c>
      <c r="I19">
        <v>408687</v>
      </c>
      <c r="J19">
        <v>0.54017360338303999</v>
      </c>
      <c r="K19">
        <v>30.5355443795025</v>
      </c>
      <c r="L19">
        <v>41.651144583814698</v>
      </c>
    </row>
    <row r="20" spans="1:12">
      <c r="A20" t="s">
        <v>9</v>
      </c>
      <c r="B20" t="str">
        <f>MID(Table3[[#This Row],[sampler_label]], 1, FIND(":", Table3[[#This Row],[sampler_label]])-1)</f>
        <v>2</v>
      </c>
      <c r="C20" t="str">
        <f>MID(Table3[[#This Row],[sampler_label]], FIND(":", Table3[[#This Row],[sampler_label]])+1, LEN(Table3[[#This Row],[sampler_label]]))</f>
        <v>Home</v>
      </c>
      <c r="D20">
        <v>3376</v>
      </c>
      <c r="E20">
        <v>1</v>
      </c>
      <c r="F20">
        <v>1</v>
      </c>
      <c r="G20">
        <v>3</v>
      </c>
      <c r="H20">
        <v>0</v>
      </c>
      <c r="I20">
        <v>58</v>
      </c>
      <c r="J20">
        <v>0</v>
      </c>
      <c r="K20">
        <v>11.1914817442269</v>
      </c>
      <c r="L20">
        <v>5.26304182841164</v>
      </c>
    </row>
    <row r="21" spans="1:12">
      <c r="A21" t="s">
        <v>12</v>
      </c>
      <c r="B21" t="str">
        <f>MID(Table3[[#This Row],[sampler_label]], 1, FIND(":", Table3[[#This Row],[sampler_label]])-1)</f>
        <v>4</v>
      </c>
      <c r="C21" t="str">
        <f>MID(Table3[[#This Row],[sampler_label]], FIND(":", Table3[[#This Row],[sampler_label]])+1, LEN(Table3[[#This Row],[sampler_label]]))</f>
        <v>Home</v>
      </c>
      <c r="D21">
        <v>4244</v>
      </c>
      <c r="E21">
        <v>1</v>
      </c>
      <c r="F21">
        <v>1</v>
      </c>
      <c r="G21">
        <v>4</v>
      </c>
      <c r="H21">
        <v>0</v>
      </c>
      <c r="I21">
        <v>10</v>
      </c>
      <c r="J21">
        <v>0</v>
      </c>
      <c r="K21">
        <v>14.060895205910599</v>
      </c>
      <c r="L21">
        <v>6.6127869993042401</v>
      </c>
    </row>
    <row r="22" spans="1:12">
      <c r="A22" t="s">
        <v>15</v>
      </c>
      <c r="B22" t="str">
        <f>MID(Table3[[#This Row],[sampler_label]], 1, FIND(":", Table3[[#This Row],[sampler_label]])-1)</f>
        <v>8</v>
      </c>
      <c r="C22" t="str">
        <f>MID(Table3[[#This Row],[sampler_label]], FIND(":", Table3[[#This Row],[sampler_label]])+1, LEN(Table3[[#This Row],[sampler_label]]))</f>
        <v>Home</v>
      </c>
      <c r="D22">
        <v>4502</v>
      </c>
      <c r="E22">
        <v>3</v>
      </c>
      <c r="F22">
        <v>2</v>
      </c>
      <c r="G22">
        <v>6</v>
      </c>
      <c r="H22">
        <v>0</v>
      </c>
      <c r="I22">
        <v>23</v>
      </c>
      <c r="J22">
        <v>0</v>
      </c>
      <c r="K22">
        <v>14.910642131340801</v>
      </c>
      <c r="L22">
        <v>7.0126154492153798</v>
      </c>
    </row>
    <row r="23" spans="1:12">
      <c r="A23" t="s">
        <v>18</v>
      </c>
      <c r="B23" t="str">
        <f>MID(Table3[[#This Row],[sampler_label]], 1, FIND(":", Table3[[#This Row],[sampler_label]])-1)</f>
        <v>12</v>
      </c>
      <c r="C23" t="str">
        <f>MID(Table3[[#This Row],[sampler_label]], FIND(":", Table3[[#This Row],[sampler_label]])+1, LEN(Table3[[#This Row],[sampler_label]]))</f>
        <v>Home</v>
      </c>
      <c r="D23">
        <v>4288</v>
      </c>
      <c r="E23">
        <v>2</v>
      </c>
      <c r="F23">
        <v>2</v>
      </c>
      <c r="G23">
        <v>6</v>
      </c>
      <c r="H23">
        <v>0</v>
      </c>
      <c r="I23">
        <v>33</v>
      </c>
      <c r="J23">
        <v>0</v>
      </c>
      <c r="K23">
        <v>14.1156641736016</v>
      </c>
      <c r="L23">
        <v>6.6389925522835904</v>
      </c>
    </row>
    <row r="24" spans="1:12">
      <c r="A24" t="s">
        <v>21</v>
      </c>
      <c r="B24" t="str">
        <f>MID(Table3[[#This Row],[sampler_label]], 1, FIND(":", Table3[[#This Row],[sampler_label]])-1)</f>
        <v>16</v>
      </c>
      <c r="C24" t="str">
        <f>MID(Table3[[#This Row],[sampler_label]], FIND(":", Table3[[#This Row],[sampler_label]])+1, LEN(Table3[[#This Row],[sampler_label]]))</f>
        <v>Home</v>
      </c>
      <c r="D24">
        <v>4492</v>
      </c>
      <c r="E24">
        <v>2</v>
      </c>
      <c r="F24">
        <v>2</v>
      </c>
      <c r="G24">
        <v>5</v>
      </c>
      <c r="H24">
        <v>0</v>
      </c>
      <c r="I24">
        <v>97</v>
      </c>
      <c r="J24">
        <v>0</v>
      </c>
      <c r="K24">
        <v>14.783367066528401</v>
      </c>
      <c r="L24">
        <v>6.9519435668328597</v>
      </c>
    </row>
    <row r="25" spans="1:12">
      <c r="A25" t="s">
        <v>24</v>
      </c>
      <c r="B25" t="str">
        <f>MID(Table3[[#This Row],[sampler_label]], 1, FIND(":", Table3[[#This Row],[sampler_label]])-1)</f>
        <v>24</v>
      </c>
      <c r="C25" t="str">
        <f>MID(Table3[[#This Row],[sampler_label]], FIND(":", Table3[[#This Row],[sampler_label]])+1, LEN(Table3[[#This Row],[sampler_label]]))</f>
        <v>Home</v>
      </c>
      <c r="D25">
        <v>4425</v>
      </c>
      <c r="E25">
        <v>3</v>
      </c>
      <c r="F25">
        <v>2</v>
      </c>
      <c r="G25">
        <v>6</v>
      </c>
      <c r="H25">
        <v>0</v>
      </c>
      <c r="I25">
        <v>1773</v>
      </c>
      <c r="J25">
        <v>0</v>
      </c>
      <c r="K25">
        <v>14.463809424193199</v>
      </c>
      <c r="L25">
        <v>6.8016485167649403</v>
      </c>
    </row>
    <row r="26" spans="1:12">
      <c r="A26" t="s">
        <v>27</v>
      </c>
      <c r="B26" t="str">
        <f>MID(Table3[[#This Row],[sampler_label]], 1, FIND(":", Table3[[#This Row],[sampler_label]])-1)</f>
        <v>32</v>
      </c>
      <c r="C26" t="str">
        <f>MID(Table3[[#This Row],[sampler_label]], FIND(":", Table3[[#This Row],[sampler_label]])+1, LEN(Table3[[#This Row],[sampler_label]]))</f>
        <v>Home</v>
      </c>
      <c r="D26">
        <v>4466</v>
      </c>
      <c r="E26">
        <v>3</v>
      </c>
      <c r="F26">
        <v>2</v>
      </c>
      <c r="G26">
        <v>6</v>
      </c>
      <c r="H26">
        <v>0</v>
      </c>
      <c r="I26">
        <v>112</v>
      </c>
      <c r="J26">
        <v>0</v>
      </c>
      <c r="K26">
        <v>14.506452545450401</v>
      </c>
      <c r="L26">
        <v>6.8235727772986596</v>
      </c>
    </row>
    <row r="27" spans="1:12">
      <c r="A27" t="s">
        <v>30</v>
      </c>
      <c r="B27" t="str">
        <f>MID(Table3[[#This Row],[sampler_label]], 1, FIND(":", Table3[[#This Row],[sampler_label]])-1)</f>
        <v>48</v>
      </c>
      <c r="C27" t="str">
        <f>MID(Table3[[#This Row],[sampler_label]], FIND(":", Table3[[#This Row],[sampler_label]])+1, LEN(Table3[[#This Row],[sampler_label]]))</f>
        <v>Home</v>
      </c>
      <c r="D27">
        <v>4245</v>
      </c>
      <c r="E27">
        <v>14</v>
      </c>
      <c r="F27">
        <v>5</v>
      </c>
      <c r="G27">
        <v>26</v>
      </c>
      <c r="H27">
        <v>0</v>
      </c>
      <c r="I27">
        <v>2094</v>
      </c>
      <c r="J27">
        <v>0</v>
      </c>
      <c r="K27">
        <v>13.6988511681941</v>
      </c>
      <c r="L27">
        <v>6.4418900562314398</v>
      </c>
    </row>
    <row r="28" spans="1:12">
      <c r="A28" t="s">
        <v>33</v>
      </c>
      <c r="B28" t="str">
        <f>MID(Table3[[#This Row],[sampler_label]], 1, FIND(":", Table3[[#This Row],[sampler_label]])-1)</f>
        <v>56</v>
      </c>
      <c r="C28" t="str">
        <f>MID(Table3[[#This Row],[sampler_label]], FIND(":", Table3[[#This Row],[sampler_label]])+1, LEN(Table3[[#This Row],[sampler_label]]))</f>
        <v>Home</v>
      </c>
      <c r="D28">
        <v>4486</v>
      </c>
      <c r="E28">
        <v>10</v>
      </c>
      <c r="F28">
        <v>6</v>
      </c>
      <c r="G28">
        <v>27</v>
      </c>
      <c r="H28">
        <v>0</v>
      </c>
      <c r="I28">
        <v>761</v>
      </c>
      <c r="J28">
        <v>0</v>
      </c>
      <c r="K28">
        <v>14.3783433815068</v>
      </c>
      <c r="L28">
        <v>6.7607445944993003</v>
      </c>
    </row>
    <row r="29" spans="1:12">
      <c r="A29" t="s">
        <v>36</v>
      </c>
      <c r="B29" t="str">
        <f>MID(Table3[[#This Row],[sampler_label]], 1, FIND(":", Table3[[#This Row],[sampler_label]])-1)</f>
        <v>64</v>
      </c>
      <c r="C29" t="str">
        <f>MID(Table3[[#This Row],[sampler_label]], FIND(":", Table3[[#This Row],[sampler_label]])+1, LEN(Table3[[#This Row],[sampler_label]]))</f>
        <v>Home</v>
      </c>
      <c r="D29">
        <v>4493</v>
      </c>
      <c r="E29">
        <v>13</v>
      </c>
      <c r="F29">
        <v>7</v>
      </c>
      <c r="G29">
        <v>32</v>
      </c>
      <c r="H29">
        <v>0</v>
      </c>
      <c r="I29">
        <v>1822</v>
      </c>
      <c r="J29">
        <v>0</v>
      </c>
      <c r="K29">
        <v>14.3132020413754</v>
      </c>
      <c r="L29">
        <v>6.7295567532557499</v>
      </c>
    </row>
    <row r="30" spans="1:12">
      <c r="A30" t="s">
        <v>39</v>
      </c>
      <c r="B30" t="str">
        <f>MID(Table3[[#This Row],[sampler_label]], 1, FIND(":", Table3[[#This Row],[sampler_label]])-1)</f>
        <v>96</v>
      </c>
      <c r="C30" t="str">
        <f>MID(Table3[[#This Row],[sampler_label]], FIND(":", Table3[[#This Row],[sampler_label]])+1, LEN(Table3[[#This Row],[sampler_label]]))</f>
        <v>Home</v>
      </c>
      <c r="D30">
        <v>4331</v>
      </c>
      <c r="E30">
        <v>37</v>
      </c>
      <c r="F30">
        <v>15</v>
      </c>
      <c r="G30">
        <v>64</v>
      </c>
      <c r="H30">
        <v>0</v>
      </c>
      <c r="I30">
        <v>2730</v>
      </c>
      <c r="J30">
        <v>0</v>
      </c>
      <c r="K30">
        <v>13.5351786512324</v>
      </c>
      <c r="L30">
        <v>6.3704649162762701</v>
      </c>
    </row>
    <row r="31" spans="1:12">
      <c r="A31" t="s">
        <v>42</v>
      </c>
      <c r="B31" t="str">
        <f>MID(Table3[[#This Row],[sampler_label]], 1, FIND(":", Table3[[#This Row],[sampler_label]])-1)</f>
        <v>128</v>
      </c>
      <c r="C31" t="str">
        <f>MID(Table3[[#This Row],[sampler_label]], FIND(":", Table3[[#This Row],[sampler_label]])+1, LEN(Table3[[#This Row],[sampler_label]]))</f>
        <v>Home</v>
      </c>
      <c r="D31">
        <v>4716</v>
      </c>
      <c r="E31">
        <v>41</v>
      </c>
      <c r="F31">
        <v>19</v>
      </c>
      <c r="G31">
        <v>78</v>
      </c>
      <c r="H31">
        <v>0</v>
      </c>
      <c r="I31">
        <v>2364</v>
      </c>
      <c r="J31">
        <v>0</v>
      </c>
      <c r="K31">
        <v>14.463861814300699</v>
      </c>
      <c r="L31">
        <v>6.8074182114005604</v>
      </c>
    </row>
    <row r="32" spans="1:12">
      <c r="A32" t="s">
        <v>45</v>
      </c>
      <c r="B32" t="str">
        <f>MID(Table3[[#This Row],[sampler_label]], 1, FIND(":", Table3[[#This Row],[sampler_label]])-1)</f>
        <v>256</v>
      </c>
      <c r="C32" t="str">
        <f>MID(Table3[[#This Row],[sampler_label]], FIND(":", Table3[[#This Row],[sampler_label]])+1, LEN(Table3[[#This Row],[sampler_label]]))</f>
        <v>Home</v>
      </c>
      <c r="D32">
        <v>4822</v>
      </c>
      <c r="E32">
        <v>7303</v>
      </c>
      <c r="F32">
        <v>26</v>
      </c>
      <c r="G32">
        <v>115</v>
      </c>
      <c r="H32">
        <v>0</v>
      </c>
      <c r="I32">
        <v>336039</v>
      </c>
      <c r="J32">
        <v>0</v>
      </c>
      <c r="K32">
        <v>13.687120708937201</v>
      </c>
      <c r="L32">
        <v>6.4430001417462801</v>
      </c>
    </row>
    <row r="33" spans="1:12">
      <c r="A33" t="s">
        <v>48</v>
      </c>
      <c r="B33" t="str">
        <f>MID(Table3[[#This Row],[sampler_label]], 1, FIND(":", Table3[[#This Row],[sampler_label]])-1)</f>
        <v>512</v>
      </c>
      <c r="C33" t="str">
        <f>MID(Table3[[#This Row],[sampler_label]], FIND(":", Table3[[#This Row],[sampler_label]])+1, LEN(Table3[[#This Row],[sampler_label]]))</f>
        <v>Home</v>
      </c>
      <c r="D33">
        <v>6912</v>
      </c>
      <c r="E33">
        <v>10549</v>
      </c>
      <c r="F33">
        <v>28</v>
      </c>
      <c r="G33">
        <v>28219</v>
      </c>
      <c r="H33">
        <v>0</v>
      </c>
      <c r="I33">
        <v>330499</v>
      </c>
      <c r="J33">
        <v>0.117910879629629</v>
      </c>
      <c r="K33">
        <v>16.759898451309699</v>
      </c>
      <c r="L33">
        <v>11.040898701665499</v>
      </c>
    </row>
    <row r="34" spans="1:12">
      <c r="A34" t="s">
        <v>51</v>
      </c>
      <c r="B34" t="str">
        <f>MID(Table3[[#This Row],[sampler_label]], 1, FIND(":", Table3[[#This Row],[sampler_label]])-1)</f>
        <v>1024</v>
      </c>
      <c r="C34" t="str">
        <f>MID(Table3[[#This Row],[sampler_label]], FIND(":", Table3[[#This Row],[sampler_label]])+1, LEN(Table3[[#This Row],[sampler_label]]))</f>
        <v>Home</v>
      </c>
      <c r="D34">
        <v>11049</v>
      </c>
      <c r="E34">
        <v>15372</v>
      </c>
      <c r="F34">
        <v>64</v>
      </c>
      <c r="G34">
        <v>28281</v>
      </c>
      <c r="H34">
        <v>0</v>
      </c>
      <c r="I34">
        <v>363760</v>
      </c>
      <c r="J34">
        <v>0.345461127703864</v>
      </c>
      <c r="K34">
        <v>21.410674526354899</v>
      </c>
      <c r="L34">
        <v>21.629938450245199</v>
      </c>
    </row>
    <row r="35" spans="1:12">
      <c r="A35" t="s">
        <v>54</v>
      </c>
      <c r="B35" t="str">
        <f>MID(Table3[[#This Row],[sampler_label]], 1, FIND(":", Table3[[#This Row],[sampler_label]])-1)</f>
        <v>1280</v>
      </c>
      <c r="C35" t="str">
        <f>MID(Table3[[#This Row],[sampler_label]], FIND(":", Table3[[#This Row],[sampler_label]])+1, LEN(Table3[[#This Row],[sampler_label]]))</f>
        <v>Home</v>
      </c>
      <c r="D35">
        <v>13933</v>
      </c>
      <c r="E35">
        <v>16098</v>
      </c>
      <c r="F35">
        <v>84</v>
      </c>
      <c r="G35">
        <v>28318</v>
      </c>
      <c r="H35">
        <v>0</v>
      </c>
      <c r="I35">
        <v>357741</v>
      </c>
      <c r="J35">
        <v>0.41247398263116303</v>
      </c>
      <c r="K35">
        <v>24.206382298572599</v>
      </c>
      <c r="L35">
        <v>27.0410724957956</v>
      </c>
    </row>
    <row r="36" spans="1:12">
      <c r="A36" t="s">
        <v>57</v>
      </c>
      <c r="B36" t="str">
        <f>MID(Table3[[#This Row],[sampler_label]], 1, FIND(":", Table3[[#This Row],[sampler_label]])-1)</f>
        <v>1536</v>
      </c>
      <c r="C36" t="str">
        <f>MID(Table3[[#This Row],[sampler_label]], FIND(":", Table3[[#This Row],[sampler_label]])+1, LEN(Table3[[#This Row],[sampler_label]]))</f>
        <v>Home</v>
      </c>
      <c r="D36">
        <v>13982</v>
      </c>
      <c r="E36">
        <v>17463</v>
      </c>
      <c r="F36">
        <v>132</v>
      </c>
      <c r="G36">
        <v>28284</v>
      </c>
      <c r="H36">
        <v>0</v>
      </c>
      <c r="I36">
        <v>348715</v>
      </c>
      <c r="J36">
        <v>0.45980546416821599</v>
      </c>
      <c r="K36">
        <v>26.3162847775105</v>
      </c>
      <c r="L36">
        <v>31.241326281958901</v>
      </c>
    </row>
    <row r="37" spans="1:12">
      <c r="A37" t="s">
        <v>60</v>
      </c>
      <c r="B37" t="str">
        <f>MID(Table3[[#This Row],[sampler_label]], 1, FIND(":", Table3[[#This Row],[sampler_label]])-1)</f>
        <v>2048</v>
      </c>
      <c r="C37" t="str">
        <f>MID(Table3[[#This Row],[sampler_label]], FIND(":", Table3[[#This Row],[sampler_label]])+1, LEN(Table3[[#This Row],[sampler_label]]))</f>
        <v>Home</v>
      </c>
      <c r="D37">
        <v>23076</v>
      </c>
      <c r="E37">
        <v>18616</v>
      </c>
      <c r="F37">
        <v>27801</v>
      </c>
      <c r="G37">
        <v>28397</v>
      </c>
      <c r="H37">
        <v>0</v>
      </c>
      <c r="I37">
        <v>400648</v>
      </c>
      <c r="J37">
        <v>0.55343213728549101</v>
      </c>
      <c r="K37">
        <v>31.470162260353</v>
      </c>
      <c r="L37">
        <v>42.109740019310799</v>
      </c>
    </row>
    <row r="38" spans="1:12">
      <c r="A38" t="s">
        <v>11</v>
      </c>
      <c r="B38" t="str">
        <f>MID(Table3[[#This Row],[sampler_label]], 1, FIND(":", Table3[[#This Row],[sampler_label]])-1)</f>
        <v>2</v>
      </c>
      <c r="C38" t="str">
        <f>MID(Table3[[#This Row],[sampler_label]], FIND(":", Table3[[#This Row],[sampler_label]])+1, LEN(Table3[[#This Row],[sampler_label]]))</f>
        <v>Random</v>
      </c>
      <c r="D38">
        <v>3376</v>
      </c>
      <c r="E38">
        <v>85</v>
      </c>
      <c r="F38">
        <v>87</v>
      </c>
      <c r="G38">
        <v>90</v>
      </c>
      <c r="H38">
        <v>46</v>
      </c>
      <c r="I38">
        <v>233</v>
      </c>
      <c r="J38">
        <v>0</v>
      </c>
      <c r="K38">
        <v>11.190628511573401</v>
      </c>
      <c r="L38">
        <v>57299.346535278499</v>
      </c>
    </row>
    <row r="39" spans="1:12">
      <c r="A39" t="s">
        <v>14</v>
      </c>
      <c r="B39" t="str">
        <f>MID(Table3[[#This Row],[sampler_label]], 1, FIND(":", Table3[[#This Row],[sampler_label]])-1)</f>
        <v>4</v>
      </c>
      <c r="C39" t="str">
        <f>MID(Table3[[#This Row],[sampler_label]], FIND(":", Table3[[#This Row],[sampler_label]])+1, LEN(Table3[[#This Row],[sampler_label]]))</f>
        <v>Random</v>
      </c>
      <c r="D39">
        <v>4240</v>
      </c>
      <c r="E39">
        <v>82</v>
      </c>
      <c r="F39">
        <v>77</v>
      </c>
      <c r="G39">
        <v>130</v>
      </c>
      <c r="H39">
        <v>46</v>
      </c>
      <c r="I39">
        <v>192</v>
      </c>
      <c r="J39">
        <v>0</v>
      </c>
      <c r="K39">
        <v>14.0519724130617</v>
      </c>
      <c r="L39">
        <v>71950.278434737804</v>
      </c>
    </row>
    <row r="40" spans="1:12">
      <c r="A40" t="s">
        <v>17</v>
      </c>
      <c r="B40" t="str">
        <f>MID(Table3[[#This Row],[sampler_label]], 1, FIND(":", Table3[[#This Row],[sampler_label]])-1)</f>
        <v>8</v>
      </c>
      <c r="C40" t="str">
        <f>MID(Table3[[#This Row],[sampler_label]], FIND(":", Table3[[#This Row],[sampler_label]])+1, LEN(Table3[[#This Row],[sampler_label]]))</f>
        <v>Random</v>
      </c>
      <c r="D40">
        <v>4494</v>
      </c>
      <c r="E40">
        <v>139</v>
      </c>
      <c r="F40">
        <v>124</v>
      </c>
      <c r="G40">
        <v>255</v>
      </c>
      <c r="H40">
        <v>46</v>
      </c>
      <c r="I40">
        <v>371</v>
      </c>
      <c r="J40">
        <v>0</v>
      </c>
      <c r="K40">
        <v>14.893320872521899</v>
      </c>
      <c r="L40">
        <v>76258.233108697998</v>
      </c>
    </row>
    <row r="41" spans="1:12">
      <c r="A41" t="s">
        <v>20</v>
      </c>
      <c r="B41" t="str">
        <f>MID(Table3[[#This Row],[sampler_label]], 1, FIND(":", Table3[[#This Row],[sampler_label]])-1)</f>
        <v>12</v>
      </c>
      <c r="C41" t="str">
        <f>MID(Table3[[#This Row],[sampler_label]], FIND(":", Table3[[#This Row],[sampler_label]])+1, LEN(Table3[[#This Row],[sampler_label]]))</f>
        <v>Random</v>
      </c>
      <c r="D41">
        <v>4277</v>
      </c>
      <c r="E41">
        <v>134</v>
      </c>
      <c r="F41">
        <v>112</v>
      </c>
      <c r="G41">
        <v>241</v>
      </c>
      <c r="H41">
        <v>46</v>
      </c>
      <c r="I41">
        <v>516</v>
      </c>
      <c r="J41">
        <v>0</v>
      </c>
      <c r="K41">
        <v>14.073569527118799</v>
      </c>
      <c r="L41">
        <v>72060.862636731501</v>
      </c>
    </row>
    <row r="42" spans="1:12">
      <c r="A42" t="s">
        <v>23</v>
      </c>
      <c r="B42" t="str">
        <f>MID(Table3[[#This Row],[sampler_label]], 1, FIND(":", Table3[[#This Row],[sampler_label]])-1)</f>
        <v>16</v>
      </c>
      <c r="C42" t="str">
        <f>MID(Table3[[#This Row],[sampler_label]], FIND(":", Table3[[#This Row],[sampler_label]])+1, LEN(Table3[[#This Row],[sampler_label]]))</f>
        <v>Random</v>
      </c>
      <c r="D42">
        <v>4476</v>
      </c>
      <c r="E42">
        <v>134</v>
      </c>
      <c r="F42">
        <v>117</v>
      </c>
      <c r="G42">
        <v>225</v>
      </c>
      <c r="H42">
        <v>46</v>
      </c>
      <c r="I42">
        <v>653</v>
      </c>
      <c r="J42">
        <v>0</v>
      </c>
      <c r="K42">
        <v>14.739635987631299</v>
      </c>
      <c r="L42">
        <v>75471.321695086895</v>
      </c>
    </row>
    <row r="43" spans="1:12">
      <c r="A43" t="s">
        <v>26</v>
      </c>
      <c r="B43" t="str">
        <f>MID(Table3[[#This Row],[sampler_label]], 1, FIND(":", Table3[[#This Row],[sampler_label]])-1)</f>
        <v>24</v>
      </c>
      <c r="C43" t="str">
        <f>MID(Table3[[#This Row],[sampler_label]], FIND(":", Table3[[#This Row],[sampler_label]])+1, LEN(Table3[[#This Row],[sampler_label]]))</f>
        <v>Random</v>
      </c>
      <c r="D43">
        <v>4402</v>
      </c>
      <c r="E43">
        <v>141</v>
      </c>
      <c r="F43">
        <v>127</v>
      </c>
      <c r="G43">
        <v>245</v>
      </c>
      <c r="H43">
        <v>46</v>
      </c>
      <c r="I43">
        <v>485</v>
      </c>
      <c r="J43">
        <v>0</v>
      </c>
      <c r="K43">
        <v>14.3918291550603</v>
      </c>
      <c r="L43">
        <v>73690.448148026597</v>
      </c>
    </row>
    <row r="44" spans="1:12">
      <c r="A44" t="s">
        <v>29</v>
      </c>
      <c r="B44" t="str">
        <f>MID(Table3[[#This Row],[sampler_label]], 1, FIND(":", Table3[[#This Row],[sampler_label]])-1)</f>
        <v>32</v>
      </c>
      <c r="C44" t="str">
        <f>MID(Table3[[#This Row],[sampler_label]], FIND(":", Table3[[#This Row],[sampler_label]])+1, LEN(Table3[[#This Row],[sampler_label]]))</f>
        <v>Random</v>
      </c>
      <c r="D44">
        <v>4438</v>
      </c>
      <c r="E44">
        <v>157</v>
      </c>
      <c r="F44">
        <v>138</v>
      </c>
      <c r="G44">
        <v>283</v>
      </c>
      <c r="H44">
        <v>46</v>
      </c>
      <c r="I44">
        <v>608</v>
      </c>
      <c r="J44">
        <v>0</v>
      </c>
      <c r="K44">
        <v>14.411898421770401</v>
      </c>
      <c r="L44">
        <v>73793.207857811096</v>
      </c>
    </row>
    <row r="45" spans="1:12">
      <c r="A45" t="s">
        <v>32</v>
      </c>
      <c r="B45" t="str">
        <f>MID(Table3[[#This Row],[sampler_label]], 1, FIND(":", Table3[[#This Row],[sampler_label]])-1)</f>
        <v>48</v>
      </c>
      <c r="C45" t="str">
        <f>MID(Table3[[#This Row],[sampler_label]], FIND(":", Table3[[#This Row],[sampler_label]])+1, LEN(Table3[[#This Row],[sampler_label]]))</f>
        <v>Random</v>
      </c>
      <c r="D45">
        <v>4199</v>
      </c>
      <c r="E45">
        <v>272</v>
      </c>
      <c r="F45">
        <v>262</v>
      </c>
      <c r="G45">
        <v>405</v>
      </c>
      <c r="H45">
        <v>48</v>
      </c>
      <c r="I45">
        <v>814</v>
      </c>
      <c r="J45">
        <v>0</v>
      </c>
      <c r="K45">
        <v>13.5452923737971</v>
      </c>
      <c r="L45">
        <v>69355.930684283798</v>
      </c>
    </row>
    <row r="46" spans="1:12">
      <c r="A46" t="s">
        <v>35</v>
      </c>
      <c r="B46" t="str">
        <f>MID(Table3[[#This Row],[sampler_label]], 1, FIND(":", Table3[[#This Row],[sampler_label]])-1)</f>
        <v>56</v>
      </c>
      <c r="C46" t="str">
        <f>MID(Table3[[#This Row],[sampler_label]], FIND(":", Table3[[#This Row],[sampler_label]])+1, LEN(Table3[[#This Row],[sampler_label]]))</f>
        <v>Random</v>
      </c>
      <c r="D46">
        <v>4438</v>
      </c>
      <c r="E46">
        <v>314</v>
      </c>
      <c r="F46">
        <v>302</v>
      </c>
      <c r="G46">
        <v>450</v>
      </c>
      <c r="H46">
        <v>48</v>
      </c>
      <c r="I46">
        <v>951</v>
      </c>
      <c r="J46">
        <v>0</v>
      </c>
      <c r="K46">
        <v>14.2198469075517</v>
      </c>
      <c r="L46">
        <v>72809.850694160705</v>
      </c>
    </row>
    <row r="47" spans="1:12">
      <c r="A47" t="s">
        <v>38</v>
      </c>
      <c r="B47" t="str">
        <f>MID(Table3[[#This Row],[sampler_label]], 1, FIND(":", Table3[[#This Row],[sampler_label]])-1)</f>
        <v>64</v>
      </c>
      <c r="C47" t="str">
        <f>MID(Table3[[#This Row],[sampler_label]], FIND(":", Table3[[#This Row],[sampler_label]])+1, LEN(Table3[[#This Row],[sampler_label]]))</f>
        <v>Random</v>
      </c>
      <c r="D47">
        <v>4430</v>
      </c>
      <c r="E47">
        <v>366</v>
      </c>
      <c r="F47">
        <v>350</v>
      </c>
      <c r="G47">
        <v>513</v>
      </c>
      <c r="H47">
        <v>46</v>
      </c>
      <c r="I47">
        <v>1129</v>
      </c>
      <c r="J47">
        <v>0</v>
      </c>
      <c r="K47">
        <v>14.1040580208472</v>
      </c>
      <c r="L47">
        <v>72216.9770030777</v>
      </c>
    </row>
    <row r="48" spans="1:12">
      <c r="A48" t="s">
        <v>41</v>
      </c>
      <c r="B48" t="str">
        <f>MID(Table3[[#This Row],[sampler_label]], 1, FIND(":", Table3[[#This Row],[sampler_label]])-1)</f>
        <v>96</v>
      </c>
      <c r="C48" t="str">
        <f>MID(Table3[[#This Row],[sampler_label]], FIND(":", Table3[[#This Row],[sampler_label]])+1, LEN(Table3[[#This Row],[sampler_label]]))</f>
        <v>Random</v>
      </c>
      <c r="D48">
        <v>4241</v>
      </c>
      <c r="E48">
        <v>602</v>
      </c>
      <c r="F48">
        <v>551</v>
      </c>
      <c r="G48">
        <v>882</v>
      </c>
      <c r="H48">
        <v>47</v>
      </c>
      <c r="I48">
        <v>3343</v>
      </c>
      <c r="J48">
        <v>0</v>
      </c>
      <c r="K48">
        <v>13.2462535059937</v>
      </c>
      <c r="L48">
        <v>67824.762782358404</v>
      </c>
    </row>
    <row r="49" spans="1:12">
      <c r="A49" t="s">
        <v>44</v>
      </c>
      <c r="B49" t="str">
        <f>MID(Table3[[#This Row],[sampler_label]], 1, FIND(":", Table3[[#This Row],[sampler_label]])-1)</f>
        <v>128</v>
      </c>
      <c r="C49" t="str">
        <f>MID(Table3[[#This Row],[sampler_label]], FIND(":", Table3[[#This Row],[sampler_label]])+1, LEN(Table3[[#This Row],[sampler_label]]))</f>
        <v>Random</v>
      </c>
      <c r="D49">
        <v>4601</v>
      </c>
      <c r="E49">
        <v>797</v>
      </c>
      <c r="F49">
        <v>750</v>
      </c>
      <c r="G49">
        <v>1139</v>
      </c>
      <c r="H49">
        <v>49</v>
      </c>
      <c r="I49">
        <v>2981</v>
      </c>
      <c r="J49">
        <v>0</v>
      </c>
      <c r="K49">
        <v>14.088906172968001</v>
      </c>
      <c r="L49">
        <v>72139.395218855905</v>
      </c>
    </row>
    <row r="50" spans="1:12">
      <c r="A50" t="s">
        <v>47</v>
      </c>
      <c r="B50" t="str">
        <f>MID(Table3[[#This Row],[sampler_label]], 1, FIND(":", Table3[[#This Row],[sampler_label]])-1)</f>
        <v>256</v>
      </c>
      <c r="C50" t="str">
        <f>MID(Table3[[#This Row],[sampler_label]], FIND(":", Table3[[#This Row],[sampler_label]])+1, LEN(Table3[[#This Row],[sampler_label]]))</f>
        <v>Random</v>
      </c>
      <c r="D50">
        <v>4598</v>
      </c>
      <c r="E50">
        <v>1033</v>
      </c>
      <c r="F50">
        <v>931</v>
      </c>
      <c r="G50">
        <v>1477</v>
      </c>
      <c r="H50">
        <v>50</v>
      </c>
      <c r="I50">
        <v>61176</v>
      </c>
      <c r="J50">
        <v>0</v>
      </c>
      <c r="K50">
        <v>13.031845545138101</v>
      </c>
      <c r="L50">
        <v>66726.930447741106</v>
      </c>
    </row>
    <row r="51" spans="1:12">
      <c r="A51" t="s">
        <v>50</v>
      </c>
      <c r="B51" t="str">
        <f>MID(Table3[[#This Row],[sampler_label]], 1, FIND(":", Table3[[#This Row],[sampler_label]])-1)</f>
        <v>512</v>
      </c>
      <c r="C51" t="str">
        <f>MID(Table3[[#This Row],[sampler_label]], FIND(":", Table3[[#This Row],[sampler_label]])+1, LEN(Table3[[#This Row],[sampler_label]]))</f>
        <v>Random</v>
      </c>
      <c r="D51">
        <v>6583</v>
      </c>
      <c r="E51">
        <v>5979</v>
      </c>
      <c r="F51">
        <v>944</v>
      </c>
      <c r="G51">
        <v>28216</v>
      </c>
      <c r="H51">
        <v>49</v>
      </c>
      <c r="I51">
        <v>109917</v>
      </c>
      <c r="J51">
        <v>0.10709403007747199</v>
      </c>
      <c r="K51">
        <v>15.957782054949201</v>
      </c>
      <c r="L51">
        <v>72961.646889472497</v>
      </c>
    </row>
    <row r="52" spans="1:12">
      <c r="A52" t="s">
        <v>53</v>
      </c>
      <c r="B52" t="str">
        <f>MID(Table3[[#This Row],[sampler_label]], 1, FIND(":", Table3[[#This Row],[sampler_label]])-1)</f>
        <v>1024</v>
      </c>
      <c r="C52" t="str">
        <f>MID(Table3[[#This Row],[sampler_label]], FIND(":", Table3[[#This Row],[sampler_label]])+1, LEN(Table3[[#This Row],[sampler_label]]))</f>
        <v>Random</v>
      </c>
      <c r="D52">
        <v>10354</v>
      </c>
      <c r="E52">
        <v>11717</v>
      </c>
      <c r="F52">
        <v>1144</v>
      </c>
      <c r="G52">
        <v>28274</v>
      </c>
      <c r="H52">
        <v>49</v>
      </c>
      <c r="I52">
        <v>163901</v>
      </c>
      <c r="J52">
        <v>0.32373961753911501</v>
      </c>
      <c r="K52">
        <v>20.038203025664099</v>
      </c>
      <c r="L52">
        <v>69398.585177028799</v>
      </c>
    </row>
    <row r="53" spans="1:12">
      <c r="A53" t="s">
        <v>56</v>
      </c>
      <c r="B53" t="str">
        <f>MID(Table3[[#This Row],[sampler_label]], 1, FIND(":", Table3[[#This Row],[sampler_label]])-1)</f>
        <v>1280</v>
      </c>
      <c r="C53" t="str">
        <f>MID(Table3[[#This Row],[sampler_label]], FIND(":", Table3[[#This Row],[sampler_label]])+1, LEN(Table3[[#This Row],[sampler_label]]))</f>
        <v>Random</v>
      </c>
      <c r="D53">
        <v>13068</v>
      </c>
      <c r="E53">
        <v>13715</v>
      </c>
      <c r="F53">
        <v>1323</v>
      </c>
      <c r="G53">
        <v>28318</v>
      </c>
      <c r="H53">
        <v>47</v>
      </c>
      <c r="I53">
        <v>227989</v>
      </c>
      <c r="J53">
        <v>0.39225589225589202</v>
      </c>
      <c r="K53">
        <v>22.6947102985844</v>
      </c>
      <c r="L53">
        <v>70640.265230953897</v>
      </c>
    </row>
    <row r="54" spans="1:12">
      <c r="A54" t="s">
        <v>59</v>
      </c>
      <c r="B54" t="str">
        <f>MID(Table3[[#This Row],[sampler_label]], 1, FIND(":", Table3[[#This Row],[sampler_label]])-1)</f>
        <v>1536</v>
      </c>
      <c r="C54" t="str">
        <f>MID(Table3[[#This Row],[sampler_label]], FIND(":", Table3[[#This Row],[sampler_label]])+1, LEN(Table3[[#This Row],[sampler_label]]))</f>
        <v>Random</v>
      </c>
      <c r="D54">
        <v>12923</v>
      </c>
      <c r="E54">
        <v>14533</v>
      </c>
      <c r="F54">
        <v>1563</v>
      </c>
      <c r="G54">
        <v>28282</v>
      </c>
      <c r="H54">
        <v>53</v>
      </c>
      <c r="I54">
        <v>182539</v>
      </c>
      <c r="J54">
        <v>0.43349067553973503</v>
      </c>
      <c r="K54">
        <v>24.279350621778999</v>
      </c>
      <c r="L54">
        <v>70448.417105799905</v>
      </c>
    </row>
    <row r="55" spans="1:12">
      <c r="A55" t="s">
        <v>62</v>
      </c>
      <c r="B55" t="str">
        <f>MID(Table3[[#This Row],[sampler_label]], 1, FIND(":", Table3[[#This Row],[sampler_label]])-1)</f>
        <v>2048</v>
      </c>
      <c r="C55" t="str">
        <f>MID(Table3[[#This Row],[sampler_label]], FIND(":", Table3[[#This Row],[sampler_label]])+1, LEN(Table3[[#This Row],[sampler_label]]))</f>
        <v>Random</v>
      </c>
      <c r="D55">
        <v>21748</v>
      </c>
      <c r="E55">
        <v>17092</v>
      </c>
      <c r="F55">
        <v>22239</v>
      </c>
      <c r="G55">
        <v>28395</v>
      </c>
      <c r="H55">
        <v>1</v>
      </c>
      <c r="I55">
        <v>401472</v>
      </c>
      <c r="J55">
        <v>0.536876954202685</v>
      </c>
      <c r="K55">
        <v>29.7190708759118</v>
      </c>
      <c r="L55">
        <v>70506.171283126096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5" x14ac:dyDescent="0"/>
  <cols>
    <col min="1" max="1" width="14.83203125" customWidth="1"/>
    <col min="2" max="2" width="9.6640625" customWidth="1"/>
    <col min="3" max="3" width="14" customWidth="1"/>
  </cols>
  <sheetData>
    <row r="1" spans="1:3">
      <c r="A1" t="s">
        <v>63</v>
      </c>
      <c r="B1" t="s">
        <v>65</v>
      </c>
      <c r="C1" t="s">
        <v>66</v>
      </c>
    </row>
    <row r="2" spans="1:3">
      <c r="A2" s="1" t="str">
        <f>MID(Table1[[#This Row],[sampler_label]], 1, FIND(":", Table1[[#This Row],[sampler_label]])-1)</f>
        <v>2</v>
      </c>
      <c r="B2" s="2">
        <f>AVERAGE(Table1[[#This Row],[average]],Table2[[#This Row],[average]], Table3[[#This Row],[average]])</f>
        <v>94.333333333333329</v>
      </c>
      <c r="C2" s="2">
        <f>AVERAGE('PHP Data 1'!E38,'PHP Data 2'!E38,'PHP Data 3'!E38)</f>
        <v>82</v>
      </c>
    </row>
    <row r="3" spans="1:3">
      <c r="A3" s="1" t="str">
        <f>MID(Table1[[#This Row],[sampler_label]], 1, FIND(":", Table1[[#This Row],[sampler_label]])-1)</f>
        <v>4</v>
      </c>
      <c r="B3" s="2">
        <f>AVERAGE(Table1[[#This Row],[average]],Table2[[#This Row],[average]], Table3[[#This Row],[average]])</f>
        <v>224</v>
      </c>
      <c r="C3" s="2">
        <f>AVERAGE('PHP Data 1'!E39,'PHP Data 2'!E39,'PHP Data 3'!E39)</f>
        <v>80</v>
      </c>
    </row>
    <row r="4" spans="1:3">
      <c r="A4" s="1" t="str">
        <f>MID(Table1[[#This Row],[sampler_label]], 1, FIND(":", Table1[[#This Row],[sampler_label]])-1)</f>
        <v>8</v>
      </c>
      <c r="B4" s="2">
        <f>AVERAGE(Table1[[#This Row],[average]],Table2[[#This Row],[average]], Table3[[#This Row],[average]])</f>
        <v>449.66666666666669</v>
      </c>
      <c r="C4" s="2">
        <f>AVERAGE('PHP Data 1'!E40,'PHP Data 2'!E40,'PHP Data 3'!E40)</f>
        <v>130.66666666666666</v>
      </c>
    </row>
    <row r="5" spans="1:3">
      <c r="A5" s="1" t="str">
        <f>MID(Table1[[#This Row],[sampler_label]], 1, FIND(":", Table1[[#This Row],[sampler_label]])-1)</f>
        <v>12</v>
      </c>
      <c r="B5" s="2">
        <f>AVERAGE(Table1[[#This Row],[average]],Table2[[#This Row],[average]], Table3[[#This Row],[average]])</f>
        <v>726.66666666666663</v>
      </c>
      <c r="C5" s="2">
        <f>AVERAGE('PHP Data 1'!E41,'PHP Data 2'!E41,'PHP Data 3'!E41)</f>
        <v>134.33333333333334</v>
      </c>
    </row>
    <row r="6" spans="1:3">
      <c r="A6" s="1" t="str">
        <f>MID(Table1[[#This Row],[sampler_label]], 1, FIND(":", Table1[[#This Row],[sampler_label]])-1)</f>
        <v>16</v>
      </c>
      <c r="B6" s="2">
        <f>AVERAGE(Table1[[#This Row],[average]],Table2[[#This Row],[average]], Table3[[#This Row],[average]])</f>
        <v>1012.6666666666666</v>
      </c>
      <c r="C6" s="2">
        <f>AVERAGE('PHP Data 1'!E42,'PHP Data 2'!E42,'PHP Data 3'!E42)</f>
        <v>132.33333333333334</v>
      </c>
    </row>
    <row r="7" spans="1:3">
      <c r="A7" s="1" t="str">
        <f>MID(Table1[[#This Row],[sampler_label]], 1, FIND(":", Table1[[#This Row],[sampler_label]])-1)</f>
        <v>24</v>
      </c>
      <c r="B7" s="2">
        <f>AVERAGE(Table1[[#This Row],[average]],Table2[[#This Row],[average]], Table3[[#This Row],[average]])</f>
        <v>1586.3333333333333</v>
      </c>
      <c r="C7" s="2">
        <f>AVERAGE('PHP Data 1'!E43,'PHP Data 2'!E43,'PHP Data 3'!E43)</f>
        <v>144</v>
      </c>
    </row>
    <row r="8" spans="1:3">
      <c r="A8" s="1" t="str">
        <f>MID(Table1[[#This Row],[sampler_label]], 1, FIND(":", Table1[[#This Row],[sampler_label]])-1)</f>
        <v>32</v>
      </c>
      <c r="B8" s="2">
        <f>AVERAGE(Table1[[#This Row],[average]],Table2[[#This Row],[average]], Table3[[#This Row],[average]])</f>
        <v>2081.6666666666665</v>
      </c>
      <c r="C8" s="2">
        <f>AVERAGE('PHP Data 1'!E44,'PHP Data 2'!E44,'PHP Data 3'!E44)</f>
        <v>159.66666666666666</v>
      </c>
    </row>
    <row r="9" spans="1:3">
      <c r="A9" s="1" t="str">
        <f>MID(Table1[[#This Row],[sampler_label]], 1, FIND(":", Table1[[#This Row],[sampler_label]])-1)</f>
        <v>48</v>
      </c>
      <c r="B9" s="2">
        <f>AVERAGE(Table1[[#This Row],[average]],Table2[[#This Row],[average]], Table3[[#This Row],[average]])</f>
        <v>3241</v>
      </c>
      <c r="C9" s="2">
        <f>AVERAGE('PHP Data 1'!E45,'PHP Data 2'!E45,'PHP Data 3'!E45)</f>
        <v>268</v>
      </c>
    </row>
    <row r="10" spans="1:3">
      <c r="A10" s="1" t="str">
        <f>MID(Table1[[#This Row],[sampler_label]], 1, FIND(":", Table1[[#This Row],[sampler_label]])-1)</f>
        <v>56</v>
      </c>
      <c r="B10" s="2">
        <f>AVERAGE(Table1[[#This Row],[average]],Table2[[#This Row],[average]], Table3[[#This Row],[average]])</f>
        <v>3802</v>
      </c>
      <c r="C10" s="2">
        <f>AVERAGE('PHP Data 1'!E46,'PHP Data 2'!E46,'PHP Data 3'!E46)</f>
        <v>315</v>
      </c>
    </row>
    <row r="11" spans="1:3">
      <c r="A11" s="1" t="str">
        <f>MID(Table1[[#This Row],[sampler_label]], 1, FIND(":", Table1[[#This Row],[sampler_label]])-1)</f>
        <v>64</v>
      </c>
      <c r="B11" s="2">
        <f>AVERAGE(Table1[[#This Row],[average]],Table2[[#This Row],[average]], Table3[[#This Row],[average]])</f>
        <v>4068</v>
      </c>
      <c r="C11" s="2">
        <f>AVERAGE('PHP Data 1'!E47,'PHP Data 2'!E47,'PHP Data 3'!E47)</f>
        <v>361.66666666666669</v>
      </c>
    </row>
    <row r="12" spans="1:3">
      <c r="A12" s="1" t="str">
        <f>MID(Table1[[#This Row],[sampler_label]], 1, FIND(":", Table1[[#This Row],[sampler_label]])-1)</f>
        <v>96</v>
      </c>
      <c r="B12" s="2">
        <f>AVERAGE(Table1[[#This Row],[average]],Table2[[#This Row],[average]], Table3[[#This Row],[average]])</f>
        <v>6320.333333333333</v>
      </c>
      <c r="C12" s="2">
        <f>AVERAGE('PHP Data 1'!E48,'PHP Data 2'!E48,'PHP Data 3'!E48)</f>
        <v>598</v>
      </c>
    </row>
    <row r="13" spans="1:3">
      <c r="A13" s="1" t="str">
        <f>MID(Table1[[#This Row],[sampler_label]], 1, FIND(":", Table1[[#This Row],[sampler_label]])-1)</f>
        <v>128</v>
      </c>
      <c r="B13" s="2">
        <f>AVERAGE(Table1[[#This Row],[average]],Table2[[#This Row],[average]], Table3[[#This Row],[average]])</f>
        <v>8017.333333333333</v>
      </c>
      <c r="C13" s="2">
        <f>AVERAGE('PHP Data 1'!E49,'PHP Data 2'!E49,'PHP Data 3'!E49)</f>
        <v>858.66666666666663</v>
      </c>
    </row>
    <row r="14" spans="1:3">
      <c r="A14" s="1" t="str">
        <f>MID(Table1[[#This Row],[sampler_label]], 1, FIND(":", Table1[[#This Row],[sampler_label]])-1)</f>
        <v>256</v>
      </c>
      <c r="B14" s="2">
        <f>AVERAGE(Table1[[#This Row],[average]],Table2[[#This Row],[average]], Table3[[#This Row],[average]])</f>
        <v>9777.3333333333339</v>
      </c>
      <c r="C14" s="2">
        <f>AVERAGE('PHP Data 1'!E50,'PHP Data 2'!E50,'PHP Data 3'!E50)</f>
        <v>1037</v>
      </c>
    </row>
    <row r="15" spans="1:3">
      <c r="A15" s="1" t="str">
        <f>MID(Table1[[#This Row],[sampler_label]], 1, FIND(":", Table1[[#This Row],[sampler_label]])-1)</f>
        <v>512</v>
      </c>
      <c r="B15" s="2">
        <f>AVERAGE(Table1[[#This Row],[average]],Table2[[#This Row],[average]], Table3[[#This Row],[average]])</f>
        <v>12696.666666666666</v>
      </c>
      <c r="C15" s="2">
        <f>AVERAGE('PHP Data 1'!E51,'PHP Data 2'!E51,'PHP Data 3'!E51)</f>
        <v>5583.666666666667</v>
      </c>
    </row>
    <row r="16" spans="1:3">
      <c r="A16" s="1" t="str">
        <f>MID(Table1[[#This Row],[sampler_label]], 1, FIND(":", Table1[[#This Row],[sampler_label]])-1)</f>
        <v>1024</v>
      </c>
      <c r="B16" s="2">
        <f>AVERAGE(Table1[[#This Row],[average]],Table2[[#This Row],[average]], Table3[[#This Row],[average]])</f>
        <v>16797</v>
      </c>
      <c r="C16" s="2">
        <f>AVERAGE('PHP Data 1'!E52,'PHP Data 2'!E52,'PHP Data 3'!E52)</f>
        <v>11548</v>
      </c>
    </row>
    <row r="17" spans="1:3">
      <c r="A17" s="1" t="str">
        <f>MID(Table1[[#This Row],[sampler_label]], 1, FIND(":", Table1[[#This Row],[sampler_label]])-1)</f>
        <v>1280</v>
      </c>
      <c r="B17" s="2">
        <f>AVERAGE(Table1[[#This Row],[average]],Table2[[#This Row],[average]], Table3[[#This Row],[average]])</f>
        <v>17989</v>
      </c>
      <c r="C17" s="2">
        <f>AVERAGE('PHP Data 1'!E53,'PHP Data 2'!E53,'PHP Data 3'!E53)</f>
        <v>13511.666666666666</v>
      </c>
    </row>
    <row r="18" spans="1:3">
      <c r="A18" s="1" t="str">
        <f>MID(Table1[[#This Row],[sampler_label]], 1, FIND(":", Table1[[#This Row],[sampler_label]])-1)</f>
        <v>1536</v>
      </c>
      <c r="B18" s="2">
        <f>AVERAGE(Table1[[#This Row],[average]],Table2[[#This Row],[average]], Table3[[#This Row],[average]])</f>
        <v>19119</v>
      </c>
      <c r="C18" s="2">
        <f>AVERAGE('PHP Data 1'!E54,'PHP Data 2'!E54,'PHP Data 3'!E54)</f>
        <v>14754</v>
      </c>
    </row>
    <row r="19" spans="1:3">
      <c r="A19" s="1" t="str">
        <f>MID(Table1[[#This Row],[sampler_label]], 1, FIND(":", Table1[[#This Row],[sampler_label]])-1)</f>
        <v>2048</v>
      </c>
      <c r="B19" s="2">
        <f>AVERAGE(Table1[[#This Row],[average]],Table2[[#This Row],[average]], Table3[[#This Row],[average]])</f>
        <v>20388</v>
      </c>
      <c r="C19" s="2">
        <f>AVERAGE('PHP Data 1'!E55,'PHP Data 2'!E55,'PHP Data 3'!E55)</f>
        <v>17103.333333333332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PHP Data 1</vt:lpstr>
      <vt:lpstr>PHP Data 2</vt:lpstr>
      <vt:lpstr>PHP Data 3</vt:lpstr>
      <vt:lpstr>PHP Avg</vt:lpstr>
      <vt:lpstr>Chart (Split)</vt:lpstr>
      <vt:lpstr>Chart (Avg)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Sideropoulos</dc:creator>
  <cp:lastModifiedBy>Alexander Sideropoulos</cp:lastModifiedBy>
  <dcterms:created xsi:type="dcterms:W3CDTF">2014-06-23T04:21:43Z</dcterms:created>
  <dcterms:modified xsi:type="dcterms:W3CDTF">2014-06-23T17:05:27Z</dcterms:modified>
</cp:coreProperties>
</file>