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520" windowHeight="15560" tabRatio="500"/>
  </bookViews>
  <sheets>
    <sheet name="Chart (Split)" sheetId="2" r:id="rId1"/>
    <sheet name="Chart (Avg)" sheetId="6" r:id="rId2"/>
    <sheet name="1m-1" sheetId="1" r:id="rId3"/>
    <sheet name="1m-2" sheetId="3" r:id="rId4"/>
    <sheet name="1m-3" sheetId="4" r:id="rId5"/>
    <sheet name="1m-Avg" sheetId="5" r:id="rId6"/>
  </sheets>
  <definedNames>
    <definedName name="aggregate_dcamp1m_1" localSheetId="2">'1m-1'!$A$1:$L$55</definedName>
    <definedName name="aggregate_dcamp1m_2" localSheetId="3">'1m-2'!$A$1:$L$55</definedName>
    <definedName name="aggregate_php_2" localSheetId="2">'1m-1'!#REF!</definedName>
    <definedName name="aggregate_php_3" localSheetId="3">'1m-2'!#REF!</definedName>
    <definedName name="aggregate_php_4" localSheetId="4">'1m-3'!#REF!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C20" i="3"/>
  <c r="C2" i="3"/>
  <c r="C38" i="3"/>
  <c r="C21" i="3"/>
  <c r="C3" i="3"/>
  <c r="C39" i="3"/>
  <c r="C22" i="3"/>
  <c r="C4" i="3"/>
  <c r="C40" i="3"/>
  <c r="C23" i="3"/>
  <c r="C5" i="3"/>
  <c r="C41" i="3"/>
  <c r="C24" i="3"/>
  <c r="C6" i="3"/>
  <c r="C42" i="3"/>
  <c r="C25" i="3"/>
  <c r="C7" i="3"/>
  <c r="C43" i="3"/>
  <c r="C26" i="3"/>
  <c r="C8" i="3"/>
  <c r="C44" i="3"/>
  <c r="C27" i="3"/>
  <c r="C9" i="3"/>
  <c r="C45" i="3"/>
  <c r="C28" i="3"/>
  <c r="C10" i="3"/>
  <c r="C46" i="3"/>
  <c r="C29" i="3"/>
  <c r="C11" i="3"/>
  <c r="C47" i="3"/>
  <c r="C30" i="3"/>
  <c r="C12" i="3"/>
  <c r="C48" i="3"/>
  <c r="C31" i="3"/>
  <c r="C13" i="3"/>
  <c r="C49" i="3"/>
  <c r="C32" i="3"/>
  <c r="C14" i="3"/>
  <c r="C50" i="3"/>
  <c r="C33" i="3"/>
  <c r="C15" i="3"/>
  <c r="C51" i="3"/>
  <c r="C34" i="3"/>
  <c r="C16" i="3"/>
  <c r="C52" i="3"/>
  <c r="C35" i="3"/>
  <c r="C17" i="3"/>
  <c r="C53" i="3"/>
  <c r="C36" i="3"/>
  <c r="C18" i="3"/>
  <c r="C54" i="3"/>
  <c r="C37" i="3"/>
  <c r="C19" i="3"/>
  <c r="C55" i="3"/>
  <c r="B20" i="3"/>
  <c r="B2" i="3"/>
  <c r="B38" i="3"/>
  <c r="B21" i="3"/>
  <c r="B3" i="3"/>
  <c r="B39" i="3"/>
  <c r="B22" i="3"/>
  <c r="B4" i="3"/>
  <c r="B40" i="3"/>
  <c r="B23" i="3"/>
  <c r="B5" i="3"/>
  <c r="B41" i="3"/>
  <c r="B24" i="3"/>
  <c r="B6" i="3"/>
  <c r="B42" i="3"/>
  <c r="B25" i="3"/>
  <c r="B7" i="3"/>
  <c r="B43" i="3"/>
  <c r="B26" i="3"/>
  <c r="B8" i="3"/>
  <c r="B44" i="3"/>
  <c r="B27" i="3"/>
  <c r="B9" i="3"/>
  <c r="B45" i="3"/>
  <c r="B28" i="3"/>
  <c r="B10" i="3"/>
  <c r="B46" i="3"/>
  <c r="B29" i="3"/>
  <c r="B11" i="3"/>
  <c r="B47" i="3"/>
  <c r="B30" i="3"/>
  <c r="B12" i="3"/>
  <c r="B48" i="3"/>
  <c r="B31" i="3"/>
  <c r="B13" i="3"/>
  <c r="B49" i="3"/>
  <c r="B32" i="3"/>
  <c r="B14" i="3"/>
  <c r="B50" i="3"/>
  <c r="B33" i="3"/>
  <c r="B15" i="3"/>
  <c r="B51" i="3"/>
  <c r="B34" i="3"/>
  <c r="B16" i="3"/>
  <c r="B52" i="3"/>
  <c r="B35" i="3"/>
  <c r="B17" i="3"/>
  <c r="B53" i="3"/>
  <c r="B36" i="3"/>
  <c r="B18" i="3"/>
  <c r="B54" i="3"/>
  <c r="B37" i="3"/>
  <c r="B19" i="3"/>
  <c r="B55" i="3"/>
  <c r="C20" i="1"/>
  <c r="C2" i="1"/>
  <c r="C38" i="1"/>
  <c r="C21" i="1"/>
  <c r="C3" i="1"/>
  <c r="C39" i="1"/>
  <c r="C22" i="1"/>
  <c r="C4" i="1"/>
  <c r="C40" i="1"/>
  <c r="C23" i="1"/>
  <c r="C5" i="1"/>
  <c r="C41" i="1"/>
  <c r="C24" i="1"/>
  <c r="C6" i="1"/>
  <c r="C42" i="1"/>
  <c r="C25" i="1"/>
  <c r="C7" i="1"/>
  <c r="C43" i="1"/>
  <c r="C26" i="1"/>
  <c r="C8" i="1"/>
  <c r="C44" i="1"/>
  <c r="C27" i="1"/>
  <c r="C9" i="1"/>
  <c r="C45" i="1"/>
  <c r="C28" i="1"/>
  <c r="C10" i="1"/>
  <c r="C46" i="1"/>
  <c r="C29" i="1"/>
  <c r="C11" i="1"/>
  <c r="C47" i="1"/>
  <c r="C30" i="1"/>
  <c r="C12" i="1"/>
  <c r="C48" i="1"/>
  <c r="C31" i="1"/>
  <c r="C13" i="1"/>
  <c r="C49" i="1"/>
  <c r="C32" i="1"/>
  <c r="C14" i="1"/>
  <c r="C50" i="1"/>
  <c r="C33" i="1"/>
  <c r="C15" i="1"/>
  <c r="C51" i="1"/>
  <c r="C34" i="1"/>
  <c r="C16" i="1"/>
  <c r="C52" i="1"/>
  <c r="C35" i="1"/>
  <c r="C17" i="1"/>
  <c r="C53" i="1"/>
  <c r="C36" i="1"/>
  <c r="C18" i="1"/>
  <c r="C54" i="1"/>
  <c r="C37" i="1"/>
  <c r="C19" i="1"/>
  <c r="C55" i="1"/>
  <c r="B2" i="1"/>
  <c r="B38" i="1"/>
  <c r="B21" i="1"/>
  <c r="B3" i="1"/>
  <c r="B39" i="1"/>
  <c r="B22" i="1"/>
  <c r="B4" i="1"/>
  <c r="B40" i="1"/>
  <c r="B23" i="1"/>
  <c r="B5" i="1"/>
  <c r="B41" i="1"/>
  <c r="B24" i="1"/>
  <c r="B6" i="1"/>
  <c r="B42" i="1"/>
  <c r="B25" i="1"/>
  <c r="B7" i="1"/>
  <c r="B43" i="1"/>
  <c r="B26" i="1"/>
  <c r="B8" i="1"/>
  <c r="B44" i="1"/>
  <c r="B27" i="1"/>
  <c r="B9" i="1"/>
  <c r="B45" i="1"/>
  <c r="B28" i="1"/>
  <c r="B10" i="1"/>
  <c r="B46" i="1"/>
  <c r="B29" i="1"/>
  <c r="B11" i="1"/>
  <c r="B47" i="1"/>
  <c r="B30" i="1"/>
  <c r="B12" i="1"/>
  <c r="B48" i="1"/>
  <c r="B31" i="1"/>
  <c r="B13" i="1"/>
  <c r="B49" i="1"/>
  <c r="B32" i="1"/>
  <c r="B14" i="1"/>
  <c r="B50" i="1"/>
  <c r="B33" i="1"/>
  <c r="B15" i="1"/>
  <c r="B51" i="1"/>
  <c r="B34" i="1"/>
  <c r="B16" i="1"/>
  <c r="B52" i="1"/>
  <c r="B35" i="1"/>
  <c r="B17" i="1"/>
  <c r="B53" i="1"/>
  <c r="B36" i="1"/>
  <c r="B18" i="1"/>
  <c r="B54" i="1"/>
  <c r="B37" i="1"/>
  <c r="B19" i="1"/>
  <c r="B55" i="1"/>
  <c r="B20" i="1"/>
</calcChain>
</file>

<file path=xl/connections.xml><?xml version="1.0" encoding="utf-8"?>
<connections xmlns="http://schemas.openxmlformats.org/spreadsheetml/2006/main">
  <connection id="1" name="aggregate-dcamp1m-1.csv" type="6" refreshedVersion="0" background="1" saveData="1">
    <textPr fileType="mac" sourceFile="Repositories:Personal:dcamp:thesis:analysis:aggregate-dcamp1m-1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ggregate-dcamp1m-2.csv" type="6" refreshedVersion="0" background="1" saveData="1">
    <textPr fileType="mac" sourceFile="Repositories:Personal:dcamp:thesis:analysis:aggregate-dcamp1m-2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ggregate-php-2.csv" type="6" refreshedVersion="0" background="1" saveData="1">
    <textPr fileType="mac" sourceFile="Repositories:Personal:dcamp:thesis:analysis:aggregate-php-2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ggregate-php-3.csv" type="6" refreshedVersion="0" background="1" saveData="1">
    <textPr fileType="mac" sourceFile="Repositories:Personal:dcamp:thesis:analysis:aggregate-php-3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aggregate-php-4.csv" type="6" refreshedVersion="0" background="1" saveData="1">
    <textPr fileType="mac" sourceFile="Repositories:Personal:dcamp:thesis:analysis:aggregate-php-4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<sst xmlns="http://schemas.openxmlformats.org/spreadsheetml/2006/main" count="135" uniqueCount="68">
  <si>
    <t>sampler_label</t>
  </si>
  <si>
    <t>average</t>
  </si>
  <si>
    <t>aggregate_report_median</t>
  </si>
  <si>
    <t>aggregate_report_90%_line</t>
  </si>
  <si>
    <t>aggregate_report_min</t>
  </si>
  <si>
    <t>aggregate_report_max</t>
  </si>
  <si>
    <t>aggregate_report_error%</t>
  </si>
  <si>
    <t>aggregate_report_rate</t>
  </si>
  <si>
    <t>aggregate_report_bandwidth</t>
  </si>
  <si>
    <t>2:Home</t>
  </si>
  <si>
    <t>2:Fib</t>
  </si>
  <si>
    <t>2:Random</t>
  </si>
  <si>
    <t>4:Home</t>
  </si>
  <si>
    <t>4:Fib</t>
  </si>
  <si>
    <t>4:Random</t>
  </si>
  <si>
    <t>8:Home</t>
  </si>
  <si>
    <t>8:Fib</t>
  </si>
  <si>
    <t>8:Random</t>
  </si>
  <si>
    <t>12:Home</t>
  </si>
  <si>
    <t>12:Fib</t>
  </si>
  <si>
    <t>12:Random</t>
  </si>
  <si>
    <t>16:Home</t>
  </si>
  <si>
    <t>16:Fib</t>
  </si>
  <si>
    <t>16:Random</t>
  </si>
  <si>
    <t>24:Home</t>
  </si>
  <si>
    <t>24:Fib</t>
  </si>
  <si>
    <t>24:Random</t>
  </si>
  <si>
    <t>32:Home</t>
  </si>
  <si>
    <t>32:Fib</t>
  </si>
  <si>
    <t>32:Random</t>
  </si>
  <si>
    <t>48:Home</t>
  </si>
  <si>
    <t>48:Fib</t>
  </si>
  <si>
    <t>48:Random</t>
  </si>
  <si>
    <t>56:Home</t>
  </si>
  <si>
    <t>56:Fib</t>
  </si>
  <si>
    <t>56:Random</t>
  </si>
  <si>
    <t>64:Home</t>
  </si>
  <si>
    <t>64:Fib</t>
  </si>
  <si>
    <t>64:Random</t>
  </si>
  <si>
    <t>96:Home</t>
  </si>
  <si>
    <t>96:Fib</t>
  </si>
  <si>
    <t>96:Random</t>
  </si>
  <si>
    <t>128:Home</t>
  </si>
  <si>
    <t>128:Fib</t>
  </si>
  <si>
    <t>128:Random</t>
  </si>
  <si>
    <t>256:Home</t>
  </si>
  <si>
    <t>256:Fib</t>
  </si>
  <si>
    <t>256:Random</t>
  </si>
  <si>
    <t>512:Home</t>
  </si>
  <si>
    <t>512:Fib</t>
  </si>
  <si>
    <t>512:Random</t>
  </si>
  <si>
    <t>1024:Home</t>
  </si>
  <si>
    <t>1024:Fib</t>
  </si>
  <si>
    <t>1024:Random</t>
  </si>
  <si>
    <t>1280:Home</t>
  </si>
  <si>
    <t>1280:Fib</t>
  </si>
  <si>
    <t>1280:Random</t>
  </si>
  <si>
    <t>1536:Home</t>
  </si>
  <si>
    <t>1536:Fib</t>
  </si>
  <si>
    <t>1536:Random</t>
  </si>
  <si>
    <t>2048:Home</t>
  </si>
  <si>
    <t>2048:Fib</t>
  </si>
  <si>
    <t>2048:Random</t>
  </si>
  <si>
    <t>thread_count</t>
  </si>
  <si>
    <t>label</t>
  </si>
  <si>
    <t>fib_avg</t>
  </si>
  <si>
    <t>random_avg</t>
  </si>
  <si>
    <t>sample_count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</si>
</sst>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1" xfId="0" applyFont="1" applyBorder="1"/>
    <xf numFmtId="2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6"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theme="1"/>
        </top>
        <bottom/>
      </border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i="1"/>
              <a:t>dCAMP</a:t>
            </a:r>
            <a:r>
              <a:rPr lang="en-US"/>
              <a:t> @ 1m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25th Fib1</c:v>
          </c:tx>
          <c:cat>
            <c:strRef>
              <c:f>'1m-1'!$B$2:$B$19</c:f>
              <c:strCach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56</c:v>
                </c:pt>
                <c:pt idx="9">
                  <c:v>64</c:v>
                </c:pt>
                <c:pt idx="10">
                  <c:v>96</c:v>
                </c:pt>
                <c:pt idx="11">
                  <c:v>128</c:v>
                </c:pt>
                <c:pt idx="12">
                  <c:v>256</c:v>
                </c:pt>
                <c:pt idx="13">
                  <c:v>512</c:v>
                </c:pt>
                <c:pt idx="14">
                  <c:v>1024</c:v>
                </c:pt>
                <c:pt idx="15">
                  <c:v>1280</c:v>
                </c:pt>
                <c:pt idx="16">
                  <c:v>1536</c:v>
                </c:pt>
                <c:pt idx="17">
                  <c:v>2048</c:v>
                </c:pt>
              </c:strCache>
            </c:strRef>
          </c:cat>
          <c:val>
            <c:numRef>
              <c:f>'1m-1'!$E$2:$E$19</c:f>
              <c:numCache>
                <c:formatCode>General</c:formatCode>
                <c:ptCount val="18"/>
                <c:pt idx="0">
                  <c:v>100.0</c:v>
                </c:pt>
                <c:pt idx="1">
                  <c:v>247.0</c:v>
                </c:pt>
                <c:pt idx="2">
                  <c:v>550.0</c:v>
                </c:pt>
                <c:pt idx="3">
                  <c:v>981.0</c:v>
                </c:pt>
                <c:pt idx="4">
                  <c:v>1457.0</c:v>
                </c:pt>
                <c:pt idx="5">
                  <c:v>2216.0</c:v>
                </c:pt>
                <c:pt idx="6">
                  <c:v>2443.0</c:v>
                </c:pt>
                <c:pt idx="7">
                  <c:v>4361.0</c:v>
                </c:pt>
                <c:pt idx="8">
                  <c:v>5089.0</c:v>
                </c:pt>
                <c:pt idx="9">
                  <c:v>5804.0</c:v>
                </c:pt>
                <c:pt idx="10">
                  <c:v>8616.0</c:v>
                </c:pt>
                <c:pt idx="11">
                  <c:v>9936.0</c:v>
                </c:pt>
                <c:pt idx="12">
                  <c:v>13379.0</c:v>
                </c:pt>
                <c:pt idx="13">
                  <c:v>17469.0</c:v>
                </c:pt>
                <c:pt idx="14">
                  <c:v>20244.0</c:v>
                </c:pt>
                <c:pt idx="15">
                  <c:v>21313.0</c:v>
                </c:pt>
                <c:pt idx="16">
                  <c:v>21837.0</c:v>
                </c:pt>
                <c:pt idx="17">
                  <c:v>23503.0</c:v>
                </c:pt>
              </c:numCache>
            </c:numRef>
          </c:val>
          <c:smooth val="0"/>
        </c:ser>
        <c:ser>
          <c:idx val="2"/>
          <c:order val="1"/>
          <c:tx>
            <c:v>25th Fib2</c:v>
          </c:tx>
          <c:cat>
            <c:strRef>
              <c:f>'1m-1'!$B$2:$B$19</c:f>
              <c:strCach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56</c:v>
                </c:pt>
                <c:pt idx="9">
                  <c:v>64</c:v>
                </c:pt>
                <c:pt idx="10">
                  <c:v>96</c:v>
                </c:pt>
                <c:pt idx="11">
                  <c:v>128</c:v>
                </c:pt>
                <c:pt idx="12">
                  <c:v>256</c:v>
                </c:pt>
                <c:pt idx="13">
                  <c:v>512</c:v>
                </c:pt>
                <c:pt idx="14">
                  <c:v>1024</c:v>
                </c:pt>
                <c:pt idx="15">
                  <c:v>1280</c:v>
                </c:pt>
                <c:pt idx="16">
                  <c:v>1536</c:v>
                </c:pt>
                <c:pt idx="17">
                  <c:v>2048</c:v>
                </c:pt>
              </c:strCache>
            </c:strRef>
          </c:cat>
          <c:val>
            <c:numRef>
              <c:f>'1m-2'!$E$2:$E$19</c:f>
              <c:numCache>
                <c:formatCode>General</c:formatCode>
                <c:ptCount val="18"/>
                <c:pt idx="0">
                  <c:v>104.0</c:v>
                </c:pt>
                <c:pt idx="1">
                  <c:v>276.0</c:v>
                </c:pt>
                <c:pt idx="2">
                  <c:v>691.0</c:v>
                </c:pt>
                <c:pt idx="3">
                  <c:v>1071.0</c:v>
                </c:pt>
                <c:pt idx="4">
                  <c:v>1457.0</c:v>
                </c:pt>
                <c:pt idx="5">
                  <c:v>2216.0</c:v>
                </c:pt>
                <c:pt idx="6">
                  <c:v>2980.0</c:v>
                </c:pt>
                <c:pt idx="7">
                  <c:v>3595.0</c:v>
                </c:pt>
                <c:pt idx="8">
                  <c:v>5087.0</c:v>
                </c:pt>
                <c:pt idx="9">
                  <c:v>5808.0</c:v>
                </c:pt>
                <c:pt idx="10">
                  <c:v>8625.0</c:v>
                </c:pt>
                <c:pt idx="11">
                  <c:v>9862.0</c:v>
                </c:pt>
                <c:pt idx="12">
                  <c:v>13419.0</c:v>
                </c:pt>
                <c:pt idx="13">
                  <c:v>16957.0</c:v>
                </c:pt>
                <c:pt idx="14">
                  <c:v>19596.0</c:v>
                </c:pt>
                <c:pt idx="15">
                  <c:v>21488.0</c:v>
                </c:pt>
                <c:pt idx="16">
                  <c:v>21155.0</c:v>
                </c:pt>
                <c:pt idx="17">
                  <c:v>22609.0</c:v>
                </c:pt>
              </c:numCache>
            </c:numRef>
          </c:val>
          <c:smooth val="0"/>
        </c:ser>
        <c:ser>
          <c:idx val="3"/>
          <c:order val="2"/>
          <c:tx>
            <c:v>25th Fib3</c:v>
          </c:tx>
          <c:cat>
            <c:strRef>
              <c:f>'1m-1'!$B$2:$B$19</c:f>
              <c:strCach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56</c:v>
                </c:pt>
                <c:pt idx="9">
                  <c:v>64</c:v>
                </c:pt>
                <c:pt idx="10">
                  <c:v>96</c:v>
                </c:pt>
                <c:pt idx="11">
                  <c:v>128</c:v>
                </c:pt>
                <c:pt idx="12">
                  <c:v>256</c:v>
                </c:pt>
                <c:pt idx="13">
                  <c:v>512</c:v>
                </c:pt>
                <c:pt idx="14">
                  <c:v>1024</c:v>
                </c:pt>
                <c:pt idx="15">
                  <c:v>1280</c:v>
                </c:pt>
                <c:pt idx="16">
                  <c:v>1536</c:v>
                </c:pt>
                <c:pt idx="17">
                  <c:v>2048</c:v>
                </c:pt>
              </c:strCache>
            </c:strRef>
          </c:cat>
          <c:val>
            <c:numRef>
              <c:f>'1m-3'!#REF!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4"/>
          <c:order val="3"/>
          <c:tx>
            <c:v>5MB Down1</c:v>
          </c:tx>
          <c:cat>
            <c:strRef>
              <c:f>'1m-1'!$B$2:$B$19</c:f>
              <c:strCach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56</c:v>
                </c:pt>
                <c:pt idx="9">
                  <c:v>64</c:v>
                </c:pt>
                <c:pt idx="10">
                  <c:v>96</c:v>
                </c:pt>
                <c:pt idx="11">
                  <c:v>128</c:v>
                </c:pt>
                <c:pt idx="12">
                  <c:v>256</c:v>
                </c:pt>
                <c:pt idx="13">
                  <c:v>512</c:v>
                </c:pt>
                <c:pt idx="14">
                  <c:v>1024</c:v>
                </c:pt>
                <c:pt idx="15">
                  <c:v>1280</c:v>
                </c:pt>
                <c:pt idx="16">
                  <c:v>1536</c:v>
                </c:pt>
                <c:pt idx="17">
                  <c:v>2048</c:v>
                </c:pt>
              </c:strCache>
            </c:strRef>
          </c:cat>
          <c:val>
            <c:numRef>
              <c:f>'1m-1'!$E$38:$E$55</c:f>
              <c:numCache>
                <c:formatCode>General</c:formatCode>
                <c:ptCount val="18"/>
                <c:pt idx="0">
                  <c:v>83.0</c:v>
                </c:pt>
                <c:pt idx="1">
                  <c:v>77.0</c:v>
                </c:pt>
                <c:pt idx="2">
                  <c:v>114.0</c:v>
                </c:pt>
                <c:pt idx="3">
                  <c:v>102.0</c:v>
                </c:pt>
                <c:pt idx="4">
                  <c:v>101.0</c:v>
                </c:pt>
                <c:pt idx="5">
                  <c:v>119.0</c:v>
                </c:pt>
                <c:pt idx="6">
                  <c:v>149.0</c:v>
                </c:pt>
                <c:pt idx="7">
                  <c:v>284.0</c:v>
                </c:pt>
                <c:pt idx="8">
                  <c:v>325.0</c:v>
                </c:pt>
                <c:pt idx="9">
                  <c:v>377.0</c:v>
                </c:pt>
                <c:pt idx="10">
                  <c:v>616.0</c:v>
                </c:pt>
                <c:pt idx="11">
                  <c:v>835.0</c:v>
                </c:pt>
                <c:pt idx="12">
                  <c:v>977.0</c:v>
                </c:pt>
                <c:pt idx="13">
                  <c:v>6354.0</c:v>
                </c:pt>
                <c:pt idx="14">
                  <c:v>12858.0</c:v>
                </c:pt>
                <c:pt idx="15">
                  <c:v>15233.0</c:v>
                </c:pt>
                <c:pt idx="16">
                  <c:v>15926.0</c:v>
                </c:pt>
                <c:pt idx="17">
                  <c:v>19234.0</c:v>
                </c:pt>
              </c:numCache>
            </c:numRef>
          </c:val>
          <c:smooth val="0"/>
        </c:ser>
        <c:ser>
          <c:idx val="5"/>
          <c:order val="4"/>
          <c:tx>
            <c:v>5MB Down2</c:v>
          </c:tx>
          <c:cat>
            <c:strRef>
              <c:f>'1m-1'!$B$2:$B$19</c:f>
              <c:strCach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56</c:v>
                </c:pt>
                <c:pt idx="9">
                  <c:v>64</c:v>
                </c:pt>
                <c:pt idx="10">
                  <c:v>96</c:v>
                </c:pt>
                <c:pt idx="11">
                  <c:v>128</c:v>
                </c:pt>
                <c:pt idx="12">
                  <c:v>256</c:v>
                </c:pt>
                <c:pt idx="13">
                  <c:v>512</c:v>
                </c:pt>
                <c:pt idx="14">
                  <c:v>1024</c:v>
                </c:pt>
                <c:pt idx="15">
                  <c:v>1280</c:v>
                </c:pt>
                <c:pt idx="16">
                  <c:v>1536</c:v>
                </c:pt>
                <c:pt idx="17">
                  <c:v>2048</c:v>
                </c:pt>
              </c:strCache>
            </c:strRef>
          </c:cat>
          <c:val>
            <c:numRef>
              <c:f>'1m-2'!$E$38:$E$55</c:f>
              <c:numCache>
                <c:formatCode>General</c:formatCode>
                <c:ptCount val="18"/>
                <c:pt idx="0">
                  <c:v>82.0</c:v>
                </c:pt>
                <c:pt idx="1">
                  <c:v>74.0</c:v>
                </c:pt>
                <c:pt idx="2">
                  <c:v>87.0</c:v>
                </c:pt>
                <c:pt idx="3">
                  <c:v>97.0</c:v>
                </c:pt>
                <c:pt idx="4">
                  <c:v>102.0</c:v>
                </c:pt>
                <c:pt idx="5">
                  <c:v>120.0</c:v>
                </c:pt>
                <c:pt idx="6">
                  <c:v>131.0</c:v>
                </c:pt>
                <c:pt idx="7">
                  <c:v>283.0</c:v>
                </c:pt>
                <c:pt idx="8">
                  <c:v>330.0</c:v>
                </c:pt>
                <c:pt idx="9">
                  <c:v>376.0</c:v>
                </c:pt>
                <c:pt idx="10">
                  <c:v>601.0</c:v>
                </c:pt>
                <c:pt idx="11">
                  <c:v>852.0</c:v>
                </c:pt>
                <c:pt idx="12">
                  <c:v>959.0</c:v>
                </c:pt>
                <c:pt idx="13">
                  <c:v>6352.0</c:v>
                </c:pt>
                <c:pt idx="14">
                  <c:v>13137.0</c:v>
                </c:pt>
                <c:pt idx="15">
                  <c:v>15277.0</c:v>
                </c:pt>
                <c:pt idx="16">
                  <c:v>15879.0</c:v>
                </c:pt>
                <c:pt idx="17">
                  <c:v>18573.0</c:v>
                </c:pt>
              </c:numCache>
            </c:numRef>
          </c:val>
          <c:smooth val="0"/>
        </c:ser>
        <c:ser>
          <c:idx val="1"/>
          <c:order val="5"/>
          <c:tx>
            <c:v>5MB Down3</c:v>
          </c:tx>
          <c:cat>
            <c:strRef>
              <c:f>'1m-1'!$B$2:$B$19</c:f>
              <c:strCach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56</c:v>
                </c:pt>
                <c:pt idx="9">
                  <c:v>64</c:v>
                </c:pt>
                <c:pt idx="10">
                  <c:v>96</c:v>
                </c:pt>
                <c:pt idx="11">
                  <c:v>128</c:v>
                </c:pt>
                <c:pt idx="12">
                  <c:v>256</c:v>
                </c:pt>
                <c:pt idx="13">
                  <c:v>512</c:v>
                </c:pt>
                <c:pt idx="14">
                  <c:v>1024</c:v>
                </c:pt>
                <c:pt idx="15">
                  <c:v>1280</c:v>
                </c:pt>
                <c:pt idx="16">
                  <c:v>1536</c:v>
                </c:pt>
                <c:pt idx="17">
                  <c:v>2048</c:v>
                </c:pt>
              </c:strCache>
            </c:strRef>
          </c:cat>
          <c:val>
            <c:numRef>
              <c:f>'1m-3'!#REF!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798248"/>
        <c:axId val="2102019816"/>
      </c:lineChart>
      <c:catAx>
        <c:axId val="2053798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019816"/>
        <c:crosses val="autoZero"/>
        <c:auto val="1"/>
        <c:lblAlgn val="ctr"/>
        <c:lblOffset val="100"/>
        <c:noMultiLvlLbl val="0"/>
      </c:catAx>
      <c:valAx>
        <c:axId val="2102019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3798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i="1"/>
              <a:t>dCAMP</a:t>
            </a:r>
            <a:r>
              <a:rPr lang="en-US" baseline="0"/>
              <a:t> @ 1m</a:t>
            </a:r>
            <a:endParaRPr lang="en-US"/>
          </a:p>
        </c:rich>
      </c:tx>
      <c:layout>
        <c:manualLayout>
          <c:xMode val="edge"/>
          <c:yMode val="edge"/>
          <c:x val="0.37687264021982"/>
          <c:y val="0.0392553166827368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25th Fibonacci</c:v>
          </c:tx>
          <c:cat>
            <c:strRef>
              <c:f>'1m-Avg'!$A$2:$A$19</c:f>
              <c:strCach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56</c:v>
                </c:pt>
                <c:pt idx="9">
                  <c:v>64</c:v>
                </c:pt>
                <c:pt idx="10">
                  <c:v>96</c:v>
                </c:pt>
                <c:pt idx="11">
                  <c:v>128</c:v>
                </c:pt>
                <c:pt idx="12">
                  <c:v>256</c:v>
                </c:pt>
                <c:pt idx="13">
                  <c:v>512</c:v>
                </c:pt>
                <c:pt idx="14">
                  <c:v>1024</c:v>
                </c:pt>
                <c:pt idx="15">
                  <c:v>1280</c:v>
                </c:pt>
                <c:pt idx="16">
                  <c:v>1536</c:v>
                </c:pt>
                <c:pt idx="17">
                  <c:v>2048</c:v>
                </c:pt>
              </c:strCache>
            </c:strRef>
          </c:cat>
          <c:val>
            <c:numRef>
              <c:f>'1m-Avg'!$B$2:$B$19</c:f>
              <c:numCache>
                <c:formatCode>0.00</c:formatCode>
                <c:ptCount val="18"/>
                <c:pt idx="0">
                  <c:v>102.0</c:v>
                </c:pt>
                <c:pt idx="1">
                  <c:v>261.5</c:v>
                </c:pt>
                <c:pt idx="2">
                  <c:v>620.5</c:v>
                </c:pt>
                <c:pt idx="3">
                  <c:v>1026.0</c:v>
                </c:pt>
                <c:pt idx="4">
                  <c:v>1457.0</c:v>
                </c:pt>
                <c:pt idx="5">
                  <c:v>2216.0</c:v>
                </c:pt>
                <c:pt idx="6">
                  <c:v>2711.5</c:v>
                </c:pt>
                <c:pt idx="7">
                  <c:v>3978.0</c:v>
                </c:pt>
                <c:pt idx="8">
                  <c:v>5088.0</c:v>
                </c:pt>
                <c:pt idx="9">
                  <c:v>5806.0</c:v>
                </c:pt>
                <c:pt idx="10">
                  <c:v>8620.5</c:v>
                </c:pt>
                <c:pt idx="11">
                  <c:v>9899.0</c:v>
                </c:pt>
                <c:pt idx="12">
                  <c:v>13399.0</c:v>
                </c:pt>
                <c:pt idx="13">
                  <c:v>17213.0</c:v>
                </c:pt>
                <c:pt idx="14">
                  <c:v>19920.0</c:v>
                </c:pt>
                <c:pt idx="15">
                  <c:v>21400.5</c:v>
                </c:pt>
                <c:pt idx="16">
                  <c:v>21496.0</c:v>
                </c:pt>
                <c:pt idx="17">
                  <c:v>23056.0</c:v>
                </c:pt>
              </c:numCache>
            </c:numRef>
          </c:val>
          <c:smooth val="0"/>
        </c:ser>
        <c:ser>
          <c:idx val="1"/>
          <c:order val="1"/>
          <c:tx>
            <c:v>5MB Download</c:v>
          </c:tx>
          <c:cat>
            <c:strRef>
              <c:f>'1m-Avg'!$A$2:$A$19</c:f>
              <c:strCach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56</c:v>
                </c:pt>
                <c:pt idx="9">
                  <c:v>64</c:v>
                </c:pt>
                <c:pt idx="10">
                  <c:v>96</c:v>
                </c:pt>
                <c:pt idx="11">
                  <c:v>128</c:v>
                </c:pt>
                <c:pt idx="12">
                  <c:v>256</c:v>
                </c:pt>
                <c:pt idx="13">
                  <c:v>512</c:v>
                </c:pt>
                <c:pt idx="14">
                  <c:v>1024</c:v>
                </c:pt>
                <c:pt idx="15">
                  <c:v>1280</c:v>
                </c:pt>
                <c:pt idx="16">
                  <c:v>1536</c:v>
                </c:pt>
                <c:pt idx="17">
                  <c:v>2048</c:v>
                </c:pt>
              </c:strCache>
            </c:strRef>
          </c:cat>
          <c:val>
            <c:numRef>
              <c:f>'1m-Avg'!$C$2:$C$19</c:f>
              <c:numCache>
                <c:formatCode>0.00</c:formatCode>
                <c:ptCount val="18"/>
                <c:pt idx="0">
                  <c:v>82.5</c:v>
                </c:pt>
                <c:pt idx="1">
                  <c:v>75.5</c:v>
                </c:pt>
                <c:pt idx="2">
                  <c:v>100.5</c:v>
                </c:pt>
                <c:pt idx="3">
                  <c:v>99.5</c:v>
                </c:pt>
                <c:pt idx="4">
                  <c:v>101.5</c:v>
                </c:pt>
                <c:pt idx="5">
                  <c:v>119.5</c:v>
                </c:pt>
                <c:pt idx="6">
                  <c:v>140.0</c:v>
                </c:pt>
                <c:pt idx="7">
                  <c:v>283.5</c:v>
                </c:pt>
                <c:pt idx="8">
                  <c:v>327.5</c:v>
                </c:pt>
                <c:pt idx="9">
                  <c:v>376.5</c:v>
                </c:pt>
                <c:pt idx="10">
                  <c:v>608.5</c:v>
                </c:pt>
                <c:pt idx="11">
                  <c:v>843.5</c:v>
                </c:pt>
                <c:pt idx="12">
                  <c:v>968.0</c:v>
                </c:pt>
                <c:pt idx="13">
                  <c:v>6353.0</c:v>
                </c:pt>
                <c:pt idx="14">
                  <c:v>12997.5</c:v>
                </c:pt>
                <c:pt idx="15">
                  <c:v>15255.0</c:v>
                </c:pt>
                <c:pt idx="16">
                  <c:v>15902.5</c:v>
                </c:pt>
                <c:pt idx="17">
                  <c:v>18903.5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093368"/>
        <c:axId val="2102100184"/>
      </c:lineChart>
      <c:catAx>
        <c:axId val="2102093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 Count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2100184"/>
        <c:crosses val="autoZero"/>
        <c:auto val="1"/>
        <c:lblAlgn val="ctr"/>
        <c:lblOffset val="100"/>
        <c:noMultiLvlLbl val="0"/>
      </c:catAx>
      <c:valAx>
        <c:axId val="2102100184"/>
        <c:scaling>
          <c:orientation val="minMax"/>
        </c:scaling>
        <c:delete val="0"/>
        <c:axPos val="l"/>
        <c:majorGridlines>
          <c:spPr>
            <a:ln w="9525">
              <a:solidFill>
                <a:schemeClr val="bg1">
                  <a:lumMod val="50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50000"/>
                  <a:alpha val="20000"/>
                </a:scheme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Request Latency (ms)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102093368"/>
        <c:crosses val="autoZero"/>
        <c:crossBetween val="between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aggregate-dcamp1m-1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ggregate-dcamp1m-2" connectionId="2" autoFormatId="0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1" displayName="Table1" ref="A1:L55" totalsRowShown="0">
  <autoFilter ref="A1:L55"/>
  <sortState ref="A2:L55">
    <sortCondition ref="C2:C55"/>
    <sortCondition ref="B2:B55"/>
  </sortState>
  <tableColumns count="12">
    <tableColumn id="1" name="sampler_label"/>
    <tableColumn id="2" name="thread_count">
      <calculatedColumnFormula>MID(A2, 1, FIND(":", A2)-1)</calculatedColumnFormula>
    </tableColumn>
    <tableColumn id="3" name="label" dataDxfId="5">
      <calculatedColumnFormula>MID(Table1[[#This Row],[sampler_label]], FIND(":", Table1[[#This Row],[sampler_label]])+1, LEN(Table1[[#This Row],[sampler_label]]))</calculatedColumnFormula>
    </tableColumn>
    <tableColumn id="4" name="sample_count"/>
    <tableColumn id="5" name="average"/>
    <tableColumn id="6" name="aggregate_report_median"/>
    <tableColumn id="7" name="aggregate_report_90%_line"/>
    <tableColumn id="8" name="aggregate_report_min"/>
    <tableColumn id="9" name="aggregate_report_max"/>
    <tableColumn id="10" name="aggregate_report_error%"/>
    <tableColumn id="11" name="aggregate_report_rate"/>
    <tableColumn id="12" name="aggregate_report_bandwidth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L55" totalsRowShown="0">
  <autoFilter ref="A1:L55"/>
  <sortState ref="A2:L56">
    <sortCondition ref="C2:C56"/>
    <sortCondition ref="B2:B56"/>
  </sortState>
  <tableColumns count="12">
    <tableColumn id="1" name="sampler_label"/>
    <tableColumn id="12" name="thread_count" dataDxfId="4">
      <calculatedColumnFormula>MID(Table2[[#This Row],[sampler_label]], 1, FIND(":", Table2[[#This Row],[sampler_label]])-1)</calculatedColumnFormula>
    </tableColumn>
    <tableColumn id="11" name="label" dataDxfId="3">
      <calculatedColumnFormula>MID(Table2[[#This Row],[sampler_label]], FIND(":", Table2[[#This Row],[sampler_label]])+1, LEN(Table2[[#This Row],[sampler_label]]))</calculatedColumnFormula>
    </tableColumn>
    <tableColumn id="2" name="sample_count"/>
    <tableColumn id="3" name="average"/>
    <tableColumn id="4" name="aggregate_report_median"/>
    <tableColumn id="5" name="aggregate_report_90%_line"/>
    <tableColumn id="6" name="aggregate_report_min"/>
    <tableColumn id="7" name="aggregate_report_max"/>
    <tableColumn id="8" name="aggregate_report_error%"/>
    <tableColumn id="9" name="aggregate_report_rate"/>
    <tableColumn id="10" name="aggregate_report_bandwidth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C19" totalsRowShown="0">
  <autoFilter ref="A1:C19"/>
  <tableColumns count="3">
    <tableColumn id="1" name="thread_count" dataDxfId="2">
      <calculatedColumnFormula>Table1[[#This Row],[thread_count]]</calculatedColumnFormula>
    </tableColumn>
    <tableColumn id="2" name="fib_avg" dataDxfId="0">
      <calculatedColumnFormula>AVERAGE('1m-1'!E2,'1m-2'!E2)</calculatedColumnFormula>
    </tableColumn>
    <tableColumn id="3" name="random_avg" dataDxfId="1">
      <calculatedColumnFormula>AVERAGE('1m-1'!E38,'1m-2'!E38)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A2" sqref="A2"/>
    </sheetView>
  </sheetViews>
  <sheetFormatPr baseColWidth="10" defaultRowHeight="15" x14ac:dyDescent="0"/>
  <cols>
    <col min="1" max="1" width="15.1640625" customWidth="1"/>
    <col min="2" max="2" width="15.1640625" bestFit="1" customWidth="1"/>
    <col min="3" max="3" width="8" bestFit="1" customWidth="1"/>
    <col min="4" max="4" width="15.6640625" bestFit="1" customWidth="1"/>
    <col min="5" max="5" width="10.5" bestFit="1" customWidth="1"/>
    <col min="6" max="6" width="25.1640625" customWidth="1"/>
    <col min="7" max="7" width="26.5" customWidth="1"/>
    <col min="8" max="8" width="22.1640625" customWidth="1"/>
    <col min="9" max="9" width="22.5" customWidth="1"/>
    <col min="10" max="10" width="24.6640625" customWidth="1"/>
    <col min="11" max="11" width="22.33203125" customWidth="1"/>
    <col min="12" max="12" width="27.6640625" customWidth="1"/>
  </cols>
  <sheetData>
    <row r="1" spans="1:12">
      <c r="A1" t="s">
        <v>0</v>
      </c>
      <c r="B1" t="s">
        <v>63</v>
      </c>
      <c r="C1" t="s">
        <v>64</v>
      </c>
      <c r="D1" t="s">
        <v>67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>
      <c r="A2" t="s">
        <v>10</v>
      </c>
      <c r="B2" t="str">
        <f>MID(A2, 1, FIND(":", A2)-1)</f>
        <v>2</v>
      </c>
      <c r="C2" t="str">
        <f>MID(Table1[[#This Row],[sampler_label]], FIND(":", Table1[[#This Row],[sampler_label]])+1, LEN(Table1[[#This Row],[sampler_label]]))</f>
        <v>Fib</v>
      </c>
      <c r="D2">
        <v>3217</v>
      </c>
      <c r="E2">
        <v>100</v>
      </c>
      <c r="F2">
        <v>108</v>
      </c>
      <c r="G2">
        <v>113</v>
      </c>
      <c r="H2">
        <v>82</v>
      </c>
      <c r="I2">
        <v>164</v>
      </c>
      <c r="J2">
        <v>0</v>
      </c>
      <c r="K2">
        <v>10.665207950005801</v>
      </c>
      <c r="L2">
        <v>6.16128428191357</v>
      </c>
    </row>
    <row r="3" spans="1:12">
      <c r="A3" t="s">
        <v>13</v>
      </c>
      <c r="B3" t="str">
        <f>MID(A3, 1, FIND(":", A3)-1)</f>
        <v>4</v>
      </c>
      <c r="C3" t="str">
        <f>MID(Table1[[#This Row],[sampler_label]], FIND(":", Table1[[#This Row],[sampler_label]])+1, LEN(Table1[[#This Row],[sampler_label]]))</f>
        <v>Fib</v>
      </c>
      <c r="D3">
        <v>3649</v>
      </c>
      <c r="E3">
        <v>247</v>
      </c>
      <c r="F3">
        <v>225</v>
      </c>
      <c r="G3">
        <v>376</v>
      </c>
      <c r="H3">
        <v>107</v>
      </c>
      <c r="I3">
        <v>509</v>
      </c>
      <c r="J3">
        <v>0</v>
      </c>
      <c r="K3">
        <v>12.0789817772554</v>
      </c>
      <c r="L3">
        <v>6.9780473133451304</v>
      </c>
    </row>
    <row r="4" spans="1:12">
      <c r="A4" t="s">
        <v>16</v>
      </c>
      <c r="B4" t="str">
        <f>MID(A4, 1, FIND(":", A4)-1)</f>
        <v>8</v>
      </c>
      <c r="C4" t="str">
        <f>MID(Table1[[#This Row],[sampler_label]], FIND(":", Table1[[#This Row],[sampler_label]])+1, LEN(Table1[[#This Row],[sampler_label]]))</f>
        <v>Fib</v>
      </c>
      <c r="D4">
        <v>3593</v>
      </c>
      <c r="E4">
        <v>550</v>
      </c>
      <c r="F4">
        <v>591</v>
      </c>
      <c r="G4">
        <v>794</v>
      </c>
      <c r="H4">
        <v>107</v>
      </c>
      <c r="I4">
        <v>1049</v>
      </c>
      <c r="J4">
        <v>0</v>
      </c>
      <c r="K4">
        <v>11.885544161428999</v>
      </c>
      <c r="L4">
        <v>6.8657738587495798</v>
      </c>
    </row>
    <row r="5" spans="1:12">
      <c r="A5" t="s">
        <v>19</v>
      </c>
      <c r="B5" t="str">
        <f>MID(A5, 1, FIND(":", A5)-1)</f>
        <v>12</v>
      </c>
      <c r="C5" t="str">
        <f>MID(Table1[[#This Row],[sampler_label]], FIND(":", Table1[[#This Row],[sampler_label]])+1, LEN(Table1[[#This Row],[sampler_label]]))</f>
        <v>Fib</v>
      </c>
      <c r="D5">
        <v>3340</v>
      </c>
      <c r="E5">
        <v>981</v>
      </c>
      <c r="F5">
        <v>1012</v>
      </c>
      <c r="G5">
        <v>1357</v>
      </c>
      <c r="H5">
        <v>117</v>
      </c>
      <c r="I5">
        <v>1794</v>
      </c>
      <c r="J5">
        <v>0</v>
      </c>
      <c r="K5">
        <v>10.9738107050509</v>
      </c>
      <c r="L5">
        <v>6.3392674529588202</v>
      </c>
    </row>
    <row r="6" spans="1:12">
      <c r="A6" t="s">
        <v>22</v>
      </c>
      <c r="B6" t="str">
        <f>MID(A6, 1, FIND(":", A6)-1)</f>
        <v>16</v>
      </c>
      <c r="C6" t="str">
        <f>MID(Table1[[#This Row],[sampler_label]], FIND(":", Table1[[#This Row],[sampler_label]])+1, LEN(Table1[[#This Row],[sampler_label]]))</f>
        <v>Fib</v>
      </c>
      <c r="D6">
        <v>3103</v>
      </c>
      <c r="E6">
        <v>1457</v>
      </c>
      <c r="F6">
        <v>1436</v>
      </c>
      <c r="G6">
        <v>1926</v>
      </c>
      <c r="H6">
        <v>178</v>
      </c>
      <c r="I6">
        <v>2608</v>
      </c>
      <c r="J6">
        <v>0</v>
      </c>
      <c r="K6">
        <v>10.180847014974299</v>
      </c>
      <c r="L6">
        <v>5.8814254190617703</v>
      </c>
    </row>
    <row r="7" spans="1:12">
      <c r="A7" t="s">
        <v>25</v>
      </c>
      <c r="B7" t="str">
        <f>MID(A7, 1, FIND(":", A7)-1)</f>
        <v>24</v>
      </c>
      <c r="C7" t="str">
        <f>MID(Table1[[#This Row],[sampler_label]], FIND(":", Table1[[#This Row],[sampler_label]])+1, LEN(Table1[[#This Row],[sampler_label]]))</f>
        <v>Fib</v>
      </c>
      <c r="D7">
        <v>3122</v>
      </c>
      <c r="E7">
        <v>2216</v>
      </c>
      <c r="F7">
        <v>2212</v>
      </c>
      <c r="G7">
        <v>3033</v>
      </c>
      <c r="H7">
        <v>178</v>
      </c>
      <c r="I7">
        <v>4086</v>
      </c>
      <c r="J7">
        <v>0</v>
      </c>
      <c r="K7">
        <v>10.1738217984397</v>
      </c>
      <c r="L7">
        <v>5.8782082916484697</v>
      </c>
    </row>
    <row r="8" spans="1:12">
      <c r="A8" t="s">
        <v>28</v>
      </c>
      <c r="B8" t="str">
        <f>MID(A8, 1, FIND(":", A8)-1)</f>
        <v>32</v>
      </c>
      <c r="C8" t="str">
        <f>MID(Table1[[#This Row],[sampler_label]], FIND(":", Table1[[#This Row],[sampler_label]])+1, LEN(Table1[[#This Row],[sampler_label]]))</f>
        <v>Fib</v>
      </c>
      <c r="D8">
        <v>3776</v>
      </c>
      <c r="E8">
        <v>2443</v>
      </c>
      <c r="F8">
        <v>2365</v>
      </c>
      <c r="G8">
        <v>3832</v>
      </c>
      <c r="H8">
        <v>178</v>
      </c>
      <c r="I8">
        <v>5653</v>
      </c>
      <c r="J8">
        <v>0</v>
      </c>
      <c r="K8">
        <v>12.192286828713801</v>
      </c>
      <c r="L8">
        <v>7.0442260997597703</v>
      </c>
    </row>
    <row r="9" spans="1:12">
      <c r="A9" t="s">
        <v>31</v>
      </c>
      <c r="B9" t="str">
        <f>MID(A9, 1, FIND(":", A9)-1)</f>
        <v>48</v>
      </c>
      <c r="C9" t="str">
        <f>MID(Table1[[#This Row],[sampler_label]], FIND(":", Table1[[#This Row],[sampler_label]])+1, LEN(Table1[[#This Row],[sampler_label]]))</f>
        <v>Fib</v>
      </c>
      <c r="D9">
        <v>3174</v>
      </c>
      <c r="E9">
        <v>4361</v>
      </c>
      <c r="F9">
        <v>4436</v>
      </c>
      <c r="G9">
        <v>5234</v>
      </c>
      <c r="H9">
        <v>178</v>
      </c>
      <c r="I9">
        <v>6600</v>
      </c>
      <c r="J9">
        <v>0</v>
      </c>
      <c r="K9">
        <v>10.169035383373201</v>
      </c>
      <c r="L9">
        <v>5.8728756189447102</v>
      </c>
    </row>
    <row r="10" spans="1:12">
      <c r="A10" t="s">
        <v>34</v>
      </c>
      <c r="B10" t="str">
        <f>MID(A10, 1, FIND(":", A10)-1)</f>
        <v>56</v>
      </c>
      <c r="C10" t="str">
        <f>MID(Table1[[#This Row],[sampler_label]], FIND(":", Table1[[#This Row],[sampler_label]])+1, LEN(Table1[[#This Row],[sampler_label]]))</f>
        <v>Fib</v>
      </c>
      <c r="D10">
        <v>3199</v>
      </c>
      <c r="E10">
        <v>5089</v>
      </c>
      <c r="F10">
        <v>5164</v>
      </c>
      <c r="G10">
        <v>5837</v>
      </c>
      <c r="H10">
        <v>178</v>
      </c>
      <c r="I10">
        <v>6668</v>
      </c>
      <c r="J10">
        <v>0</v>
      </c>
      <c r="K10">
        <v>10.172250964281</v>
      </c>
      <c r="L10">
        <v>5.8740506243580697</v>
      </c>
    </row>
    <row r="11" spans="1:12">
      <c r="A11" t="s">
        <v>37</v>
      </c>
      <c r="B11" t="str">
        <f>MID(A11, 1, FIND(":", A11)-1)</f>
        <v>64</v>
      </c>
      <c r="C11" t="str">
        <f>MID(Table1[[#This Row],[sampler_label]], FIND(":", Table1[[#This Row],[sampler_label]])+1, LEN(Table1[[#This Row],[sampler_label]]))</f>
        <v>Fib</v>
      </c>
      <c r="D11">
        <v>3215</v>
      </c>
      <c r="E11">
        <v>5804</v>
      </c>
      <c r="F11">
        <v>5856</v>
      </c>
      <c r="G11">
        <v>6670</v>
      </c>
      <c r="H11">
        <v>182</v>
      </c>
      <c r="I11">
        <v>7361</v>
      </c>
      <c r="J11">
        <v>0</v>
      </c>
      <c r="K11">
        <v>10.167036664579401</v>
      </c>
      <c r="L11">
        <v>5.87010978185935</v>
      </c>
    </row>
    <row r="12" spans="1:12">
      <c r="A12" t="s">
        <v>40</v>
      </c>
      <c r="B12" t="str">
        <f>MID(A12, 1, FIND(":", A12)-1)</f>
        <v>96</v>
      </c>
      <c r="C12" t="str">
        <f>MID(Table1[[#This Row],[sampler_label]], FIND(":", Table1[[#This Row],[sampler_label]])+1, LEN(Table1[[#This Row],[sampler_label]]))</f>
        <v>Fib</v>
      </c>
      <c r="D12">
        <v>3281</v>
      </c>
      <c r="E12">
        <v>8616</v>
      </c>
      <c r="F12">
        <v>8634</v>
      </c>
      <c r="G12">
        <v>9928</v>
      </c>
      <c r="H12">
        <v>178</v>
      </c>
      <c r="I12">
        <v>10657</v>
      </c>
      <c r="J12">
        <v>0</v>
      </c>
      <c r="K12">
        <v>10.1353960403685</v>
      </c>
      <c r="L12">
        <v>5.8518452749623897</v>
      </c>
    </row>
    <row r="13" spans="1:12">
      <c r="A13" t="s">
        <v>43</v>
      </c>
      <c r="B13" t="str">
        <f>MID(A13, 1, FIND(":", A13)-1)</f>
        <v>128</v>
      </c>
      <c r="C13" t="str">
        <f>MID(Table1[[#This Row],[sampler_label]], FIND(":", Table1[[#This Row],[sampler_label]])+1, LEN(Table1[[#This Row],[sampler_label]]))</f>
        <v>Fib</v>
      </c>
      <c r="D13">
        <v>3807</v>
      </c>
      <c r="E13">
        <v>9936</v>
      </c>
      <c r="F13">
        <v>10557</v>
      </c>
      <c r="G13">
        <v>13007</v>
      </c>
      <c r="H13">
        <v>178</v>
      </c>
      <c r="I13">
        <v>13805</v>
      </c>
      <c r="J13">
        <v>0</v>
      </c>
      <c r="K13">
        <v>11.540210373154601</v>
      </c>
      <c r="L13">
        <v>6.6713259296659499</v>
      </c>
    </row>
    <row r="14" spans="1:12">
      <c r="A14" t="s">
        <v>46</v>
      </c>
      <c r="B14" t="str">
        <f>MID(A14, 1, FIND(":", A14)-1)</f>
        <v>256</v>
      </c>
      <c r="C14" t="str">
        <f>MID(Table1[[#This Row],[sampler_label]], FIND(":", Table1[[#This Row],[sampler_label]])+1, LEN(Table1[[#This Row],[sampler_label]]))</f>
        <v>Fib</v>
      </c>
      <c r="D14">
        <v>3623</v>
      </c>
      <c r="E14">
        <v>13379</v>
      </c>
      <c r="F14">
        <v>13180</v>
      </c>
      <c r="G14">
        <v>15545</v>
      </c>
      <c r="H14">
        <v>202</v>
      </c>
      <c r="I14">
        <v>16719</v>
      </c>
      <c r="J14">
        <v>0</v>
      </c>
      <c r="K14">
        <v>10.114658857096501</v>
      </c>
      <c r="L14">
        <v>5.8475371517589601</v>
      </c>
    </row>
    <row r="15" spans="1:12">
      <c r="A15" t="s">
        <v>49</v>
      </c>
      <c r="B15" t="str">
        <f>MID(A15, 1, FIND(":", A15)-1)</f>
        <v>512</v>
      </c>
      <c r="C15" t="str">
        <f>MID(Table1[[#This Row],[sampler_label]], FIND(":", Table1[[#This Row],[sampler_label]])+1, LEN(Table1[[#This Row],[sampler_label]]))</f>
        <v>Fib</v>
      </c>
      <c r="D15">
        <v>4869</v>
      </c>
      <c r="E15">
        <v>17469</v>
      </c>
      <c r="F15">
        <v>14235</v>
      </c>
      <c r="G15">
        <v>33767</v>
      </c>
      <c r="H15">
        <v>177</v>
      </c>
      <c r="I15">
        <v>72744</v>
      </c>
      <c r="J15">
        <v>0.135551447935921</v>
      </c>
      <c r="K15">
        <v>11.6993209636261</v>
      </c>
      <c r="L15">
        <v>9.1001382671597195</v>
      </c>
    </row>
    <row r="16" spans="1:12">
      <c r="A16" t="s">
        <v>52</v>
      </c>
      <c r="B16" t="str">
        <f>MID(A16, 1, FIND(":", A16)-1)</f>
        <v>1024</v>
      </c>
      <c r="C16" t="str">
        <f>MID(Table1[[#This Row],[sampler_label]], FIND(":", Table1[[#This Row],[sampler_label]])+1, LEN(Table1[[#This Row],[sampler_label]]))</f>
        <v>Fib</v>
      </c>
      <c r="D16">
        <v>8935</v>
      </c>
      <c r="E16">
        <v>20244</v>
      </c>
      <c r="F16">
        <v>15491</v>
      </c>
      <c r="G16">
        <v>28038</v>
      </c>
      <c r="H16">
        <v>177</v>
      </c>
      <c r="I16">
        <v>64467</v>
      </c>
      <c r="J16">
        <v>0.41108002238388303</v>
      </c>
      <c r="K16">
        <v>17.092136851871299</v>
      </c>
      <c r="L16">
        <v>19.950701765765</v>
      </c>
    </row>
    <row r="17" spans="1:12">
      <c r="A17" t="s">
        <v>55</v>
      </c>
      <c r="B17" t="str">
        <f>MID(A17, 1, FIND(":", A17)-1)</f>
        <v>1280</v>
      </c>
      <c r="C17" t="str">
        <f>MID(Table1[[#This Row],[sampler_label]], FIND(":", Table1[[#This Row],[sampler_label]])+1, LEN(Table1[[#This Row],[sampler_label]]))</f>
        <v>Fib</v>
      </c>
      <c r="D17">
        <v>11240</v>
      </c>
      <c r="E17">
        <v>21313</v>
      </c>
      <c r="F17">
        <v>15747</v>
      </c>
      <c r="G17">
        <v>28140</v>
      </c>
      <c r="H17">
        <v>178</v>
      </c>
      <c r="I17">
        <v>99075</v>
      </c>
      <c r="J17">
        <v>0.479448398576512</v>
      </c>
      <c r="K17">
        <v>19.4078867850248</v>
      </c>
      <c r="L17">
        <v>24.685899987869998</v>
      </c>
    </row>
    <row r="18" spans="1:12">
      <c r="A18" t="s">
        <v>58</v>
      </c>
      <c r="B18" t="str">
        <f>MID(A18, 1, FIND(":", A18)-1)</f>
        <v>1536</v>
      </c>
      <c r="C18" t="str">
        <f>MID(Table1[[#This Row],[sampler_label]], FIND(":", Table1[[#This Row],[sampler_label]])+1, LEN(Table1[[#This Row],[sampler_label]]))</f>
        <v>Fib</v>
      </c>
      <c r="D18">
        <v>11595</v>
      </c>
      <c r="E18">
        <v>21837</v>
      </c>
      <c r="F18">
        <v>27454</v>
      </c>
      <c r="G18">
        <v>28142</v>
      </c>
      <c r="H18">
        <v>178</v>
      </c>
      <c r="I18">
        <v>89633</v>
      </c>
      <c r="J18">
        <v>0.53436826218197497</v>
      </c>
      <c r="K18">
        <v>21.578114822741199</v>
      </c>
      <c r="L18">
        <v>29.038492573508801</v>
      </c>
    </row>
    <row r="19" spans="1:12">
      <c r="A19" t="s">
        <v>61</v>
      </c>
      <c r="B19" t="str">
        <f>MID(A19, 1, FIND(":", A19)-1)</f>
        <v>2048</v>
      </c>
      <c r="C19" t="str">
        <f>MID(Table1[[#This Row],[sampler_label]], FIND(":", Table1[[#This Row],[sampler_label]])+1, LEN(Table1[[#This Row],[sampler_label]]))</f>
        <v>Fib</v>
      </c>
      <c r="D19">
        <v>19488</v>
      </c>
      <c r="E19">
        <v>23503</v>
      </c>
      <c r="F19">
        <v>27618</v>
      </c>
      <c r="G19">
        <v>28177</v>
      </c>
      <c r="H19">
        <v>221</v>
      </c>
      <c r="I19">
        <v>258998</v>
      </c>
      <c r="J19">
        <v>0.61617405582922802</v>
      </c>
      <c r="K19">
        <v>26.215782471423999</v>
      </c>
      <c r="L19">
        <v>38.534306628841101</v>
      </c>
    </row>
    <row r="20" spans="1:12">
      <c r="A20" t="s">
        <v>9</v>
      </c>
      <c r="B20" t="str">
        <f>MID(A20, 1, FIND(":", A20)-1)</f>
        <v>2</v>
      </c>
      <c r="C20" t="str">
        <f>MID(Table1[[#This Row],[sampler_label]], FIND(":", Table1[[#This Row],[sampler_label]])+1, LEN(Table1[[#This Row],[sampler_label]]))</f>
        <v>Home</v>
      </c>
      <c r="D20">
        <v>3217</v>
      </c>
      <c r="E20">
        <v>1</v>
      </c>
      <c r="F20">
        <v>1</v>
      </c>
      <c r="G20">
        <v>3</v>
      </c>
      <c r="H20">
        <v>0</v>
      </c>
      <c r="I20">
        <v>101</v>
      </c>
      <c r="J20">
        <v>0</v>
      </c>
      <c r="K20">
        <v>10.6658090697504</v>
      </c>
      <c r="L20">
        <v>5.0158903397675196</v>
      </c>
    </row>
    <row r="21" spans="1:12">
      <c r="A21" t="s">
        <v>12</v>
      </c>
      <c r="B21" t="str">
        <f>MID(A21, 1, FIND(":", A21)-1)</f>
        <v>4</v>
      </c>
      <c r="C21" t="str">
        <f>MID(Table1[[#This Row],[sampler_label]], FIND(":", Table1[[#This Row],[sampler_label]])+1, LEN(Table1[[#This Row],[sampler_label]]))</f>
        <v>Home</v>
      </c>
      <c r="D21">
        <v>3649</v>
      </c>
      <c r="E21">
        <v>1</v>
      </c>
      <c r="F21">
        <v>1</v>
      </c>
      <c r="G21">
        <v>4</v>
      </c>
      <c r="H21">
        <v>0</v>
      </c>
      <c r="I21">
        <v>16</v>
      </c>
      <c r="J21">
        <v>0</v>
      </c>
      <c r="K21">
        <v>12.0840618873523</v>
      </c>
      <c r="L21">
        <v>5.6828959835975903</v>
      </c>
    </row>
    <row r="22" spans="1:12">
      <c r="A22" t="s">
        <v>15</v>
      </c>
      <c r="B22" t="str">
        <f>MID(A22, 1, FIND(":", A22)-1)</f>
        <v>8</v>
      </c>
      <c r="C22" t="str">
        <f>MID(Table1[[#This Row],[sampler_label]], FIND(":", Table1[[#This Row],[sampler_label]])+1, LEN(Table1[[#This Row],[sampler_label]]))</f>
        <v>Home</v>
      </c>
      <c r="D22">
        <v>3594</v>
      </c>
      <c r="E22">
        <v>2</v>
      </c>
      <c r="F22">
        <v>2</v>
      </c>
      <c r="G22">
        <v>6</v>
      </c>
      <c r="H22">
        <v>0</v>
      </c>
      <c r="I22">
        <v>92</v>
      </c>
      <c r="J22">
        <v>0</v>
      </c>
      <c r="K22">
        <v>11.9008986933515</v>
      </c>
      <c r="L22">
        <v>5.5971853952396398</v>
      </c>
    </row>
    <row r="23" spans="1:12">
      <c r="A23" t="s">
        <v>18</v>
      </c>
      <c r="B23" t="str">
        <f>MID(A23, 1, FIND(":", A23)-1)</f>
        <v>12</v>
      </c>
      <c r="C23" t="str">
        <f>MID(Table1[[#This Row],[sampler_label]], FIND(":", Table1[[#This Row],[sampler_label]])+1, LEN(Table1[[#This Row],[sampler_label]]))</f>
        <v>Home</v>
      </c>
      <c r="D23">
        <v>3342</v>
      </c>
      <c r="E23">
        <v>2</v>
      </c>
      <c r="F23">
        <v>2</v>
      </c>
      <c r="G23">
        <v>5</v>
      </c>
      <c r="H23">
        <v>0</v>
      </c>
      <c r="I23">
        <v>22</v>
      </c>
      <c r="J23">
        <v>0</v>
      </c>
      <c r="K23">
        <v>10.993746525390501</v>
      </c>
      <c r="L23">
        <v>5.1698179386889702</v>
      </c>
    </row>
    <row r="24" spans="1:12">
      <c r="A24" t="s">
        <v>21</v>
      </c>
      <c r="B24" t="str">
        <f>MID(A24, 1, FIND(":", A24)-1)</f>
        <v>16</v>
      </c>
      <c r="C24" t="str">
        <f>MID(Table1[[#This Row],[sampler_label]], FIND(":", Table1[[#This Row],[sampler_label]])+1, LEN(Table1[[#This Row],[sampler_label]]))</f>
        <v>Home</v>
      </c>
      <c r="D24">
        <v>3103</v>
      </c>
      <c r="E24">
        <v>2</v>
      </c>
      <c r="F24">
        <v>2</v>
      </c>
      <c r="G24">
        <v>4</v>
      </c>
      <c r="H24">
        <v>0</v>
      </c>
      <c r="I24">
        <v>39</v>
      </c>
      <c r="J24">
        <v>0</v>
      </c>
      <c r="K24">
        <v>10.207606196276799</v>
      </c>
      <c r="L24">
        <v>4.8003638700742401</v>
      </c>
    </row>
    <row r="25" spans="1:12">
      <c r="A25" t="s">
        <v>24</v>
      </c>
      <c r="B25" t="str">
        <f>MID(A25, 1, FIND(":", A25)-1)</f>
        <v>24</v>
      </c>
      <c r="C25" t="str">
        <f>MID(Table1[[#This Row],[sampler_label]], FIND(":", Table1[[#This Row],[sampler_label]])+1, LEN(Table1[[#This Row],[sampler_label]]))</f>
        <v>Home</v>
      </c>
      <c r="D25">
        <v>3122</v>
      </c>
      <c r="E25">
        <v>5</v>
      </c>
      <c r="F25">
        <v>2</v>
      </c>
      <c r="G25">
        <v>5</v>
      </c>
      <c r="H25">
        <v>0</v>
      </c>
      <c r="I25">
        <v>2026</v>
      </c>
      <c r="J25">
        <v>0</v>
      </c>
      <c r="K25">
        <v>10.2117582410393</v>
      </c>
      <c r="L25">
        <v>4.80337492252049</v>
      </c>
    </row>
    <row r="26" spans="1:12">
      <c r="A26" t="s">
        <v>27</v>
      </c>
      <c r="B26" t="str">
        <f>MID(A26, 1, FIND(":", A26)-1)</f>
        <v>32</v>
      </c>
      <c r="C26" t="str">
        <f>MID(Table1[[#This Row],[sampler_label]], FIND(":", Table1[[#This Row],[sampler_label]])+1, LEN(Table1[[#This Row],[sampler_label]]))</f>
        <v>Home</v>
      </c>
      <c r="D26">
        <v>3776</v>
      </c>
      <c r="E26">
        <v>4</v>
      </c>
      <c r="F26">
        <v>2</v>
      </c>
      <c r="G26">
        <v>7</v>
      </c>
      <c r="H26">
        <v>0</v>
      </c>
      <c r="I26">
        <v>291</v>
      </c>
      <c r="J26">
        <v>0</v>
      </c>
      <c r="K26">
        <v>12.264080470036401</v>
      </c>
      <c r="L26">
        <v>5.7683766332890496</v>
      </c>
    </row>
    <row r="27" spans="1:12">
      <c r="A27" t="s">
        <v>30</v>
      </c>
      <c r="B27" t="str">
        <f>MID(A27, 1, FIND(":", A27)-1)</f>
        <v>48</v>
      </c>
      <c r="C27" t="str">
        <f>MID(Table1[[#This Row],[sampler_label]], FIND(":", Table1[[#This Row],[sampler_label]])+1, LEN(Table1[[#This Row],[sampler_label]]))</f>
        <v>Home</v>
      </c>
      <c r="D27">
        <v>3174</v>
      </c>
      <c r="E27">
        <v>22</v>
      </c>
      <c r="F27">
        <v>7</v>
      </c>
      <c r="G27">
        <v>40</v>
      </c>
      <c r="H27">
        <v>0</v>
      </c>
      <c r="I27">
        <v>2564</v>
      </c>
      <c r="J27">
        <v>0</v>
      </c>
      <c r="K27">
        <v>10.243467933491599</v>
      </c>
      <c r="L27">
        <v>4.8198044010766203</v>
      </c>
    </row>
    <row r="28" spans="1:12">
      <c r="A28" t="s">
        <v>33</v>
      </c>
      <c r="B28" t="str">
        <f>MID(A28, 1, FIND(":", A28)-1)</f>
        <v>56</v>
      </c>
      <c r="C28" t="str">
        <f>MID(Table1[[#This Row],[sampler_label]], FIND(":", Table1[[#This Row],[sampler_label]])+1, LEN(Table1[[#This Row],[sampler_label]]))</f>
        <v>Home</v>
      </c>
      <c r="D28">
        <v>3199</v>
      </c>
      <c r="E28">
        <v>18</v>
      </c>
      <c r="F28">
        <v>10</v>
      </c>
      <c r="G28">
        <v>42</v>
      </c>
      <c r="H28">
        <v>0</v>
      </c>
      <c r="I28">
        <v>1430</v>
      </c>
      <c r="J28">
        <v>0</v>
      </c>
      <c r="K28">
        <v>10.254026764965101</v>
      </c>
      <c r="L28">
        <v>4.8262518531132299</v>
      </c>
    </row>
    <row r="29" spans="1:12">
      <c r="A29" t="s">
        <v>36</v>
      </c>
      <c r="B29" t="str">
        <f>MID(A29, 1, FIND(":", A29)-1)</f>
        <v>64</v>
      </c>
      <c r="C29" t="str">
        <f>MID(Table1[[#This Row],[sampler_label]], FIND(":", Table1[[#This Row],[sampler_label]])+1, LEN(Table1[[#This Row],[sampler_label]]))</f>
        <v>Home</v>
      </c>
      <c r="D29">
        <v>3216</v>
      </c>
      <c r="E29">
        <v>22</v>
      </c>
      <c r="F29">
        <v>14</v>
      </c>
      <c r="G29">
        <v>50</v>
      </c>
      <c r="H29">
        <v>0</v>
      </c>
      <c r="I29">
        <v>1469</v>
      </c>
      <c r="J29">
        <v>0</v>
      </c>
      <c r="K29">
        <v>10.2420382165605</v>
      </c>
      <c r="L29">
        <v>4.8205613057324799</v>
      </c>
    </row>
    <row r="30" spans="1:12">
      <c r="A30" t="s">
        <v>39</v>
      </c>
      <c r="B30" t="str">
        <f>MID(A30, 1, FIND(":", A30)-1)</f>
        <v>96</v>
      </c>
      <c r="C30" t="str">
        <f>MID(Table1[[#This Row],[sampler_label]], FIND(":", Table1[[#This Row],[sampler_label]])+1, LEN(Table1[[#This Row],[sampler_label]]))</f>
        <v>Home</v>
      </c>
      <c r="D30">
        <v>3282</v>
      </c>
      <c r="E30">
        <v>55</v>
      </c>
      <c r="F30">
        <v>27</v>
      </c>
      <c r="G30">
        <v>79</v>
      </c>
      <c r="H30">
        <v>0</v>
      </c>
      <c r="I30">
        <v>2987</v>
      </c>
      <c r="J30">
        <v>0</v>
      </c>
      <c r="K30">
        <v>10.254487509959199</v>
      </c>
      <c r="L30">
        <v>4.8263616312040103</v>
      </c>
    </row>
    <row r="31" spans="1:12">
      <c r="A31" t="s">
        <v>42</v>
      </c>
      <c r="B31" t="str">
        <f>MID(A31, 1, FIND(":", A31)-1)</f>
        <v>128</v>
      </c>
      <c r="C31" t="str">
        <f>MID(Table1[[#This Row],[sampler_label]], FIND(":", Table1[[#This Row],[sampler_label]])+1, LEN(Table1[[#This Row],[sampler_label]]))</f>
        <v>Home</v>
      </c>
      <c r="D31">
        <v>3807</v>
      </c>
      <c r="E31">
        <v>57</v>
      </c>
      <c r="F31">
        <v>25</v>
      </c>
      <c r="G31">
        <v>104</v>
      </c>
      <c r="H31">
        <v>0</v>
      </c>
      <c r="I31">
        <v>2574</v>
      </c>
      <c r="J31">
        <v>0</v>
      </c>
      <c r="K31">
        <v>11.7058501577384</v>
      </c>
      <c r="L31">
        <v>5.5102985422265398</v>
      </c>
    </row>
    <row r="32" spans="1:12">
      <c r="A32" t="s">
        <v>45</v>
      </c>
      <c r="B32" t="str">
        <f>MID(A32, 1, FIND(":", A32)-1)</f>
        <v>256</v>
      </c>
      <c r="C32" t="str">
        <f>MID(Table1[[#This Row],[sampler_label]], FIND(":", Table1[[#This Row],[sampler_label]])+1, LEN(Table1[[#This Row],[sampler_label]]))</f>
        <v>Home</v>
      </c>
      <c r="D32">
        <v>3731</v>
      </c>
      <c r="E32">
        <v>9493</v>
      </c>
      <c r="F32">
        <v>46</v>
      </c>
      <c r="G32">
        <v>138</v>
      </c>
      <c r="H32">
        <v>0</v>
      </c>
      <c r="I32">
        <v>336744</v>
      </c>
      <c r="J32">
        <v>0</v>
      </c>
      <c r="K32">
        <v>10.582836007170499</v>
      </c>
      <c r="L32">
        <v>4.9820830951887896</v>
      </c>
    </row>
    <row r="33" spans="1:12">
      <c r="A33" t="s">
        <v>48</v>
      </c>
      <c r="B33" t="str">
        <f>MID(A33, 1, FIND(":", A33)-1)</f>
        <v>512</v>
      </c>
      <c r="C33" t="str">
        <f>MID(Table1[[#This Row],[sampler_label]], FIND(":", Table1[[#This Row],[sampler_label]])+1, LEN(Table1[[#This Row],[sampler_label]]))</f>
        <v>Home</v>
      </c>
      <c r="D33">
        <v>5090</v>
      </c>
      <c r="E33">
        <v>15971</v>
      </c>
      <c r="F33">
        <v>65</v>
      </c>
      <c r="G33">
        <v>33866</v>
      </c>
      <c r="H33">
        <v>0</v>
      </c>
      <c r="I33">
        <v>388934</v>
      </c>
      <c r="J33">
        <v>0.14656188605108</v>
      </c>
      <c r="K33">
        <v>12.3224263317419</v>
      </c>
      <c r="L33">
        <v>8.6527090613712492</v>
      </c>
    </row>
    <row r="34" spans="1:12">
      <c r="A34" t="s">
        <v>51</v>
      </c>
      <c r="B34" t="str">
        <f>MID(A34, 1, FIND(":", A34)-1)</f>
        <v>1024</v>
      </c>
      <c r="C34" t="str">
        <f>MID(Table1[[#This Row],[sampler_label]], FIND(":", Table1[[#This Row],[sampler_label]])+1, LEN(Table1[[#This Row],[sampler_label]]))</f>
        <v>Home</v>
      </c>
      <c r="D34">
        <v>9272</v>
      </c>
      <c r="E34">
        <v>19604</v>
      </c>
      <c r="F34">
        <v>129</v>
      </c>
      <c r="G34">
        <v>28106</v>
      </c>
      <c r="H34">
        <v>0</v>
      </c>
      <c r="I34">
        <v>484886</v>
      </c>
      <c r="J34">
        <v>0.42418032786885201</v>
      </c>
      <c r="K34">
        <v>17.776789326257301</v>
      </c>
      <c r="L34">
        <v>20.0606258531785</v>
      </c>
    </row>
    <row r="35" spans="1:12">
      <c r="A35" t="s">
        <v>54</v>
      </c>
      <c r="B35" t="str">
        <f>MID(A35, 1, FIND(":", A35)-1)</f>
        <v>1280</v>
      </c>
      <c r="C35" t="str">
        <f>MID(Table1[[#This Row],[sampler_label]], FIND(":", Table1[[#This Row],[sampler_label]])+1, LEN(Table1[[#This Row],[sampler_label]]))</f>
        <v>Home</v>
      </c>
      <c r="D35">
        <v>11610</v>
      </c>
      <c r="E35">
        <v>20510</v>
      </c>
      <c r="F35">
        <v>21406</v>
      </c>
      <c r="G35">
        <v>28160</v>
      </c>
      <c r="H35">
        <v>0</v>
      </c>
      <c r="I35">
        <v>496363</v>
      </c>
      <c r="J35">
        <v>0.49414298018949099</v>
      </c>
      <c r="K35">
        <v>20.2419267664175</v>
      </c>
      <c r="L35">
        <v>25.130451582065199</v>
      </c>
    </row>
    <row r="36" spans="1:12">
      <c r="A36" t="s">
        <v>57</v>
      </c>
      <c r="B36" t="str">
        <f>MID(A36, 1, FIND(":", A36)-1)</f>
        <v>1536</v>
      </c>
      <c r="C36" t="str">
        <f>MID(Table1[[#This Row],[sampler_label]], FIND(":", Table1[[#This Row],[sampler_label]])+1, LEN(Table1[[#This Row],[sampler_label]]))</f>
        <v>Home</v>
      </c>
      <c r="D36">
        <v>12021</v>
      </c>
      <c r="E36">
        <v>21550</v>
      </c>
      <c r="F36">
        <v>27610</v>
      </c>
      <c r="G36">
        <v>28171</v>
      </c>
      <c r="H36">
        <v>0</v>
      </c>
      <c r="I36">
        <v>492524</v>
      </c>
      <c r="J36">
        <v>0.54795774062058</v>
      </c>
      <c r="K36">
        <v>22.384557802101199</v>
      </c>
      <c r="L36">
        <v>29.545459075117002</v>
      </c>
    </row>
    <row r="37" spans="1:12">
      <c r="A37" t="s">
        <v>60</v>
      </c>
      <c r="B37" t="str">
        <f>MID(A37, 1, FIND(":", A37)-1)</f>
        <v>2048</v>
      </c>
      <c r="C37" t="str">
        <f>MID(Table1[[#This Row],[sampler_label]], FIND(":", Table1[[#This Row],[sampler_label]])+1, LEN(Table1[[#This Row],[sampler_label]]))</f>
        <v>Home</v>
      </c>
      <c r="D37">
        <v>20098</v>
      </c>
      <c r="E37">
        <v>22024</v>
      </c>
      <c r="F37">
        <v>27662</v>
      </c>
      <c r="G37">
        <v>28184</v>
      </c>
      <c r="H37">
        <v>0</v>
      </c>
      <c r="I37">
        <v>497329</v>
      </c>
      <c r="J37">
        <v>0.62812220121405105</v>
      </c>
      <c r="K37">
        <v>27.248163277480302</v>
      </c>
      <c r="L37">
        <v>39.513696975186697</v>
      </c>
    </row>
    <row r="38" spans="1:12">
      <c r="A38" t="s">
        <v>11</v>
      </c>
      <c r="B38" t="str">
        <f>MID(A38, 1, FIND(":", A38)-1)</f>
        <v>2</v>
      </c>
      <c r="C38" t="str">
        <f>MID(Table1[[#This Row],[sampler_label]], FIND(":", Table1[[#This Row],[sampler_label]])+1, LEN(Table1[[#This Row],[sampler_label]]))</f>
        <v>Random</v>
      </c>
      <c r="D38">
        <v>3216</v>
      </c>
      <c r="E38">
        <v>83</v>
      </c>
      <c r="F38">
        <v>86</v>
      </c>
      <c r="G38">
        <v>89</v>
      </c>
      <c r="H38">
        <v>46</v>
      </c>
      <c r="I38">
        <v>258</v>
      </c>
      <c r="J38">
        <v>0</v>
      </c>
      <c r="K38">
        <v>10.663731045847999</v>
      </c>
      <c r="L38">
        <v>54601.4748569941</v>
      </c>
    </row>
    <row r="39" spans="1:12">
      <c r="A39" t="s">
        <v>14</v>
      </c>
      <c r="B39" t="str">
        <f>MID(A39, 1, FIND(":", A39)-1)</f>
        <v>4</v>
      </c>
      <c r="C39" t="str">
        <f>MID(Table1[[#This Row],[sampler_label]], FIND(":", Table1[[#This Row],[sampler_label]])+1, LEN(Table1[[#This Row],[sampler_label]]))</f>
        <v>Random</v>
      </c>
      <c r="D39">
        <v>3645</v>
      </c>
      <c r="E39">
        <v>77</v>
      </c>
      <c r="F39">
        <v>68</v>
      </c>
      <c r="G39">
        <v>122</v>
      </c>
      <c r="H39">
        <v>46</v>
      </c>
      <c r="I39">
        <v>261</v>
      </c>
      <c r="J39">
        <v>0</v>
      </c>
      <c r="K39">
        <v>12.0754541960961</v>
      </c>
      <c r="L39">
        <v>61829.917291705598</v>
      </c>
    </row>
    <row r="40" spans="1:12">
      <c r="A40" t="s">
        <v>17</v>
      </c>
      <c r="B40" t="str">
        <f>MID(A40, 1, FIND(":", A40)-1)</f>
        <v>8</v>
      </c>
      <c r="C40" t="str">
        <f>MID(Table1[[#This Row],[sampler_label]], FIND(":", Table1[[#This Row],[sampler_label]])+1, LEN(Table1[[#This Row],[sampler_label]]))</f>
        <v>Random</v>
      </c>
      <c r="D40">
        <v>3588</v>
      </c>
      <c r="E40">
        <v>114</v>
      </c>
      <c r="F40">
        <v>90</v>
      </c>
      <c r="G40">
        <v>225</v>
      </c>
      <c r="H40">
        <v>46</v>
      </c>
      <c r="I40">
        <v>422</v>
      </c>
      <c r="J40">
        <v>0</v>
      </c>
      <c r="K40">
        <v>11.885005614572</v>
      </c>
      <c r="L40">
        <v>60854.764107750903</v>
      </c>
    </row>
    <row r="41" spans="1:12">
      <c r="A41" t="s">
        <v>20</v>
      </c>
      <c r="B41" t="str">
        <f>MID(A41, 1, FIND(":", A41)-1)</f>
        <v>12</v>
      </c>
      <c r="C41" t="str">
        <f>MID(Table1[[#This Row],[sampler_label]], FIND(":", Table1[[#This Row],[sampler_label]])+1, LEN(Table1[[#This Row],[sampler_label]]))</f>
        <v>Random</v>
      </c>
      <c r="D41">
        <v>3330</v>
      </c>
      <c r="E41">
        <v>102</v>
      </c>
      <c r="F41">
        <v>90</v>
      </c>
      <c r="G41">
        <v>160</v>
      </c>
      <c r="H41">
        <v>46</v>
      </c>
      <c r="I41">
        <v>531</v>
      </c>
      <c r="J41">
        <v>0</v>
      </c>
      <c r="K41">
        <v>10.9609421802071</v>
      </c>
      <c r="L41">
        <v>56123.285109113604</v>
      </c>
    </row>
    <row r="42" spans="1:12">
      <c r="A42" t="s">
        <v>23</v>
      </c>
      <c r="B42" t="str">
        <f>MID(A42, 1, FIND(":", A42)-1)</f>
        <v>16</v>
      </c>
      <c r="C42" t="str">
        <f>MID(Table1[[#This Row],[sampler_label]], FIND(":", Table1[[#This Row],[sampler_label]])+1, LEN(Table1[[#This Row],[sampler_label]]))</f>
        <v>Random</v>
      </c>
      <c r="D42">
        <v>3087</v>
      </c>
      <c r="E42">
        <v>101</v>
      </c>
      <c r="F42">
        <v>95</v>
      </c>
      <c r="G42">
        <v>156</v>
      </c>
      <c r="H42">
        <v>48</v>
      </c>
      <c r="I42">
        <v>273</v>
      </c>
      <c r="J42">
        <v>0</v>
      </c>
      <c r="K42">
        <v>10.161089642732501</v>
      </c>
      <c r="L42">
        <v>52027.802927819197</v>
      </c>
    </row>
    <row r="43" spans="1:12">
      <c r="A43" t="s">
        <v>26</v>
      </c>
      <c r="B43" t="str">
        <f>MID(A43, 1, FIND(":", A43)-1)</f>
        <v>24</v>
      </c>
      <c r="C43" t="str">
        <f>MID(Table1[[#This Row],[sampler_label]], FIND(":", Table1[[#This Row],[sampler_label]])+1, LEN(Table1[[#This Row],[sampler_label]]))</f>
        <v>Random</v>
      </c>
      <c r="D43">
        <v>3099</v>
      </c>
      <c r="E43">
        <v>119</v>
      </c>
      <c r="F43">
        <v>107</v>
      </c>
      <c r="G43">
        <v>205</v>
      </c>
      <c r="H43">
        <v>47</v>
      </c>
      <c r="I43">
        <v>381</v>
      </c>
      <c r="J43">
        <v>0</v>
      </c>
      <c r="K43">
        <v>10.129072956126899</v>
      </c>
      <c r="L43">
        <v>51863.8670930199</v>
      </c>
    </row>
    <row r="44" spans="1:12">
      <c r="A44" t="s">
        <v>29</v>
      </c>
      <c r="B44" t="str">
        <f>MID(A44, 1, FIND(":", A44)-1)</f>
        <v>32</v>
      </c>
      <c r="C44" t="str">
        <f>MID(Table1[[#This Row],[sampler_label]], FIND(":", Table1[[#This Row],[sampler_label]])+1, LEN(Table1[[#This Row],[sampler_label]]))</f>
        <v>Random</v>
      </c>
      <c r="D44">
        <v>3744</v>
      </c>
      <c r="E44">
        <v>149</v>
      </c>
      <c r="F44">
        <v>132</v>
      </c>
      <c r="G44">
        <v>267</v>
      </c>
      <c r="H44">
        <v>47</v>
      </c>
      <c r="I44">
        <v>594</v>
      </c>
      <c r="J44">
        <v>0</v>
      </c>
      <c r="K44">
        <v>12.167972622061599</v>
      </c>
      <c r="L44">
        <v>62303.639605873301</v>
      </c>
    </row>
    <row r="45" spans="1:12">
      <c r="A45" t="s">
        <v>32</v>
      </c>
      <c r="B45" t="str">
        <f>MID(A45, 1, FIND(":", A45)-1)</f>
        <v>48</v>
      </c>
      <c r="C45" t="str">
        <f>MID(Table1[[#This Row],[sampler_label]], FIND(":", Table1[[#This Row],[sampler_label]])+1, LEN(Table1[[#This Row],[sampler_label]]))</f>
        <v>Random</v>
      </c>
      <c r="D45">
        <v>3128</v>
      </c>
      <c r="E45">
        <v>284</v>
      </c>
      <c r="F45">
        <v>286</v>
      </c>
      <c r="G45">
        <v>400</v>
      </c>
      <c r="H45">
        <v>49</v>
      </c>
      <c r="I45">
        <v>613</v>
      </c>
      <c r="J45">
        <v>0</v>
      </c>
      <c r="K45">
        <v>10.0918200765274</v>
      </c>
      <c r="L45">
        <v>51673.124167845199</v>
      </c>
    </row>
    <row r="46" spans="1:12">
      <c r="A46" t="s">
        <v>35</v>
      </c>
      <c r="B46" t="str">
        <f>MID(A46, 1, FIND(":", A46)-1)</f>
        <v>56</v>
      </c>
      <c r="C46" t="str">
        <f>MID(Table1[[#This Row],[sampler_label]], FIND(":", Table1[[#This Row],[sampler_label]])+1, LEN(Table1[[#This Row],[sampler_label]]))</f>
        <v>Random</v>
      </c>
      <c r="D46">
        <v>3147</v>
      </c>
      <c r="E46">
        <v>325</v>
      </c>
      <c r="F46">
        <v>326</v>
      </c>
      <c r="G46">
        <v>425</v>
      </c>
      <c r="H46">
        <v>50</v>
      </c>
      <c r="I46">
        <v>717</v>
      </c>
      <c r="J46">
        <v>0</v>
      </c>
      <c r="K46">
        <v>10.0848253341579</v>
      </c>
      <c r="L46">
        <v>51637.309141370803</v>
      </c>
    </row>
    <row r="47" spans="1:12">
      <c r="A47" t="s">
        <v>38</v>
      </c>
      <c r="B47" t="str">
        <f>MID(A47, 1, FIND(":", A47)-1)</f>
        <v>64</v>
      </c>
      <c r="C47" t="str">
        <f>MID(Table1[[#This Row],[sampler_label]], FIND(":", Table1[[#This Row],[sampler_label]])+1, LEN(Table1[[#This Row],[sampler_label]]))</f>
        <v>Random</v>
      </c>
      <c r="D47">
        <v>3159</v>
      </c>
      <c r="E47">
        <v>377</v>
      </c>
      <c r="F47">
        <v>374</v>
      </c>
      <c r="G47">
        <v>486</v>
      </c>
      <c r="H47">
        <v>48</v>
      </c>
      <c r="I47">
        <v>913</v>
      </c>
      <c r="J47">
        <v>0</v>
      </c>
      <c r="K47">
        <v>10.0559619535114</v>
      </c>
      <c r="L47">
        <v>51489.519988049702</v>
      </c>
    </row>
    <row r="48" spans="1:12">
      <c r="A48" t="s">
        <v>41</v>
      </c>
      <c r="B48" t="str">
        <f>MID(A48, 1, FIND(":", A48)-1)</f>
        <v>96</v>
      </c>
      <c r="C48" t="str">
        <f>MID(Table1[[#This Row],[sampler_label]], FIND(":", Table1[[#This Row],[sampler_label]])+1, LEN(Table1[[#This Row],[sampler_label]]))</f>
        <v>Random</v>
      </c>
      <c r="D48">
        <v>3194</v>
      </c>
      <c r="E48">
        <v>616</v>
      </c>
      <c r="F48">
        <v>584</v>
      </c>
      <c r="G48">
        <v>777</v>
      </c>
      <c r="H48">
        <v>50</v>
      </c>
      <c r="I48">
        <v>2330</v>
      </c>
      <c r="J48">
        <v>0</v>
      </c>
      <c r="K48">
        <v>9.9710608222222898</v>
      </c>
      <c r="L48">
        <v>51054.800665608796</v>
      </c>
    </row>
    <row r="49" spans="1:12">
      <c r="A49" t="s">
        <v>44</v>
      </c>
      <c r="B49" t="str">
        <f>MID(A49, 1, FIND(":", A49)-1)</f>
        <v>128</v>
      </c>
      <c r="C49" t="str">
        <f>MID(Table1[[#This Row],[sampler_label]], FIND(":", Table1[[#This Row],[sampler_label]])+1, LEN(Table1[[#This Row],[sampler_label]]))</f>
        <v>Random</v>
      </c>
      <c r="D49">
        <v>3685</v>
      </c>
      <c r="E49">
        <v>835</v>
      </c>
      <c r="F49">
        <v>791</v>
      </c>
      <c r="G49">
        <v>1128</v>
      </c>
      <c r="H49">
        <v>50</v>
      </c>
      <c r="I49">
        <v>2638</v>
      </c>
      <c r="J49">
        <v>0</v>
      </c>
      <c r="K49">
        <v>11.285782976077799</v>
      </c>
      <c r="L49">
        <v>57786.570259813197</v>
      </c>
    </row>
    <row r="50" spans="1:12">
      <c r="A50" t="s">
        <v>47</v>
      </c>
      <c r="B50" t="str">
        <f>MID(A50, 1, FIND(":", A50)-1)</f>
        <v>256</v>
      </c>
      <c r="C50" t="str">
        <f>MID(Table1[[#This Row],[sampler_label]], FIND(":", Table1[[#This Row],[sampler_label]])+1, LEN(Table1[[#This Row],[sampler_label]]))</f>
        <v>Random</v>
      </c>
      <c r="D50">
        <v>3501</v>
      </c>
      <c r="E50">
        <v>977</v>
      </c>
      <c r="F50">
        <v>957</v>
      </c>
      <c r="G50">
        <v>1240</v>
      </c>
      <c r="H50">
        <v>48</v>
      </c>
      <c r="I50">
        <v>1981</v>
      </c>
      <c r="J50">
        <v>0</v>
      </c>
      <c r="K50">
        <v>9.9247071630248591</v>
      </c>
      <c r="L50">
        <v>50817.456764223098</v>
      </c>
    </row>
    <row r="51" spans="1:12">
      <c r="A51" t="s">
        <v>50</v>
      </c>
      <c r="B51" t="str">
        <f>MID(A51, 1, FIND(":", A51)-1)</f>
        <v>512</v>
      </c>
      <c r="C51" t="str">
        <f>MID(Table1[[#This Row],[sampler_label]], FIND(":", Table1[[#This Row],[sampler_label]])+1, LEN(Table1[[#This Row],[sampler_label]]))</f>
        <v>Random</v>
      </c>
      <c r="D51">
        <v>4649</v>
      </c>
      <c r="E51">
        <v>6354</v>
      </c>
      <c r="F51">
        <v>981</v>
      </c>
      <c r="G51">
        <v>33674</v>
      </c>
      <c r="H51">
        <v>47</v>
      </c>
      <c r="I51">
        <v>76872</v>
      </c>
      <c r="J51">
        <v>0.12798451279845099</v>
      </c>
      <c r="K51">
        <v>11.268991729447199</v>
      </c>
      <c r="L51">
        <v>50318.769178166003</v>
      </c>
    </row>
    <row r="52" spans="1:12">
      <c r="A52" t="s">
        <v>53</v>
      </c>
      <c r="B52" t="str">
        <f>MID(A52, 1, FIND(":", A52)-1)</f>
        <v>1024</v>
      </c>
      <c r="C52" t="str">
        <f>MID(Table1[[#This Row],[sampler_label]], FIND(":", Table1[[#This Row],[sampler_label]])+1, LEN(Table1[[#This Row],[sampler_label]]))</f>
        <v>Random</v>
      </c>
      <c r="D52">
        <v>8559</v>
      </c>
      <c r="E52">
        <v>12858</v>
      </c>
      <c r="F52">
        <v>1309</v>
      </c>
      <c r="G52">
        <v>28038</v>
      </c>
      <c r="H52">
        <v>46</v>
      </c>
      <c r="I52">
        <v>77146</v>
      </c>
      <c r="J52">
        <v>0.40425283327491501</v>
      </c>
      <c r="K52">
        <v>16.498291186454399</v>
      </c>
      <c r="L52">
        <v>50339.906426977301</v>
      </c>
    </row>
    <row r="53" spans="1:12">
      <c r="A53" t="s">
        <v>56</v>
      </c>
      <c r="B53" t="str">
        <f>MID(A53, 1, FIND(":", A53)-1)</f>
        <v>1280</v>
      </c>
      <c r="C53" t="str">
        <f>MID(Table1[[#This Row],[sampler_label]], FIND(":", Table1[[#This Row],[sampler_label]])+1, LEN(Table1[[#This Row],[sampler_label]]))</f>
        <v>Random</v>
      </c>
      <c r="D53">
        <v>10745</v>
      </c>
      <c r="E53">
        <v>15233</v>
      </c>
      <c r="F53">
        <v>1640</v>
      </c>
      <c r="G53">
        <v>28147</v>
      </c>
      <c r="H53">
        <v>49</v>
      </c>
      <c r="I53">
        <v>105024</v>
      </c>
      <c r="J53">
        <v>0.47687296416938102</v>
      </c>
      <c r="K53">
        <v>18.722578261945301</v>
      </c>
      <c r="L53">
        <v>50167.808371833198</v>
      </c>
    </row>
    <row r="54" spans="1:12">
      <c r="A54" t="s">
        <v>59</v>
      </c>
      <c r="B54" t="str">
        <f>MID(A54, 1, FIND(":", A54)-1)</f>
        <v>1536</v>
      </c>
      <c r="C54" t="str">
        <f>MID(Table1[[#This Row],[sampler_label]], FIND(":", Table1[[#This Row],[sampler_label]])+1, LEN(Table1[[#This Row],[sampler_label]]))</f>
        <v>Random</v>
      </c>
      <c r="D54">
        <v>10981</v>
      </c>
      <c r="E54">
        <v>15926</v>
      </c>
      <c r="F54">
        <v>27436</v>
      </c>
      <c r="G54">
        <v>28140</v>
      </c>
      <c r="H54">
        <v>48</v>
      </c>
      <c r="I54">
        <v>87444</v>
      </c>
      <c r="J54">
        <v>0.523358528367179</v>
      </c>
      <c r="K54">
        <v>20.557664802042801</v>
      </c>
      <c r="L54">
        <v>50193.587196802597</v>
      </c>
    </row>
    <row r="55" spans="1:12">
      <c r="A55" t="s">
        <v>62</v>
      </c>
      <c r="B55" t="str">
        <f>MID(A55, 1, FIND(":", A55)-1)</f>
        <v>2048</v>
      </c>
      <c r="C55" t="str">
        <f>MID(Table1[[#This Row],[sampler_label]], FIND(":", Table1[[#This Row],[sampler_label]])+1, LEN(Table1[[#This Row],[sampler_label]]))</f>
        <v>Random</v>
      </c>
      <c r="D55">
        <v>18745</v>
      </c>
      <c r="E55">
        <v>19234</v>
      </c>
      <c r="F55">
        <v>27600</v>
      </c>
      <c r="G55">
        <v>28179</v>
      </c>
      <c r="H55">
        <v>49</v>
      </c>
      <c r="I55">
        <v>250999</v>
      </c>
      <c r="J55">
        <v>0.61242998132835402</v>
      </c>
      <c r="K55">
        <v>25.398593287834</v>
      </c>
      <c r="L55">
        <v>50434.393799443002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A2" sqref="A2"/>
    </sheetView>
  </sheetViews>
  <sheetFormatPr baseColWidth="10" defaultRowHeight="15" x14ac:dyDescent="0"/>
  <cols>
    <col min="1" max="1" width="15.1640625" customWidth="1"/>
    <col min="2" max="2" width="15.1640625" bestFit="1" customWidth="1"/>
    <col min="3" max="3" width="8.33203125" bestFit="1" customWidth="1"/>
    <col min="4" max="4" width="15.6640625" bestFit="1" customWidth="1"/>
    <col min="5" max="5" width="10.5" bestFit="1" customWidth="1"/>
    <col min="6" max="6" width="22.1640625" customWidth="1"/>
    <col min="7" max="7" width="22.5" customWidth="1"/>
    <col min="8" max="8" width="24.6640625" customWidth="1"/>
    <col min="9" max="9" width="22.33203125" customWidth="1"/>
    <col min="10" max="10" width="27.6640625" customWidth="1"/>
  </cols>
  <sheetData>
    <row r="1" spans="1:12">
      <c r="A1" t="s">
        <v>0</v>
      </c>
      <c r="B1" t="s">
        <v>63</v>
      </c>
      <c r="C1" t="s">
        <v>64</v>
      </c>
      <c r="D1" t="s">
        <v>67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>
      <c r="A2" t="s">
        <v>10</v>
      </c>
      <c r="B2" t="str">
        <f>MID(Table2[[#This Row],[sampler_label]], 1, FIND(":", Table2[[#This Row],[sampler_label]])-1)</f>
        <v>2</v>
      </c>
      <c r="C2" t="str">
        <f>MID(Table2[[#This Row],[sampler_label]], FIND(":", Table2[[#This Row],[sampler_label]])+1, LEN(Table2[[#This Row],[sampler_label]]))</f>
        <v>Fib</v>
      </c>
      <c r="D2">
        <v>3149</v>
      </c>
      <c r="E2">
        <v>104</v>
      </c>
      <c r="F2">
        <v>109</v>
      </c>
      <c r="G2">
        <v>114</v>
      </c>
      <c r="H2">
        <v>82</v>
      </c>
      <c r="I2">
        <v>157</v>
      </c>
      <c r="J2">
        <v>0</v>
      </c>
      <c r="K2">
        <v>10.438351078640601</v>
      </c>
      <c r="L2">
        <v>6.0301462185424102</v>
      </c>
    </row>
    <row r="3" spans="1:12">
      <c r="A3" t="s">
        <v>13</v>
      </c>
      <c r="B3" t="str">
        <f>MID(Table2[[#This Row],[sampler_label]], 1, FIND(":", Table2[[#This Row],[sampler_label]])-1)</f>
        <v>4</v>
      </c>
      <c r="C3" t="str">
        <f>MID(Table2[[#This Row],[sampler_label]], FIND(":", Table2[[#This Row],[sampler_label]])+1, LEN(Table2[[#This Row],[sampler_label]]))</f>
        <v>Fib</v>
      </c>
      <c r="D3">
        <v>3398</v>
      </c>
      <c r="E3">
        <v>276</v>
      </c>
      <c r="F3">
        <v>289</v>
      </c>
      <c r="G3">
        <v>385</v>
      </c>
      <c r="H3">
        <v>107</v>
      </c>
      <c r="I3">
        <v>549</v>
      </c>
      <c r="J3">
        <v>0</v>
      </c>
      <c r="K3">
        <v>11.2432418124185</v>
      </c>
      <c r="L3">
        <v>6.4949455250375498</v>
      </c>
    </row>
    <row r="4" spans="1:12">
      <c r="A4" t="s">
        <v>16</v>
      </c>
      <c r="B4" t="str">
        <f>MID(Table2[[#This Row],[sampler_label]], 1, FIND(":", Table2[[#This Row],[sampler_label]])-1)</f>
        <v>8</v>
      </c>
      <c r="C4" t="str">
        <f>MID(Table2[[#This Row],[sampler_label]], FIND(":", Table2[[#This Row],[sampler_label]])+1, LEN(Table2[[#This Row],[sampler_label]]))</f>
        <v>Fib</v>
      </c>
      <c r="D4">
        <v>3084</v>
      </c>
      <c r="E4">
        <v>691</v>
      </c>
      <c r="F4">
        <v>696</v>
      </c>
      <c r="G4">
        <v>831</v>
      </c>
      <c r="H4">
        <v>178</v>
      </c>
      <c r="I4">
        <v>1045</v>
      </c>
      <c r="J4">
        <v>0</v>
      </c>
      <c r="K4">
        <v>10.196187340064601</v>
      </c>
      <c r="L4">
        <v>5.89020232852618</v>
      </c>
    </row>
    <row r="5" spans="1:12">
      <c r="A5" t="s">
        <v>19</v>
      </c>
      <c r="B5" t="str">
        <f>MID(Table2[[#This Row],[sampler_label]], 1, FIND(":", Table2[[#This Row],[sampler_label]])-1)</f>
        <v>12</v>
      </c>
      <c r="C5" t="str">
        <f>MID(Table2[[#This Row],[sampler_label]], FIND(":", Table2[[#This Row],[sampler_label]])+1, LEN(Table2[[#This Row],[sampler_label]]))</f>
        <v>Fib</v>
      </c>
      <c r="D5">
        <v>3100</v>
      </c>
      <c r="E5">
        <v>1071</v>
      </c>
      <c r="F5">
        <v>1068</v>
      </c>
      <c r="G5">
        <v>1384</v>
      </c>
      <c r="H5">
        <v>177</v>
      </c>
      <c r="I5">
        <v>1811</v>
      </c>
      <c r="J5">
        <v>0</v>
      </c>
      <c r="K5">
        <v>10.1821287218143</v>
      </c>
      <c r="L5">
        <v>5.8816548217306304</v>
      </c>
    </row>
    <row r="6" spans="1:12">
      <c r="A6" t="s">
        <v>22</v>
      </c>
      <c r="B6" t="str">
        <f>MID(Table2[[#This Row],[sampler_label]], 1, FIND(":", Table2[[#This Row],[sampler_label]])-1)</f>
        <v>16</v>
      </c>
      <c r="C6" t="str">
        <f>MID(Table2[[#This Row],[sampler_label]], FIND(":", Table2[[#This Row],[sampler_label]])+1, LEN(Table2[[#This Row],[sampler_label]]))</f>
        <v>Fib</v>
      </c>
      <c r="D6">
        <v>3099</v>
      </c>
      <c r="E6">
        <v>1457</v>
      </c>
      <c r="F6">
        <v>1448</v>
      </c>
      <c r="G6">
        <v>1941</v>
      </c>
      <c r="H6">
        <v>178</v>
      </c>
      <c r="I6">
        <v>2601</v>
      </c>
      <c r="J6">
        <v>0</v>
      </c>
      <c r="K6">
        <v>10.177105945019299</v>
      </c>
      <c r="L6">
        <v>5.8792553670769401</v>
      </c>
    </row>
    <row r="7" spans="1:12">
      <c r="A7" t="s">
        <v>25</v>
      </c>
      <c r="B7" t="str">
        <f>MID(Table2[[#This Row],[sampler_label]], 1, FIND(":", Table2[[#This Row],[sampler_label]])-1)</f>
        <v>24</v>
      </c>
      <c r="C7" t="str">
        <f>MID(Table2[[#This Row],[sampler_label]], FIND(":", Table2[[#This Row],[sampler_label]])+1, LEN(Table2[[#This Row],[sampler_label]]))</f>
        <v>Fib</v>
      </c>
      <c r="D7">
        <v>3123</v>
      </c>
      <c r="E7">
        <v>2216</v>
      </c>
      <c r="F7">
        <v>2209</v>
      </c>
      <c r="G7">
        <v>3015</v>
      </c>
      <c r="H7">
        <v>178</v>
      </c>
      <c r="I7">
        <v>4140</v>
      </c>
      <c r="J7">
        <v>0</v>
      </c>
      <c r="K7">
        <v>10.1694915254237</v>
      </c>
      <c r="L7">
        <v>5.8756979466858699</v>
      </c>
    </row>
    <row r="8" spans="1:12">
      <c r="A8" t="s">
        <v>28</v>
      </c>
      <c r="B8" t="str">
        <f>MID(Table2[[#This Row],[sampler_label]], 1, FIND(":", Table2[[#This Row],[sampler_label]])-1)</f>
        <v>32</v>
      </c>
      <c r="C8" t="str">
        <f>MID(Table2[[#This Row],[sampler_label]], FIND(":", Table2[[#This Row],[sampler_label]])+1, LEN(Table2[[#This Row],[sampler_label]]))</f>
        <v>Fib</v>
      </c>
      <c r="D8">
        <v>3144</v>
      </c>
      <c r="E8">
        <v>2980</v>
      </c>
      <c r="F8">
        <v>2968</v>
      </c>
      <c r="G8">
        <v>4163</v>
      </c>
      <c r="H8">
        <v>178</v>
      </c>
      <c r="I8">
        <v>5812</v>
      </c>
      <c r="J8">
        <v>0</v>
      </c>
      <c r="K8">
        <v>10.1688336891131</v>
      </c>
      <c r="L8">
        <v>5.8746024009072304</v>
      </c>
    </row>
    <row r="9" spans="1:12">
      <c r="A9" t="s">
        <v>31</v>
      </c>
      <c r="B9" t="str">
        <f>MID(Table2[[#This Row],[sampler_label]], 1, FIND(":", Table2[[#This Row],[sampler_label]])-1)</f>
        <v>48</v>
      </c>
      <c r="C9" t="str">
        <f>MID(Table2[[#This Row],[sampler_label]], FIND(":", Table2[[#This Row],[sampler_label]])+1, LEN(Table2[[#This Row],[sampler_label]]))</f>
        <v>Fib</v>
      </c>
      <c r="D9">
        <v>3806</v>
      </c>
      <c r="E9">
        <v>3595</v>
      </c>
      <c r="F9">
        <v>3741</v>
      </c>
      <c r="G9">
        <v>4993</v>
      </c>
      <c r="H9">
        <v>177</v>
      </c>
      <c r="I9">
        <v>6791</v>
      </c>
      <c r="J9">
        <v>0</v>
      </c>
      <c r="K9">
        <v>12.1828646056733</v>
      </c>
      <c r="L9">
        <v>7.0370667496783001</v>
      </c>
    </row>
    <row r="10" spans="1:12">
      <c r="A10" t="s">
        <v>34</v>
      </c>
      <c r="B10" t="str">
        <f>MID(Table2[[#This Row],[sampler_label]], 1, FIND(":", Table2[[#This Row],[sampler_label]])-1)</f>
        <v>56</v>
      </c>
      <c r="C10" t="str">
        <f>MID(Table2[[#This Row],[sampler_label]], FIND(":", Table2[[#This Row],[sampler_label]])+1, LEN(Table2[[#This Row],[sampler_label]]))</f>
        <v>Fib</v>
      </c>
      <c r="D10">
        <v>3188</v>
      </c>
      <c r="E10">
        <v>5087</v>
      </c>
      <c r="F10">
        <v>5144</v>
      </c>
      <c r="G10">
        <v>5877</v>
      </c>
      <c r="H10">
        <v>178</v>
      </c>
      <c r="I10">
        <v>6591</v>
      </c>
      <c r="J10">
        <v>0</v>
      </c>
      <c r="K10">
        <v>10.1668213375684</v>
      </c>
      <c r="L10">
        <v>5.8708918531487404</v>
      </c>
    </row>
    <row r="11" spans="1:12">
      <c r="A11" t="s">
        <v>37</v>
      </c>
      <c r="B11" t="str">
        <f>MID(Table2[[#This Row],[sampler_label]], 1, FIND(":", Table2[[#This Row],[sampler_label]])-1)</f>
        <v>64</v>
      </c>
      <c r="C11" t="str">
        <f>MID(Table2[[#This Row],[sampler_label]], FIND(":", Table2[[#This Row],[sampler_label]])+1, LEN(Table2[[#This Row],[sampler_label]]))</f>
        <v>Fib</v>
      </c>
      <c r="D11">
        <v>3215</v>
      </c>
      <c r="E11">
        <v>5808</v>
      </c>
      <c r="F11">
        <v>5810</v>
      </c>
      <c r="G11">
        <v>6665</v>
      </c>
      <c r="H11">
        <v>178</v>
      </c>
      <c r="I11">
        <v>7533</v>
      </c>
      <c r="J11">
        <v>0</v>
      </c>
      <c r="K11">
        <v>10.1701885359989</v>
      </c>
      <c r="L11">
        <v>5.8719295678856103</v>
      </c>
    </row>
    <row r="12" spans="1:12">
      <c r="A12" t="s">
        <v>40</v>
      </c>
      <c r="B12" t="str">
        <f>MID(Table2[[#This Row],[sampler_label]], 1, FIND(":", Table2[[#This Row],[sampler_label]])-1)</f>
        <v>96</v>
      </c>
      <c r="C12" t="str">
        <f>MID(Table2[[#This Row],[sampler_label]], FIND(":", Table2[[#This Row],[sampler_label]])+1, LEN(Table2[[#This Row],[sampler_label]]))</f>
        <v>Fib</v>
      </c>
      <c r="D12">
        <v>3287</v>
      </c>
      <c r="E12">
        <v>8625</v>
      </c>
      <c r="F12">
        <v>8670</v>
      </c>
      <c r="G12">
        <v>9872</v>
      </c>
      <c r="H12">
        <v>178</v>
      </c>
      <c r="I12">
        <v>10496</v>
      </c>
      <c r="J12">
        <v>0</v>
      </c>
      <c r="K12">
        <v>10.1418689178098</v>
      </c>
      <c r="L12">
        <v>5.8551505872379597</v>
      </c>
    </row>
    <row r="13" spans="1:12">
      <c r="A13" t="s">
        <v>43</v>
      </c>
      <c r="B13" t="str">
        <f>MID(Table2[[#This Row],[sampler_label]], 1, FIND(":", Table2[[#This Row],[sampler_label]])-1)</f>
        <v>128</v>
      </c>
      <c r="C13" t="str">
        <f>MID(Table2[[#This Row],[sampler_label]], FIND(":", Table2[[#This Row],[sampler_label]])+1, LEN(Table2[[#This Row],[sampler_label]]))</f>
        <v>Fib</v>
      </c>
      <c r="D13">
        <v>3853</v>
      </c>
      <c r="E13">
        <v>9862</v>
      </c>
      <c r="F13">
        <v>10544</v>
      </c>
      <c r="G13">
        <v>13078</v>
      </c>
      <c r="H13">
        <v>178</v>
      </c>
      <c r="I13">
        <v>13871</v>
      </c>
      <c r="J13">
        <v>0</v>
      </c>
      <c r="K13">
        <v>11.597212816229399</v>
      </c>
      <c r="L13">
        <v>6.7043359039911499</v>
      </c>
    </row>
    <row r="14" spans="1:12">
      <c r="A14" t="s">
        <v>46</v>
      </c>
      <c r="B14" t="str">
        <f>MID(Table2[[#This Row],[sampler_label]], 1, FIND(":", Table2[[#This Row],[sampler_label]])-1)</f>
        <v>256</v>
      </c>
      <c r="C14" t="str">
        <f>MID(Table2[[#This Row],[sampler_label]], FIND(":", Table2[[#This Row],[sampler_label]])+1, LEN(Table2[[#This Row],[sampler_label]]))</f>
        <v>Fib</v>
      </c>
      <c r="D14">
        <v>3620</v>
      </c>
      <c r="E14">
        <v>13419</v>
      </c>
      <c r="F14">
        <v>13095</v>
      </c>
      <c r="G14">
        <v>15553</v>
      </c>
      <c r="H14">
        <v>178</v>
      </c>
      <c r="I14">
        <v>16733</v>
      </c>
      <c r="J14">
        <v>0</v>
      </c>
      <c r="K14">
        <v>10.1281688998066</v>
      </c>
      <c r="L14">
        <v>5.8553476452007303</v>
      </c>
    </row>
    <row r="15" spans="1:12">
      <c r="A15" t="s">
        <v>49</v>
      </c>
      <c r="B15" t="str">
        <f>MID(Table2[[#This Row],[sampler_label]], 1, FIND(":", Table2[[#This Row],[sampler_label]])-1)</f>
        <v>512</v>
      </c>
      <c r="C15" t="str">
        <f>MID(Table2[[#This Row],[sampler_label]], FIND(":", Table2[[#This Row],[sampler_label]])+1, LEN(Table2[[#This Row],[sampler_label]]))</f>
        <v>Fib</v>
      </c>
      <c r="D15">
        <v>5019</v>
      </c>
      <c r="E15">
        <v>16957</v>
      </c>
      <c r="F15">
        <v>14433</v>
      </c>
      <c r="G15">
        <v>27947</v>
      </c>
      <c r="H15">
        <v>178</v>
      </c>
      <c r="I15">
        <v>61150</v>
      </c>
      <c r="J15">
        <v>0.16397688782625999</v>
      </c>
      <c r="K15">
        <v>12.0511724621464</v>
      </c>
      <c r="L15">
        <v>9.8737804798438802</v>
      </c>
    </row>
    <row r="16" spans="1:12">
      <c r="A16" t="s">
        <v>52</v>
      </c>
      <c r="B16" t="str">
        <f>MID(Table2[[#This Row],[sampler_label]], 1, FIND(":", Table2[[#This Row],[sampler_label]])-1)</f>
        <v>1024</v>
      </c>
      <c r="C16" t="str">
        <f>MID(Table2[[#This Row],[sampler_label]], FIND(":", Table2[[#This Row],[sampler_label]])+1, LEN(Table2[[#This Row],[sampler_label]]))</f>
        <v>Fib</v>
      </c>
      <c r="D16">
        <v>9238</v>
      </c>
      <c r="E16">
        <v>19596</v>
      </c>
      <c r="F16">
        <v>15283</v>
      </c>
      <c r="G16">
        <v>28617</v>
      </c>
      <c r="H16">
        <v>177</v>
      </c>
      <c r="I16">
        <v>129979</v>
      </c>
      <c r="J16">
        <v>0.37010175362632602</v>
      </c>
      <c r="K16">
        <v>17.499625873986702</v>
      </c>
      <c r="L16">
        <v>19.519632558529398</v>
      </c>
    </row>
    <row r="17" spans="1:12">
      <c r="A17" t="s">
        <v>55</v>
      </c>
      <c r="B17" t="str">
        <f>MID(Table2[[#This Row],[sampler_label]], 1, FIND(":", Table2[[#This Row],[sampler_label]])-1)</f>
        <v>1280</v>
      </c>
      <c r="C17" t="str">
        <f>MID(Table2[[#This Row],[sampler_label]], FIND(":", Table2[[#This Row],[sampler_label]])+1, LEN(Table2[[#This Row],[sampler_label]]))</f>
        <v>Fib</v>
      </c>
      <c r="D17">
        <v>11253</v>
      </c>
      <c r="E17">
        <v>21488</v>
      </c>
      <c r="F17">
        <v>16079</v>
      </c>
      <c r="G17">
        <v>28154</v>
      </c>
      <c r="H17">
        <v>178</v>
      </c>
      <c r="I17">
        <v>142117</v>
      </c>
      <c r="J17">
        <v>0.47773926952812501</v>
      </c>
      <c r="K17">
        <v>19.284223370017799</v>
      </c>
      <c r="L17">
        <v>24.508732500484101</v>
      </c>
    </row>
    <row r="18" spans="1:12">
      <c r="A18" t="s">
        <v>58</v>
      </c>
      <c r="B18" t="str">
        <f>MID(Table2[[#This Row],[sampler_label]], 1, FIND(":", Table2[[#This Row],[sampler_label]])-1)</f>
        <v>1536</v>
      </c>
      <c r="C18" t="str">
        <f>MID(Table2[[#This Row],[sampler_label]], FIND(":", Table2[[#This Row],[sampler_label]])+1, LEN(Table2[[#This Row],[sampler_label]]))</f>
        <v>Fib</v>
      </c>
      <c r="D18">
        <v>12151</v>
      </c>
      <c r="E18">
        <v>21155</v>
      </c>
      <c r="F18">
        <v>19730</v>
      </c>
      <c r="G18">
        <v>28145</v>
      </c>
      <c r="H18">
        <v>178</v>
      </c>
      <c r="I18">
        <v>139583</v>
      </c>
      <c r="J18">
        <v>0.50530820508600105</v>
      </c>
      <c r="K18">
        <v>22.2903003898188</v>
      </c>
      <c r="L18">
        <v>29.4036452361843</v>
      </c>
    </row>
    <row r="19" spans="1:12">
      <c r="A19" t="s">
        <v>61</v>
      </c>
      <c r="B19" t="str">
        <f>MID(Table2[[#This Row],[sampler_label]], 1, FIND(":", Table2[[#This Row],[sampler_label]])-1)</f>
        <v>2048</v>
      </c>
      <c r="C19" t="str">
        <f>MID(Table2[[#This Row],[sampler_label]], FIND(":", Table2[[#This Row],[sampler_label]])+1, LEN(Table2[[#This Row],[sampler_label]]))</f>
        <v>Fib</v>
      </c>
      <c r="D19">
        <v>20216</v>
      </c>
      <c r="E19">
        <v>22609</v>
      </c>
      <c r="F19">
        <v>27673</v>
      </c>
      <c r="G19">
        <v>28233</v>
      </c>
      <c r="H19">
        <v>178</v>
      </c>
      <c r="I19">
        <v>279386</v>
      </c>
      <c r="J19">
        <v>0.60249307479224301</v>
      </c>
      <c r="K19">
        <v>27.019296824671201</v>
      </c>
      <c r="L19">
        <v>39.264060257135</v>
      </c>
    </row>
    <row r="20" spans="1:12">
      <c r="A20" t="s">
        <v>9</v>
      </c>
      <c r="B20" t="str">
        <f>MID(Table2[[#This Row],[sampler_label]], 1, FIND(":", Table2[[#This Row],[sampler_label]])-1)</f>
        <v>2</v>
      </c>
      <c r="C20" t="str">
        <f>MID(Table2[[#This Row],[sampler_label]], FIND(":", Table2[[#This Row],[sampler_label]])+1, LEN(Table2[[#This Row],[sampler_label]]))</f>
        <v>Home</v>
      </c>
      <c r="D20">
        <v>3149</v>
      </c>
      <c r="E20">
        <v>1</v>
      </c>
      <c r="F20">
        <v>1</v>
      </c>
      <c r="G20">
        <v>3</v>
      </c>
      <c r="H20">
        <v>0</v>
      </c>
      <c r="I20">
        <v>82</v>
      </c>
      <c r="J20">
        <v>0</v>
      </c>
      <c r="K20">
        <v>10.4397353101088</v>
      </c>
      <c r="L20">
        <v>4.90972951463021</v>
      </c>
    </row>
    <row r="21" spans="1:12">
      <c r="A21" t="s">
        <v>12</v>
      </c>
      <c r="B21" t="str">
        <f>MID(Table2[[#This Row],[sampler_label]], 1, FIND(":", Table2[[#This Row],[sampler_label]])-1)</f>
        <v>4</v>
      </c>
      <c r="C21" t="str">
        <f>MID(Table2[[#This Row],[sampler_label]], FIND(":", Table2[[#This Row],[sampler_label]])+1, LEN(Table2[[#This Row],[sampler_label]]))</f>
        <v>Home</v>
      </c>
      <c r="D21">
        <v>3398</v>
      </c>
      <c r="E21">
        <v>1</v>
      </c>
      <c r="F21">
        <v>1</v>
      </c>
      <c r="G21">
        <v>3</v>
      </c>
      <c r="H21">
        <v>0</v>
      </c>
      <c r="I21">
        <v>10</v>
      </c>
      <c r="J21">
        <v>0</v>
      </c>
      <c r="K21">
        <v>11.254226959139601</v>
      </c>
      <c r="L21">
        <v>5.2928199033885202</v>
      </c>
    </row>
    <row r="22" spans="1:12">
      <c r="A22" t="s">
        <v>15</v>
      </c>
      <c r="B22" t="str">
        <f>MID(Table2[[#This Row],[sampler_label]], 1, FIND(":", Table2[[#This Row],[sampler_label]])-1)</f>
        <v>8</v>
      </c>
      <c r="C22" t="str">
        <f>MID(Table2[[#This Row],[sampler_label]], FIND(":", Table2[[#This Row],[sampler_label]])+1, LEN(Table2[[#This Row],[sampler_label]]))</f>
        <v>Home</v>
      </c>
      <c r="D22">
        <v>3084</v>
      </c>
      <c r="E22">
        <v>1</v>
      </c>
      <c r="F22">
        <v>1</v>
      </c>
      <c r="G22">
        <v>4</v>
      </c>
      <c r="H22">
        <v>0</v>
      </c>
      <c r="I22">
        <v>75</v>
      </c>
      <c r="J22">
        <v>0</v>
      </c>
      <c r="K22">
        <v>10.214220420492</v>
      </c>
      <c r="L22">
        <v>4.8033890909211303</v>
      </c>
    </row>
    <row r="23" spans="1:12">
      <c r="A23" t="s">
        <v>18</v>
      </c>
      <c r="B23" t="str">
        <f>MID(Table2[[#This Row],[sampler_label]], 1, FIND(":", Table2[[#This Row],[sampler_label]])-1)</f>
        <v>12</v>
      </c>
      <c r="C23" t="str">
        <f>MID(Table2[[#This Row],[sampler_label]], FIND(":", Table2[[#This Row],[sampler_label]])+1, LEN(Table2[[#This Row],[sampler_label]]))</f>
        <v>Home</v>
      </c>
      <c r="D23">
        <v>3100</v>
      </c>
      <c r="E23">
        <v>2</v>
      </c>
      <c r="F23">
        <v>1</v>
      </c>
      <c r="G23">
        <v>4</v>
      </c>
      <c r="H23">
        <v>0</v>
      </c>
      <c r="I23">
        <v>78</v>
      </c>
      <c r="J23">
        <v>0</v>
      </c>
      <c r="K23">
        <v>10.198240639002</v>
      </c>
      <c r="L23">
        <v>4.7968740747563903</v>
      </c>
    </row>
    <row r="24" spans="1:12">
      <c r="A24" t="s">
        <v>21</v>
      </c>
      <c r="B24" t="str">
        <f>MID(Table2[[#This Row],[sampler_label]], 1, FIND(":", Table2[[#This Row],[sampler_label]])-1)</f>
        <v>16</v>
      </c>
      <c r="C24" t="str">
        <f>MID(Table2[[#This Row],[sampler_label]], FIND(":", Table2[[#This Row],[sampler_label]])+1, LEN(Table2[[#This Row],[sampler_label]]))</f>
        <v>Home</v>
      </c>
      <c r="D24">
        <v>3099</v>
      </c>
      <c r="E24">
        <v>2</v>
      </c>
      <c r="F24">
        <v>1</v>
      </c>
      <c r="G24">
        <v>4</v>
      </c>
      <c r="H24">
        <v>0</v>
      </c>
      <c r="I24">
        <v>48</v>
      </c>
      <c r="J24">
        <v>0</v>
      </c>
      <c r="K24">
        <v>10.1951185811711</v>
      </c>
      <c r="L24">
        <v>4.7944824091848099</v>
      </c>
    </row>
    <row r="25" spans="1:12">
      <c r="A25" t="s">
        <v>24</v>
      </c>
      <c r="B25" t="str">
        <f>MID(Table2[[#This Row],[sampler_label]], 1, FIND(":", Table2[[#This Row],[sampler_label]])-1)</f>
        <v>24</v>
      </c>
      <c r="C25" t="str">
        <f>MID(Table2[[#This Row],[sampler_label]], FIND(":", Table2[[#This Row],[sampler_label]])+1, LEN(Table2[[#This Row],[sampler_label]]))</f>
        <v>Home</v>
      </c>
      <c r="D25">
        <v>3123</v>
      </c>
      <c r="E25">
        <v>4</v>
      </c>
      <c r="F25">
        <v>2</v>
      </c>
      <c r="G25">
        <v>6</v>
      </c>
      <c r="H25">
        <v>0</v>
      </c>
      <c r="I25">
        <v>1222</v>
      </c>
      <c r="J25">
        <v>0</v>
      </c>
      <c r="K25">
        <v>10.209919608734101</v>
      </c>
      <c r="L25">
        <v>4.80250794636114</v>
      </c>
    </row>
    <row r="26" spans="1:12">
      <c r="A26" t="s">
        <v>27</v>
      </c>
      <c r="B26" t="str">
        <f>MID(Table2[[#This Row],[sampler_label]], 1, FIND(":", Table2[[#This Row],[sampler_label]])-1)</f>
        <v>32</v>
      </c>
      <c r="C26" t="str">
        <f>MID(Table2[[#This Row],[sampler_label]], FIND(":", Table2[[#This Row],[sampler_label]])+1, LEN(Table2[[#This Row],[sampler_label]]))</f>
        <v>Home</v>
      </c>
      <c r="D26">
        <v>3144</v>
      </c>
      <c r="E26">
        <v>4</v>
      </c>
      <c r="F26">
        <v>2</v>
      </c>
      <c r="G26">
        <v>6</v>
      </c>
      <c r="H26">
        <v>0</v>
      </c>
      <c r="I26">
        <v>574</v>
      </c>
      <c r="J26">
        <v>0</v>
      </c>
      <c r="K26">
        <v>10.2102784769018</v>
      </c>
      <c r="L26">
        <v>4.8017570989283103</v>
      </c>
    </row>
    <row r="27" spans="1:12">
      <c r="A27" t="s">
        <v>30</v>
      </c>
      <c r="B27" t="str">
        <f>MID(Table2[[#This Row],[sampler_label]], 1, FIND(":", Table2[[#This Row],[sampler_label]])-1)</f>
        <v>48</v>
      </c>
      <c r="C27" t="str">
        <f>MID(Table2[[#This Row],[sampler_label]], FIND(":", Table2[[#This Row],[sampler_label]])+1, LEN(Table2[[#This Row],[sampler_label]]))</f>
        <v>Home</v>
      </c>
      <c r="D27">
        <v>3806</v>
      </c>
      <c r="E27">
        <v>13</v>
      </c>
      <c r="F27">
        <v>6</v>
      </c>
      <c r="G27">
        <v>29</v>
      </c>
      <c r="H27">
        <v>0</v>
      </c>
      <c r="I27">
        <v>1824</v>
      </c>
      <c r="J27">
        <v>0</v>
      </c>
      <c r="K27">
        <v>12.289828116775899</v>
      </c>
      <c r="L27">
        <v>5.7786546375856904</v>
      </c>
    </row>
    <row r="28" spans="1:12">
      <c r="A28" t="s">
        <v>33</v>
      </c>
      <c r="B28" t="str">
        <f>MID(Table2[[#This Row],[sampler_label]], 1, FIND(":", Table2[[#This Row],[sampler_label]])-1)</f>
        <v>56</v>
      </c>
      <c r="C28" t="str">
        <f>MID(Table2[[#This Row],[sampler_label]], FIND(":", Table2[[#This Row],[sampler_label]])+1, LEN(Table2[[#This Row],[sampler_label]]))</f>
        <v>Home</v>
      </c>
      <c r="D28">
        <v>3188</v>
      </c>
      <c r="E28">
        <v>20</v>
      </c>
      <c r="F28">
        <v>10</v>
      </c>
      <c r="G28">
        <v>42</v>
      </c>
      <c r="H28">
        <v>0</v>
      </c>
      <c r="I28">
        <v>2545</v>
      </c>
      <c r="J28">
        <v>0</v>
      </c>
      <c r="K28">
        <v>10.219783037981101</v>
      </c>
      <c r="L28">
        <v>4.81013318896981</v>
      </c>
    </row>
    <row r="29" spans="1:12">
      <c r="A29" t="s">
        <v>36</v>
      </c>
      <c r="B29" t="str">
        <f>MID(Table2[[#This Row],[sampler_label]], 1, FIND(":", Table2[[#This Row],[sampler_label]])-1)</f>
        <v>64</v>
      </c>
      <c r="C29" t="str">
        <f>MID(Table2[[#This Row],[sampler_label]], FIND(":", Table2[[#This Row],[sampler_label]])+1, LEN(Table2[[#This Row],[sampler_label]]))</f>
        <v>Home</v>
      </c>
      <c r="D29">
        <v>3215</v>
      </c>
      <c r="E29">
        <v>23</v>
      </c>
      <c r="F29">
        <v>15</v>
      </c>
      <c r="G29">
        <v>51</v>
      </c>
      <c r="H29">
        <v>0</v>
      </c>
      <c r="I29">
        <v>1683</v>
      </c>
      <c r="J29">
        <v>0</v>
      </c>
      <c r="K29">
        <v>10.2403536823865</v>
      </c>
      <c r="L29">
        <v>4.8197683319053102</v>
      </c>
    </row>
    <row r="30" spans="1:12">
      <c r="A30" t="s">
        <v>39</v>
      </c>
      <c r="B30" t="str">
        <f>MID(Table2[[#This Row],[sampler_label]], 1, FIND(":", Table2[[#This Row],[sampler_label]])-1)</f>
        <v>96</v>
      </c>
      <c r="C30" t="str">
        <f>MID(Table2[[#This Row],[sampler_label]], FIND(":", Table2[[#This Row],[sampler_label]])+1, LEN(Table2[[#This Row],[sampler_label]]))</f>
        <v>Home</v>
      </c>
      <c r="D30">
        <v>3288</v>
      </c>
      <c r="E30">
        <v>48</v>
      </c>
      <c r="F30">
        <v>25</v>
      </c>
      <c r="G30">
        <v>79</v>
      </c>
      <c r="H30">
        <v>0</v>
      </c>
      <c r="I30">
        <v>2308</v>
      </c>
      <c r="J30">
        <v>0</v>
      </c>
      <c r="K30">
        <v>10.2749678907253</v>
      </c>
      <c r="L30">
        <v>4.8359773192114996</v>
      </c>
    </row>
    <row r="31" spans="1:12">
      <c r="A31" t="s">
        <v>42</v>
      </c>
      <c r="B31" t="str">
        <f>MID(Table2[[#This Row],[sampler_label]], 1, FIND(":", Table2[[#This Row],[sampler_label]])-1)</f>
        <v>128</v>
      </c>
      <c r="C31" t="str">
        <f>MID(Table2[[#This Row],[sampler_label]], FIND(":", Table2[[#This Row],[sampler_label]])+1, LEN(Table2[[#This Row],[sampler_label]]))</f>
        <v>Home</v>
      </c>
      <c r="D31">
        <v>3854</v>
      </c>
      <c r="E31">
        <v>55</v>
      </c>
      <c r="F31">
        <v>24</v>
      </c>
      <c r="G31">
        <v>102</v>
      </c>
      <c r="H31">
        <v>0</v>
      </c>
      <c r="I31">
        <v>2336</v>
      </c>
      <c r="J31">
        <v>0</v>
      </c>
      <c r="K31">
        <v>11.820925553319899</v>
      </c>
      <c r="L31">
        <v>5.5644521185803804</v>
      </c>
    </row>
    <row r="32" spans="1:12">
      <c r="A32" t="s">
        <v>45</v>
      </c>
      <c r="B32" t="str">
        <f>MID(Table2[[#This Row],[sampler_label]], 1, FIND(":", Table2[[#This Row],[sampler_label]])-1)</f>
        <v>256</v>
      </c>
      <c r="C32" t="str">
        <f>MID(Table2[[#This Row],[sampler_label]], FIND(":", Table2[[#This Row],[sampler_label]])+1, LEN(Table2[[#This Row],[sampler_label]]))</f>
        <v>Home</v>
      </c>
      <c r="D32">
        <v>3726</v>
      </c>
      <c r="E32">
        <v>9541</v>
      </c>
      <c r="F32">
        <v>49</v>
      </c>
      <c r="G32">
        <v>138</v>
      </c>
      <c r="H32">
        <v>0</v>
      </c>
      <c r="I32">
        <v>337544</v>
      </c>
      <c r="J32">
        <v>0</v>
      </c>
      <c r="K32">
        <v>10.523045639403501</v>
      </c>
      <c r="L32">
        <v>4.95393652211364</v>
      </c>
    </row>
    <row r="33" spans="1:12">
      <c r="A33" t="s">
        <v>48</v>
      </c>
      <c r="B33" t="str">
        <f>MID(Table2[[#This Row],[sampler_label]], 1, FIND(":", Table2[[#This Row],[sampler_label]])-1)</f>
        <v>512</v>
      </c>
      <c r="C33" t="str">
        <f>MID(Table2[[#This Row],[sampler_label]], FIND(":", Table2[[#This Row],[sampler_label]])+1, LEN(Table2[[#This Row],[sampler_label]]))</f>
        <v>Home</v>
      </c>
      <c r="D33">
        <v>5231</v>
      </c>
      <c r="E33">
        <v>15414</v>
      </c>
      <c r="F33">
        <v>64</v>
      </c>
      <c r="G33">
        <v>28043</v>
      </c>
      <c r="H33">
        <v>0</v>
      </c>
      <c r="I33">
        <v>389446</v>
      </c>
      <c r="J33">
        <v>0.17013955266679401</v>
      </c>
      <c r="K33">
        <v>12.7140065526594</v>
      </c>
      <c r="L33">
        <v>9.3921735587369604</v>
      </c>
    </row>
    <row r="34" spans="1:12">
      <c r="A34" t="s">
        <v>51</v>
      </c>
      <c r="B34" t="str">
        <f>MID(Table2[[#This Row],[sampler_label]], 1, FIND(":", Table2[[#This Row],[sampler_label]])-1)</f>
        <v>1024</v>
      </c>
      <c r="C34" t="str">
        <f>MID(Table2[[#This Row],[sampler_label]], FIND(":", Table2[[#This Row],[sampler_label]])+1, LEN(Table2[[#This Row],[sampler_label]]))</f>
        <v>Home</v>
      </c>
      <c r="D34">
        <v>9545</v>
      </c>
      <c r="E34">
        <v>18700</v>
      </c>
      <c r="F34">
        <v>104</v>
      </c>
      <c r="G34">
        <v>28645</v>
      </c>
      <c r="H34">
        <v>0</v>
      </c>
      <c r="I34">
        <v>450743</v>
      </c>
      <c r="J34">
        <v>0.38847564169722298</v>
      </c>
      <c r="K34">
        <v>18.2309572923829</v>
      </c>
      <c r="L34">
        <v>19.699330067232001</v>
      </c>
    </row>
    <row r="35" spans="1:12">
      <c r="A35" t="s">
        <v>54</v>
      </c>
      <c r="B35" t="str">
        <f>MID(Table2[[#This Row],[sampler_label]], 1, FIND(":", Table2[[#This Row],[sampler_label]])-1)</f>
        <v>1280</v>
      </c>
      <c r="C35" t="str">
        <f>MID(Table2[[#This Row],[sampler_label]], FIND(":", Table2[[#This Row],[sampler_label]])+1, LEN(Table2[[#This Row],[sampler_label]]))</f>
        <v>Home</v>
      </c>
      <c r="D35">
        <v>11634</v>
      </c>
      <c r="E35">
        <v>20614</v>
      </c>
      <c r="F35">
        <v>21525</v>
      </c>
      <c r="G35">
        <v>28166</v>
      </c>
      <c r="H35">
        <v>0</v>
      </c>
      <c r="I35">
        <v>497821</v>
      </c>
      <c r="J35">
        <v>0.49363933298951301</v>
      </c>
      <c r="K35">
        <v>20.212760412594601</v>
      </c>
      <c r="L35">
        <v>25.123620514718201</v>
      </c>
    </row>
    <row r="36" spans="1:12">
      <c r="A36" t="s">
        <v>57</v>
      </c>
      <c r="B36" t="str">
        <f>MID(Table2[[#This Row],[sampler_label]], 1, FIND(":", Table2[[#This Row],[sampler_label]])-1)</f>
        <v>1536</v>
      </c>
      <c r="C36" t="str">
        <f>MID(Table2[[#This Row],[sampler_label]], FIND(":", Table2[[#This Row],[sampler_label]])+1, LEN(Table2[[#This Row],[sampler_label]]))</f>
        <v>Home</v>
      </c>
      <c r="D36">
        <v>12594</v>
      </c>
      <c r="E36">
        <v>20147</v>
      </c>
      <c r="F36">
        <v>21775</v>
      </c>
      <c r="G36">
        <v>28179</v>
      </c>
      <c r="H36">
        <v>0</v>
      </c>
      <c r="I36">
        <v>442280</v>
      </c>
      <c r="J36">
        <v>0.522947435286644</v>
      </c>
      <c r="K36">
        <v>23.331036169219399</v>
      </c>
      <c r="L36">
        <v>30.2320716848355</v>
      </c>
    </row>
    <row r="37" spans="1:12">
      <c r="A37" t="s">
        <v>60</v>
      </c>
      <c r="B37" t="str">
        <f>MID(Table2[[#This Row],[sampler_label]], 1, FIND(":", Table2[[#This Row],[sampler_label]])-1)</f>
        <v>2048</v>
      </c>
      <c r="C37" t="str">
        <f>MID(Table2[[#This Row],[sampler_label]], FIND(":", Table2[[#This Row],[sampler_label]])+1, LEN(Table2[[#This Row],[sampler_label]]))</f>
        <v>Home</v>
      </c>
      <c r="D37">
        <v>20837</v>
      </c>
      <c r="E37">
        <v>21291</v>
      </c>
      <c r="F37">
        <v>27730</v>
      </c>
      <c r="G37">
        <v>28253</v>
      </c>
      <c r="H37">
        <v>0</v>
      </c>
      <c r="I37">
        <v>497300</v>
      </c>
      <c r="J37">
        <v>0.614675817056198</v>
      </c>
      <c r="K37">
        <v>28.011012440078101</v>
      </c>
      <c r="L37">
        <v>40.133502951477098</v>
      </c>
    </row>
    <row r="38" spans="1:12">
      <c r="A38" t="s">
        <v>11</v>
      </c>
      <c r="B38" t="str">
        <f>MID(Table2[[#This Row],[sampler_label]], 1, FIND(":", Table2[[#This Row],[sampler_label]])-1)</f>
        <v>2</v>
      </c>
      <c r="C38" t="str">
        <f>MID(Table2[[#This Row],[sampler_label]], FIND(":", Table2[[#This Row],[sampler_label]])+1, LEN(Table2[[#This Row],[sampler_label]]))</f>
        <v>Random</v>
      </c>
      <c r="D38">
        <v>3149</v>
      </c>
      <c r="E38">
        <v>82</v>
      </c>
      <c r="F38">
        <v>85</v>
      </c>
      <c r="G38">
        <v>89</v>
      </c>
      <c r="H38">
        <v>46</v>
      </c>
      <c r="I38">
        <v>265</v>
      </c>
      <c r="J38">
        <v>0</v>
      </c>
      <c r="K38">
        <v>10.439043148487</v>
      </c>
      <c r="L38">
        <v>53451.005919330499</v>
      </c>
    </row>
    <row r="39" spans="1:12">
      <c r="A39" t="s">
        <v>14</v>
      </c>
      <c r="B39" t="str">
        <f>MID(Table2[[#This Row],[sampler_label]], 1, FIND(":", Table2[[#This Row],[sampler_label]])-1)</f>
        <v>4</v>
      </c>
      <c r="C39" t="str">
        <f>MID(Table2[[#This Row],[sampler_label]], FIND(":", Table2[[#This Row],[sampler_label]])+1, LEN(Table2[[#This Row],[sampler_label]]))</f>
        <v>Random</v>
      </c>
      <c r="D39">
        <v>3394</v>
      </c>
      <c r="E39">
        <v>74</v>
      </c>
      <c r="F39">
        <v>65</v>
      </c>
      <c r="G39">
        <v>116</v>
      </c>
      <c r="H39">
        <v>46</v>
      </c>
      <c r="I39">
        <v>172</v>
      </c>
      <c r="J39">
        <v>0</v>
      </c>
      <c r="K39">
        <v>11.245858184227901</v>
      </c>
      <c r="L39">
        <v>57582.138917795302</v>
      </c>
    </row>
    <row r="40" spans="1:12">
      <c r="A40" t="s">
        <v>17</v>
      </c>
      <c r="B40" t="str">
        <f>MID(Table2[[#This Row],[sampler_label]], 1, FIND(":", Table2[[#This Row],[sampler_label]])-1)</f>
        <v>8</v>
      </c>
      <c r="C40" t="str">
        <f>MID(Table2[[#This Row],[sampler_label]], FIND(":", Table2[[#This Row],[sampler_label]])+1, LEN(Table2[[#This Row],[sampler_label]]))</f>
        <v>Random</v>
      </c>
      <c r="D40">
        <v>3076</v>
      </c>
      <c r="E40">
        <v>87</v>
      </c>
      <c r="F40">
        <v>75</v>
      </c>
      <c r="G40">
        <v>138</v>
      </c>
      <c r="H40">
        <v>46</v>
      </c>
      <c r="I40">
        <v>297</v>
      </c>
      <c r="J40">
        <v>0</v>
      </c>
      <c r="K40">
        <v>10.193869096934501</v>
      </c>
      <c r="L40">
        <v>52195.642489125901</v>
      </c>
    </row>
    <row r="41" spans="1:12">
      <c r="A41" t="s">
        <v>20</v>
      </c>
      <c r="B41" t="str">
        <f>MID(Table2[[#This Row],[sampler_label]], 1, FIND(":", Table2[[#This Row],[sampler_label]])-1)</f>
        <v>12</v>
      </c>
      <c r="C41" t="str">
        <f>MID(Table2[[#This Row],[sampler_label]], FIND(":", Table2[[#This Row],[sampler_label]])+1, LEN(Table2[[#This Row],[sampler_label]]))</f>
        <v>Random</v>
      </c>
      <c r="D41">
        <v>3088</v>
      </c>
      <c r="E41">
        <v>97</v>
      </c>
      <c r="F41">
        <v>89</v>
      </c>
      <c r="G41">
        <v>148</v>
      </c>
      <c r="H41">
        <v>47</v>
      </c>
      <c r="I41">
        <v>432</v>
      </c>
      <c r="J41">
        <v>0</v>
      </c>
      <c r="K41">
        <v>10.164849633959999</v>
      </c>
      <c r="L41">
        <v>52047.054270479399</v>
      </c>
    </row>
    <row r="42" spans="1:12">
      <c r="A42" t="s">
        <v>23</v>
      </c>
      <c r="B42" t="str">
        <f>MID(Table2[[#This Row],[sampler_label]], 1, FIND(":", Table2[[#This Row],[sampler_label]])-1)</f>
        <v>16</v>
      </c>
      <c r="C42" t="str">
        <f>MID(Table2[[#This Row],[sampler_label]], FIND(":", Table2[[#This Row],[sampler_label]])+1, LEN(Table2[[#This Row],[sampler_label]]))</f>
        <v>Random</v>
      </c>
      <c r="D42">
        <v>3087</v>
      </c>
      <c r="E42">
        <v>102</v>
      </c>
      <c r="F42">
        <v>94</v>
      </c>
      <c r="G42">
        <v>162</v>
      </c>
      <c r="H42">
        <v>48</v>
      </c>
      <c r="I42">
        <v>374</v>
      </c>
      <c r="J42">
        <v>0</v>
      </c>
      <c r="K42">
        <v>10.1554404145077</v>
      </c>
      <c r="L42">
        <v>51998.877076008503</v>
      </c>
    </row>
    <row r="43" spans="1:12">
      <c r="A43" t="s">
        <v>26</v>
      </c>
      <c r="B43" t="str">
        <f>MID(Table2[[#This Row],[sampler_label]], 1, FIND(":", Table2[[#This Row],[sampler_label]])-1)</f>
        <v>24</v>
      </c>
      <c r="C43" t="str">
        <f>MID(Table2[[#This Row],[sampler_label]], FIND(":", Table2[[#This Row],[sampler_label]])+1, LEN(Table2[[#This Row],[sampler_label]]))</f>
        <v>Random</v>
      </c>
      <c r="D43">
        <v>3099</v>
      </c>
      <c r="E43">
        <v>120</v>
      </c>
      <c r="F43">
        <v>108</v>
      </c>
      <c r="G43">
        <v>208</v>
      </c>
      <c r="H43">
        <v>48</v>
      </c>
      <c r="I43">
        <v>378</v>
      </c>
      <c r="J43">
        <v>0</v>
      </c>
      <c r="K43">
        <v>10.137754384357899</v>
      </c>
      <c r="L43">
        <v>51908.318582034102</v>
      </c>
    </row>
    <row r="44" spans="1:12">
      <c r="A44" t="s">
        <v>29</v>
      </c>
      <c r="B44" t="str">
        <f>MID(Table2[[#This Row],[sampler_label]], 1, FIND(":", Table2[[#This Row],[sampler_label]])-1)</f>
        <v>32</v>
      </c>
      <c r="C44" t="str">
        <f>MID(Table2[[#This Row],[sampler_label]], FIND(":", Table2[[#This Row],[sampler_label]])+1, LEN(Table2[[#This Row],[sampler_label]]))</f>
        <v>Random</v>
      </c>
      <c r="D44">
        <v>3114</v>
      </c>
      <c r="E44">
        <v>131</v>
      </c>
      <c r="F44">
        <v>112</v>
      </c>
      <c r="G44">
        <v>242</v>
      </c>
      <c r="H44">
        <v>48</v>
      </c>
      <c r="I44">
        <v>536</v>
      </c>
      <c r="J44">
        <v>0</v>
      </c>
      <c r="K44">
        <v>10.1161374157394</v>
      </c>
      <c r="L44">
        <v>51797.635372040699</v>
      </c>
    </row>
    <row r="45" spans="1:12">
      <c r="A45" t="s">
        <v>32</v>
      </c>
      <c r="B45" t="str">
        <f>MID(Table2[[#This Row],[sampler_label]], 1, FIND(":", Table2[[#This Row],[sampler_label]])-1)</f>
        <v>48</v>
      </c>
      <c r="C45" t="str">
        <f>MID(Table2[[#This Row],[sampler_label]], FIND(":", Table2[[#This Row],[sampler_label]])+1, LEN(Table2[[#This Row],[sampler_label]]))</f>
        <v>Random</v>
      </c>
      <c r="D45">
        <v>3760</v>
      </c>
      <c r="E45">
        <v>283</v>
      </c>
      <c r="F45">
        <v>276</v>
      </c>
      <c r="G45">
        <v>400</v>
      </c>
      <c r="H45">
        <v>48</v>
      </c>
      <c r="I45">
        <v>902</v>
      </c>
      <c r="J45">
        <v>0</v>
      </c>
      <c r="K45">
        <v>12.1317325469217</v>
      </c>
      <c r="L45">
        <v>62118.0833395175</v>
      </c>
    </row>
    <row r="46" spans="1:12">
      <c r="A46" t="s">
        <v>35</v>
      </c>
      <c r="B46" t="str">
        <f>MID(Table2[[#This Row],[sampler_label]], 1, FIND(":", Table2[[#This Row],[sampler_label]])-1)</f>
        <v>56</v>
      </c>
      <c r="C46" t="str">
        <f>MID(Table2[[#This Row],[sampler_label]], FIND(":", Table2[[#This Row],[sampler_label]])+1, LEN(Table2[[#This Row],[sampler_label]]))</f>
        <v>Random</v>
      </c>
      <c r="D46">
        <v>3143</v>
      </c>
      <c r="E46">
        <v>330</v>
      </c>
      <c r="F46">
        <v>329</v>
      </c>
      <c r="G46">
        <v>429</v>
      </c>
      <c r="H46">
        <v>50</v>
      </c>
      <c r="I46">
        <v>789</v>
      </c>
      <c r="J46">
        <v>0</v>
      </c>
      <c r="K46">
        <v>10.067232327891301</v>
      </c>
      <c r="L46">
        <v>51547.227709347302</v>
      </c>
    </row>
    <row r="47" spans="1:12">
      <c r="A47" t="s">
        <v>38</v>
      </c>
      <c r="B47" t="str">
        <f>MID(Table2[[#This Row],[sampler_label]], 1, FIND(":", Table2[[#This Row],[sampler_label]])-1)</f>
        <v>64</v>
      </c>
      <c r="C47" t="str">
        <f>MID(Table2[[#This Row],[sampler_label]], FIND(":", Table2[[#This Row],[sampler_label]])+1, LEN(Table2[[#This Row],[sampler_label]]))</f>
        <v>Random</v>
      </c>
      <c r="D47">
        <v>3153</v>
      </c>
      <c r="E47">
        <v>376</v>
      </c>
      <c r="F47">
        <v>375</v>
      </c>
      <c r="G47">
        <v>480</v>
      </c>
      <c r="H47">
        <v>47</v>
      </c>
      <c r="I47">
        <v>666</v>
      </c>
      <c r="J47">
        <v>0</v>
      </c>
      <c r="K47">
        <v>10.043896254483499</v>
      </c>
      <c r="L47">
        <v>51427.740014960902</v>
      </c>
    </row>
    <row r="48" spans="1:12">
      <c r="A48" t="s">
        <v>41</v>
      </c>
      <c r="B48" t="str">
        <f>MID(Table2[[#This Row],[sampler_label]], 1, FIND(":", Table2[[#This Row],[sampler_label]])-1)</f>
        <v>96</v>
      </c>
      <c r="C48" t="str">
        <f>MID(Table2[[#This Row],[sampler_label]], FIND(":", Table2[[#This Row],[sampler_label]])+1, LEN(Table2[[#This Row],[sampler_label]]))</f>
        <v>Random</v>
      </c>
      <c r="D48">
        <v>3193</v>
      </c>
      <c r="E48">
        <v>601</v>
      </c>
      <c r="F48">
        <v>596</v>
      </c>
      <c r="G48">
        <v>773</v>
      </c>
      <c r="H48">
        <v>51</v>
      </c>
      <c r="I48">
        <v>1118</v>
      </c>
      <c r="J48">
        <v>0</v>
      </c>
      <c r="K48">
        <v>9.9824923403989203</v>
      </c>
      <c r="L48">
        <v>51113.333424315497</v>
      </c>
    </row>
    <row r="49" spans="1:12">
      <c r="A49" t="s">
        <v>44</v>
      </c>
      <c r="B49" t="str">
        <f>MID(Table2[[#This Row],[sampler_label]], 1, FIND(":", Table2[[#This Row],[sampler_label]])-1)</f>
        <v>128</v>
      </c>
      <c r="C49" t="str">
        <f>MID(Table2[[#This Row],[sampler_label]], FIND(":", Table2[[#This Row],[sampler_label]])+1, LEN(Table2[[#This Row],[sampler_label]]))</f>
        <v>Random</v>
      </c>
      <c r="D49">
        <v>3740</v>
      </c>
      <c r="E49">
        <v>852</v>
      </c>
      <c r="F49">
        <v>808</v>
      </c>
      <c r="G49">
        <v>1170</v>
      </c>
      <c r="H49">
        <v>49</v>
      </c>
      <c r="I49">
        <v>2698</v>
      </c>
      <c r="J49">
        <v>0</v>
      </c>
      <c r="K49">
        <v>11.456999491480699</v>
      </c>
      <c r="L49">
        <v>58663.249797817603</v>
      </c>
    </row>
    <row r="50" spans="1:12">
      <c r="A50" t="s">
        <v>47</v>
      </c>
      <c r="B50" t="str">
        <f>MID(Table2[[#This Row],[sampler_label]], 1, FIND(":", Table2[[#This Row],[sampler_label]])-1)</f>
        <v>256</v>
      </c>
      <c r="C50" t="str">
        <f>MID(Table2[[#This Row],[sampler_label]], FIND(":", Table2[[#This Row],[sampler_label]])+1, LEN(Table2[[#This Row],[sampler_label]]))</f>
        <v>Random</v>
      </c>
      <c r="D50">
        <v>3470</v>
      </c>
      <c r="E50">
        <v>959</v>
      </c>
      <c r="F50">
        <v>936</v>
      </c>
      <c r="G50">
        <v>1233</v>
      </c>
      <c r="H50">
        <v>50</v>
      </c>
      <c r="I50">
        <v>2349</v>
      </c>
      <c r="J50">
        <v>0</v>
      </c>
      <c r="K50">
        <v>9.8686923556028194</v>
      </c>
      <c r="L50">
        <v>50530.6442661244</v>
      </c>
    </row>
    <row r="51" spans="1:12">
      <c r="A51" t="s">
        <v>50</v>
      </c>
      <c r="B51" t="str">
        <f>MID(Table2[[#This Row],[sampler_label]], 1, FIND(":", Table2[[#This Row],[sampler_label]])-1)</f>
        <v>512</v>
      </c>
      <c r="C51" t="str">
        <f>MID(Table2[[#This Row],[sampler_label]], FIND(":", Table2[[#This Row],[sampler_label]])+1, LEN(Table2[[#This Row],[sampler_label]]))</f>
        <v>Random</v>
      </c>
      <c r="D51">
        <v>4797</v>
      </c>
      <c r="E51">
        <v>6352</v>
      </c>
      <c r="F51">
        <v>1050</v>
      </c>
      <c r="G51">
        <v>27931</v>
      </c>
      <c r="H51">
        <v>48</v>
      </c>
      <c r="I51">
        <v>61058</v>
      </c>
      <c r="J51">
        <v>0.15509693558474</v>
      </c>
      <c r="K51">
        <v>11.641791044776101</v>
      </c>
      <c r="L51">
        <v>50367.906217293799</v>
      </c>
    </row>
    <row r="52" spans="1:12">
      <c r="A52" t="s">
        <v>53</v>
      </c>
      <c r="B52" t="str">
        <f>MID(Table2[[#This Row],[sampler_label]], 1, FIND(":", Table2[[#This Row],[sampler_label]])-1)</f>
        <v>1024</v>
      </c>
      <c r="C52" t="str">
        <f>MID(Table2[[#This Row],[sampler_label]], FIND(":", Table2[[#This Row],[sampler_label]])+1, LEN(Table2[[#This Row],[sampler_label]]))</f>
        <v>Random</v>
      </c>
      <c r="D52">
        <v>8858</v>
      </c>
      <c r="E52">
        <v>13137</v>
      </c>
      <c r="F52">
        <v>1218</v>
      </c>
      <c r="G52">
        <v>28622</v>
      </c>
      <c r="H52">
        <v>48</v>
      </c>
      <c r="I52">
        <v>102985</v>
      </c>
      <c r="J52">
        <v>0.36667419282004898</v>
      </c>
      <c r="K52">
        <v>16.9070000477167</v>
      </c>
      <c r="L52">
        <v>54838.957118668499</v>
      </c>
    </row>
    <row r="53" spans="1:12">
      <c r="A53" t="s">
        <v>56</v>
      </c>
      <c r="B53" t="str">
        <f>MID(Table2[[#This Row],[sampler_label]], 1, FIND(":", Table2[[#This Row],[sampler_label]])-1)</f>
        <v>1280</v>
      </c>
      <c r="C53" t="str">
        <f>MID(Table2[[#This Row],[sampler_label]], FIND(":", Table2[[#This Row],[sampler_label]])+1, LEN(Table2[[#This Row],[sampler_label]]))</f>
        <v>Random</v>
      </c>
      <c r="D53">
        <v>10780</v>
      </c>
      <c r="E53">
        <v>15277</v>
      </c>
      <c r="F53">
        <v>2011</v>
      </c>
      <c r="G53">
        <v>28161</v>
      </c>
      <c r="H53">
        <v>48</v>
      </c>
      <c r="I53">
        <v>118987</v>
      </c>
      <c r="J53">
        <v>0.47244897959183602</v>
      </c>
      <c r="K53">
        <v>18.6961596561849</v>
      </c>
      <c r="L53">
        <v>50520.378528130503</v>
      </c>
    </row>
    <row r="54" spans="1:12">
      <c r="A54" t="s">
        <v>59</v>
      </c>
      <c r="B54" t="str">
        <f>MID(Table2[[#This Row],[sampler_label]], 1, FIND(":", Table2[[#This Row],[sampler_label]])-1)</f>
        <v>1536</v>
      </c>
      <c r="C54" t="str">
        <f>MID(Table2[[#This Row],[sampler_label]], FIND(":", Table2[[#This Row],[sampler_label]])+1, LEN(Table2[[#This Row],[sampler_label]]))</f>
        <v>Random</v>
      </c>
      <c r="D54">
        <v>11578</v>
      </c>
      <c r="E54">
        <v>15879</v>
      </c>
      <c r="F54">
        <v>17691</v>
      </c>
      <c r="G54">
        <v>28178</v>
      </c>
      <c r="H54">
        <v>48</v>
      </c>
      <c r="I54">
        <v>120956</v>
      </c>
      <c r="J54">
        <v>0.50164104335809201</v>
      </c>
      <c r="K54">
        <v>21.438874764603799</v>
      </c>
      <c r="L54">
        <v>54728.646507343903</v>
      </c>
    </row>
    <row r="55" spans="1:12">
      <c r="A55" t="s">
        <v>62</v>
      </c>
      <c r="B55" t="str">
        <f>MID(Table2[[#This Row],[sampler_label]], 1, FIND(":", Table2[[#This Row],[sampler_label]])-1)</f>
        <v>2048</v>
      </c>
      <c r="C55" t="str">
        <f>MID(Table2[[#This Row],[sampler_label]], FIND(":", Table2[[#This Row],[sampler_label]])+1, LEN(Table2[[#This Row],[sampler_label]]))</f>
        <v>Random</v>
      </c>
      <c r="D55">
        <v>19472</v>
      </c>
      <c r="E55">
        <v>18573</v>
      </c>
      <c r="F55">
        <v>27624</v>
      </c>
      <c r="G55">
        <v>28229</v>
      </c>
      <c r="H55">
        <v>49</v>
      </c>
      <c r="I55">
        <v>270363</v>
      </c>
      <c r="J55">
        <v>0.599168036154478</v>
      </c>
      <c r="K55">
        <v>26.174576034239799</v>
      </c>
      <c r="L55">
        <v>53752.066797899897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48" sqref="G48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2" sqref="A2"/>
    </sheetView>
  </sheetViews>
  <sheetFormatPr baseColWidth="10" defaultRowHeight="15" x14ac:dyDescent="0"/>
  <cols>
    <col min="1" max="1" width="14.83203125" customWidth="1"/>
    <col min="2" max="2" width="9.6640625" customWidth="1"/>
    <col min="3" max="3" width="14" customWidth="1"/>
  </cols>
  <sheetData>
    <row r="1" spans="1:3">
      <c r="A1" t="s">
        <v>63</v>
      </c>
      <c r="B1" t="s">
        <v>65</v>
      </c>
      <c r="C1" t="s">
        <v>66</v>
      </c>
    </row>
    <row r="2" spans="1:3">
      <c r="A2" s="1" t="str">
        <f>Table1[[#This Row],[thread_count]]</f>
        <v>2</v>
      </c>
      <c r="B2" s="2">
        <f>AVERAGE('1m-1'!E2,'1m-2'!E2)</f>
        <v>102</v>
      </c>
      <c r="C2" s="2">
        <f>AVERAGE('1m-1'!E38,'1m-2'!E38)</f>
        <v>82.5</v>
      </c>
    </row>
    <row r="3" spans="1:3">
      <c r="A3" s="1" t="str">
        <f>Table1[[#This Row],[thread_count]]</f>
        <v>4</v>
      </c>
      <c r="B3" s="2">
        <f>AVERAGE('1m-1'!E3,'1m-2'!E3)</f>
        <v>261.5</v>
      </c>
      <c r="C3" s="2">
        <f>AVERAGE('1m-1'!E39,'1m-2'!E39)</f>
        <v>75.5</v>
      </c>
    </row>
    <row r="4" spans="1:3">
      <c r="A4" s="1" t="str">
        <f>Table1[[#This Row],[thread_count]]</f>
        <v>8</v>
      </c>
      <c r="B4" s="2">
        <f>AVERAGE('1m-1'!E4,'1m-2'!E4)</f>
        <v>620.5</v>
      </c>
      <c r="C4" s="2">
        <f>AVERAGE('1m-1'!E40,'1m-2'!E40)</f>
        <v>100.5</v>
      </c>
    </row>
    <row r="5" spans="1:3">
      <c r="A5" s="1" t="str">
        <f>Table1[[#This Row],[thread_count]]</f>
        <v>12</v>
      </c>
      <c r="B5" s="2">
        <f>AVERAGE('1m-1'!E5,'1m-2'!E5)</f>
        <v>1026</v>
      </c>
      <c r="C5" s="2">
        <f>AVERAGE('1m-1'!E41,'1m-2'!E41)</f>
        <v>99.5</v>
      </c>
    </row>
    <row r="6" spans="1:3">
      <c r="A6" s="1" t="str">
        <f>Table1[[#This Row],[thread_count]]</f>
        <v>16</v>
      </c>
      <c r="B6" s="2">
        <f>AVERAGE('1m-1'!E6,'1m-2'!E6)</f>
        <v>1457</v>
      </c>
      <c r="C6" s="2">
        <f>AVERAGE('1m-1'!E42,'1m-2'!E42)</f>
        <v>101.5</v>
      </c>
    </row>
    <row r="7" spans="1:3">
      <c r="A7" s="1" t="str">
        <f>Table1[[#This Row],[thread_count]]</f>
        <v>24</v>
      </c>
      <c r="B7" s="2">
        <f>AVERAGE('1m-1'!E7,'1m-2'!E7)</f>
        <v>2216</v>
      </c>
      <c r="C7" s="2">
        <f>AVERAGE('1m-1'!E43,'1m-2'!E43)</f>
        <v>119.5</v>
      </c>
    </row>
    <row r="8" spans="1:3">
      <c r="A8" s="1" t="str">
        <f>Table1[[#This Row],[thread_count]]</f>
        <v>32</v>
      </c>
      <c r="B8" s="2">
        <f>AVERAGE('1m-1'!E8,'1m-2'!E8)</f>
        <v>2711.5</v>
      </c>
      <c r="C8" s="2">
        <f>AVERAGE('1m-1'!E44,'1m-2'!E44)</f>
        <v>140</v>
      </c>
    </row>
    <row r="9" spans="1:3">
      <c r="A9" s="1" t="str">
        <f>Table1[[#This Row],[thread_count]]</f>
        <v>48</v>
      </c>
      <c r="B9" s="2">
        <f>AVERAGE('1m-1'!E9,'1m-2'!E9)</f>
        <v>3978</v>
      </c>
      <c r="C9" s="2">
        <f>AVERAGE('1m-1'!E45,'1m-2'!E45)</f>
        <v>283.5</v>
      </c>
    </row>
    <row r="10" spans="1:3">
      <c r="A10" s="1" t="str">
        <f>Table1[[#This Row],[thread_count]]</f>
        <v>56</v>
      </c>
      <c r="B10" s="2">
        <f>AVERAGE('1m-1'!E10,'1m-2'!E10)</f>
        <v>5088</v>
      </c>
      <c r="C10" s="2">
        <f>AVERAGE('1m-1'!E46,'1m-2'!E46)</f>
        <v>327.5</v>
      </c>
    </row>
    <row r="11" spans="1:3">
      <c r="A11" s="1" t="str">
        <f>Table1[[#This Row],[thread_count]]</f>
        <v>64</v>
      </c>
      <c r="B11" s="2">
        <f>AVERAGE('1m-1'!E11,'1m-2'!E11)</f>
        <v>5806</v>
      </c>
      <c r="C11" s="2">
        <f>AVERAGE('1m-1'!E47,'1m-2'!E47)</f>
        <v>376.5</v>
      </c>
    </row>
    <row r="12" spans="1:3">
      <c r="A12" s="1" t="str">
        <f>Table1[[#This Row],[thread_count]]</f>
        <v>96</v>
      </c>
      <c r="B12" s="2">
        <f>AVERAGE('1m-1'!E12,'1m-2'!E12)</f>
        <v>8620.5</v>
      </c>
      <c r="C12" s="2">
        <f>AVERAGE('1m-1'!E48,'1m-2'!E48)</f>
        <v>608.5</v>
      </c>
    </row>
    <row r="13" spans="1:3">
      <c r="A13" s="1" t="str">
        <f>Table1[[#This Row],[thread_count]]</f>
        <v>128</v>
      </c>
      <c r="B13" s="2">
        <f>AVERAGE('1m-1'!E13,'1m-2'!E13)</f>
        <v>9899</v>
      </c>
      <c r="C13" s="2">
        <f>AVERAGE('1m-1'!E49,'1m-2'!E49)</f>
        <v>843.5</v>
      </c>
    </row>
    <row r="14" spans="1:3">
      <c r="A14" s="1" t="str">
        <f>Table1[[#This Row],[thread_count]]</f>
        <v>256</v>
      </c>
      <c r="B14" s="2">
        <f>AVERAGE('1m-1'!E14,'1m-2'!E14)</f>
        <v>13399</v>
      </c>
      <c r="C14" s="2">
        <f>AVERAGE('1m-1'!E50,'1m-2'!E50)</f>
        <v>968</v>
      </c>
    </row>
    <row r="15" spans="1:3">
      <c r="A15" s="1" t="str">
        <f>Table1[[#This Row],[thread_count]]</f>
        <v>512</v>
      </c>
      <c r="B15" s="2">
        <f>AVERAGE('1m-1'!E15,'1m-2'!E15)</f>
        <v>17213</v>
      </c>
      <c r="C15" s="2">
        <f>AVERAGE('1m-1'!E51,'1m-2'!E51)</f>
        <v>6353</v>
      </c>
    </row>
    <row r="16" spans="1:3">
      <c r="A16" s="1" t="str">
        <f>Table1[[#This Row],[thread_count]]</f>
        <v>1024</v>
      </c>
      <c r="B16" s="2">
        <f>AVERAGE('1m-1'!E16,'1m-2'!E16)</f>
        <v>19920</v>
      </c>
      <c r="C16" s="2">
        <f>AVERAGE('1m-1'!E52,'1m-2'!E52)</f>
        <v>12997.5</v>
      </c>
    </row>
    <row r="17" spans="1:3">
      <c r="A17" s="1" t="str">
        <f>Table1[[#This Row],[thread_count]]</f>
        <v>1280</v>
      </c>
      <c r="B17" s="2">
        <f>AVERAGE('1m-1'!E17,'1m-2'!E17)</f>
        <v>21400.5</v>
      </c>
      <c r="C17" s="2">
        <f>AVERAGE('1m-1'!E53,'1m-2'!E53)</f>
        <v>15255</v>
      </c>
    </row>
    <row r="18" spans="1:3">
      <c r="A18" s="1" t="str">
        <f>Table1[[#This Row],[thread_count]]</f>
        <v>1536</v>
      </c>
      <c r="B18" s="2">
        <f>AVERAGE('1m-1'!E18,'1m-2'!E18)</f>
        <v>21496</v>
      </c>
      <c r="C18" s="2">
        <f>AVERAGE('1m-1'!E54,'1m-2'!E54)</f>
        <v>15902.5</v>
      </c>
    </row>
    <row r="19" spans="1:3">
      <c r="A19" s="1" t="str">
        <f>Table1[[#This Row],[thread_count]]</f>
        <v>2048</v>
      </c>
      <c r="B19" s="2">
        <f>AVERAGE('1m-1'!E19,'1m-2'!E19)</f>
        <v>23056</v>
      </c>
      <c r="C19" s="2">
        <f>AVERAGE('1m-1'!E55,'1m-2'!E55)</f>
        <v>18903.5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1m-1</vt:lpstr>
      <vt:lpstr>1m-2</vt:lpstr>
      <vt:lpstr>1m-3</vt:lpstr>
      <vt:lpstr>1m-Avg</vt:lpstr>
      <vt:lpstr>Chart (Split)</vt:lpstr>
      <vt:lpstr>Chart (Avg)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Sideropoulos</dc:creator>
  <cp:lastModifiedBy>Alexander Sideropoulos</cp:lastModifiedBy>
  <dcterms:created xsi:type="dcterms:W3CDTF">2014-06-23T04:21:43Z</dcterms:created>
  <dcterms:modified xsi:type="dcterms:W3CDTF">2014-06-24T15:21:17Z</dcterms:modified>
</cp:coreProperties>
</file>