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da\Desktop\nh18\"/>
    </mc:Choice>
  </mc:AlternateContent>
  <xr:revisionPtr revIDLastSave="0" documentId="8_{739FD098-7294-4699-AC7F-AA980E7354EA}" xr6:coauthVersionLast="34" xr6:coauthVersionMax="34" xr10:uidLastSave="{00000000-0000-0000-0000-000000000000}"/>
  <bookViews>
    <workbookView xWindow="0" yWindow="0" windowWidth="23040" windowHeight="9072" activeTab="6" xr2:uid="{3C0107B0-4584-5F46-89BF-4CCC4181CA46}"/>
  </bookViews>
  <sheets>
    <sheet name="Disease Burden" sheetId="6" r:id="rId1"/>
    <sheet name="Sex as variable" sheetId="7" r:id="rId2"/>
    <sheet name="Age as variable" sheetId="9" r:id="rId3"/>
    <sheet name="Normalized Volumes and Wilcoxon" sheetId="2" r:id="rId4"/>
    <sheet name="caudate graph" sheetId="8" r:id="rId5"/>
    <sheet name="Spearman - db.suvr" sheetId="5" r:id="rId6"/>
    <sheet name="Raw MR Wilcoxon" sheetId="4" r:id="rId7"/>
    <sheet name="LH Wilcoxon - no norm" sheetId="3" r:id="rId8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1" i="7" l="1"/>
  <c r="D94" i="7"/>
  <c r="I16" i="9" l="1"/>
  <c r="J16" i="9"/>
  <c r="I17" i="9"/>
  <c r="J17" i="9"/>
  <c r="I18" i="9"/>
  <c r="J18" i="9"/>
  <c r="I19" i="9"/>
  <c r="J19" i="9"/>
  <c r="I20" i="9"/>
  <c r="J20" i="9"/>
  <c r="I21" i="9"/>
  <c r="J21" i="9"/>
  <c r="I22" i="9"/>
  <c r="J22" i="9"/>
  <c r="I23" i="9"/>
  <c r="J23" i="9"/>
  <c r="I4" i="9"/>
  <c r="J4" i="9"/>
  <c r="I5" i="9"/>
  <c r="J5" i="9"/>
  <c r="I6" i="9"/>
  <c r="J6" i="9"/>
  <c r="I7" i="9"/>
  <c r="J7" i="9"/>
  <c r="I8" i="9"/>
  <c r="J8" i="9"/>
  <c r="I9" i="9"/>
  <c r="J9" i="9"/>
  <c r="I10" i="9"/>
  <c r="J10" i="9"/>
  <c r="I11" i="9"/>
  <c r="J11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4" i="9"/>
  <c r="H4" i="9"/>
  <c r="G5" i="9"/>
  <c r="H5" i="9"/>
  <c r="G6" i="9"/>
  <c r="H6" i="9"/>
  <c r="G7" i="9"/>
  <c r="H7" i="9"/>
  <c r="G8" i="9"/>
  <c r="H8" i="9"/>
  <c r="G9" i="9"/>
  <c r="H9" i="9"/>
  <c r="G10" i="9"/>
  <c r="H10" i="9"/>
  <c r="G11" i="9"/>
  <c r="H11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5" i="9"/>
  <c r="D5" i="9"/>
  <c r="C6" i="9"/>
  <c r="D6" i="9"/>
  <c r="C7" i="9"/>
  <c r="D7" i="9"/>
  <c r="C8" i="9"/>
  <c r="D8" i="9"/>
  <c r="C9" i="9"/>
  <c r="D9" i="9"/>
  <c r="C10" i="9"/>
  <c r="D10" i="9"/>
  <c r="C11" i="9"/>
  <c r="D11" i="9"/>
  <c r="E16" i="9"/>
  <c r="F16" i="9"/>
  <c r="E17" i="9"/>
  <c r="F17" i="9"/>
  <c r="E18" i="9"/>
  <c r="F18" i="9"/>
  <c r="E19" i="9"/>
  <c r="F19" i="9"/>
  <c r="E20" i="9"/>
  <c r="F20" i="9"/>
  <c r="E21" i="9"/>
  <c r="F21" i="9"/>
  <c r="E22" i="9"/>
  <c r="F22" i="9"/>
  <c r="E23" i="9"/>
  <c r="F23" i="9"/>
  <c r="E4" i="9"/>
  <c r="F4" i="9"/>
  <c r="E5" i="9"/>
  <c r="F5" i="9"/>
  <c r="E6" i="9"/>
  <c r="F6" i="9"/>
  <c r="E7" i="9"/>
  <c r="F7" i="9"/>
  <c r="E8" i="9"/>
  <c r="F8" i="9"/>
  <c r="E9" i="9"/>
  <c r="F9" i="9"/>
  <c r="E10" i="9"/>
  <c r="F10" i="9"/>
  <c r="E11" i="9"/>
  <c r="F11" i="9"/>
  <c r="B39" i="7"/>
  <c r="B40" i="7"/>
  <c r="B31" i="7"/>
  <c r="A3" i="7" l="1"/>
  <c r="F3" i="7"/>
  <c r="G3" i="7"/>
  <c r="I3" i="7"/>
  <c r="J3" i="7"/>
  <c r="L3" i="7"/>
  <c r="M3" i="7"/>
  <c r="O3" i="7"/>
  <c r="P3" i="7"/>
  <c r="R3" i="7"/>
  <c r="S3" i="7"/>
  <c r="AG3" i="7"/>
  <c r="U3" i="7"/>
  <c r="V3" i="7"/>
  <c r="X3" i="7"/>
  <c r="Y3" i="7"/>
  <c r="AA3" i="7"/>
  <c r="AB3" i="7"/>
  <c r="AD3" i="7"/>
  <c r="AE3" i="7"/>
  <c r="A4" i="7"/>
  <c r="F4" i="7"/>
  <c r="G4" i="7"/>
  <c r="I4" i="7"/>
  <c r="J4" i="7"/>
  <c r="L4" i="7"/>
  <c r="M4" i="7"/>
  <c r="O4" i="7"/>
  <c r="P4" i="7"/>
  <c r="R4" i="7"/>
  <c r="S4" i="7"/>
  <c r="AG4" i="7"/>
  <c r="U4" i="7"/>
  <c r="V4" i="7"/>
  <c r="X4" i="7"/>
  <c r="Y4" i="7"/>
  <c r="AA4" i="7"/>
  <c r="AB4" i="7"/>
  <c r="AD4" i="7"/>
  <c r="AE4" i="7"/>
  <c r="A5" i="7"/>
  <c r="F5" i="7"/>
  <c r="G5" i="7"/>
  <c r="I5" i="7"/>
  <c r="J5" i="7"/>
  <c r="L5" i="7"/>
  <c r="M5" i="7"/>
  <c r="O5" i="7"/>
  <c r="P5" i="7"/>
  <c r="R5" i="7"/>
  <c r="S5" i="7"/>
  <c r="AG5" i="7"/>
  <c r="U5" i="7"/>
  <c r="V5" i="7"/>
  <c r="X5" i="7"/>
  <c r="Y5" i="7"/>
  <c r="AA5" i="7"/>
  <c r="AB5" i="7"/>
  <c r="AD5" i="7"/>
  <c r="AE5" i="7"/>
  <c r="A6" i="7"/>
  <c r="F6" i="7"/>
  <c r="G6" i="7"/>
  <c r="I6" i="7"/>
  <c r="J6" i="7"/>
  <c r="L6" i="7"/>
  <c r="M6" i="7"/>
  <c r="O6" i="7"/>
  <c r="P6" i="7"/>
  <c r="R6" i="7"/>
  <c r="S6" i="7"/>
  <c r="AG6" i="7"/>
  <c r="U6" i="7"/>
  <c r="V6" i="7"/>
  <c r="X6" i="7"/>
  <c r="Y6" i="7"/>
  <c r="AA6" i="7"/>
  <c r="AB6" i="7"/>
  <c r="AD6" i="7"/>
  <c r="AE6" i="7"/>
  <c r="A7" i="7"/>
  <c r="F7" i="7"/>
  <c r="G7" i="7"/>
  <c r="I7" i="7"/>
  <c r="J7" i="7"/>
  <c r="L7" i="7"/>
  <c r="M7" i="7"/>
  <c r="O7" i="7"/>
  <c r="P7" i="7"/>
  <c r="R7" i="7"/>
  <c r="S7" i="7"/>
  <c r="AG7" i="7"/>
  <c r="U7" i="7"/>
  <c r="V7" i="7"/>
  <c r="X7" i="7"/>
  <c r="Y7" i="7"/>
  <c r="AA7" i="7"/>
  <c r="AB7" i="7"/>
  <c r="AD7" i="7"/>
  <c r="AE7" i="7"/>
  <c r="A8" i="7"/>
  <c r="F8" i="7"/>
  <c r="G8" i="7"/>
  <c r="I8" i="7"/>
  <c r="J8" i="7"/>
  <c r="L8" i="7"/>
  <c r="M8" i="7"/>
  <c r="O8" i="7"/>
  <c r="P8" i="7"/>
  <c r="R8" i="7"/>
  <c r="S8" i="7"/>
  <c r="AG8" i="7"/>
  <c r="U8" i="7"/>
  <c r="V8" i="7"/>
  <c r="X8" i="7"/>
  <c r="Y8" i="7"/>
  <c r="AA8" i="7"/>
  <c r="AB8" i="7"/>
  <c r="AD8" i="7"/>
  <c r="AE8" i="7"/>
  <c r="A9" i="7"/>
  <c r="F9" i="7"/>
  <c r="G9" i="7"/>
  <c r="I9" i="7"/>
  <c r="J9" i="7"/>
  <c r="L9" i="7"/>
  <c r="M9" i="7"/>
  <c r="O9" i="7"/>
  <c r="P9" i="7"/>
  <c r="R9" i="7"/>
  <c r="S9" i="7"/>
  <c r="AG9" i="7"/>
  <c r="U9" i="7"/>
  <c r="V9" i="7"/>
  <c r="X9" i="7"/>
  <c r="Y9" i="7"/>
  <c r="AA9" i="7"/>
  <c r="AB9" i="7"/>
  <c r="AD9" i="7"/>
  <c r="AE9" i="7"/>
  <c r="A10" i="7"/>
  <c r="F10" i="7"/>
  <c r="G10" i="7"/>
  <c r="I10" i="7"/>
  <c r="J10" i="7"/>
  <c r="L10" i="7"/>
  <c r="M10" i="7"/>
  <c r="O10" i="7"/>
  <c r="P10" i="7"/>
  <c r="R10" i="7"/>
  <c r="S10" i="7"/>
  <c r="AG10" i="7"/>
  <c r="U10" i="7"/>
  <c r="V10" i="7"/>
  <c r="X10" i="7"/>
  <c r="Y10" i="7"/>
  <c r="AA10" i="7"/>
  <c r="AB10" i="7"/>
  <c r="AD10" i="7"/>
  <c r="AE10" i="7"/>
  <c r="A11" i="7"/>
  <c r="F11" i="7"/>
  <c r="G11" i="7"/>
  <c r="I11" i="7"/>
  <c r="J11" i="7"/>
  <c r="L11" i="7"/>
  <c r="M11" i="7"/>
  <c r="O11" i="7"/>
  <c r="P11" i="7"/>
  <c r="R11" i="7"/>
  <c r="S11" i="7"/>
  <c r="U11" i="7"/>
  <c r="V11" i="7"/>
  <c r="X11" i="7"/>
  <c r="Y11" i="7"/>
  <c r="AA11" i="7"/>
  <c r="AB11" i="7"/>
  <c r="AD11" i="7"/>
  <c r="AE11" i="7"/>
  <c r="A12" i="7"/>
  <c r="F12" i="7"/>
  <c r="G12" i="7"/>
  <c r="I12" i="7"/>
  <c r="J12" i="7"/>
  <c r="L12" i="7"/>
  <c r="M12" i="7"/>
  <c r="O12" i="7"/>
  <c r="P12" i="7"/>
  <c r="R12" i="7"/>
  <c r="S12" i="7"/>
  <c r="U12" i="7"/>
  <c r="V12" i="7"/>
  <c r="X12" i="7"/>
  <c r="Y12" i="7"/>
  <c r="AA12" i="7"/>
  <c r="AB12" i="7"/>
  <c r="AD12" i="7"/>
  <c r="AE12" i="7"/>
  <c r="A13" i="7"/>
  <c r="F13" i="7"/>
  <c r="G13" i="7"/>
  <c r="I13" i="7"/>
  <c r="J13" i="7"/>
  <c r="L13" i="7"/>
  <c r="M13" i="7"/>
  <c r="O13" i="7"/>
  <c r="P13" i="7"/>
  <c r="R13" i="7"/>
  <c r="S13" i="7"/>
  <c r="U13" i="7"/>
  <c r="V13" i="7"/>
  <c r="X13" i="7"/>
  <c r="Y13" i="7"/>
  <c r="AA13" i="7"/>
  <c r="AB13" i="7"/>
  <c r="AD13" i="7"/>
  <c r="AE13" i="7"/>
  <c r="A14" i="7"/>
  <c r="F14" i="7"/>
  <c r="I14" i="7"/>
  <c r="L14" i="7"/>
  <c r="M14" i="7"/>
  <c r="O14" i="7"/>
  <c r="P14" i="7"/>
  <c r="R14" i="7"/>
  <c r="U14" i="7"/>
  <c r="V14" i="7"/>
  <c r="X14" i="7"/>
  <c r="Y14" i="7"/>
  <c r="AA14" i="7"/>
  <c r="AB14" i="7"/>
  <c r="AD14" i="7"/>
  <c r="AE14" i="7"/>
  <c r="X15" i="7"/>
  <c r="Y15" i="7"/>
  <c r="AA15" i="7"/>
  <c r="AB15" i="7"/>
  <c r="AD15" i="7"/>
  <c r="AE15" i="7"/>
  <c r="X16" i="7"/>
  <c r="Y16" i="7"/>
  <c r="AA16" i="7"/>
  <c r="AB16" i="7"/>
  <c r="AD16" i="7"/>
  <c r="AE16" i="7"/>
  <c r="A17" i="7"/>
  <c r="F17" i="7"/>
  <c r="G17" i="7"/>
  <c r="I17" i="7"/>
  <c r="J17" i="7"/>
  <c r="L17" i="7"/>
  <c r="M17" i="7"/>
  <c r="O17" i="7"/>
  <c r="P17" i="7"/>
  <c r="R17" i="7"/>
  <c r="S17" i="7"/>
  <c r="AG17" i="7"/>
  <c r="U17" i="7"/>
  <c r="V17" i="7"/>
  <c r="X17" i="7"/>
  <c r="Y17" i="7"/>
  <c r="AA17" i="7"/>
  <c r="AB17" i="7"/>
  <c r="AD17" i="7"/>
  <c r="AE17" i="7"/>
  <c r="A18" i="7"/>
  <c r="F18" i="7"/>
  <c r="G18" i="7"/>
  <c r="I18" i="7"/>
  <c r="J18" i="7"/>
  <c r="L18" i="7"/>
  <c r="M18" i="7"/>
  <c r="O18" i="7"/>
  <c r="P18" i="7"/>
  <c r="R18" i="7"/>
  <c r="S18" i="7"/>
  <c r="AG18" i="7"/>
  <c r="U18" i="7"/>
  <c r="V18" i="7"/>
  <c r="X18" i="7"/>
  <c r="Y18" i="7"/>
  <c r="AA18" i="7"/>
  <c r="AB18" i="7"/>
  <c r="AD18" i="7"/>
  <c r="AE18" i="7"/>
  <c r="A19" i="7"/>
  <c r="F19" i="7"/>
  <c r="G19" i="7"/>
  <c r="I19" i="7"/>
  <c r="J19" i="7"/>
  <c r="L19" i="7"/>
  <c r="M19" i="7"/>
  <c r="O19" i="7"/>
  <c r="P19" i="7"/>
  <c r="R19" i="7"/>
  <c r="S19" i="7"/>
  <c r="AG19" i="7"/>
  <c r="U19" i="7"/>
  <c r="V19" i="7"/>
  <c r="X19" i="7"/>
  <c r="Y19" i="7"/>
  <c r="AA19" i="7"/>
  <c r="AB19" i="7"/>
  <c r="AD19" i="7"/>
  <c r="AE19" i="7"/>
  <c r="A20" i="7"/>
  <c r="F20" i="7"/>
  <c r="G20" i="7"/>
  <c r="I20" i="7"/>
  <c r="J20" i="7"/>
  <c r="L20" i="7"/>
  <c r="M20" i="7"/>
  <c r="O20" i="7"/>
  <c r="P20" i="7"/>
  <c r="R20" i="7"/>
  <c r="S20" i="7"/>
  <c r="AG20" i="7"/>
  <c r="U20" i="7"/>
  <c r="V20" i="7"/>
  <c r="X20" i="7"/>
  <c r="Y20" i="7"/>
  <c r="AA20" i="7"/>
  <c r="AB20" i="7"/>
  <c r="AD20" i="7"/>
  <c r="AE20" i="7"/>
  <c r="A21" i="7"/>
  <c r="F21" i="7"/>
  <c r="G21" i="7"/>
  <c r="I21" i="7"/>
  <c r="J21" i="7"/>
  <c r="L21" i="7"/>
  <c r="M21" i="7"/>
  <c r="O21" i="7"/>
  <c r="P21" i="7"/>
  <c r="R21" i="7"/>
  <c r="S21" i="7"/>
  <c r="AG21" i="7"/>
  <c r="U21" i="7"/>
  <c r="V21" i="7"/>
  <c r="X21" i="7"/>
  <c r="Y21" i="7"/>
  <c r="AA21" i="7"/>
  <c r="AB21" i="7"/>
  <c r="AD21" i="7"/>
  <c r="AE21" i="7"/>
  <c r="A22" i="7"/>
  <c r="F22" i="7"/>
  <c r="G22" i="7"/>
  <c r="I22" i="7"/>
  <c r="J22" i="7"/>
  <c r="L22" i="7"/>
  <c r="M22" i="7"/>
  <c r="O22" i="7"/>
  <c r="P22" i="7"/>
  <c r="R22" i="7"/>
  <c r="S22" i="7"/>
  <c r="AG22" i="7"/>
  <c r="U22" i="7"/>
  <c r="V22" i="7"/>
  <c r="X22" i="7"/>
  <c r="Y22" i="7"/>
  <c r="AA22" i="7"/>
  <c r="AB22" i="7"/>
  <c r="AD22" i="7"/>
  <c r="AE22" i="7"/>
  <c r="A23" i="7"/>
  <c r="F23" i="7"/>
  <c r="G23" i="7"/>
  <c r="I23" i="7"/>
  <c r="J23" i="7"/>
  <c r="L23" i="7"/>
  <c r="M23" i="7"/>
  <c r="O23" i="7"/>
  <c r="P23" i="7"/>
  <c r="R23" i="7"/>
  <c r="S23" i="7"/>
  <c r="AG23" i="7"/>
  <c r="U23" i="7"/>
  <c r="V23" i="7"/>
  <c r="X23" i="7"/>
  <c r="Y23" i="7"/>
  <c r="AA23" i="7"/>
  <c r="AB23" i="7"/>
  <c r="AD23" i="7"/>
  <c r="AE23" i="7"/>
  <c r="A24" i="7"/>
  <c r="F24" i="7"/>
  <c r="G24" i="7"/>
  <c r="I24" i="7"/>
  <c r="J24" i="7"/>
  <c r="L24" i="7"/>
  <c r="M24" i="7"/>
  <c r="O24" i="7"/>
  <c r="P24" i="7"/>
  <c r="R24" i="7"/>
  <c r="S24" i="7"/>
  <c r="AG24" i="7"/>
  <c r="U24" i="7"/>
  <c r="V24" i="7"/>
  <c r="X24" i="7"/>
  <c r="Y24" i="7"/>
  <c r="AA24" i="7"/>
  <c r="AB24" i="7"/>
  <c r="AD24" i="7"/>
  <c r="AE24" i="7"/>
  <c r="A25" i="7"/>
  <c r="F25" i="7"/>
  <c r="G25" i="7"/>
  <c r="I25" i="7"/>
  <c r="J25" i="7"/>
  <c r="L25" i="7"/>
  <c r="M25" i="7"/>
  <c r="O25" i="7"/>
  <c r="P25" i="7"/>
  <c r="R25" i="7"/>
  <c r="S25" i="7"/>
  <c r="U25" i="7"/>
  <c r="V25" i="7"/>
  <c r="X25" i="7"/>
  <c r="Y25" i="7"/>
  <c r="AA25" i="7"/>
  <c r="AB25" i="7"/>
  <c r="AD25" i="7"/>
  <c r="AE25" i="7"/>
  <c r="A26" i="7"/>
  <c r="F26" i="7"/>
  <c r="G26" i="7"/>
  <c r="I26" i="7"/>
  <c r="J26" i="7"/>
  <c r="L26" i="7"/>
  <c r="M26" i="7"/>
  <c r="O26" i="7"/>
  <c r="P26" i="7"/>
  <c r="R26" i="7"/>
  <c r="S26" i="7"/>
  <c r="U26" i="7"/>
  <c r="V26" i="7"/>
  <c r="X26" i="7"/>
  <c r="Y26" i="7"/>
  <c r="AA26" i="7"/>
  <c r="AB26" i="7"/>
  <c r="AD26" i="7"/>
  <c r="AE26" i="7"/>
  <c r="A27" i="7"/>
  <c r="F27" i="7"/>
  <c r="G27" i="7"/>
  <c r="I27" i="7"/>
  <c r="J27" i="7"/>
  <c r="L27" i="7"/>
  <c r="M27" i="7"/>
  <c r="O27" i="7"/>
  <c r="P27" i="7"/>
  <c r="R27" i="7"/>
  <c r="S27" i="7"/>
  <c r="U27" i="7"/>
  <c r="V27" i="7"/>
  <c r="X27" i="7"/>
  <c r="Y27" i="7"/>
  <c r="AA27" i="7"/>
  <c r="AB27" i="7"/>
  <c r="AD27" i="7"/>
  <c r="AE27" i="7"/>
  <c r="A28" i="7"/>
  <c r="F28" i="7"/>
  <c r="I28" i="7"/>
  <c r="J28" i="7"/>
  <c r="L28" i="7"/>
  <c r="M28" i="7"/>
  <c r="O28" i="7"/>
  <c r="P28" i="7"/>
  <c r="R28" i="7"/>
  <c r="S28" i="7"/>
  <c r="U28" i="7"/>
  <c r="V28" i="7"/>
  <c r="X28" i="7"/>
  <c r="Y28" i="7"/>
  <c r="AA28" i="7"/>
  <c r="AB28" i="7"/>
  <c r="AD28" i="7"/>
  <c r="AE28" i="7"/>
  <c r="C3" i="8" l="1"/>
  <c r="C4" i="8"/>
  <c r="C5" i="8"/>
  <c r="C6" i="8"/>
  <c r="C7" i="8"/>
  <c r="C8" i="8"/>
  <c r="C9" i="8"/>
  <c r="D16" i="8"/>
  <c r="D17" i="8"/>
  <c r="D18" i="8"/>
  <c r="D19" i="8"/>
  <c r="D20" i="8"/>
  <c r="D21" i="8"/>
  <c r="D22" i="8"/>
  <c r="D23" i="8"/>
  <c r="F3" i="8"/>
  <c r="B2" i="8"/>
  <c r="F4" i="8"/>
  <c r="B3" i="8"/>
  <c r="F5" i="8"/>
  <c r="B4" i="8"/>
  <c r="F6" i="8"/>
  <c r="B5" i="8"/>
  <c r="F7" i="8"/>
  <c r="B6" i="8"/>
  <c r="F8" i="8"/>
  <c r="B7" i="8"/>
  <c r="F9" i="8"/>
  <c r="B8" i="8"/>
  <c r="F10" i="8"/>
  <c r="B9" i="8"/>
  <c r="C16" i="8"/>
  <c r="B16" i="8"/>
  <c r="C17" i="8"/>
  <c r="B17" i="8"/>
  <c r="C18" i="8"/>
  <c r="B18" i="8"/>
  <c r="C19" i="8"/>
  <c r="B19" i="8"/>
  <c r="C20" i="8"/>
  <c r="B20" i="8"/>
  <c r="C21" i="8"/>
  <c r="B21" i="8"/>
  <c r="C22" i="8"/>
  <c r="B22" i="8"/>
  <c r="C23" i="8"/>
  <c r="B23" i="8"/>
  <c r="L37" i="6"/>
  <c r="L38" i="6" s="1"/>
  <c r="L36" i="6"/>
  <c r="P3" i="5" l="1"/>
  <c r="P4" i="5"/>
  <c r="R6" i="5" s="1"/>
  <c r="P5" i="5"/>
  <c r="P6" i="5"/>
  <c r="P7" i="5"/>
  <c r="P8" i="5"/>
  <c r="P9" i="5"/>
  <c r="P10" i="5"/>
  <c r="M3" i="5"/>
  <c r="O6" i="5" s="1"/>
  <c r="M4" i="5"/>
  <c r="M5" i="5"/>
  <c r="M6" i="5"/>
  <c r="M7" i="5"/>
  <c r="M8" i="5"/>
  <c r="M9" i="5"/>
  <c r="M10" i="5"/>
  <c r="G22" i="5"/>
  <c r="G21" i="5"/>
  <c r="G20" i="5"/>
  <c r="G19" i="5"/>
  <c r="G18" i="5"/>
  <c r="G17" i="5"/>
  <c r="G16" i="5"/>
  <c r="G15" i="5"/>
  <c r="B24" i="5"/>
  <c r="J3" i="5"/>
  <c r="J4" i="5"/>
  <c r="L6" i="5" s="1"/>
  <c r="J5" i="5"/>
  <c r="J6" i="5"/>
  <c r="J7" i="5"/>
  <c r="J8" i="5"/>
  <c r="J9" i="5"/>
  <c r="J10" i="5"/>
  <c r="C12" i="5"/>
  <c r="G3" i="5"/>
  <c r="G4" i="5"/>
  <c r="G5" i="5"/>
  <c r="G6" i="5"/>
  <c r="G7" i="5"/>
  <c r="G8" i="5"/>
  <c r="G9" i="5"/>
  <c r="G10" i="5"/>
  <c r="D3" i="5"/>
  <c r="F6" i="5" s="1"/>
  <c r="D4" i="5"/>
  <c r="D5" i="5"/>
  <c r="D6" i="5"/>
  <c r="D7" i="5"/>
  <c r="D8" i="5"/>
  <c r="D9" i="5"/>
  <c r="D10" i="5"/>
  <c r="I6" i="5" l="1"/>
  <c r="AQ26" i="2"/>
  <c r="AQ27" i="2" s="1"/>
  <c r="AQ28" i="2" s="1"/>
  <c r="AQ25" i="2"/>
  <c r="V26" i="2"/>
  <c r="V27" i="2" s="1"/>
  <c r="V28" i="2" s="1"/>
  <c r="V25" i="2"/>
  <c r="AQ12" i="2"/>
  <c r="V12" i="2" l="1"/>
  <c r="V13" i="2" s="1"/>
  <c r="V14" i="2" s="1"/>
  <c r="AQ11" i="2"/>
  <c r="AQ13" i="2" s="1"/>
  <c r="AQ14" i="2" s="1"/>
  <c r="AD4" i="2"/>
  <c r="V11" i="2"/>
  <c r="S4" i="2"/>
  <c r="AS12" i="2"/>
  <c r="AS13" i="2" s="1"/>
  <c r="AS14" i="2" s="1"/>
  <c r="AS11" i="2"/>
  <c r="AS26" i="2"/>
  <c r="AS27" i="2" s="1"/>
  <c r="AS28" i="2" s="1"/>
  <c r="AS25" i="2"/>
  <c r="AR32" i="2" l="1"/>
  <c r="AS33" i="2"/>
  <c r="AS34" i="2"/>
  <c r="AS35" i="2"/>
  <c r="AS36" i="2"/>
  <c r="AS37" i="2"/>
  <c r="AS38" i="2"/>
  <c r="AR33" i="2"/>
  <c r="AR34" i="2"/>
  <c r="AR35" i="2"/>
  <c r="AR36" i="2"/>
  <c r="AR37" i="2"/>
  <c r="AR38" i="2"/>
  <c r="AS32" i="2"/>
  <c r="W34" i="2"/>
  <c r="W35" i="2"/>
  <c r="W36" i="2"/>
  <c r="W37" i="2"/>
  <c r="W38" i="2"/>
  <c r="W39" i="2"/>
  <c r="W33" i="2"/>
  <c r="V34" i="2"/>
  <c r="V35" i="2"/>
  <c r="V36" i="2"/>
  <c r="V37" i="2"/>
  <c r="V38" i="2"/>
  <c r="V39" i="2"/>
  <c r="V33" i="2"/>
  <c r="AO26" i="2" l="1"/>
  <c r="AO25" i="2"/>
  <c r="AJ26" i="2"/>
  <c r="AJ25" i="2"/>
  <c r="AE26" i="2"/>
  <c r="AE25" i="2"/>
  <c r="W26" i="2"/>
  <c r="W25" i="2"/>
  <c r="T26" i="2"/>
  <c r="T25" i="2"/>
  <c r="O26" i="2"/>
  <c r="O25" i="2"/>
  <c r="J26" i="2"/>
  <c r="J25" i="2"/>
  <c r="G12" i="5" s="1"/>
  <c r="E26" i="2"/>
  <c r="E25" i="2"/>
  <c r="D12" i="5" s="1"/>
  <c r="AO11" i="2"/>
  <c r="AO12" i="2"/>
  <c r="AO13" i="2" s="1"/>
  <c r="AO14" i="2" s="1"/>
  <c r="AO27" i="2" l="1"/>
  <c r="AO28" i="2" s="1"/>
  <c r="W27" i="2"/>
  <c r="W28" i="2" s="1"/>
  <c r="AE27" i="2"/>
  <c r="AE28" i="2" s="1"/>
  <c r="J27" i="2"/>
  <c r="J28" i="2" s="1"/>
  <c r="O27" i="2"/>
  <c r="O28" i="2" s="1"/>
  <c r="T27" i="2"/>
  <c r="T28" i="2" s="1"/>
  <c r="AJ27" i="2"/>
  <c r="AJ28" i="2" s="1"/>
  <c r="E27" i="2"/>
  <c r="E28" i="2" s="1"/>
  <c r="AJ11" i="2"/>
  <c r="AJ12" i="2"/>
  <c r="AE12" i="2"/>
  <c r="AE11" i="2"/>
  <c r="W11" i="2"/>
  <c r="W12" i="2"/>
  <c r="W13" i="2" s="1"/>
  <c r="W14" i="2" s="1"/>
  <c r="T11" i="2"/>
  <c r="T12" i="2"/>
  <c r="T13" i="2" s="1"/>
  <c r="T14" i="2" s="1"/>
  <c r="O11" i="2"/>
  <c r="O12" i="2"/>
  <c r="J11" i="2"/>
  <c r="J12" i="2"/>
  <c r="E12" i="2"/>
  <c r="E11" i="2"/>
  <c r="AR5" i="2"/>
  <c r="AR6" i="2"/>
  <c r="AR7" i="2"/>
  <c r="AR8" i="2"/>
  <c r="AR9" i="2"/>
  <c r="AR10" i="2"/>
  <c r="AR17" i="2"/>
  <c r="AR18" i="2"/>
  <c r="AR19" i="2"/>
  <c r="AR20" i="2"/>
  <c r="AR21" i="2"/>
  <c r="AR22" i="2"/>
  <c r="AR23" i="2"/>
  <c r="AR24" i="2"/>
  <c r="AR4" i="2"/>
  <c r="AN24" i="2"/>
  <c r="AI24" i="2"/>
  <c r="AD24" i="2"/>
  <c r="AN23" i="2"/>
  <c r="AI23" i="2"/>
  <c r="AD23" i="2"/>
  <c r="AN22" i="2"/>
  <c r="AI22" i="2"/>
  <c r="AD22" i="2"/>
  <c r="AN21" i="2"/>
  <c r="AP21" i="2" s="1"/>
  <c r="AI21" i="2"/>
  <c r="AK21" i="2" s="1"/>
  <c r="AD21" i="2"/>
  <c r="AF21" i="2" s="1"/>
  <c r="AN20" i="2"/>
  <c r="AI20" i="2"/>
  <c r="AD20" i="2"/>
  <c r="AN19" i="2"/>
  <c r="AI19" i="2"/>
  <c r="AD19" i="2"/>
  <c r="AN18" i="2"/>
  <c r="AI18" i="2"/>
  <c r="AD18" i="2"/>
  <c r="AN17" i="2"/>
  <c r="AI17" i="2"/>
  <c r="AD17" i="2"/>
  <c r="AN10" i="2"/>
  <c r="AI10" i="2"/>
  <c r="AD10" i="2"/>
  <c r="AN9" i="2"/>
  <c r="AI9" i="2"/>
  <c r="AD9" i="2"/>
  <c r="AN8" i="2"/>
  <c r="AI8" i="2"/>
  <c r="AD8" i="2"/>
  <c r="AN7" i="2"/>
  <c r="AI7" i="2"/>
  <c r="AD7" i="2"/>
  <c r="AN6" i="2"/>
  <c r="AI6" i="2"/>
  <c r="AD6" i="2"/>
  <c r="AN5" i="2"/>
  <c r="AI5" i="2"/>
  <c r="AD5" i="2"/>
  <c r="AN4" i="2"/>
  <c r="AI4" i="2"/>
  <c r="X5" i="2"/>
  <c r="X6" i="2"/>
  <c r="X7" i="2"/>
  <c r="X8" i="2"/>
  <c r="X9" i="2"/>
  <c r="X10" i="2"/>
  <c r="X17" i="2"/>
  <c r="Q3" i="5" s="1"/>
  <c r="X18" i="2"/>
  <c r="Q4" i="5" s="1"/>
  <c r="X19" i="2"/>
  <c r="Q5" i="5" s="1"/>
  <c r="X20" i="2"/>
  <c r="Q6" i="5" s="1"/>
  <c r="X21" i="2"/>
  <c r="Q7" i="5" s="1"/>
  <c r="X22" i="2"/>
  <c r="Q8" i="5" s="1"/>
  <c r="X23" i="2"/>
  <c r="Q9" i="5" s="1"/>
  <c r="X24" i="2"/>
  <c r="Q10" i="5" s="1"/>
  <c r="X4" i="2"/>
  <c r="S24" i="2"/>
  <c r="N24" i="2"/>
  <c r="I24" i="2"/>
  <c r="D24" i="2"/>
  <c r="S23" i="2"/>
  <c r="N23" i="2"/>
  <c r="I23" i="2"/>
  <c r="D23" i="2"/>
  <c r="S22" i="2"/>
  <c r="N22" i="2"/>
  <c r="I22" i="2"/>
  <c r="D22" i="2"/>
  <c r="S21" i="2"/>
  <c r="U21" i="2" s="1"/>
  <c r="N7" i="5" s="1"/>
  <c r="N21" i="2"/>
  <c r="P21" i="2" s="1"/>
  <c r="K7" i="5" s="1"/>
  <c r="I21" i="2"/>
  <c r="K21" i="2" s="1"/>
  <c r="H7" i="5" s="1"/>
  <c r="D21" i="2"/>
  <c r="F21" i="2" s="1"/>
  <c r="E7" i="5" s="1"/>
  <c r="S20" i="2"/>
  <c r="N20" i="2"/>
  <c r="I20" i="2"/>
  <c r="D20" i="2"/>
  <c r="S19" i="2"/>
  <c r="N19" i="2"/>
  <c r="I19" i="2"/>
  <c r="D19" i="2"/>
  <c r="S18" i="2"/>
  <c r="N18" i="2"/>
  <c r="I18" i="2"/>
  <c r="D18" i="2"/>
  <c r="S17" i="2"/>
  <c r="N17" i="2"/>
  <c r="I17" i="2"/>
  <c r="D17" i="2"/>
  <c r="S10" i="2"/>
  <c r="N10" i="2"/>
  <c r="I10" i="2"/>
  <c r="D10" i="2"/>
  <c r="S9" i="2"/>
  <c r="N9" i="2"/>
  <c r="I9" i="2"/>
  <c r="D9" i="2"/>
  <c r="S8" i="2"/>
  <c r="N8" i="2"/>
  <c r="I8" i="2"/>
  <c r="D8" i="2"/>
  <c r="S7" i="2"/>
  <c r="N7" i="2"/>
  <c r="I7" i="2"/>
  <c r="D7" i="2"/>
  <c r="S6" i="2"/>
  <c r="N6" i="2"/>
  <c r="I6" i="2"/>
  <c r="D6" i="2"/>
  <c r="S5" i="2"/>
  <c r="N5" i="2"/>
  <c r="I5" i="2"/>
  <c r="D5" i="2"/>
  <c r="N4" i="2"/>
  <c r="I4" i="2"/>
  <c r="D4" i="2"/>
  <c r="AN12" i="2" l="1"/>
  <c r="AN13" i="2" s="1"/>
  <c r="AN14" i="2" s="1"/>
  <c r="AN11" i="2"/>
  <c r="S26" i="2"/>
  <c r="S25" i="2"/>
  <c r="AR26" i="2"/>
  <c r="AR25" i="2"/>
  <c r="D25" i="2"/>
  <c r="D26" i="2"/>
  <c r="D27" i="2" s="1"/>
  <c r="D28" i="2" s="1"/>
  <c r="AI25" i="2"/>
  <c r="AI26" i="2"/>
  <c r="AI27" i="2" s="1"/>
  <c r="AI28" i="2" s="1"/>
  <c r="AD12" i="2"/>
  <c r="AD11" i="2"/>
  <c r="N25" i="2"/>
  <c r="N26" i="2"/>
  <c r="N27" i="2" s="1"/>
  <c r="N28" i="2" s="1"/>
  <c r="AD26" i="2"/>
  <c r="AD25" i="2"/>
  <c r="AN26" i="2"/>
  <c r="AN27" i="2" s="1"/>
  <c r="AN28" i="2" s="1"/>
  <c r="AN25" i="2"/>
  <c r="R9" i="5"/>
  <c r="R3" i="5"/>
  <c r="I25" i="2"/>
  <c r="I26" i="2"/>
  <c r="I27" i="2" s="1"/>
  <c r="I28" i="2" s="1"/>
  <c r="D11" i="2"/>
  <c r="D12" i="2" s="1"/>
  <c r="D13" i="2" s="1"/>
  <c r="D14" i="2" s="1"/>
  <c r="S12" i="2"/>
  <c r="S13" i="2" s="1"/>
  <c r="S14" i="2" s="1"/>
  <c r="S11" i="2"/>
  <c r="AR12" i="2"/>
  <c r="AR11" i="2"/>
  <c r="I11" i="2"/>
  <c r="I12" i="2"/>
  <c r="I13" i="2" s="1"/>
  <c r="I14" i="2" s="1"/>
  <c r="N12" i="2"/>
  <c r="N11" i="2"/>
  <c r="AI12" i="2"/>
  <c r="AI13" i="2" s="1"/>
  <c r="AI14" i="2" s="1"/>
  <c r="AI11" i="2"/>
  <c r="AP4" i="2"/>
  <c r="AO32" i="2"/>
  <c r="AP18" i="2"/>
  <c r="AP33" i="2"/>
  <c r="AP10" i="2"/>
  <c r="AO38" i="2"/>
  <c r="AP24" i="2"/>
  <c r="AP38" i="2"/>
  <c r="AP5" i="2"/>
  <c r="AO33" i="2"/>
  <c r="AP19" i="2"/>
  <c r="AP34" i="2"/>
  <c r="AP22" i="2"/>
  <c r="AP36" i="2"/>
  <c r="AP17" i="2"/>
  <c r="AP26" i="2" s="1"/>
  <c r="AP32" i="2"/>
  <c r="AP6" i="2"/>
  <c r="AO34" i="2"/>
  <c r="AP20" i="2"/>
  <c r="AP35" i="2"/>
  <c r="AP7" i="2"/>
  <c r="AP11" i="2" s="1"/>
  <c r="AO35" i="2"/>
  <c r="AP8" i="2"/>
  <c r="AO36" i="2"/>
  <c r="AP9" i="2"/>
  <c r="AO37" i="2"/>
  <c r="AP23" i="2"/>
  <c r="AP37" i="2"/>
  <c r="AK24" i="2"/>
  <c r="AK38" i="2"/>
  <c r="AK5" i="2"/>
  <c r="AJ33" i="2"/>
  <c r="AK7" i="2"/>
  <c r="AJ35" i="2"/>
  <c r="AK10" i="2"/>
  <c r="AJ38" i="2"/>
  <c r="AK17" i="2"/>
  <c r="AK32" i="2"/>
  <c r="AK22" i="2"/>
  <c r="AK36" i="2"/>
  <c r="AK6" i="2"/>
  <c r="AJ34" i="2"/>
  <c r="AK20" i="2"/>
  <c r="AK35" i="2"/>
  <c r="AK19" i="2"/>
  <c r="AK34" i="2"/>
  <c r="AK8" i="2"/>
  <c r="AJ36" i="2"/>
  <c r="AK9" i="2"/>
  <c r="AJ37" i="2"/>
  <c r="AK23" i="2"/>
  <c r="AK37" i="2"/>
  <c r="AK4" i="2"/>
  <c r="AJ32" i="2"/>
  <c r="AK18" i="2"/>
  <c r="AK33" i="2"/>
  <c r="AF8" i="2"/>
  <c r="AE36" i="2"/>
  <c r="AF17" i="2"/>
  <c r="AF32" i="2"/>
  <c r="AF6" i="2"/>
  <c r="AE34" i="2"/>
  <c r="AF20" i="2"/>
  <c r="AF35" i="2"/>
  <c r="AF10" i="2"/>
  <c r="AE38" i="2"/>
  <c r="AF9" i="2"/>
  <c r="AE37" i="2"/>
  <c r="AF23" i="2"/>
  <c r="AF37" i="2"/>
  <c r="AF24" i="2"/>
  <c r="AF38" i="2"/>
  <c r="AF22" i="2"/>
  <c r="AF36" i="2"/>
  <c r="AF4" i="2"/>
  <c r="AE32" i="2"/>
  <c r="AF18" i="2"/>
  <c r="AF33" i="2"/>
  <c r="AF5" i="2"/>
  <c r="AE33" i="2"/>
  <c r="AF19" i="2"/>
  <c r="AF34" i="2"/>
  <c r="AF7" i="2"/>
  <c r="AE35" i="2"/>
  <c r="U5" i="2"/>
  <c r="Q34" i="2"/>
  <c r="U19" i="2"/>
  <c r="N5" i="5" s="1"/>
  <c r="R35" i="2"/>
  <c r="U9" i="2"/>
  <c r="Q38" i="2"/>
  <c r="U17" i="2"/>
  <c r="N3" i="5" s="1"/>
  <c r="R33" i="2"/>
  <c r="U4" i="2"/>
  <c r="Q33" i="2"/>
  <c r="U6" i="2"/>
  <c r="Q35" i="2"/>
  <c r="U8" i="2"/>
  <c r="Q37" i="2"/>
  <c r="U10" i="2"/>
  <c r="Q39" i="2"/>
  <c r="U18" i="2"/>
  <c r="N4" i="5" s="1"/>
  <c r="R34" i="2"/>
  <c r="U20" i="2"/>
  <c r="N6" i="5" s="1"/>
  <c r="R36" i="2"/>
  <c r="U22" i="2"/>
  <c r="N8" i="5" s="1"/>
  <c r="R37" i="2"/>
  <c r="U24" i="2"/>
  <c r="N10" i="5" s="1"/>
  <c r="R39" i="2"/>
  <c r="U7" i="2"/>
  <c r="Q36" i="2"/>
  <c r="U23" i="2"/>
  <c r="N9" i="5" s="1"/>
  <c r="R38" i="2"/>
  <c r="P17" i="2"/>
  <c r="K3" i="5" s="1"/>
  <c r="M33" i="2"/>
  <c r="P7" i="2"/>
  <c r="L36" i="2"/>
  <c r="P9" i="2"/>
  <c r="L38" i="2"/>
  <c r="P23" i="2"/>
  <c r="K9" i="5" s="1"/>
  <c r="M38" i="2"/>
  <c r="P6" i="2"/>
  <c r="L35" i="2"/>
  <c r="P18" i="2"/>
  <c r="K4" i="5" s="1"/>
  <c r="M34" i="2"/>
  <c r="P22" i="2"/>
  <c r="K8" i="5" s="1"/>
  <c r="M37" i="2"/>
  <c r="P24" i="2"/>
  <c r="K10" i="5" s="1"/>
  <c r="M39" i="2"/>
  <c r="P4" i="2"/>
  <c r="L33" i="2"/>
  <c r="P10" i="2"/>
  <c r="L39" i="2"/>
  <c r="P20" i="2"/>
  <c r="K6" i="5" s="1"/>
  <c r="M36" i="2"/>
  <c r="P5" i="2"/>
  <c r="L34" i="2"/>
  <c r="P19" i="2"/>
  <c r="K5" i="5" s="1"/>
  <c r="M35" i="2"/>
  <c r="P8" i="2"/>
  <c r="L37" i="2"/>
  <c r="K23" i="2"/>
  <c r="H9" i="5" s="1"/>
  <c r="H38" i="2"/>
  <c r="K7" i="2"/>
  <c r="G36" i="2"/>
  <c r="K19" i="2"/>
  <c r="H5" i="5" s="1"/>
  <c r="H35" i="2"/>
  <c r="K20" i="2"/>
  <c r="H6" i="5" s="1"/>
  <c r="H36" i="2"/>
  <c r="K5" i="2"/>
  <c r="G34" i="2"/>
  <c r="K6" i="2"/>
  <c r="G35" i="2"/>
  <c r="K10" i="2"/>
  <c r="G39" i="2"/>
  <c r="K22" i="2"/>
  <c r="H8" i="5" s="1"/>
  <c r="H37" i="2"/>
  <c r="K17" i="2"/>
  <c r="H3" i="5" s="1"/>
  <c r="H33" i="2"/>
  <c r="K4" i="2"/>
  <c r="G33" i="2"/>
  <c r="K8" i="2"/>
  <c r="G37" i="2"/>
  <c r="K24" i="2"/>
  <c r="H10" i="5" s="1"/>
  <c r="H39" i="2"/>
  <c r="K9" i="2"/>
  <c r="G38" i="2"/>
  <c r="K18" i="2"/>
  <c r="H4" i="5" s="1"/>
  <c r="I9" i="5" s="1"/>
  <c r="H34" i="2"/>
  <c r="F18" i="2"/>
  <c r="E4" i="5" s="1"/>
  <c r="C34" i="2"/>
  <c r="F4" i="2"/>
  <c r="B33" i="2"/>
  <c r="F8" i="2"/>
  <c r="B37" i="2"/>
  <c r="F24" i="2"/>
  <c r="E10" i="5" s="1"/>
  <c r="C39" i="2"/>
  <c r="F20" i="2"/>
  <c r="E6" i="5" s="1"/>
  <c r="C36" i="2"/>
  <c r="F6" i="2"/>
  <c r="B35" i="2"/>
  <c r="F22" i="2"/>
  <c r="E8" i="5" s="1"/>
  <c r="C37" i="2"/>
  <c r="F10" i="2"/>
  <c r="B39" i="2"/>
  <c r="F5" i="2"/>
  <c r="B34" i="2"/>
  <c r="F7" i="2"/>
  <c r="B36" i="2"/>
  <c r="F9" i="2"/>
  <c r="B38" i="2"/>
  <c r="F17" i="2"/>
  <c r="E3" i="5" s="1"/>
  <c r="F3" i="5" s="1"/>
  <c r="C33" i="2"/>
  <c r="F19" i="2"/>
  <c r="E5" i="5" s="1"/>
  <c r="C35" i="2"/>
  <c r="F23" i="2"/>
  <c r="E9" i="5" s="1"/>
  <c r="C38" i="2"/>
  <c r="AE13" i="2"/>
  <c r="AE14" i="2" s="1"/>
  <c r="E13" i="2"/>
  <c r="E14" i="2" s="1"/>
  <c r="AJ13" i="2"/>
  <c r="AJ14" i="2" s="1"/>
  <c r="X25" i="2"/>
  <c r="X26" i="2"/>
  <c r="X12" i="2"/>
  <c r="J13" i="2"/>
  <c r="J14" i="2" s="1"/>
  <c r="O13" i="2"/>
  <c r="O14" i="2" s="1"/>
  <c r="X11" i="2"/>
  <c r="AD27" i="2" l="1"/>
  <c r="AD28" i="2" s="1"/>
  <c r="N13" i="2"/>
  <c r="N14" i="2" s="1"/>
  <c r="AR27" i="2"/>
  <c r="AR28" i="2" s="1"/>
  <c r="O9" i="5"/>
  <c r="O3" i="5"/>
  <c r="AD13" i="2"/>
  <c r="AD14" i="2" s="1"/>
  <c r="S27" i="2"/>
  <c r="S28" i="2" s="1"/>
  <c r="I3" i="5"/>
  <c r="F9" i="5"/>
  <c r="L3" i="5"/>
  <c r="L9" i="5"/>
  <c r="AR13" i="2"/>
  <c r="U11" i="2"/>
  <c r="AP12" i="2"/>
  <c r="AF26" i="2"/>
  <c r="AK25" i="2"/>
  <c r="AP25" i="2"/>
  <c r="AK11" i="2"/>
  <c r="AK26" i="2"/>
  <c r="AF12" i="2"/>
  <c r="AF25" i="2"/>
  <c r="AK12" i="2"/>
  <c r="U25" i="2"/>
  <c r="AF11" i="2"/>
  <c r="U26" i="2"/>
  <c r="P12" i="2"/>
  <c r="U12" i="2"/>
  <c r="K12" i="2"/>
  <c r="P11" i="2"/>
  <c r="P25" i="2"/>
  <c r="K26" i="2"/>
  <c r="P26" i="2"/>
  <c r="K25" i="2"/>
  <c r="F26" i="2"/>
  <c r="K11" i="2"/>
  <c r="F25" i="2"/>
  <c r="E12" i="5" s="1"/>
  <c r="F11" i="2"/>
  <c r="F12" i="2"/>
  <c r="AP13" i="2"/>
  <c r="AP27" i="2"/>
  <c r="AP28" i="2" s="1"/>
  <c r="X27" i="2"/>
  <c r="X13" i="2"/>
  <c r="AF13" i="2" l="1"/>
  <c r="AK27" i="2"/>
  <c r="AK28" i="2" s="1"/>
  <c r="AF27" i="2"/>
  <c r="U13" i="2"/>
  <c r="K27" i="2"/>
  <c r="H12" i="5"/>
  <c r="U27" i="2"/>
  <c r="AK13" i="2"/>
  <c r="P13" i="2"/>
  <c r="K13" i="2"/>
  <c r="F27" i="2"/>
  <c r="P27" i="2"/>
  <c r="F13" i="2"/>
</calcChain>
</file>

<file path=xl/sharedStrings.xml><?xml version="1.0" encoding="utf-8"?>
<sst xmlns="http://schemas.openxmlformats.org/spreadsheetml/2006/main" count="614" uniqueCount="193">
  <si>
    <t>Thalamus</t>
  </si>
  <si>
    <t>Pallidum</t>
  </si>
  <si>
    <t>Putamen</t>
  </si>
  <si>
    <t>Caudate</t>
  </si>
  <si>
    <t>Brainstem</t>
  </si>
  <si>
    <t>Measure:volume</t>
  </si>
  <si>
    <t>Left-Thalamus-Proper</t>
  </si>
  <si>
    <t>Right-Thalamus-Proper</t>
  </si>
  <si>
    <t>Thalamus SUVR</t>
  </si>
  <si>
    <t>Left-Pallidum</t>
  </si>
  <si>
    <t>Right-Pallidum</t>
  </si>
  <si>
    <t>Pallidum SUVR</t>
  </si>
  <si>
    <t>Left-Putamen</t>
  </si>
  <si>
    <t>Right-Putamen</t>
  </si>
  <si>
    <t>Putamen SUVR</t>
  </si>
  <si>
    <t>Left-Caudate</t>
  </si>
  <si>
    <t>Right-Caudate</t>
  </si>
  <si>
    <t>Caudate SUVR</t>
  </si>
  <si>
    <t>EstimatedTotalIntraCranialVol\</t>
  </si>
  <si>
    <t>Brain-Stem</t>
  </si>
  <si>
    <t>Brainstem SUVR</t>
  </si>
  <si>
    <t>sub-control00</t>
  </si>
  <si>
    <t>sub-control01</t>
  </si>
  <si>
    <t>sub-control02</t>
  </si>
  <si>
    <t>sub-control03</t>
  </si>
  <si>
    <t>sub-control04</t>
  </si>
  <si>
    <t>sub-control05</t>
  </si>
  <si>
    <t>sub-control06</t>
  </si>
  <si>
    <t>sub-patient00</t>
  </si>
  <si>
    <t>sub-patient01</t>
  </si>
  <si>
    <t>sub-patient02</t>
  </si>
  <si>
    <t>sub-patient03</t>
  </si>
  <si>
    <t>sub-patient04</t>
  </si>
  <si>
    <t>sub-patient05</t>
  </si>
  <si>
    <t>sub-patient06</t>
  </si>
  <si>
    <t>sub-patient07</t>
  </si>
  <si>
    <t xml:space="preserve">Normalized Thalamus Volume </t>
  </si>
  <si>
    <t>Normalized Pallidum Volume</t>
  </si>
  <si>
    <t xml:space="preserve">Normalized Putamen Volume </t>
  </si>
  <si>
    <t>Normalized Caudate Volume</t>
  </si>
  <si>
    <t xml:space="preserve">Normalized Brainstem Volume </t>
  </si>
  <si>
    <t>lh_cuneus_area</t>
  </si>
  <si>
    <t>rh_cuneus_area</t>
  </si>
  <si>
    <t>cuneus</t>
  </si>
  <si>
    <t>cuneus SUVR</t>
  </si>
  <si>
    <t>lh_lateraloccipital_area</t>
  </si>
  <si>
    <t>rh_lateraloccipital_area</t>
  </si>
  <si>
    <t>occipital SUVR</t>
  </si>
  <si>
    <t>lateral occipital</t>
  </si>
  <si>
    <t>lh_precentral_area</t>
  </si>
  <si>
    <t>rh_precentral_area</t>
  </si>
  <si>
    <t>precentral</t>
  </si>
  <si>
    <t>Precentral SUVR</t>
  </si>
  <si>
    <t>occipital normalized volume</t>
  </si>
  <si>
    <t>precentral normalized volume</t>
  </si>
  <si>
    <t>cuneus normalized volume</t>
  </si>
  <si>
    <t>CerebralWhiteMatterVol</t>
  </si>
  <si>
    <t>Normalized WM volume</t>
  </si>
  <si>
    <t>mean</t>
  </si>
  <si>
    <t>SD</t>
  </si>
  <si>
    <t>CV%</t>
  </si>
  <si>
    <t>Wilcoxon correlation: eliminating patient 4 due to low disease burden score</t>
  </si>
  <si>
    <t>Test Statistic</t>
  </si>
  <si>
    <t>two-sided p-value</t>
  </si>
  <si>
    <t>Control volume</t>
  </si>
  <si>
    <t>Patient volume</t>
  </si>
  <si>
    <t>Test stat</t>
  </si>
  <si>
    <t>p value</t>
  </si>
  <si>
    <t>control volume</t>
  </si>
  <si>
    <t>patient volume</t>
  </si>
  <si>
    <t>Cuneus</t>
  </si>
  <si>
    <t>test stat</t>
  </si>
  <si>
    <t>Occipital</t>
  </si>
  <si>
    <t>Precentral</t>
  </si>
  <si>
    <t>SIGNIFICANT</t>
  </si>
  <si>
    <t>White Matter</t>
  </si>
  <si>
    <t>This sheet contains the CORRECT normalized volumes for each (cortical and subcortical) region as well as the Wilcoxon correlations for the MR volumes.</t>
  </si>
  <si>
    <t>Left Thalamus: controls versus patients</t>
  </si>
  <si>
    <t>Two-sided p value</t>
  </si>
  <si>
    <t>Left vs. right thalamus: controls</t>
  </si>
  <si>
    <t>Left vs. right thalamus: patients</t>
  </si>
  <si>
    <t>Wilcoxon correlations in subcortical areas for non-normalized hemisphere volumes. Patient 4 is omitted as previously noted for low disease burden to even (n=7) groups.</t>
  </si>
  <si>
    <t>Test statistic</t>
  </si>
  <si>
    <t>test statistic</t>
  </si>
  <si>
    <t>two-sided p value</t>
  </si>
  <si>
    <t>WM SUVR</t>
  </si>
  <si>
    <t>CV%*100</t>
  </si>
  <si>
    <t>WM</t>
  </si>
  <si>
    <t xml:space="preserve">These are the Wilcoxon correlation results of the raw MR data. Patient 4 is removed as previously noted due to low disease burden. </t>
  </si>
  <si>
    <t>T statistic</t>
  </si>
  <si>
    <t>P value</t>
  </si>
  <si>
    <t>Controls</t>
  </si>
  <si>
    <t>Patients</t>
  </si>
  <si>
    <t>Significant</t>
  </si>
  <si>
    <t>p&lt;0.005</t>
  </si>
  <si>
    <t>p&lt;0.05</t>
  </si>
  <si>
    <t>Normalized Thalamus Volume</t>
  </si>
  <si>
    <t>This spreadsheet is for performing Spearman rho on patient SUVRs and normalized MR volumes compared to their disease burden.</t>
  </si>
  <si>
    <t>Disease Burden</t>
  </si>
  <si>
    <t>CORREL(D3:D10,E3:E10)</t>
  </si>
  <si>
    <t>Spearman db:suvr</t>
  </si>
  <si>
    <t>Spearman db:norm.vol</t>
  </si>
  <si>
    <t>Spearman correlations calculated using: https://www.wessa.net/rwasp_spearman.wasp</t>
  </si>
  <si>
    <t>rho</t>
  </si>
  <si>
    <t>p</t>
  </si>
  <si>
    <t>S</t>
  </si>
  <si>
    <t>correlation coefficient^</t>
  </si>
  <si>
    <t>Disease burden is X values, Y values are SUVR or volume.</t>
  </si>
  <si>
    <t>Correlation SUVR to volume</t>
  </si>
  <si>
    <t>Corr db to SUVR</t>
  </si>
  <si>
    <t>Corr db to vol</t>
  </si>
  <si>
    <t>corr db to vol</t>
  </si>
  <si>
    <t>Normalized Putamen MR Volume</t>
  </si>
  <si>
    <t>Corr suvr to vol</t>
  </si>
  <si>
    <t>corr db to suvr</t>
  </si>
  <si>
    <t>Are these technically Pearson because the numbers are not ranked?</t>
  </si>
  <si>
    <t>ranked disease burden</t>
  </si>
  <si>
    <t>Caudate norm vol</t>
  </si>
  <si>
    <t>corr suvr to vol</t>
  </si>
  <si>
    <t>brainstem norm vol</t>
  </si>
  <si>
    <t>brainstem suvr</t>
  </si>
  <si>
    <t>Blue indicates correlation &gt;0.5</t>
  </si>
  <si>
    <t>.1 trend level?</t>
  </si>
  <si>
    <t>precentral SUVR</t>
  </si>
  <si>
    <t>occipital</t>
  </si>
  <si>
    <t>This is a graph of each patient's disease burden and their SUVR for each region.</t>
  </si>
  <si>
    <t>BS</t>
  </si>
  <si>
    <t>Cau</t>
  </si>
  <si>
    <t>Put</t>
  </si>
  <si>
    <t>Pal</t>
  </si>
  <si>
    <t>Thal</t>
  </si>
  <si>
    <t>Raw Vol</t>
  </si>
  <si>
    <t>PT name</t>
  </si>
  <si>
    <t>Norm Vol</t>
  </si>
  <si>
    <t>This sheet is to examine sex as a biological variable in our dataset.</t>
  </si>
  <si>
    <t>F</t>
  </si>
  <si>
    <t>M</t>
  </si>
  <si>
    <t>Sex</t>
  </si>
  <si>
    <t>Ordinal Variable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</si>
  <si>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</si>
  <si>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</si>
  <si>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</si>
  <si>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</si>
  <si>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</si>
  <si>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</si>
  <si>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</si>
  <si>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</si>
  <si>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</si>
  <si>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</si>
  <si>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</si>
  <si>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</si>
  <si>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</si>
  <si>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</si>
  <si>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</si>
  <si>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</si>
  <si>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</si>
  <si>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</si>
  <si>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</si>
  <si>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</si>
  <si>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</si>
  <si>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</si>
  <si>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</si>
  <si>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</si>
  <si>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SEX VS THALAMUS  SUVR</t>
  </si>
  <si>
    <t>all males pallidum suvr</t>
  </si>
  <si>
    <t>F ctrls/F pts norm vol</t>
  </si>
  <si>
    <t>Age</t>
  </si>
  <si>
    <t>SEX VS PALLIDUM SUVR CONTROLS: input: B4:B10, I4:I10</t>
  </si>
  <si>
    <t>SEX VS PALLIDUM SUVR PATIENTS</t>
  </si>
  <si>
    <t>SEX VS PALLIDUM SUVR ALL</t>
  </si>
  <si>
    <t>Sex (0=female)</t>
  </si>
  <si>
    <t>patient00</t>
  </si>
  <si>
    <t>patient01</t>
  </si>
  <si>
    <t>patient02</t>
  </si>
  <si>
    <t>patient03</t>
  </si>
  <si>
    <t>patient04</t>
  </si>
  <si>
    <t>patient05</t>
  </si>
  <si>
    <t>patient06</t>
  </si>
  <si>
    <t>patient07</t>
  </si>
  <si>
    <t>control00</t>
  </si>
  <si>
    <t>control01</t>
  </si>
  <si>
    <t>control02</t>
  </si>
  <si>
    <t>control03</t>
  </si>
  <si>
    <t>control04</t>
  </si>
  <si>
    <t>control05</t>
  </si>
  <si>
    <t>control06</t>
  </si>
  <si>
    <t>LINEST all pallidum?</t>
  </si>
  <si>
    <t>&lt;-- sig?</t>
  </si>
  <si>
    <t>&lt;-- slightly lower than controls, close to 0.5</t>
  </si>
  <si>
    <t>SEX VS CAUDATE SUVR _ CONTROLS</t>
  </si>
  <si>
    <t>SEX VS CAUDATE SUVR _ PATIENTS</t>
  </si>
  <si>
    <t>SEX VS CAUDATE SUVR _ ALL</t>
  </si>
  <si>
    <t>LINEST all caudate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</si>
</sst>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000"/>
    <numFmt numFmtId="166" formatCode="0.000000"/>
  </numFmts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rgb="FFFF0000"/>
      <name val="Calibri (Body)_x0000_"/>
    </font>
    <font>
      <b/>
      <sz val="12"/>
      <color rgb="FFFF0000"/>
      <name val="Calibri"/>
      <family val="2"/>
      <scheme val="minor"/>
    </font>
    <font>
      <b/>
      <sz val="16"/>
      <color rgb="FFFF0000"/>
      <name val="Calibri (Body)_x0000_"/>
    </font>
    <font>
      <sz val="12"/>
      <color theme="8"/>
      <name val="Calibri"/>
      <family val="2"/>
      <scheme val="minor"/>
    </font>
    <font>
      <b/>
      <sz val="12"/>
      <color theme="8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0000F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64" fontId="0" fillId="0" borderId="0" xfId="0" applyNumberFormat="1" applyAlignment="1"/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1" fillId="0" borderId="0" xfId="0" applyFon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165" fontId="1" fillId="0" borderId="0" xfId="0" applyNumberFormat="1" applyFont="1" applyAlignment="1"/>
    <xf numFmtId="164" fontId="3" fillId="0" borderId="0" xfId="0" applyNumberFormat="1" applyFont="1" applyAlignment="1"/>
    <xf numFmtId="165" fontId="4" fillId="0" borderId="0" xfId="0" applyNumberFormat="1" applyFont="1" applyAlignment="1"/>
    <xf numFmtId="0" fontId="3" fillId="0" borderId="0" xfId="0" applyFont="1"/>
    <xf numFmtId="0" fontId="4" fillId="0" borderId="0" xfId="0" applyFont="1"/>
    <xf numFmtId="165" fontId="3" fillId="0" borderId="0" xfId="0" applyNumberFormat="1" applyFont="1" applyAlignment="1"/>
    <xf numFmtId="165" fontId="3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Font="1"/>
    <xf numFmtId="0" fontId="5" fillId="0" borderId="0" xfId="0" applyFont="1"/>
    <xf numFmtId="164" fontId="5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9" fillId="0" borderId="0" xfId="0" applyFont="1"/>
    <xf numFmtId="0" fontId="10" fillId="0" borderId="0" xfId="0" applyFont="1"/>
    <xf numFmtId="165" fontId="9" fillId="0" borderId="0" xfId="0" applyNumberFormat="1" applyFont="1" applyAlignment="1"/>
    <xf numFmtId="165" fontId="9" fillId="0" borderId="0" xfId="0" applyNumberFormat="1" applyFont="1"/>
    <xf numFmtId="165" fontId="10" fillId="0" borderId="0" xfId="0" applyNumberFormat="1" applyFont="1" applyAlignment="1"/>
    <xf numFmtId="0" fontId="11" fillId="0" borderId="0" xfId="0" applyFont="1"/>
    <xf numFmtId="0" fontId="12" fillId="0" borderId="0" xfId="0" applyFont="1"/>
    <xf numFmtId="0" fontId="13" fillId="0" borderId="0" xfId="0" applyFont="1"/>
    <xf numFmtId="164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1" fillId="0" borderId="2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Continuous"/>
    </xf>
    <xf numFmtId="16" fontId="0" fillId="0" borderId="0" xfId="0" applyNumberFormat="1"/>
    <xf numFmtId="0" fontId="0" fillId="3" borderId="0" xfId="0" applyFill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Disease Burden</a:t>
            </a:r>
            <a:r>
              <a:rPr lang="en-US" baseline="0"/>
              <a:t> vs. SUVR (subcortical)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Thalamus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'Disease Burden'!$A$2:$A$9</c:f>
              <c:numCache>
                <c:formatCode>General</c:formatCode>
                <c:ptCount val="8"/>
                <c:pt idx="0">
                  <c:v>351</c:v>
                </c:pt>
                <c:pt idx="1">
                  <c:v>346.5</c:v>
                </c:pt>
                <c:pt idx="2">
                  <c:v>324</c:v>
                </c:pt>
                <c:pt idx="3">
                  <c:v>357.5</c:v>
                </c:pt>
                <c:pt idx="4">
                  <c:v>283.5</c:v>
                </c:pt>
                <c:pt idx="5">
                  <c:v>403</c:v>
                </c:pt>
                <c:pt idx="6">
                  <c:v>370.5</c:v>
                </c:pt>
                <c:pt idx="7">
                  <c:v>390</c:v>
                </c:pt>
              </c:numCache>
            </c:numRef>
          </c:xVal>
          <c:yVal>
            <c:numRef>
              <c:f>'Disease Burden'!$C$2:$C$9</c:f>
              <c:numCache>
                <c:formatCode>General</c:formatCode>
                <c:ptCount val="8"/>
                <c:pt idx="0">
                  <c:v>1.187279</c:v>
                </c:pt>
                <c:pt idx="1">
                  <c:v>1.0859890000000001</c:v>
                </c:pt>
                <c:pt idx="2">
                  <c:v>1.2291639999999999</c:v>
                </c:pt>
                <c:pt idx="3">
                  <c:v>1.10236</c:v>
                </c:pt>
                <c:pt idx="4">
                  <c:v>1.091264</c:v>
                </c:pt>
                <c:pt idx="5">
                  <c:v>1.094635</c:v>
                </c:pt>
                <c:pt idx="6">
                  <c:v>1.060357</c:v>
                </c:pt>
                <c:pt idx="7">
                  <c:v>1.273998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0A-5D4E-8036-6406B2141D59}"/>
            </c:ext>
          </c:extLst>
        </c:ser>
        <c:ser>
          <c:idx val="1"/>
          <c:order val="1"/>
          <c:tx>
            <c:v>Pallidum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'Disease Burden'!$A$2:$A$9</c:f>
              <c:numCache>
                <c:formatCode>General</c:formatCode>
                <c:ptCount val="8"/>
                <c:pt idx="0">
                  <c:v>351</c:v>
                </c:pt>
                <c:pt idx="1">
                  <c:v>346.5</c:v>
                </c:pt>
                <c:pt idx="2">
                  <c:v>324</c:v>
                </c:pt>
                <c:pt idx="3">
                  <c:v>357.5</c:v>
                </c:pt>
                <c:pt idx="4">
                  <c:v>283.5</c:v>
                </c:pt>
                <c:pt idx="5">
                  <c:v>403</c:v>
                </c:pt>
                <c:pt idx="6">
                  <c:v>370.5</c:v>
                </c:pt>
                <c:pt idx="7">
                  <c:v>390</c:v>
                </c:pt>
              </c:numCache>
            </c:numRef>
          </c:xVal>
          <c:yVal>
            <c:numRef>
              <c:f>'Disease Burden'!$D$2:$D$9</c:f>
              <c:numCache>
                <c:formatCode>General</c:formatCode>
                <c:ptCount val="8"/>
                <c:pt idx="0">
                  <c:v>1.1887730000000001</c:v>
                </c:pt>
                <c:pt idx="1">
                  <c:v>1.2533730000000001</c:v>
                </c:pt>
                <c:pt idx="2">
                  <c:v>1.2039569999999999</c:v>
                </c:pt>
                <c:pt idx="3">
                  <c:v>1.274437</c:v>
                </c:pt>
                <c:pt idx="4">
                  <c:v>1.230664</c:v>
                </c:pt>
                <c:pt idx="5">
                  <c:v>1.2646390000000001</c:v>
                </c:pt>
                <c:pt idx="6">
                  <c:v>1.2936570000000001</c:v>
                </c:pt>
                <c:pt idx="7">
                  <c:v>1.2690729999999999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0A-5D4E-8036-6406B2141D59}"/>
            </c:ext>
          </c:extLst>
        </c:ser>
        <c:ser>
          <c:idx val="2"/>
          <c:order val="2"/>
          <c:tx>
            <c:v>Putamen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'Disease Burden'!$A$2:$A$9</c:f>
              <c:numCache>
                <c:formatCode>General</c:formatCode>
                <c:ptCount val="8"/>
                <c:pt idx="0">
                  <c:v>351</c:v>
                </c:pt>
                <c:pt idx="1">
                  <c:v>346.5</c:v>
                </c:pt>
                <c:pt idx="2">
                  <c:v>324</c:v>
                </c:pt>
                <c:pt idx="3">
                  <c:v>357.5</c:v>
                </c:pt>
                <c:pt idx="4">
                  <c:v>283.5</c:v>
                </c:pt>
                <c:pt idx="5">
                  <c:v>403</c:v>
                </c:pt>
                <c:pt idx="6">
                  <c:v>370.5</c:v>
                </c:pt>
                <c:pt idx="7">
                  <c:v>390</c:v>
                </c:pt>
              </c:numCache>
            </c:numRef>
          </c:xVal>
          <c:yVal>
            <c:numRef>
              <c:f>'Disease Burden'!$E$2:$E$9</c:f>
              <c:numCache>
                <c:formatCode>General</c:formatCode>
                <c:ptCount val="8"/>
                <c:pt idx="0">
                  <c:v>1.348042</c:v>
                </c:pt>
                <c:pt idx="1">
                  <c:v>1.5049600000000001</c:v>
                </c:pt>
                <c:pt idx="2">
                  <c:v>1.3124400000000001</c:v>
                </c:pt>
                <c:pt idx="3">
                  <c:v>1.358325</c:v>
                </c:pt>
                <c:pt idx="4">
                  <c:v>1.358325</c:v>
                </c:pt>
                <c:pt idx="5">
                  <c:v>1.3344849999999999</c:v>
                </c:pt>
                <c:pt idx="6">
                  <c:v>1.412847</c:v>
                </c:pt>
                <c:pt idx="7">
                  <c:v>1.4196489999999999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0A-5D4E-8036-6406B2141D59}"/>
            </c:ext>
          </c:extLst>
        </c:ser>
        <c:ser>
          <c:idx val="3"/>
          <c:order val="3"/>
          <c:tx>
            <c:v>Caudate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7447899087348349E-3"/>
                  <c:y val="7.98959073508615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'Disease Burden'!$A$2:$A$9</c:f>
              <c:numCache>
                <c:formatCode>General</c:formatCode>
                <c:ptCount val="8"/>
                <c:pt idx="0">
                  <c:v>351</c:v>
                </c:pt>
                <c:pt idx="1">
                  <c:v>346.5</c:v>
                </c:pt>
                <c:pt idx="2">
                  <c:v>324</c:v>
                </c:pt>
                <c:pt idx="3">
                  <c:v>357.5</c:v>
                </c:pt>
                <c:pt idx="4">
                  <c:v>283.5</c:v>
                </c:pt>
                <c:pt idx="5">
                  <c:v>403</c:v>
                </c:pt>
                <c:pt idx="6">
                  <c:v>370.5</c:v>
                </c:pt>
                <c:pt idx="7">
                  <c:v>390</c:v>
                </c:pt>
              </c:numCache>
            </c:numRef>
          </c:xVal>
          <c:yVal>
            <c:numRef>
              <c:f>'Disease Burden'!$F$2:$F$9</c:f>
              <c:numCache>
                <c:formatCode>General</c:formatCode>
                <c:ptCount val="8"/>
                <c:pt idx="0">
                  <c:v>0.90817400000000004</c:v>
                </c:pt>
                <c:pt idx="1">
                  <c:v>0.86155400000000004</c:v>
                </c:pt>
                <c:pt idx="2">
                  <c:v>0.81773600000000002</c:v>
                </c:pt>
                <c:pt idx="3">
                  <c:v>0.84273799999999999</c:v>
                </c:pt>
                <c:pt idx="4">
                  <c:v>0.74895100000000003</c:v>
                </c:pt>
                <c:pt idx="5">
                  <c:v>0.81496299999999999</c:v>
                </c:pt>
                <c:pt idx="6">
                  <c:v>0.87975099999999995</c:v>
                </c:pt>
                <c:pt idx="7">
                  <c:v>0.86911700000000003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0A-5D4E-8036-6406B2141D59}"/>
            </c:ext>
          </c:extLst>
        </c:ser>
        <c:ser>
          <c:idx val="4"/>
          <c:order val="4"/>
          <c:tx>
            <c:v>Brainstem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'Disease Burden'!$A$2:$A$9</c:f>
              <c:numCache>
                <c:formatCode>General</c:formatCode>
                <c:ptCount val="8"/>
                <c:pt idx="0">
                  <c:v>351</c:v>
                </c:pt>
                <c:pt idx="1">
                  <c:v>346.5</c:v>
                </c:pt>
                <c:pt idx="2">
                  <c:v>324</c:v>
                </c:pt>
                <c:pt idx="3">
                  <c:v>357.5</c:v>
                </c:pt>
                <c:pt idx="4">
                  <c:v>283.5</c:v>
                </c:pt>
                <c:pt idx="5">
                  <c:v>403</c:v>
                </c:pt>
                <c:pt idx="6">
                  <c:v>370.5</c:v>
                </c:pt>
                <c:pt idx="7">
                  <c:v>390</c:v>
                </c:pt>
              </c:numCache>
            </c:numRef>
          </c:xVal>
          <c:yVal>
            <c:numRef>
              <c:f>'Disease Burden'!$G$2:$G$9</c:f>
              <c:numCache>
                <c:formatCode>General</c:formatCode>
                <c:ptCount val="8"/>
                <c:pt idx="0">
                  <c:v>0.91525000000000001</c:v>
                </c:pt>
                <c:pt idx="1">
                  <c:v>0.90096299999999996</c:v>
                </c:pt>
                <c:pt idx="2">
                  <c:v>0.92796999999999996</c:v>
                </c:pt>
                <c:pt idx="3">
                  <c:v>0.93363200000000002</c:v>
                </c:pt>
                <c:pt idx="4">
                  <c:v>0.93363200000000002</c:v>
                </c:pt>
                <c:pt idx="5">
                  <c:v>0.91633399999999998</c:v>
                </c:pt>
                <c:pt idx="6">
                  <c:v>0.88864799999999999</c:v>
                </c:pt>
                <c:pt idx="7">
                  <c:v>0.93891000000000002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0A-5D4E-8036-6406B2141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178800"/>
        <c:axId val="2091181520"/>
      </c:scatterChart>
      <c:valAx>
        <c:axId val="2091178800"/>
        <c:scaling>
          <c:orientation val="minMax"/>
          <c:min val="2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181520"/>
        <c:crosses val="autoZero"/>
        <c:crossBetween val="midCat"/>
      </c:valAx>
      <c:valAx>
        <c:axId val="209118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17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vs. Pallidum</a:t>
            </a:r>
            <a:r>
              <a:rPr lang="en-US" baseline="0"/>
              <a:t> </a:t>
            </a:r>
            <a:r>
              <a:rPr lang="en-US"/>
              <a:t>SUVR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Controls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'Age as variable'!$B$5:$B$11</c:f>
              <c:numCache>
                <c:formatCode>General</c:formatCode>
                <c:ptCount val="7"/>
                <c:pt idx="0">
                  <c:v>57</c:v>
                </c:pt>
                <c:pt idx="1">
                  <c:v>58</c:v>
                </c:pt>
                <c:pt idx="2">
                  <c:v>65</c:v>
                </c:pt>
                <c:pt idx="3">
                  <c:v>52</c:v>
                </c:pt>
                <c:pt idx="4">
                  <c:v>56</c:v>
                </c:pt>
                <c:pt idx="5">
                  <c:v>51</c:v>
                </c:pt>
                <c:pt idx="6">
                  <c:v>61</c:v>
                </c:pt>
              </c:numCache>
            </c:numRef>
          </c:xVal>
          <c:yVal>
            <c:numRef>
              <c:f>'Age as variable'!$E$5:$E$11</c:f>
              <c:numCache>
                <c:formatCode>General</c:formatCode>
                <c:ptCount val="7"/>
                <c:pt idx="0">
                  <c:v>1.1733389999999999</c:v>
                </c:pt>
                <c:pt idx="1">
                  <c:v>1.1354489999999999</c:v>
                </c:pt>
                <c:pt idx="2">
                  <c:v>1.16187</c:v>
                </c:pt>
                <c:pt idx="3">
                  <c:v>1.0593520000000001</c:v>
                </c:pt>
                <c:pt idx="4">
                  <c:v>1.0358430000000001</c:v>
                </c:pt>
                <c:pt idx="5">
                  <c:v>1.1364829999999999</c:v>
                </c:pt>
                <c:pt idx="6">
                  <c:v>1.1247590000000001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C8-684A-A151-46CBC011BB41}"/>
            </c:ext>
          </c:extLst>
        </c:ser>
        <c:ser>
          <c:idx val="1"/>
          <c:order val="1"/>
          <c:tx>
            <c:v>Patients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'Age as variable'!$B$16:$B$23</c:f>
              <c:numCache>
                <c:formatCode>General</c:formatCode>
                <c:ptCount val="8"/>
                <c:pt idx="0">
                  <c:v>54</c:v>
                </c:pt>
                <c:pt idx="1">
                  <c:v>63</c:v>
                </c:pt>
                <c:pt idx="2">
                  <c:v>72</c:v>
                </c:pt>
                <c:pt idx="3">
                  <c:v>55</c:v>
                </c:pt>
                <c:pt idx="4">
                  <c:v>63</c:v>
                </c:pt>
                <c:pt idx="5">
                  <c:v>62</c:v>
                </c:pt>
                <c:pt idx="6">
                  <c:v>57</c:v>
                </c:pt>
                <c:pt idx="7">
                  <c:v>52</c:v>
                </c:pt>
              </c:numCache>
            </c:numRef>
          </c:xVal>
          <c:yVal>
            <c:numRef>
              <c:f>'Age as variable'!$E$16:$E$23</c:f>
              <c:numCache>
                <c:formatCode>General</c:formatCode>
                <c:ptCount val="8"/>
                <c:pt idx="0">
                  <c:v>1.1887730000000001</c:v>
                </c:pt>
                <c:pt idx="1">
                  <c:v>1.2533730000000001</c:v>
                </c:pt>
                <c:pt idx="2">
                  <c:v>1.2039569999999999</c:v>
                </c:pt>
                <c:pt idx="3">
                  <c:v>1.274437</c:v>
                </c:pt>
                <c:pt idx="4">
                  <c:v>1.230664</c:v>
                </c:pt>
                <c:pt idx="5">
                  <c:v>1.2646390000000001</c:v>
                </c:pt>
                <c:pt idx="6">
                  <c:v>1.2936570000000001</c:v>
                </c:pt>
                <c:pt idx="7">
                  <c:v>1.2690729999999999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C8-684A-A151-46CBC011B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001871"/>
        <c:axId val="1261018047"/>
      </c:scatterChart>
      <c:valAx>
        <c:axId val="1261001871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(years)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018047"/>
        <c:crosses val="autoZero"/>
        <c:crossBetween val="midCat"/>
      </c:valAx>
      <c:valAx>
        <c:axId val="1261018047"/>
        <c:scaling>
          <c:orientation val="minMax"/>
          <c:max val="1.6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HDAC SUVR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00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vs. Putamen</a:t>
            </a:r>
            <a:r>
              <a:rPr lang="en-US" baseline="0"/>
              <a:t> </a:t>
            </a:r>
            <a:r>
              <a:rPr lang="en-US"/>
              <a:t>SUVR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Controls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'Age as variable'!$B$5:$B$11</c:f>
              <c:numCache>
                <c:formatCode>General</c:formatCode>
                <c:ptCount val="7"/>
                <c:pt idx="0">
                  <c:v>57</c:v>
                </c:pt>
                <c:pt idx="1">
                  <c:v>58</c:v>
                </c:pt>
                <c:pt idx="2">
                  <c:v>65</c:v>
                </c:pt>
                <c:pt idx="3">
                  <c:v>52</c:v>
                </c:pt>
                <c:pt idx="4">
                  <c:v>56</c:v>
                </c:pt>
                <c:pt idx="5">
                  <c:v>51</c:v>
                </c:pt>
                <c:pt idx="6">
                  <c:v>61</c:v>
                </c:pt>
              </c:numCache>
            </c:numRef>
          </c:xVal>
          <c:yVal>
            <c:numRef>
              <c:f>'Age as variable'!$G$5:$G$11</c:f>
              <c:numCache>
                <c:formatCode>General</c:formatCode>
                <c:ptCount val="7"/>
                <c:pt idx="0">
                  <c:v>1.4900659999999999</c:v>
                </c:pt>
                <c:pt idx="1">
                  <c:v>1.4123810000000001</c:v>
                </c:pt>
                <c:pt idx="2">
                  <c:v>1.37293</c:v>
                </c:pt>
                <c:pt idx="3">
                  <c:v>1.35701</c:v>
                </c:pt>
                <c:pt idx="4">
                  <c:v>1.2736099999999999</c:v>
                </c:pt>
                <c:pt idx="5">
                  <c:v>1.411486</c:v>
                </c:pt>
                <c:pt idx="6">
                  <c:v>1.4435210000000001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98-C34F-B8D6-7256E980F43C}"/>
            </c:ext>
          </c:extLst>
        </c:ser>
        <c:ser>
          <c:idx val="1"/>
          <c:order val="1"/>
          <c:tx>
            <c:v>Patients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'Age as variable'!$B$16:$B$23</c:f>
              <c:numCache>
                <c:formatCode>General</c:formatCode>
                <c:ptCount val="8"/>
                <c:pt idx="0">
                  <c:v>54</c:v>
                </c:pt>
                <c:pt idx="1">
                  <c:v>63</c:v>
                </c:pt>
                <c:pt idx="2">
                  <c:v>72</c:v>
                </c:pt>
                <c:pt idx="3">
                  <c:v>55</c:v>
                </c:pt>
                <c:pt idx="4">
                  <c:v>63</c:v>
                </c:pt>
                <c:pt idx="5">
                  <c:v>62</c:v>
                </c:pt>
                <c:pt idx="6">
                  <c:v>57</c:v>
                </c:pt>
                <c:pt idx="7">
                  <c:v>52</c:v>
                </c:pt>
              </c:numCache>
            </c:numRef>
          </c:xVal>
          <c:yVal>
            <c:numRef>
              <c:f>'Age as variable'!$G$16:$G$23</c:f>
              <c:numCache>
                <c:formatCode>General</c:formatCode>
                <c:ptCount val="8"/>
                <c:pt idx="0">
                  <c:v>1.348042</c:v>
                </c:pt>
                <c:pt idx="1">
                  <c:v>1.5049600000000001</c:v>
                </c:pt>
                <c:pt idx="2">
                  <c:v>1.3124400000000001</c:v>
                </c:pt>
                <c:pt idx="3">
                  <c:v>1.358325</c:v>
                </c:pt>
                <c:pt idx="4">
                  <c:v>1.358325</c:v>
                </c:pt>
                <c:pt idx="5">
                  <c:v>1.3344849999999999</c:v>
                </c:pt>
                <c:pt idx="6">
                  <c:v>1.412847</c:v>
                </c:pt>
                <c:pt idx="7">
                  <c:v>1.4196489999999999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98-C34F-B8D6-7256E980F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001871"/>
        <c:axId val="1261018047"/>
      </c:scatterChart>
      <c:valAx>
        <c:axId val="1261001871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(years)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018047"/>
        <c:crosses val="autoZero"/>
        <c:crossBetween val="midCat"/>
      </c:valAx>
      <c:valAx>
        <c:axId val="1261018047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HDAC SUVR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00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vs. Caudate SUVR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Controls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'Age as variable'!$B$5:$B$11</c:f>
              <c:numCache>
                <c:formatCode>General</c:formatCode>
                <c:ptCount val="7"/>
                <c:pt idx="0">
                  <c:v>57</c:v>
                </c:pt>
                <c:pt idx="1">
                  <c:v>58</c:v>
                </c:pt>
                <c:pt idx="2">
                  <c:v>65</c:v>
                </c:pt>
                <c:pt idx="3">
                  <c:v>52</c:v>
                </c:pt>
                <c:pt idx="4">
                  <c:v>56</c:v>
                </c:pt>
                <c:pt idx="5">
                  <c:v>51</c:v>
                </c:pt>
                <c:pt idx="6">
                  <c:v>61</c:v>
                </c:pt>
              </c:numCache>
            </c:numRef>
          </c:xVal>
          <c:yVal>
            <c:numRef>
              <c:f>'Age as variable'!$I$5:$I$11</c:f>
              <c:numCache>
                <c:formatCode>General</c:formatCode>
                <c:ptCount val="7"/>
                <c:pt idx="0">
                  <c:v>0.98216999999999999</c:v>
                </c:pt>
                <c:pt idx="1">
                  <c:v>1.078533</c:v>
                </c:pt>
                <c:pt idx="2">
                  <c:v>0.929809</c:v>
                </c:pt>
                <c:pt idx="3">
                  <c:v>0.94026900000000002</c:v>
                </c:pt>
                <c:pt idx="4">
                  <c:v>0.98816599999999999</c:v>
                </c:pt>
                <c:pt idx="5">
                  <c:v>1.007277</c:v>
                </c:pt>
                <c:pt idx="6">
                  <c:v>1.150304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00-BF40-BB28-7167EF6E07C9}"/>
            </c:ext>
          </c:extLst>
        </c:ser>
        <c:ser>
          <c:idx val="1"/>
          <c:order val="1"/>
          <c:tx>
            <c:v>Patients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'Age as variable'!$B$16:$B$23</c:f>
              <c:numCache>
                <c:formatCode>General</c:formatCode>
                <c:ptCount val="8"/>
                <c:pt idx="0">
                  <c:v>54</c:v>
                </c:pt>
                <c:pt idx="1">
                  <c:v>63</c:v>
                </c:pt>
                <c:pt idx="2">
                  <c:v>72</c:v>
                </c:pt>
                <c:pt idx="3">
                  <c:v>55</c:v>
                </c:pt>
                <c:pt idx="4">
                  <c:v>63</c:v>
                </c:pt>
                <c:pt idx="5">
                  <c:v>62</c:v>
                </c:pt>
                <c:pt idx="6">
                  <c:v>57</c:v>
                </c:pt>
                <c:pt idx="7">
                  <c:v>52</c:v>
                </c:pt>
              </c:numCache>
            </c:numRef>
          </c:xVal>
          <c:yVal>
            <c:numRef>
              <c:f>'Age as variable'!$I$16:$I$23</c:f>
              <c:numCache>
                <c:formatCode>General</c:formatCode>
                <c:ptCount val="8"/>
                <c:pt idx="0">
                  <c:v>0.90817400000000004</c:v>
                </c:pt>
                <c:pt idx="1">
                  <c:v>0.86155400000000004</c:v>
                </c:pt>
                <c:pt idx="2">
                  <c:v>0.81773600000000002</c:v>
                </c:pt>
                <c:pt idx="3">
                  <c:v>0.84273799999999999</c:v>
                </c:pt>
                <c:pt idx="4">
                  <c:v>0.74895100000000003</c:v>
                </c:pt>
                <c:pt idx="5">
                  <c:v>0.81496299999999999</c:v>
                </c:pt>
                <c:pt idx="6">
                  <c:v>0.87975099999999995</c:v>
                </c:pt>
                <c:pt idx="7">
                  <c:v>0.86911700000000003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00-BF40-BB28-7167EF6E0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001871"/>
        <c:axId val="1261018047"/>
      </c:scatterChart>
      <c:valAx>
        <c:axId val="1261001871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(years)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018047"/>
        <c:crosses val="autoZero"/>
        <c:crossBetween val="midCat"/>
      </c:valAx>
      <c:valAx>
        <c:axId val="1261018047"/>
        <c:scaling>
          <c:orientation val="minMax"/>
          <c:max val="1.6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HDAC SUVR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00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vs. Caudate MR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Controls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'Age as variable'!$B$5:$B$11</c:f>
              <c:numCache>
                <c:formatCode>General</c:formatCode>
                <c:ptCount val="7"/>
                <c:pt idx="0">
                  <c:v>57</c:v>
                </c:pt>
                <c:pt idx="1">
                  <c:v>58</c:v>
                </c:pt>
                <c:pt idx="2">
                  <c:v>65</c:v>
                </c:pt>
                <c:pt idx="3">
                  <c:v>52</c:v>
                </c:pt>
                <c:pt idx="4">
                  <c:v>56</c:v>
                </c:pt>
                <c:pt idx="5">
                  <c:v>51</c:v>
                </c:pt>
                <c:pt idx="6">
                  <c:v>61</c:v>
                </c:pt>
              </c:numCache>
            </c:numRef>
          </c:xVal>
          <c:yVal>
            <c:numRef>
              <c:f>'Age as variable'!$J$5:$J$11</c:f>
              <c:numCache>
                <c:formatCode>General</c:formatCode>
                <c:ptCount val="7"/>
                <c:pt idx="0">
                  <c:v>2.0365181674479494E-3</c:v>
                </c:pt>
                <c:pt idx="1">
                  <c:v>2.7383430973967086E-3</c:v>
                </c:pt>
                <c:pt idx="2">
                  <c:v>2.157378423891802E-3</c:v>
                </c:pt>
                <c:pt idx="3">
                  <c:v>2.3182764021973798E-3</c:v>
                </c:pt>
                <c:pt idx="4">
                  <c:v>1.9176840882407708E-3</c:v>
                </c:pt>
                <c:pt idx="5">
                  <c:v>2.8690147663544912E-3</c:v>
                </c:pt>
                <c:pt idx="6">
                  <c:v>2.6101510128931555E-3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F-AA4E-B0DC-7DD09BC7FC8A}"/>
            </c:ext>
          </c:extLst>
        </c:ser>
        <c:ser>
          <c:idx val="1"/>
          <c:order val="1"/>
          <c:tx>
            <c:v>Patients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'Age as variable'!$B$16:$B$23</c:f>
              <c:numCache>
                <c:formatCode>General</c:formatCode>
                <c:ptCount val="8"/>
                <c:pt idx="0">
                  <c:v>54</c:v>
                </c:pt>
                <c:pt idx="1">
                  <c:v>63</c:v>
                </c:pt>
                <c:pt idx="2">
                  <c:v>72</c:v>
                </c:pt>
                <c:pt idx="3">
                  <c:v>55</c:v>
                </c:pt>
                <c:pt idx="4">
                  <c:v>63</c:v>
                </c:pt>
                <c:pt idx="5">
                  <c:v>62</c:v>
                </c:pt>
                <c:pt idx="6">
                  <c:v>57</c:v>
                </c:pt>
                <c:pt idx="7">
                  <c:v>52</c:v>
                </c:pt>
              </c:numCache>
            </c:numRef>
          </c:xVal>
          <c:yVal>
            <c:numRef>
              <c:f>'Age as variable'!$J$16:$J$23</c:f>
              <c:numCache>
                <c:formatCode>General</c:formatCode>
                <c:ptCount val="8"/>
                <c:pt idx="0">
                  <c:v>1.5395761094995437E-3</c:v>
                </c:pt>
                <c:pt idx="1">
                  <c:v>1.3191220721719302E-3</c:v>
                </c:pt>
                <c:pt idx="2">
                  <c:v>1.2374892794057017E-3</c:v>
                </c:pt>
                <c:pt idx="3">
                  <c:v>1.7233823239856862E-3</c:v>
                </c:pt>
                <c:pt idx="4">
                  <c:v>1.1792978688075291E-3</c:v>
                </c:pt>
                <c:pt idx="5">
                  <c:v>1.2816342159697621E-3</c:v>
                </c:pt>
                <c:pt idx="6">
                  <c:v>2.0873013079680583E-3</c:v>
                </c:pt>
                <c:pt idx="7">
                  <c:v>1.2340264133803929E-3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9F-AA4E-B0DC-7DD09BC7F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001871"/>
        <c:axId val="1261018047"/>
      </c:scatterChart>
      <c:valAx>
        <c:axId val="1261001871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(years)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018047"/>
        <c:crosses val="autoZero"/>
        <c:crossBetween val="midCat"/>
      </c:valAx>
      <c:valAx>
        <c:axId val="1261018047"/>
        <c:scaling>
          <c:orientation val="minMax"/>
          <c:max val="4.000000000000001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Caudate Volume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00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Confusing Age vs. Caudate vol (patients age 52-57)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('Age as variable'!$B$16,'Age as variable'!$B$19,'Age as variable'!$B$22,'Age as variable'!$B$23)</c:f>
              <c:numCache>
                <c:formatCode>General</c:formatCode>
                <c:ptCount val="4"/>
                <c:pt idx="0">
                  <c:v>54</c:v>
                </c:pt>
                <c:pt idx="1">
                  <c:v>55</c:v>
                </c:pt>
                <c:pt idx="2">
                  <c:v>57</c:v>
                </c:pt>
                <c:pt idx="3">
                  <c:v>52</c:v>
                </c:pt>
              </c:numCache>
            </c:numRef>
          </c:xVal>
          <c:yVal>
            <c:numRef>
              <c:f>('Age as variable'!$J$16,'Age as variable'!$J$19,'Age as variable'!$J$22,'Age as variable'!$J$23)</c:f>
              <c:numCache>
                <c:formatCode>General</c:formatCode>
                <c:ptCount val="4"/>
                <c:pt idx="0">
                  <c:v>1.5395761094995437E-3</c:v>
                </c:pt>
                <c:pt idx="1">
                  <c:v>1.7233823239856862E-3</c:v>
                </c:pt>
                <c:pt idx="2">
                  <c:v>2.0873013079680583E-3</c:v>
                </c:pt>
                <c:pt idx="3">
                  <c:v>1.2340264133803929E-3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A-A84B-8473-25D7BD434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836159"/>
        <c:axId val="1240494383"/>
      </c:scatterChart>
      <c:valAx>
        <c:axId val="126883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94383"/>
        <c:crosses val="autoZero"/>
        <c:crossBetween val="midCat"/>
      </c:valAx>
      <c:valAx>
        <c:axId val="1240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83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vs. Pallidum MR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Controls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490283171000895E-2"/>
                  <c:y val="-0.129227854717803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'Age as variable'!$B$5:$B$11</c:f>
              <c:numCache>
                <c:formatCode>General</c:formatCode>
                <c:ptCount val="7"/>
                <c:pt idx="0">
                  <c:v>57</c:v>
                </c:pt>
                <c:pt idx="1">
                  <c:v>58</c:v>
                </c:pt>
                <c:pt idx="2">
                  <c:v>65</c:v>
                </c:pt>
                <c:pt idx="3">
                  <c:v>52</c:v>
                </c:pt>
                <c:pt idx="4">
                  <c:v>56</c:v>
                </c:pt>
                <c:pt idx="5">
                  <c:v>51</c:v>
                </c:pt>
                <c:pt idx="6">
                  <c:v>61</c:v>
                </c:pt>
              </c:numCache>
            </c:numRef>
          </c:xVal>
          <c:yVal>
            <c:numRef>
              <c:f>'Age as variable'!$F$5:$F$11</c:f>
              <c:numCache>
                <c:formatCode>General</c:formatCode>
                <c:ptCount val="7"/>
                <c:pt idx="0">
                  <c:v>1.195354923969102E-3</c:v>
                </c:pt>
                <c:pt idx="1">
                  <c:v>1.3706430603809801E-3</c:v>
                </c:pt>
                <c:pt idx="2">
                  <c:v>1.1927317132824707E-3</c:v>
                </c:pt>
                <c:pt idx="3">
                  <c:v>1.2263073493883744E-3</c:v>
                </c:pt>
                <c:pt idx="4">
                  <c:v>1.2456604008672389E-3</c:v>
                </c:pt>
                <c:pt idx="5">
                  <c:v>1.3551409569752173E-3</c:v>
                </c:pt>
                <c:pt idx="6">
                  <c:v>1.4191284376411594E-3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44-CD42-9DDF-4194C72CEA81}"/>
            </c:ext>
          </c:extLst>
        </c:ser>
        <c:ser>
          <c:idx val="1"/>
          <c:order val="1"/>
          <c:tx>
            <c:v>Patients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'Age as variable'!$B$16:$B$23</c:f>
              <c:numCache>
                <c:formatCode>General</c:formatCode>
                <c:ptCount val="8"/>
                <c:pt idx="0">
                  <c:v>54</c:v>
                </c:pt>
                <c:pt idx="1">
                  <c:v>63</c:v>
                </c:pt>
                <c:pt idx="2">
                  <c:v>72</c:v>
                </c:pt>
                <c:pt idx="3">
                  <c:v>55</c:v>
                </c:pt>
                <c:pt idx="4">
                  <c:v>63</c:v>
                </c:pt>
                <c:pt idx="5">
                  <c:v>62</c:v>
                </c:pt>
                <c:pt idx="6">
                  <c:v>57</c:v>
                </c:pt>
                <c:pt idx="7">
                  <c:v>52</c:v>
                </c:pt>
              </c:numCache>
            </c:numRef>
          </c:xVal>
          <c:yVal>
            <c:numRef>
              <c:f>'Age as variable'!$F$16:$F$23</c:f>
              <c:numCache>
                <c:formatCode>General</c:formatCode>
                <c:ptCount val="8"/>
                <c:pt idx="0">
                  <c:v>9.9032431745248823E-4</c:v>
                </c:pt>
                <c:pt idx="1">
                  <c:v>9.231471724078015E-4</c:v>
                </c:pt>
                <c:pt idx="2">
                  <c:v>7.7074543229011905E-4</c:v>
                </c:pt>
                <c:pt idx="3">
                  <c:v>8.9453351057506474E-4</c:v>
                </c:pt>
                <c:pt idx="4">
                  <c:v>7.6098545888007981E-4</c:v>
                </c:pt>
                <c:pt idx="5">
                  <c:v>7.7584907322528522E-4</c:v>
                </c:pt>
                <c:pt idx="6">
                  <c:v>1.0103788380976034E-3</c:v>
                </c:pt>
                <c:pt idx="7">
                  <c:v>7.4658445153149438E-4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44-CD42-9DDF-4194C72CE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001871"/>
        <c:axId val="1261018047"/>
      </c:scatterChart>
      <c:valAx>
        <c:axId val="1261001871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(years)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018047"/>
        <c:crosses val="autoZero"/>
        <c:crossBetween val="midCat"/>
      </c:valAx>
      <c:valAx>
        <c:axId val="1261018047"/>
        <c:scaling>
          <c:orientation val="minMax"/>
          <c:max val="2.0000000000000005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Pallidum Volume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00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ICV Normalized Caudate Volume vs. Caudate SUVR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'caudate graph'!$B$3:$B$9</c:f>
              <c:numCache>
                <c:formatCode>General</c:formatCode>
                <c:ptCount val="7"/>
                <c:pt idx="0">
                  <c:v>2.0365181674479494E-3</c:v>
                </c:pt>
                <c:pt idx="1">
                  <c:v>2.7383430973967086E-3</c:v>
                </c:pt>
                <c:pt idx="2">
                  <c:v>2.157378423891802E-3</c:v>
                </c:pt>
                <c:pt idx="3">
                  <c:v>2.3182764021973798E-3</c:v>
                </c:pt>
                <c:pt idx="4">
                  <c:v>1.9176840882407708E-3</c:v>
                </c:pt>
                <c:pt idx="5">
                  <c:v>2.8690147663544912E-3</c:v>
                </c:pt>
                <c:pt idx="6">
                  <c:v>2.6101510128931555E-3</c:v>
                </c:pt>
              </c:numCache>
            </c:numRef>
          </c:xVal>
          <c:yVal>
            <c:numRef>
              <c:f>'caudate graph'!$F$4:$F$10</c:f>
              <c:numCache>
                <c:formatCode>General</c:formatCode>
                <c:ptCount val="7"/>
                <c:pt idx="0">
                  <c:v>0.98216999999999999</c:v>
                </c:pt>
                <c:pt idx="1">
                  <c:v>1.078533</c:v>
                </c:pt>
                <c:pt idx="2">
                  <c:v>0.929809</c:v>
                </c:pt>
                <c:pt idx="3">
                  <c:v>0.94026900000000002</c:v>
                </c:pt>
                <c:pt idx="4">
                  <c:v>0.98816599999999999</c:v>
                </c:pt>
                <c:pt idx="5">
                  <c:v>1.007277</c:v>
                </c:pt>
                <c:pt idx="6">
                  <c:v>1.150304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F-B141-B954-566C663836CC}"/>
            </c:ext>
          </c:extLst>
        </c:ser>
        <c:ser>
          <c:idx val="1"/>
          <c:order val="1"/>
          <c:tx>
            <c:v>Patients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'caudate graph'!$B$16:$B$23</c:f>
              <c:numCache>
                <c:formatCode>General</c:formatCode>
                <c:ptCount val="8"/>
                <c:pt idx="0">
                  <c:v>1.5395761094995437E-3</c:v>
                </c:pt>
                <c:pt idx="1">
                  <c:v>1.3191220721719302E-3</c:v>
                </c:pt>
                <c:pt idx="2">
                  <c:v>1.2374892794057017E-3</c:v>
                </c:pt>
                <c:pt idx="3">
                  <c:v>1.7233823239856862E-3</c:v>
                </c:pt>
                <c:pt idx="4">
                  <c:v>1.1792978688075291E-3</c:v>
                </c:pt>
                <c:pt idx="5">
                  <c:v>1.2816342159697621E-3</c:v>
                </c:pt>
                <c:pt idx="6">
                  <c:v>2.0873013079680583E-3</c:v>
                </c:pt>
                <c:pt idx="7">
                  <c:v>1.2340264133803929E-3</c:v>
                </c:pt>
              </c:numCache>
            </c:numRef>
          </c:xVal>
          <c:yVal>
            <c:numRef>
              <c:f>'caudate graph'!$C$16:$C$23</c:f>
              <c:numCache>
                <c:formatCode>General</c:formatCode>
                <c:ptCount val="8"/>
                <c:pt idx="0">
                  <c:v>0.90817400000000004</c:v>
                </c:pt>
                <c:pt idx="1">
                  <c:v>0.86155400000000004</c:v>
                </c:pt>
                <c:pt idx="2">
                  <c:v>0.81773600000000002</c:v>
                </c:pt>
                <c:pt idx="3">
                  <c:v>0.84273799999999999</c:v>
                </c:pt>
                <c:pt idx="4">
                  <c:v>0.74895100000000003</c:v>
                </c:pt>
                <c:pt idx="5">
                  <c:v>0.81496299999999999</c:v>
                </c:pt>
                <c:pt idx="6">
                  <c:v>0.87975099999999995</c:v>
                </c:pt>
                <c:pt idx="7">
                  <c:v>0.86911700000000003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3F-B141-B954-566C66383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30463"/>
        <c:axId val="546536415"/>
      </c:scatterChart>
      <c:valAx>
        <c:axId val="54713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ICV 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36415"/>
        <c:crosses val="autoZero"/>
        <c:crossBetween val="midCat"/>
      </c:valAx>
      <c:valAx>
        <c:axId val="54653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Martinostat SUVR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30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Caudate Vol vs. Pallidum SUVR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'caudate graph'!$B$3:$B$9</c:f>
              <c:numCache>
                <c:formatCode>General</c:formatCode>
                <c:ptCount val="7"/>
                <c:pt idx="0">
                  <c:v>2.0365181674479494E-3</c:v>
                </c:pt>
                <c:pt idx="1">
                  <c:v>2.7383430973967086E-3</c:v>
                </c:pt>
                <c:pt idx="2">
                  <c:v>2.157378423891802E-3</c:v>
                </c:pt>
                <c:pt idx="3">
                  <c:v>2.3182764021973798E-3</c:v>
                </c:pt>
                <c:pt idx="4">
                  <c:v>1.9176840882407708E-3</c:v>
                </c:pt>
                <c:pt idx="5">
                  <c:v>2.8690147663544912E-3</c:v>
                </c:pt>
                <c:pt idx="6">
                  <c:v>2.6101510128931555E-3</c:v>
                </c:pt>
              </c:numCache>
            </c:numRef>
          </c:xVal>
          <c:yVal>
            <c:numRef>
              <c:f>'caudate graph'!$C$3:$C$9</c:f>
              <c:numCache>
                <c:formatCode>General</c:formatCode>
                <c:ptCount val="7"/>
                <c:pt idx="0">
                  <c:v>1.1733389999999999</c:v>
                </c:pt>
                <c:pt idx="1">
                  <c:v>1.1354489999999999</c:v>
                </c:pt>
                <c:pt idx="2">
                  <c:v>1.16187</c:v>
                </c:pt>
                <c:pt idx="3">
                  <c:v>1.0593520000000001</c:v>
                </c:pt>
                <c:pt idx="4">
                  <c:v>1.0358430000000001</c:v>
                </c:pt>
                <c:pt idx="5">
                  <c:v>1.1364829999999999</c:v>
                </c:pt>
                <c:pt idx="6">
                  <c:v>1.1247590000000001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52-7747-883E-6052D3D7B8AC}"/>
            </c:ext>
          </c:extLst>
        </c:ser>
        <c:ser>
          <c:idx val="1"/>
          <c:order val="1"/>
          <c:tx>
            <c:v>Patients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'caudate graph'!$B$16:$B$23</c:f>
              <c:numCache>
                <c:formatCode>General</c:formatCode>
                <c:ptCount val="8"/>
                <c:pt idx="0">
                  <c:v>1.5395761094995437E-3</c:v>
                </c:pt>
                <c:pt idx="1">
                  <c:v>1.3191220721719302E-3</c:v>
                </c:pt>
                <c:pt idx="2">
                  <c:v>1.2374892794057017E-3</c:v>
                </c:pt>
                <c:pt idx="3">
                  <c:v>1.7233823239856862E-3</c:v>
                </c:pt>
                <c:pt idx="4">
                  <c:v>1.1792978688075291E-3</c:v>
                </c:pt>
                <c:pt idx="5">
                  <c:v>1.2816342159697621E-3</c:v>
                </c:pt>
                <c:pt idx="6">
                  <c:v>2.0873013079680583E-3</c:v>
                </c:pt>
                <c:pt idx="7">
                  <c:v>1.2340264133803929E-3</c:v>
                </c:pt>
              </c:numCache>
            </c:numRef>
          </c:xVal>
          <c:yVal>
            <c:numRef>
              <c:f>'caudate graph'!$D$16:$D$23</c:f>
              <c:numCache>
                <c:formatCode>General</c:formatCode>
                <c:ptCount val="8"/>
                <c:pt idx="0">
                  <c:v>1.1887730000000001</c:v>
                </c:pt>
                <c:pt idx="1">
                  <c:v>1.2533730000000001</c:v>
                </c:pt>
                <c:pt idx="2">
                  <c:v>1.2039569999999999</c:v>
                </c:pt>
                <c:pt idx="3">
                  <c:v>1.274437</c:v>
                </c:pt>
                <c:pt idx="4">
                  <c:v>1.230664</c:v>
                </c:pt>
                <c:pt idx="5">
                  <c:v>1.2646390000000001</c:v>
                </c:pt>
                <c:pt idx="6">
                  <c:v>1.2936570000000001</c:v>
                </c:pt>
                <c:pt idx="7">
                  <c:v>1.2690729999999999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52-7747-883E-6052D3D7B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948207"/>
        <c:axId val="524726047"/>
      </c:scatterChart>
      <c:valAx>
        <c:axId val="55694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26047"/>
        <c:crosses val="autoZero"/>
        <c:crossBetween val="midCat"/>
      </c:valAx>
      <c:valAx>
        <c:axId val="52472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4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Disease Burden vs. SUVR (cortical areas)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Cuneus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805874333070574E-2"/>
                  <c:y val="-0.102265273617321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'Disease Burden'!$A$2:$A$9</c:f>
              <c:numCache>
                <c:formatCode>General</c:formatCode>
                <c:ptCount val="8"/>
                <c:pt idx="0">
                  <c:v>351</c:v>
                </c:pt>
                <c:pt idx="1">
                  <c:v>346.5</c:v>
                </c:pt>
                <c:pt idx="2">
                  <c:v>324</c:v>
                </c:pt>
                <c:pt idx="3">
                  <c:v>357.5</c:v>
                </c:pt>
                <c:pt idx="4">
                  <c:v>283.5</c:v>
                </c:pt>
                <c:pt idx="5">
                  <c:v>403</c:v>
                </c:pt>
                <c:pt idx="6">
                  <c:v>370.5</c:v>
                </c:pt>
                <c:pt idx="7">
                  <c:v>390</c:v>
                </c:pt>
              </c:numCache>
            </c:numRef>
          </c:xVal>
          <c:yVal>
            <c:numRef>
              <c:f>'Disease Burden'!$C$18:$C$25</c:f>
              <c:numCache>
                <c:formatCode>General</c:formatCode>
                <c:ptCount val="8"/>
                <c:pt idx="0">
                  <c:v>1.3425400000000001</c:v>
                </c:pt>
                <c:pt idx="1">
                  <c:v>1.2935620000000001</c:v>
                </c:pt>
                <c:pt idx="2">
                  <c:v>1.4301269999999999</c:v>
                </c:pt>
                <c:pt idx="3">
                  <c:v>1.2997620000000001</c:v>
                </c:pt>
                <c:pt idx="4">
                  <c:v>1.2481439999999999</c:v>
                </c:pt>
                <c:pt idx="5">
                  <c:v>1.3527199999999999</c:v>
                </c:pt>
                <c:pt idx="6">
                  <c:v>1.2575890000000001</c:v>
                </c:pt>
                <c:pt idx="7">
                  <c:v>1.5229699999999999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9C-7B42-A662-36ACAC2D5146}"/>
            </c:ext>
          </c:extLst>
        </c:ser>
        <c:ser>
          <c:idx val="1"/>
          <c:order val="1"/>
          <c:tx>
            <c:v>Occipital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'Disease Burden'!$A$2:$A$9</c:f>
              <c:numCache>
                <c:formatCode>General</c:formatCode>
                <c:ptCount val="8"/>
                <c:pt idx="0">
                  <c:v>351</c:v>
                </c:pt>
                <c:pt idx="1">
                  <c:v>346.5</c:v>
                </c:pt>
                <c:pt idx="2">
                  <c:v>324</c:v>
                </c:pt>
                <c:pt idx="3">
                  <c:v>357.5</c:v>
                </c:pt>
                <c:pt idx="4">
                  <c:v>283.5</c:v>
                </c:pt>
                <c:pt idx="5">
                  <c:v>403</c:v>
                </c:pt>
                <c:pt idx="6">
                  <c:v>370.5</c:v>
                </c:pt>
                <c:pt idx="7">
                  <c:v>390</c:v>
                </c:pt>
              </c:numCache>
            </c:numRef>
          </c:xVal>
          <c:yVal>
            <c:numRef>
              <c:f>'Disease Burden'!$F$18:$F$25</c:f>
              <c:numCache>
                <c:formatCode>General</c:formatCode>
                <c:ptCount val="8"/>
                <c:pt idx="0">
                  <c:v>1.2989820000000001</c:v>
                </c:pt>
                <c:pt idx="1">
                  <c:v>1.2845059999999999</c:v>
                </c:pt>
                <c:pt idx="2">
                  <c:v>1.2356830000000001</c:v>
                </c:pt>
                <c:pt idx="3">
                  <c:v>1.1325350000000001</c:v>
                </c:pt>
                <c:pt idx="4">
                  <c:v>1.3406579999999999</c:v>
                </c:pt>
                <c:pt idx="5">
                  <c:v>1.4150450000000001</c:v>
                </c:pt>
                <c:pt idx="6">
                  <c:v>1.339947</c:v>
                </c:pt>
                <c:pt idx="7">
                  <c:v>1.4756750000000001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9C-7B42-A662-36ACAC2D5146}"/>
            </c:ext>
          </c:extLst>
        </c:ser>
        <c:ser>
          <c:idx val="2"/>
          <c:order val="2"/>
          <c:tx>
            <c:v>Precentral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'Disease Burden'!$A$2:$A$9</c:f>
              <c:numCache>
                <c:formatCode>General</c:formatCode>
                <c:ptCount val="8"/>
                <c:pt idx="0">
                  <c:v>351</c:v>
                </c:pt>
                <c:pt idx="1">
                  <c:v>346.5</c:v>
                </c:pt>
                <c:pt idx="2">
                  <c:v>324</c:v>
                </c:pt>
                <c:pt idx="3">
                  <c:v>357.5</c:v>
                </c:pt>
                <c:pt idx="4">
                  <c:v>283.5</c:v>
                </c:pt>
                <c:pt idx="5">
                  <c:v>403</c:v>
                </c:pt>
                <c:pt idx="6">
                  <c:v>370.5</c:v>
                </c:pt>
                <c:pt idx="7">
                  <c:v>390</c:v>
                </c:pt>
              </c:numCache>
            </c:numRef>
          </c:xVal>
          <c:yVal>
            <c:numRef>
              <c:f>'Disease Burden'!$I$18:$I$25</c:f>
              <c:numCache>
                <c:formatCode>General</c:formatCode>
                <c:ptCount val="8"/>
                <c:pt idx="0">
                  <c:v>1.0827199999999999</c:v>
                </c:pt>
                <c:pt idx="1">
                  <c:v>1.1387780000000001</c:v>
                </c:pt>
                <c:pt idx="2">
                  <c:v>1.1079680000000001</c:v>
                </c:pt>
                <c:pt idx="3">
                  <c:v>1.1325350000000001</c:v>
                </c:pt>
                <c:pt idx="4">
                  <c:v>1.1325350000000001</c:v>
                </c:pt>
                <c:pt idx="5">
                  <c:v>1.1896599999999999</c:v>
                </c:pt>
                <c:pt idx="6">
                  <c:v>1.0436209999999999</c:v>
                </c:pt>
                <c:pt idx="7">
                  <c:v>1.113977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9C-7B42-A662-36ACAC2D5146}"/>
            </c:ext>
          </c:extLst>
        </c:ser>
        <c:ser>
          <c:idx val="3"/>
          <c:order val="3"/>
          <c:tx>
            <c:v>WM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2730105553641551E-3"/>
                  <c:y val="7.43507133192280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'Disease Burden'!$A$2:$A$9</c:f>
              <c:numCache>
                <c:formatCode>General</c:formatCode>
                <c:ptCount val="8"/>
                <c:pt idx="0">
                  <c:v>351</c:v>
                </c:pt>
                <c:pt idx="1">
                  <c:v>346.5</c:v>
                </c:pt>
                <c:pt idx="2">
                  <c:v>324</c:v>
                </c:pt>
                <c:pt idx="3">
                  <c:v>357.5</c:v>
                </c:pt>
                <c:pt idx="4">
                  <c:v>283.5</c:v>
                </c:pt>
                <c:pt idx="5">
                  <c:v>403</c:v>
                </c:pt>
                <c:pt idx="6">
                  <c:v>370.5</c:v>
                </c:pt>
                <c:pt idx="7">
                  <c:v>390</c:v>
                </c:pt>
              </c:numCache>
            </c:numRef>
          </c:xVal>
          <c:yVal>
            <c:numRef>
              <c:f>'Disease Burden'!$H$2:$H$9</c:f>
              <c:numCache>
                <c:formatCode>0.000</c:formatCode>
                <c:ptCount val="8"/>
                <c:pt idx="0">
                  <c:v>0.95790799999999998</c:v>
                </c:pt>
                <c:pt idx="1">
                  <c:v>0.97919999999999996</c:v>
                </c:pt>
                <c:pt idx="2">
                  <c:v>0.98901300000000003</c:v>
                </c:pt>
                <c:pt idx="3">
                  <c:v>0.95584800000000003</c:v>
                </c:pt>
                <c:pt idx="4">
                  <c:v>0.95584800000000003</c:v>
                </c:pt>
                <c:pt idx="5">
                  <c:v>0.94718599999999997</c:v>
                </c:pt>
                <c:pt idx="6">
                  <c:v>0.99729999999999996</c:v>
                </c:pt>
                <c:pt idx="7" formatCode="General">
                  <c:v>0.97318199999999999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B4-6841-B7C6-C09473F68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183696"/>
        <c:axId val="2091182064"/>
      </c:scatterChart>
      <c:valAx>
        <c:axId val="2091183696"/>
        <c:scaling>
          <c:orientation val="minMax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182064"/>
        <c:crosses val="autoZero"/>
        <c:crossBetween val="midCat"/>
      </c:valAx>
      <c:valAx>
        <c:axId val="209118206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18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 Thalamus SUVR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Controls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('Sex as variable'!$E$4,'Sex as variable'!$E$5,'Sex as variable'!$E$9:$E$10)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('Sex as variable'!$F$4,'Sex as variable'!$F$5,'Sex as variable'!$F$9:$F$10)</c:f>
              <c:numCache>
                <c:formatCode>General</c:formatCode>
                <c:ptCount val="4"/>
                <c:pt idx="0">
                  <c:v>1.1541250000000001</c:v>
                </c:pt>
                <c:pt idx="1">
                  <c:v>1.1155660000000001</c:v>
                </c:pt>
                <c:pt idx="2">
                  <c:v>1.1302779999999999</c:v>
                </c:pt>
                <c:pt idx="3">
                  <c:v>1.2005429999999999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05-1142-A39B-FC5893E04E3D}"/>
            </c:ext>
          </c:extLst>
        </c:ser>
        <c:ser>
          <c:idx val="1"/>
          <c:order val="1"/>
          <c:tx>
            <c:v>Patients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('Sex as variable'!$E$17,'Sex as variable'!$E$18,'Sex as variable'!$E$23)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('Sex as variable'!$F$17,'Sex as variable'!$F$18,'Sex as variable'!$F$23)</c:f>
              <c:numCache>
                <c:formatCode>General</c:formatCode>
                <c:ptCount val="3"/>
                <c:pt idx="0">
                  <c:v>1.187279</c:v>
                </c:pt>
                <c:pt idx="1">
                  <c:v>1.0859890000000001</c:v>
                </c:pt>
                <c:pt idx="2">
                  <c:v>1.060357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05-1142-A39B-FC5893E04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029903"/>
        <c:axId val="1260790847"/>
      </c:scatterChart>
      <c:valAx>
        <c:axId val="123402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Subjects:</a:t>
                </a:r>
                <a:r>
                  <a:rPr lang="en-US" baseline="0"/>
                  <a:t> Controls, Patients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790847"/>
        <c:crosses val="autoZero"/>
        <c:crossBetween val="midCat"/>
      </c:valAx>
      <c:valAx>
        <c:axId val="1260790847"/>
        <c:scaling>
          <c:orientation val="minMax"/>
          <c:max val="1.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SUVR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029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Thalamus SUVR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Controls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('Sex as variable'!$E$4,'Sex as variable'!$E$5,'Sex as variable'!$E$9:$E$10)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'Sex as variable'!$F$6:$F$8</c:f>
              <c:numCache>
                <c:formatCode>General</c:formatCode>
                <c:ptCount val="3"/>
                <c:pt idx="0">
                  <c:v>1.1145579999999999</c:v>
                </c:pt>
                <c:pt idx="1">
                  <c:v>1.048122</c:v>
                </c:pt>
                <c:pt idx="2">
                  <c:v>1.123702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1-E44A-80DA-9C621B53464E}"/>
            </c:ext>
          </c:extLst>
        </c:ser>
        <c:ser>
          <c:idx val="1"/>
          <c:order val="1"/>
          <c:tx>
            <c:v>Patients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'Sex as variable'!$E$17:$E$21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xVal>
          <c:yVal>
            <c:numRef>
              <c:f>('Sex as variable'!$F$19:$F$22,'Sex as variable'!$F$24)</c:f>
              <c:numCache>
                <c:formatCode>General</c:formatCode>
                <c:ptCount val="5"/>
                <c:pt idx="0">
                  <c:v>1.2291639999999999</c:v>
                </c:pt>
                <c:pt idx="1">
                  <c:v>1.10236</c:v>
                </c:pt>
                <c:pt idx="2">
                  <c:v>1.091264</c:v>
                </c:pt>
                <c:pt idx="3">
                  <c:v>1.094635</c:v>
                </c:pt>
                <c:pt idx="4">
                  <c:v>1.273998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31-E44A-80DA-9C621B534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029903"/>
        <c:axId val="1260790847"/>
      </c:scatterChart>
      <c:valAx>
        <c:axId val="123402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Subjects: Controls, Patients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790847"/>
        <c:crosses val="autoZero"/>
        <c:crossBetween val="midCat"/>
      </c:valAx>
      <c:valAx>
        <c:axId val="1260790847"/>
        <c:scaling>
          <c:orientation val="minMax"/>
          <c:max val="1.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SUVR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029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 Caudate SUVR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Controls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('Sex as variable'!$E$4,'Sex as variable'!$E$5,'Sex as variable'!$E$9,'Sex as variable'!$E$10)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('Sex as variable'!$O$4,'Sex as variable'!$O$5,'Sex as variable'!$O$9,'Sex as variable'!$O$10)</c:f>
              <c:numCache>
                <c:formatCode>General</c:formatCode>
                <c:ptCount val="4"/>
                <c:pt idx="0">
                  <c:v>0.98216999999999999</c:v>
                </c:pt>
                <c:pt idx="1">
                  <c:v>1.078533</c:v>
                </c:pt>
                <c:pt idx="2">
                  <c:v>1.007277</c:v>
                </c:pt>
                <c:pt idx="3">
                  <c:v>1.150304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9C-1E4C-B19D-54D07D63DCE9}"/>
            </c:ext>
          </c:extLst>
        </c:ser>
        <c:ser>
          <c:idx val="1"/>
          <c:order val="1"/>
          <c:tx>
            <c:v>Patients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('Sex as variable'!$E$17,'Sex as variable'!$E$18,'Sex as variable'!$E$23)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('Sex as variable'!$O$17,'Sex as variable'!$O$18,'Sex as variable'!$O$23)</c:f>
              <c:numCache>
                <c:formatCode>General</c:formatCode>
                <c:ptCount val="3"/>
                <c:pt idx="0">
                  <c:v>0.90817400000000004</c:v>
                </c:pt>
                <c:pt idx="1">
                  <c:v>0.86155400000000004</c:v>
                </c:pt>
                <c:pt idx="2">
                  <c:v>0.87975099999999995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9C-1E4C-B19D-54D07D63D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029903"/>
        <c:axId val="1260790847"/>
      </c:scatterChart>
      <c:valAx>
        <c:axId val="123402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Subjects:</a:t>
                </a:r>
                <a:r>
                  <a:rPr lang="en-US" baseline="0"/>
                  <a:t> Controls, Patients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790847"/>
        <c:crosses val="autoZero"/>
        <c:crossBetween val="midCat"/>
      </c:valAx>
      <c:valAx>
        <c:axId val="1260790847"/>
        <c:scaling>
          <c:orientation val="minMax"/>
          <c:max val="1.3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SUVR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029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Caudate SUVR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Controls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'Sex as variable'!$E$6:$E$8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'Sex as variable'!$O$6:$O$8</c:f>
              <c:numCache>
                <c:formatCode>General</c:formatCode>
                <c:ptCount val="3"/>
                <c:pt idx="0">
                  <c:v>0.929809</c:v>
                </c:pt>
                <c:pt idx="1">
                  <c:v>0.94026900000000002</c:v>
                </c:pt>
                <c:pt idx="2">
                  <c:v>0.98816599999999999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41-F047-AD55-494B5C5CC9A6}"/>
            </c:ext>
          </c:extLst>
        </c:ser>
        <c:ser>
          <c:idx val="1"/>
          <c:order val="1"/>
          <c:tx>
            <c:v>Patients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('Sex as variable'!$E$19:$E$22,'Sex as variable'!$E$24)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xVal>
          <c:yVal>
            <c:numRef>
              <c:f>('Sex as variable'!$O$19:$O$22,'Sex as variable'!$O$24)</c:f>
              <c:numCache>
                <c:formatCode>General</c:formatCode>
                <c:ptCount val="5"/>
                <c:pt idx="0">
                  <c:v>0.81773600000000002</c:v>
                </c:pt>
                <c:pt idx="1">
                  <c:v>0.84273799999999999</c:v>
                </c:pt>
                <c:pt idx="2">
                  <c:v>0.74895100000000003</c:v>
                </c:pt>
                <c:pt idx="3">
                  <c:v>0.81496299999999999</c:v>
                </c:pt>
                <c:pt idx="4">
                  <c:v>0.86911700000000003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41-F047-AD55-494B5C5CC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029903"/>
        <c:axId val="1260790847"/>
      </c:scatterChart>
      <c:valAx>
        <c:axId val="123402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Subjects:</a:t>
                </a:r>
                <a:r>
                  <a:rPr lang="en-US" baseline="0"/>
                  <a:t> Controls, Patients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790847"/>
        <c:crosses val="autoZero"/>
        <c:crossBetween val="midCat"/>
      </c:valAx>
      <c:valAx>
        <c:axId val="1260790847"/>
        <c:scaling>
          <c:orientation val="minMax"/>
          <c:max val="1.3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SUVR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029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 Pallidum</a:t>
            </a:r>
            <a:r>
              <a:rPr lang="en-US" baseline="0"/>
              <a:t> </a:t>
            </a:r>
            <a:r>
              <a:rPr lang="en-US"/>
              <a:t>SUVR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Controls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('Sex as variable'!$E$4,'Sex as variable'!$E$5,'Sex as variable'!$E$9,'Sex as variable'!$E$10)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('Sex as variable'!$I$4,'Sex as variable'!$I$5,'Sex as variable'!$I$9,'Sex as variable'!$I$10)</c:f>
              <c:numCache>
                <c:formatCode>General</c:formatCode>
                <c:ptCount val="4"/>
                <c:pt idx="0">
                  <c:v>1.1733389999999999</c:v>
                </c:pt>
                <c:pt idx="1">
                  <c:v>1.1354489999999999</c:v>
                </c:pt>
                <c:pt idx="2">
                  <c:v>1.1364829999999999</c:v>
                </c:pt>
                <c:pt idx="3">
                  <c:v>1.1247590000000001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65-B54D-A134-64EDC856C541}"/>
            </c:ext>
          </c:extLst>
        </c:ser>
        <c:ser>
          <c:idx val="1"/>
          <c:order val="1"/>
          <c:tx>
            <c:v>Patients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('Sex as variable'!$E$17,'Sex as variable'!$E$18,'Sex as variable'!$E$23)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('Sex as variable'!$I$17,'Sex as variable'!$I$18,'Sex as variable'!$I$23)</c:f>
              <c:numCache>
                <c:formatCode>General</c:formatCode>
                <c:ptCount val="3"/>
                <c:pt idx="0">
                  <c:v>1.1887730000000001</c:v>
                </c:pt>
                <c:pt idx="1">
                  <c:v>1.2533730000000001</c:v>
                </c:pt>
                <c:pt idx="2">
                  <c:v>1.2936570000000001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65-B54D-A134-64EDC856C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029903"/>
        <c:axId val="1260790847"/>
      </c:scatterChart>
      <c:valAx>
        <c:axId val="123402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Subjects:</a:t>
                </a:r>
                <a:r>
                  <a:rPr lang="en-US" baseline="0"/>
                  <a:t> Controls, Patients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790847"/>
        <c:crosses val="autoZero"/>
        <c:crossBetween val="midCat"/>
      </c:valAx>
      <c:valAx>
        <c:axId val="1260790847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SUVR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029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Pallidum SUVR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Controls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'Sex as variable'!$E$6:$E$8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'Sex as variable'!$I$6:$I$8</c:f>
              <c:numCache>
                <c:formatCode>General</c:formatCode>
                <c:ptCount val="3"/>
                <c:pt idx="0">
                  <c:v>1.16187</c:v>
                </c:pt>
                <c:pt idx="1">
                  <c:v>1.0593520000000001</c:v>
                </c:pt>
                <c:pt idx="2">
                  <c:v>1.0358430000000001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B-9741-81BB-38591A201879}"/>
            </c:ext>
          </c:extLst>
        </c:ser>
        <c:ser>
          <c:idx val="1"/>
          <c:order val="1"/>
          <c:tx>
            <c:v>Patients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('Sex as variable'!$E$19:$E$22,'Sex as variable'!$E$24)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xVal>
          <c:yVal>
            <c:numRef>
              <c:f>('Sex as variable'!$I$19:$I$22,'Sex as variable'!$I$24)</c:f>
              <c:numCache>
                <c:formatCode>General</c:formatCode>
                <c:ptCount val="5"/>
                <c:pt idx="0">
                  <c:v>1.2039569999999999</c:v>
                </c:pt>
                <c:pt idx="1">
                  <c:v>1.274437</c:v>
                </c:pt>
                <c:pt idx="2">
                  <c:v>1.230664</c:v>
                </c:pt>
                <c:pt idx="3">
                  <c:v>1.2646390000000001</c:v>
                </c:pt>
                <c:pt idx="4">
                  <c:v>1.2690729999999999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EB-9741-81BB-38591A201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029903"/>
        <c:axId val="1260790847"/>
      </c:scatterChart>
      <c:valAx>
        <c:axId val="123402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Subjects:</a:t>
                </a:r>
                <a:r>
                  <a:rPr lang="en-US" baseline="0"/>
                  <a:t> Controls, Patients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790847"/>
        <c:crosses val="autoZero"/>
        <c:crossBetween val="midCat"/>
      </c:valAx>
      <c:valAx>
        <c:axId val="1260790847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SUVR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029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vs. Thalamus SUVR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Controls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'Age as variable'!$B$5:$B$11</c:f>
              <c:numCache>
                <c:formatCode>General</c:formatCode>
                <c:ptCount val="7"/>
                <c:pt idx="0">
                  <c:v>57</c:v>
                </c:pt>
                <c:pt idx="1">
                  <c:v>58</c:v>
                </c:pt>
                <c:pt idx="2">
                  <c:v>65</c:v>
                </c:pt>
                <c:pt idx="3">
                  <c:v>52</c:v>
                </c:pt>
                <c:pt idx="4">
                  <c:v>56</c:v>
                </c:pt>
                <c:pt idx="5">
                  <c:v>51</c:v>
                </c:pt>
                <c:pt idx="6">
                  <c:v>61</c:v>
                </c:pt>
              </c:numCache>
            </c:numRef>
          </c:xVal>
          <c:yVal>
            <c:numRef>
              <c:f>'Age as variable'!$C$5:$C$11</c:f>
              <c:numCache>
                <c:formatCode>General</c:formatCode>
                <c:ptCount val="7"/>
                <c:pt idx="0">
                  <c:v>1.1541250000000001</c:v>
                </c:pt>
                <c:pt idx="1">
                  <c:v>1.1155660000000001</c:v>
                </c:pt>
                <c:pt idx="2">
                  <c:v>1.1145579999999999</c:v>
                </c:pt>
                <c:pt idx="3">
                  <c:v>1.048122</c:v>
                </c:pt>
                <c:pt idx="4">
                  <c:v>1.123702</c:v>
                </c:pt>
                <c:pt idx="5">
                  <c:v>1.1302779999999999</c:v>
                </c:pt>
                <c:pt idx="6">
                  <c:v>1.2005429999999999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A8-4244-88AC-87FF95C75C9E}"/>
            </c:ext>
          </c:extLst>
        </c:ser>
        <c:ser>
          <c:idx val="1"/>
          <c:order val="1"/>
          <c:tx>
            <c:v>Patients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'Age as variable'!$B$16:$B$23</c:f>
              <c:numCache>
                <c:formatCode>General</c:formatCode>
                <c:ptCount val="8"/>
                <c:pt idx="0">
                  <c:v>54</c:v>
                </c:pt>
                <c:pt idx="1">
                  <c:v>63</c:v>
                </c:pt>
                <c:pt idx="2">
                  <c:v>72</c:v>
                </c:pt>
                <c:pt idx="3">
                  <c:v>55</c:v>
                </c:pt>
                <c:pt idx="4">
                  <c:v>63</c:v>
                </c:pt>
                <c:pt idx="5">
                  <c:v>62</c:v>
                </c:pt>
                <c:pt idx="6">
                  <c:v>57</c:v>
                </c:pt>
                <c:pt idx="7">
                  <c:v>52</c:v>
                </c:pt>
              </c:numCache>
            </c:numRef>
          </c:xVal>
          <c:yVal>
            <c:numRef>
              <c:f>'Age as variable'!$C$16:$C$23</c:f>
              <c:numCache>
                <c:formatCode>General</c:formatCode>
                <c:ptCount val="8"/>
                <c:pt idx="0">
                  <c:v>1.187279</c:v>
                </c:pt>
                <c:pt idx="1">
                  <c:v>1.0859890000000001</c:v>
                </c:pt>
                <c:pt idx="2">
                  <c:v>1.2291639999999999</c:v>
                </c:pt>
                <c:pt idx="3">
                  <c:v>1.10236</c:v>
                </c:pt>
                <c:pt idx="4">
                  <c:v>1.091264</c:v>
                </c:pt>
                <c:pt idx="5">
                  <c:v>1.094635</c:v>
                </c:pt>
                <c:pt idx="6">
                  <c:v>1.060357</c:v>
                </c:pt>
                <c:pt idx="7">
                  <c:v>1.273998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A8-4244-88AC-87FF95C75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001871"/>
        <c:axId val="1261018047"/>
      </c:scatterChart>
      <c:valAx>
        <c:axId val="1261001871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(years)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018047"/>
        <c:crosses val="autoZero"/>
        <c:crossBetween val="midCat"/>
      </c:valAx>
      <c:valAx>
        <c:axId val="1261018047"/>
        <c:scaling>
          <c:orientation val="minMax"/>
          <c:max val="1.6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HDAC SUVR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00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173646</xdr:colOff>
      <xdr:row>2</xdr:row>
      <xdr:rowOff>47135</xdr:rowOff>
    </xdr:from>
    <xdr:to>
      <xdr:col>19</xdr:col>
      <xdr:colOff>820614</xdr:colOff>
      <xdr:row>25</xdr:row>
      <xdr:rowOff>58614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9CAC92-E1F4-1249-BDEC-0460F8C56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341313</xdr:colOff>
      <xdr:row>26</xdr:row>
      <xdr:rowOff>76994</xdr:rowOff>
    </xdr:from>
    <xdr:to>
      <xdr:col>7</xdr:col>
      <xdr:colOff>301625</xdr:colOff>
      <xdr:row>40</xdr:row>
      <xdr:rowOff>42069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6D4675-B576-7648-B977-A06342AB9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27</xdr:row>
      <xdr:rowOff>139700</xdr:rowOff>
    </xdr:from>
    <xdr:to>
      <xdr:col>5</xdr:col>
      <xdr:colOff>558800</xdr:colOff>
      <xdr:row>48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42D9A6-5078-EB4A-870C-CDDE6CFA9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749300</xdr:colOff>
      <xdr:row>27</xdr:row>
      <xdr:rowOff>177800</xdr:rowOff>
    </xdr:from>
    <xdr:to>
      <xdr:col>10</xdr:col>
      <xdr:colOff>622300</xdr:colOff>
      <xdr:row>48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D59975-06C8-704B-BE05-32E79AE97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698500</xdr:colOff>
      <xdr:row>49</xdr:row>
      <xdr:rowOff>25400</xdr:rowOff>
    </xdr:from>
    <xdr:to>
      <xdr:col>5</xdr:col>
      <xdr:colOff>571500</xdr:colOff>
      <xdr:row>70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C3A940-0284-AF49-86FA-807D6921D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787400</xdr:colOff>
      <xdr:row>49</xdr:row>
      <xdr:rowOff>63500</xdr:rowOff>
    </xdr:from>
    <xdr:to>
      <xdr:col>10</xdr:col>
      <xdr:colOff>660400</xdr:colOff>
      <xdr:row>70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38AE8BD-F328-DC4D-AB32-DA90F0DB9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596900</xdr:colOff>
      <xdr:row>71</xdr:row>
      <xdr:rowOff>12700</xdr:rowOff>
    </xdr:from>
    <xdr:to>
      <xdr:col>5</xdr:col>
      <xdr:colOff>469900</xdr:colOff>
      <xdr:row>92</xdr:row>
      <xdr:rowOff>25400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2154C4-45CA-054A-BFD3-7D5BF15DC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901700</xdr:colOff>
      <xdr:row>70</xdr:row>
      <xdr:rowOff>50800</xdr:rowOff>
    </xdr:from>
    <xdr:to>
      <xdr:col>10</xdr:col>
      <xdr:colOff>774700</xdr:colOff>
      <xdr:row>91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33C54ED-D58A-2A4C-A550-73F91519F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704273</xdr:colOff>
      <xdr:row>24</xdr:row>
      <xdr:rowOff>192809</xdr:rowOff>
    </xdr:from>
    <xdr:to>
      <xdr:col>4</xdr:col>
      <xdr:colOff>658091</xdr:colOff>
      <xdr:row>38</xdr:row>
      <xdr:rowOff>26554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9AFDCA-76CC-C646-B49F-CCDFEB42E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25</xdr:row>
      <xdr:rowOff>0</xdr:rowOff>
    </xdr:from>
    <xdr:to>
      <xdr:col>8</xdr:col>
      <xdr:colOff>1108363</xdr:colOff>
      <xdr:row>38</xdr:row>
      <xdr:rowOff>41564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684497-EA7E-BD4E-9F12-4A5F49845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704273</xdr:colOff>
      <xdr:row>38</xdr:row>
      <xdr:rowOff>184727</xdr:rowOff>
    </xdr:from>
    <xdr:to>
      <xdr:col>4</xdr:col>
      <xdr:colOff>658091</xdr:colOff>
      <xdr:row>52</xdr:row>
      <xdr:rowOff>18473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FB1BE3-A797-DA41-8793-ECAE1B448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39</xdr:row>
      <xdr:rowOff>0</xdr:rowOff>
    </xdr:from>
    <xdr:to>
      <xdr:col>8</xdr:col>
      <xdr:colOff>1108363</xdr:colOff>
      <xdr:row>52</xdr:row>
      <xdr:rowOff>41564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B8344C-17C7-214A-97C4-34D9F8F0D7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427182</xdr:colOff>
      <xdr:row>24</xdr:row>
      <xdr:rowOff>46182</xdr:rowOff>
    </xdr:from>
    <xdr:to>
      <xdr:col>14</xdr:col>
      <xdr:colOff>981365</xdr:colOff>
      <xdr:row>43</xdr:row>
      <xdr:rowOff>161636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E0413F-816F-AD4D-952F-42C8519A2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375227</xdr:colOff>
      <xdr:row>8</xdr:row>
      <xdr:rowOff>77355</xdr:rowOff>
    </xdr:from>
    <xdr:to>
      <xdr:col>14</xdr:col>
      <xdr:colOff>329046</xdr:colOff>
      <xdr:row>21</xdr:row>
      <xdr:rowOff>118918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3116AA-42A7-DE43-AF00-987A20981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1096818</xdr:colOff>
      <xdr:row>3</xdr:row>
      <xdr:rowOff>150090</xdr:rowOff>
    </xdr:from>
    <xdr:to>
      <xdr:col>21</xdr:col>
      <xdr:colOff>57727</xdr:colOff>
      <xdr:row>22</xdr:row>
      <xdr:rowOff>173181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7C1971-B611-494F-A314-9EB975C28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177800</xdr:colOff>
      <xdr:row>2</xdr:row>
      <xdr:rowOff>114300</xdr:rowOff>
    </xdr:from>
    <xdr:to>
      <xdr:col>31</xdr:col>
      <xdr:colOff>660400</xdr:colOff>
      <xdr:row>28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A8949A-B32F-9443-AEB6-DEE0C2954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812800</xdr:colOff>
      <xdr:row>13</xdr:row>
      <xdr:rowOff>76200</xdr:rowOff>
    </xdr:from>
    <xdr:to>
      <xdr:col>14</xdr:col>
      <xdr:colOff>787400</xdr:colOff>
      <xdr:row>35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4C2E88-3F73-2F49-ACEB-EDF4081D9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53408-A755-7242-90B3-19D5D2BFA77D}">
  <dimension ref="A1:L38"/>
  <sheetViews>
    <sheetView zoomScale="130" zoomScaleNormal="130" workbookViewId="0">
      <selection activeCell="H1" sqref="H1"/>
    </sheetView>
  </sheetViews>
  <sheetFormatPr defaultColWidth="13.19921875" defaultRowHeight="15.6"/>
  <sheetData>
    <row r="1" spans="1:8">
      <c r="A1" t="s">
        <v>98</v>
      </c>
      <c r="B1" t="s">
        <v>132</v>
      </c>
      <c r="C1" t="s">
        <v>130</v>
      </c>
      <c r="D1" t="s">
        <v>129</v>
      </c>
      <c r="E1" t="s">
        <v>128</v>
      </c>
      <c r="F1" t="s">
        <v>127</v>
      </c>
      <c r="G1" t="s">
        <v>126</v>
      </c>
      <c r="H1" t="s">
        <v>87</v>
      </c>
    </row>
    <row r="2" spans="1:8">
      <c r="A2">
        <v>351</v>
      </c>
      <c r="B2" t="s">
        <v>28</v>
      </c>
      <c r="C2">
        <v>1.187279</v>
      </c>
      <c r="D2">
        <v>1.1887730000000001</v>
      </c>
      <c r="E2">
        <v>1.348042</v>
      </c>
      <c r="F2">
        <v>0.90817400000000004</v>
      </c>
      <c r="G2">
        <v>0.91525000000000001</v>
      </c>
      <c r="H2" s="34">
        <v>0.95790799999999998</v>
      </c>
    </row>
    <row r="3" spans="1:8">
      <c r="A3">
        <v>346.5</v>
      </c>
      <c r="B3" t="s">
        <v>29</v>
      </c>
      <c r="C3">
        <v>1.0859890000000001</v>
      </c>
      <c r="D3">
        <v>1.2533730000000001</v>
      </c>
      <c r="E3">
        <v>1.5049600000000001</v>
      </c>
      <c r="F3">
        <v>0.86155400000000004</v>
      </c>
      <c r="G3">
        <v>0.90096299999999996</v>
      </c>
      <c r="H3" s="34">
        <v>0.97919999999999996</v>
      </c>
    </row>
    <row r="4" spans="1:8">
      <c r="A4">
        <v>324</v>
      </c>
      <c r="B4" t="s">
        <v>30</v>
      </c>
      <c r="C4">
        <v>1.2291639999999999</v>
      </c>
      <c r="D4">
        <v>1.2039569999999999</v>
      </c>
      <c r="E4">
        <v>1.3124400000000001</v>
      </c>
      <c r="F4">
        <v>0.81773600000000002</v>
      </c>
      <c r="G4">
        <v>0.92796999999999996</v>
      </c>
      <c r="H4" s="34">
        <v>0.98901300000000003</v>
      </c>
    </row>
    <row r="5" spans="1:8">
      <c r="A5">
        <v>357.5</v>
      </c>
      <c r="B5" t="s">
        <v>31</v>
      </c>
      <c r="C5">
        <v>1.10236</v>
      </c>
      <c r="D5">
        <v>1.274437</v>
      </c>
      <c r="E5">
        <v>1.358325</v>
      </c>
      <c r="F5">
        <v>0.84273799999999999</v>
      </c>
      <c r="G5">
        <v>0.93363200000000002</v>
      </c>
      <c r="H5" s="34">
        <v>0.95584800000000003</v>
      </c>
    </row>
    <row r="6" spans="1:8">
      <c r="A6">
        <v>283.5</v>
      </c>
      <c r="B6" t="s">
        <v>32</v>
      </c>
      <c r="C6">
        <v>1.091264</v>
      </c>
      <c r="D6">
        <v>1.230664</v>
      </c>
      <c r="E6">
        <v>1.358325</v>
      </c>
      <c r="F6">
        <v>0.74895100000000003</v>
      </c>
      <c r="G6">
        <v>0.93363200000000002</v>
      </c>
      <c r="H6" s="34">
        <v>0.95584800000000003</v>
      </c>
    </row>
    <row r="7" spans="1:8">
      <c r="A7">
        <v>403</v>
      </c>
      <c r="B7" t="s">
        <v>33</v>
      </c>
      <c r="C7">
        <v>1.094635</v>
      </c>
      <c r="D7">
        <v>1.2646390000000001</v>
      </c>
      <c r="E7">
        <v>1.3344849999999999</v>
      </c>
      <c r="F7">
        <v>0.81496299999999999</v>
      </c>
      <c r="G7">
        <v>0.91633399999999998</v>
      </c>
      <c r="H7" s="34">
        <v>0.94718599999999997</v>
      </c>
    </row>
    <row r="8" spans="1:8">
      <c r="A8">
        <v>370.5</v>
      </c>
      <c r="B8" t="s">
        <v>34</v>
      </c>
      <c r="C8">
        <v>1.060357</v>
      </c>
      <c r="D8">
        <v>1.2936570000000001</v>
      </c>
      <c r="E8">
        <v>1.412847</v>
      </c>
      <c r="F8">
        <v>0.87975099999999995</v>
      </c>
      <c r="G8">
        <v>0.88864799999999999</v>
      </c>
      <c r="H8" s="34">
        <v>0.99729999999999996</v>
      </c>
    </row>
    <row r="9" spans="1:8">
      <c r="A9">
        <v>390</v>
      </c>
      <c r="B9" t="s">
        <v>35</v>
      </c>
      <c r="C9">
        <v>1.273998</v>
      </c>
      <c r="D9">
        <v>1.2690729999999999</v>
      </c>
      <c r="E9">
        <v>1.4196489999999999</v>
      </c>
      <c r="F9">
        <v>0.86911700000000003</v>
      </c>
      <c r="G9">
        <v>0.93891000000000002</v>
      </c>
      <c r="H9" s="35">
        <v>0.97318199999999999</v>
      </c>
    </row>
    <row r="13" spans="1:8">
      <c r="A13" s="33" t="s">
        <v>125</v>
      </c>
    </row>
    <row r="16" spans="1:8">
      <c r="B16" t="s">
        <v>131</v>
      </c>
      <c r="E16" t="s">
        <v>131</v>
      </c>
      <c r="H16" t="s">
        <v>131</v>
      </c>
    </row>
    <row r="17" spans="2:12">
      <c r="B17" t="s">
        <v>43</v>
      </c>
      <c r="C17" t="s">
        <v>44</v>
      </c>
      <c r="E17" t="s">
        <v>124</v>
      </c>
      <c r="F17" t="s">
        <v>47</v>
      </c>
      <c r="H17" t="s">
        <v>51</v>
      </c>
      <c r="I17" t="s">
        <v>123</v>
      </c>
    </row>
    <row r="18" spans="2:12">
      <c r="B18">
        <v>1195.5</v>
      </c>
      <c r="C18">
        <v>1.3425400000000001</v>
      </c>
      <c r="E18">
        <v>4158</v>
      </c>
      <c r="F18">
        <v>1.2989820000000001</v>
      </c>
      <c r="H18">
        <v>4183.5</v>
      </c>
      <c r="I18">
        <v>1.0827199999999999</v>
      </c>
    </row>
    <row r="19" spans="2:12">
      <c r="B19">
        <v>1346</v>
      </c>
      <c r="C19">
        <v>1.2935620000000001</v>
      </c>
      <c r="E19">
        <v>4028</v>
      </c>
      <c r="F19">
        <v>1.2845059999999999</v>
      </c>
      <c r="H19">
        <v>4642.5</v>
      </c>
      <c r="I19">
        <v>1.1387780000000001</v>
      </c>
    </row>
    <row r="20" spans="2:12">
      <c r="B20">
        <v>1751.5</v>
      </c>
      <c r="C20">
        <v>1.4301269999999999</v>
      </c>
      <c r="E20">
        <v>6231</v>
      </c>
      <c r="F20">
        <v>1.2356830000000001</v>
      </c>
      <c r="H20">
        <v>5706.5</v>
      </c>
      <c r="I20">
        <v>1.1079680000000001</v>
      </c>
    </row>
    <row r="21" spans="2:12">
      <c r="B21">
        <v>1177</v>
      </c>
      <c r="C21">
        <v>1.2997620000000001</v>
      </c>
      <c r="E21">
        <v>3873.5</v>
      </c>
      <c r="F21">
        <v>1.1325350000000001</v>
      </c>
      <c r="H21">
        <v>4865.5</v>
      </c>
      <c r="I21">
        <v>1.1325350000000001</v>
      </c>
    </row>
    <row r="22" spans="2:12">
      <c r="B22">
        <v>2064</v>
      </c>
      <c r="C22">
        <v>1.2481439999999999</v>
      </c>
      <c r="E22">
        <v>5872.5</v>
      </c>
      <c r="F22">
        <v>1.3406579999999999</v>
      </c>
      <c r="H22">
        <v>6043</v>
      </c>
      <c r="I22">
        <v>1.1325350000000001</v>
      </c>
    </row>
    <row r="23" spans="2:12">
      <c r="B23">
        <v>1706.5</v>
      </c>
      <c r="C23">
        <v>1.3527199999999999</v>
      </c>
      <c r="E23">
        <v>4962</v>
      </c>
      <c r="F23">
        <v>1.4150450000000001</v>
      </c>
      <c r="H23">
        <v>5167</v>
      </c>
      <c r="I23">
        <v>1.1896599999999999</v>
      </c>
    </row>
    <row r="24" spans="2:12">
      <c r="B24">
        <v>1253.5</v>
      </c>
      <c r="C24">
        <v>1.2575890000000001</v>
      </c>
      <c r="E24">
        <v>4378.5</v>
      </c>
      <c r="F24">
        <v>1.339947</v>
      </c>
      <c r="H24">
        <v>4913</v>
      </c>
      <c r="I24">
        <v>1.0436209999999999</v>
      </c>
    </row>
    <row r="25" spans="2:12">
      <c r="B25">
        <v>1202</v>
      </c>
      <c r="C25">
        <v>1.5229699999999999</v>
      </c>
      <c r="E25">
        <v>4183</v>
      </c>
      <c r="F25">
        <v>1.4756750000000001</v>
      </c>
      <c r="H25">
        <v>4323</v>
      </c>
      <c r="I25">
        <v>1.113977</v>
      </c>
    </row>
    <row r="29" spans="2:12">
      <c r="L29" s="34">
        <v>0.91200000000000003</v>
      </c>
    </row>
    <row r="30" spans="2:12">
      <c r="L30" s="34">
        <v>0.93400000000000005</v>
      </c>
    </row>
    <row r="31" spans="2:12">
      <c r="L31" s="34">
        <v>0.96199999999999997</v>
      </c>
    </row>
    <row r="32" spans="2:12">
      <c r="L32" s="34">
        <v>0.92700000000000005</v>
      </c>
    </row>
    <row r="33" spans="12:12">
      <c r="L33" s="34">
        <v>0.92</v>
      </c>
    </row>
    <row r="34" spans="12:12">
      <c r="L34" s="34">
        <v>0.96099999999999997</v>
      </c>
    </row>
    <row r="35" spans="12:12">
      <c r="L35" s="34">
        <v>0.96599999999999997</v>
      </c>
    </row>
    <row r="36" spans="12:12">
      <c r="L36" s="17">
        <f t="shared" ref="L36" si="0">AVERAGE(L29:L35)</f>
        <v>0.94028571428571439</v>
      </c>
    </row>
    <row r="37" spans="12:12">
      <c r="L37" s="17">
        <f t="shared" ref="L37" si="1">STDEV(L29:L35)</f>
        <v>2.2321247618314114E-2</v>
      </c>
    </row>
    <row r="38" spans="12:12">
      <c r="L38" s="17">
        <f t="shared" ref="L38" si="2">L37/L36</f>
        <v>2.3738792666089151E-2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A08D7-C31E-3148-950E-201E8A00E1DB}">
  <dimension ref="A1:AG174"/>
  <sheetViews>
    <sheetView workbookViewId="0">
      <selection activeCell="P21" sqref="P21"/>
    </sheetView>
  </sheetViews>
  <sheetFormatPr defaultColWidth="18.69921875" defaultRowHeight="15.6"/>
  <sheetData>
    <row r="1" spans="1:33">
      <c r="A1" t="s">
        <v>134</v>
      </c>
    </row>
    <row r="3" spans="1:33">
      <c r="A3" t="str">
        <f>'Normalized Volumes and Wilcoxon'!A3</f>
        <v>Measure:volume</v>
      </c>
      <c r="B3" t="s">
        <v>138</v>
      </c>
      <c r="D3" t="s">
        <v>137</v>
      </c>
      <c r="F3" t="str">
        <f>'Normalized Volumes and Wilcoxon'!E3</f>
        <v>Thalamus SUVR</v>
      </c>
      <c r="G3" t="str">
        <f>'Normalized Volumes and Wilcoxon'!F3</f>
        <v xml:space="preserve">Normalized Thalamus Volume </v>
      </c>
      <c r="I3" t="str">
        <f>'Normalized Volumes and Wilcoxon'!J3</f>
        <v>Pallidum SUVR</v>
      </c>
      <c r="J3" t="str">
        <f>'Normalized Volumes and Wilcoxon'!K3</f>
        <v>Normalized Pallidum Volume</v>
      </c>
      <c r="L3" t="str">
        <f>'Normalized Volumes and Wilcoxon'!O3</f>
        <v>Putamen SUVR</v>
      </c>
      <c r="M3" t="str">
        <f>'Normalized Volumes and Wilcoxon'!P3</f>
        <v xml:space="preserve">Normalized Putamen Volume </v>
      </c>
      <c r="O3" t="str">
        <f>'Normalized Volumes and Wilcoxon'!T3</f>
        <v>Caudate SUVR</v>
      </c>
      <c r="P3" t="str">
        <f>'Normalized Volumes and Wilcoxon'!U3</f>
        <v>Normalized Caudate Volume</v>
      </c>
      <c r="R3" t="str">
        <f>'Normalized Volumes and Wilcoxon'!W3</f>
        <v>Brainstem SUVR</v>
      </c>
      <c r="S3" t="str">
        <f>'Normalized Volumes and Wilcoxon'!X3</f>
        <v xml:space="preserve">Normalized Brainstem Volume </v>
      </c>
      <c r="U3" t="str">
        <f>'Normalized Volumes and Wilcoxon'!AE3</f>
        <v>cuneus SUVR</v>
      </c>
      <c r="V3" t="str">
        <f>'Normalized Volumes and Wilcoxon'!AF3</f>
        <v>cuneus normalized volume</v>
      </c>
      <c r="X3" t="str">
        <f>'Normalized Volumes and Wilcoxon'!AJ3</f>
        <v>occipital SUVR</v>
      </c>
      <c r="Y3" t="str">
        <f>'Normalized Volumes and Wilcoxon'!AK3</f>
        <v>occipital normalized volume</v>
      </c>
      <c r="AA3" t="str">
        <f>'Normalized Volumes and Wilcoxon'!AO3</f>
        <v>Precentral SUVR</v>
      </c>
      <c r="AB3" t="str">
        <f>'Normalized Volumes and Wilcoxon'!AP3</f>
        <v>precentral normalized volume</v>
      </c>
      <c r="AD3" t="str">
        <f>'Normalized Volumes and Wilcoxon'!AR3</f>
        <v>Normalized WM volume</v>
      </c>
      <c r="AE3" t="str">
        <f>'Normalized Volumes and Wilcoxon'!AS3</f>
        <v>WM SUVR</v>
      </c>
      <c r="AG3" t="str">
        <f>'Normalized Volumes and Wilcoxon'!Z3</f>
        <v>EstimatedTotalIntraCranialVol\</v>
      </c>
    </row>
    <row r="4" spans="1:33" s="41" customFormat="1">
      <c r="A4" s="41" t="str">
        <f>'Normalized Volumes and Wilcoxon'!A4</f>
        <v>sub-control00</v>
      </c>
      <c r="B4" s="41">
        <v>0</v>
      </c>
      <c r="D4" s="41" t="s">
        <v>135</v>
      </c>
      <c r="E4" s="41">
        <v>1</v>
      </c>
      <c r="F4" s="41">
        <f>'Normalized Volumes and Wilcoxon'!E4</f>
        <v>1.1541250000000001</v>
      </c>
      <c r="G4" s="41">
        <f>'Normalized Volumes and Wilcoxon'!F4</f>
        <v>4.5376315310464614E-3</v>
      </c>
      <c r="I4" s="41">
        <f>'Normalized Volumes and Wilcoxon'!J4</f>
        <v>1.1733389999999999</v>
      </c>
      <c r="J4" s="41">
        <f>'Normalized Volumes and Wilcoxon'!K4</f>
        <v>1.195354923969102E-3</v>
      </c>
      <c r="L4" s="41">
        <f>'Normalized Volumes and Wilcoxon'!O4</f>
        <v>1.4900659999999999</v>
      </c>
      <c r="M4" s="41">
        <f>'Normalized Volumes and Wilcoxon'!P4</f>
        <v>3.134908835118922E-3</v>
      </c>
      <c r="O4" s="41">
        <f>'Normalized Volumes and Wilcoxon'!T4</f>
        <v>0.98216999999999999</v>
      </c>
      <c r="P4" s="41">
        <f>'Normalized Volumes and Wilcoxon'!U4</f>
        <v>2.0365181674479494E-3</v>
      </c>
      <c r="R4" s="41">
        <f>'Normalized Volumes and Wilcoxon'!W4</f>
        <v>0.87603299999999995</v>
      </c>
      <c r="S4" s="41">
        <f>'Normalized Volumes and Wilcoxon'!X4</f>
        <v>1.4040061451966276E-2</v>
      </c>
      <c r="U4" s="41">
        <f>'Normalized Volumes and Wilcoxon'!AE4</f>
        <v>1.286686</v>
      </c>
      <c r="V4" s="41">
        <f>'Normalized Volumes and Wilcoxon'!AF4</f>
        <v>8.7691167338224631E-4</v>
      </c>
      <c r="X4" s="41">
        <f>'Normalized Volumes and Wilcoxon'!AJ4</f>
        <v>1.249247</v>
      </c>
      <c r="Y4" s="41">
        <f>'Normalized Volumes and Wilcoxon'!AK4</f>
        <v>2.6700448537811156E-3</v>
      </c>
      <c r="AA4" s="41">
        <f>'Normalized Volumes and Wilcoxon'!AO4</f>
        <v>1.1079209999999999</v>
      </c>
      <c r="AB4" s="41">
        <f>'Normalized Volumes and Wilcoxon'!AP4</f>
        <v>2.9734361338823296E-3</v>
      </c>
      <c r="AD4" s="41">
        <f>'Normalized Volumes and Wilcoxon'!AR4</f>
        <v>0.302544529418459</v>
      </c>
      <c r="AE4" s="41">
        <f>'Normalized Volumes and Wilcoxon'!AS4</f>
        <v>0.91239300000000001</v>
      </c>
      <c r="AG4" s="41">
        <f>'Normalized Volumes and Wilcoxon'!Z4</f>
        <v>1488177.2470499999</v>
      </c>
    </row>
    <row r="5" spans="1:33" s="41" customFormat="1">
      <c r="A5" s="41" t="str">
        <f>'Normalized Volumes and Wilcoxon'!A5</f>
        <v>sub-control01</v>
      </c>
      <c r="B5" s="41">
        <v>0</v>
      </c>
      <c r="D5" s="41" t="s">
        <v>135</v>
      </c>
      <c r="E5" s="41">
        <v>1</v>
      </c>
      <c r="F5" s="41">
        <f>'Normalized Volumes and Wilcoxon'!E5</f>
        <v>1.1155660000000001</v>
      </c>
      <c r="G5" s="41">
        <f>'Normalized Volumes and Wilcoxon'!F5</f>
        <v>4.781887428646968E-3</v>
      </c>
      <c r="I5" s="41">
        <f>'Normalized Volumes and Wilcoxon'!J5</f>
        <v>1.1354489999999999</v>
      </c>
      <c r="J5" s="41">
        <f>'Normalized Volumes and Wilcoxon'!K5</f>
        <v>1.3706430603809801E-3</v>
      </c>
      <c r="L5" s="41">
        <f>'Normalized Volumes and Wilcoxon'!O5</f>
        <v>1.4123810000000001</v>
      </c>
      <c r="M5" s="41">
        <f>'Normalized Volumes and Wilcoxon'!P5</f>
        <v>3.5436804197023037E-3</v>
      </c>
      <c r="O5" s="41">
        <f>'Normalized Volumes and Wilcoxon'!T5</f>
        <v>1.078533</v>
      </c>
      <c r="P5" s="41">
        <f>'Normalized Volumes and Wilcoxon'!U5</f>
        <v>2.7383430973967086E-3</v>
      </c>
      <c r="R5" s="41">
        <f>'Normalized Volumes and Wilcoxon'!W5</f>
        <v>0.835345</v>
      </c>
      <c r="S5" s="41">
        <f>'Normalized Volumes and Wilcoxon'!X5</f>
        <v>1.4341983506734341E-2</v>
      </c>
      <c r="U5" s="41">
        <f>'Normalized Volumes and Wilcoxon'!AE5</f>
        <v>1.335442</v>
      </c>
      <c r="V5" s="41">
        <f>'Normalized Volumes and Wilcoxon'!AF5</f>
        <v>9.6629267159089563E-4</v>
      </c>
      <c r="X5" s="41">
        <f>'Normalized Volumes and Wilcoxon'!AJ5</f>
        <v>1.252165</v>
      </c>
      <c r="Y5" s="41">
        <f>'Normalized Volumes and Wilcoxon'!AK5</f>
        <v>3.1980853902399183E-3</v>
      </c>
      <c r="AA5" s="41">
        <f>'Normalized Volumes and Wilcoxon'!AO5</f>
        <v>1.166391</v>
      </c>
      <c r="AB5" s="41">
        <f>'Normalized Volumes and Wilcoxon'!AP5</f>
        <v>3.2769163732377254E-3</v>
      </c>
      <c r="AD5" s="41">
        <f>'Normalized Volumes and Wilcoxon'!AR5</f>
        <v>0.29621943532901979</v>
      </c>
      <c r="AE5" s="41">
        <f>'Normalized Volumes and Wilcoxon'!AS5</f>
        <v>0.93373600000000001</v>
      </c>
      <c r="AG5" s="41">
        <f>'Normalized Volumes and Wilcoxon'!Z5</f>
        <v>1427103.85843</v>
      </c>
    </row>
    <row r="6" spans="1:33">
      <c r="A6" t="str">
        <f>'Normalized Volumes and Wilcoxon'!A6</f>
        <v>sub-control02</v>
      </c>
      <c r="B6">
        <v>1</v>
      </c>
      <c r="D6" t="s">
        <v>136</v>
      </c>
      <c r="E6">
        <v>1</v>
      </c>
      <c r="F6">
        <f>'Normalized Volumes and Wilcoxon'!E6</f>
        <v>1.1145579999999999</v>
      </c>
      <c r="G6">
        <f>'Normalized Volumes and Wilcoxon'!F6</f>
        <v>4.3066180443809936E-3</v>
      </c>
      <c r="I6">
        <f>'Normalized Volumes and Wilcoxon'!J6</f>
        <v>1.16187</v>
      </c>
      <c r="J6">
        <f>'Normalized Volumes and Wilcoxon'!K6</f>
        <v>1.1927317132824707E-3</v>
      </c>
      <c r="L6">
        <f>'Normalized Volumes and Wilcoxon'!O6</f>
        <v>1.37293</v>
      </c>
      <c r="M6">
        <f>'Normalized Volumes and Wilcoxon'!P6</f>
        <v>2.4892497122315552E-3</v>
      </c>
      <c r="O6">
        <f>'Normalized Volumes and Wilcoxon'!T6</f>
        <v>0.929809</v>
      </c>
      <c r="P6">
        <f>'Normalized Volumes and Wilcoxon'!U6</f>
        <v>2.157378423891802E-3</v>
      </c>
      <c r="R6">
        <f>'Normalized Volumes and Wilcoxon'!W6</f>
        <v>0.88457699999999995</v>
      </c>
      <c r="S6">
        <f>'Normalized Volumes and Wilcoxon'!X6</f>
        <v>1.560883537440525E-2</v>
      </c>
      <c r="U6">
        <f>'Normalized Volumes and Wilcoxon'!AE6</f>
        <v>1.2826960000000001</v>
      </c>
      <c r="V6">
        <f>'Normalized Volumes and Wilcoxon'!AF6</f>
        <v>9.4059423063495157E-4</v>
      </c>
      <c r="X6">
        <f>'Normalized Volumes and Wilcoxon'!AJ6</f>
        <v>1.3451599999999999</v>
      </c>
      <c r="Y6">
        <f>'Normalized Volumes and Wilcoxon'!AK6</f>
        <v>3.2714019530490331E-3</v>
      </c>
      <c r="AA6">
        <f>'Normalized Volumes and Wilcoxon'!AO6</f>
        <v>1.1553500000000001</v>
      </c>
      <c r="AB6">
        <f>'Normalized Volumes and Wilcoxon'!AP6</f>
        <v>3.3428646170719492E-3</v>
      </c>
      <c r="AD6">
        <f>'Normalized Volumes and Wilcoxon'!AR6</f>
        <v>0.32039372796753235</v>
      </c>
      <c r="AE6">
        <f>'Normalized Volumes and Wilcoxon'!AS6</f>
        <v>0.96162000000000003</v>
      </c>
      <c r="AG6">
        <f>'Normalized Volumes and Wilcoxon'!Z6</f>
        <v>1511278.6722500001</v>
      </c>
    </row>
    <row r="7" spans="1:33">
      <c r="A7" t="str">
        <f>'Normalized Volumes and Wilcoxon'!A7</f>
        <v>sub-control03</v>
      </c>
      <c r="B7">
        <v>1</v>
      </c>
      <c r="D7" t="s">
        <v>136</v>
      </c>
      <c r="E7">
        <v>1</v>
      </c>
      <c r="F7">
        <f>'Normalized Volumes and Wilcoxon'!E7</f>
        <v>1.048122</v>
      </c>
      <c r="G7">
        <f>'Normalized Volumes and Wilcoxon'!F7</f>
        <v>4.5762827549289588E-3</v>
      </c>
      <c r="I7">
        <f>'Normalized Volumes and Wilcoxon'!J7</f>
        <v>1.0593520000000001</v>
      </c>
      <c r="J7">
        <f>'Normalized Volumes and Wilcoxon'!K7</f>
        <v>1.2263073493883744E-3</v>
      </c>
      <c r="L7">
        <f>'Normalized Volumes and Wilcoxon'!O7</f>
        <v>1.35701</v>
      </c>
      <c r="M7">
        <f>'Normalized Volumes and Wilcoxon'!P7</f>
        <v>2.7113757040154451E-3</v>
      </c>
      <c r="O7">
        <f>'Normalized Volumes and Wilcoxon'!T7</f>
        <v>0.94026900000000002</v>
      </c>
      <c r="P7">
        <f>'Normalized Volumes and Wilcoxon'!U7</f>
        <v>2.3182764021973798E-3</v>
      </c>
      <c r="R7">
        <f>'Normalized Volumes and Wilcoxon'!W7</f>
        <v>0.77387600000000001</v>
      </c>
      <c r="S7">
        <f>'Normalized Volumes and Wilcoxon'!X7</f>
        <v>1.3161867779623972E-2</v>
      </c>
      <c r="U7">
        <f>'Normalized Volumes and Wilcoxon'!AE7</f>
        <v>1.2448380000000001</v>
      </c>
      <c r="V7">
        <f>'Normalized Volumes and Wilcoxon'!AF7</f>
        <v>1.0232169943995544E-3</v>
      </c>
      <c r="X7">
        <f>'Normalized Volumes and Wilcoxon'!AJ7</f>
        <v>1.343523</v>
      </c>
      <c r="Y7">
        <f>'Normalized Volumes and Wilcoxon'!AK7</f>
        <v>2.9955827360850936E-3</v>
      </c>
      <c r="AA7">
        <f>'Normalized Volumes and Wilcoxon'!AO7</f>
        <v>1.23482</v>
      </c>
      <c r="AB7">
        <f>'Normalized Volumes and Wilcoxon'!AP7</f>
        <v>2.8181773377566246E-3</v>
      </c>
      <c r="AD7">
        <f>'Normalized Volumes and Wilcoxon'!AR7</f>
        <v>0.34015961736784694</v>
      </c>
      <c r="AE7">
        <f>'Normalized Volumes and Wilcoxon'!AS7</f>
        <v>0.92676700000000001</v>
      </c>
      <c r="AG7">
        <f>'Normalized Volumes and Wilcoxon'!Z7</f>
        <v>1674131.6938400001</v>
      </c>
    </row>
    <row r="8" spans="1:33">
      <c r="A8" t="str">
        <f>'Normalized Volumes and Wilcoxon'!A8</f>
        <v>sub-control04</v>
      </c>
      <c r="B8">
        <v>1</v>
      </c>
      <c r="D8" t="s">
        <v>136</v>
      </c>
      <c r="E8">
        <v>1</v>
      </c>
      <c r="F8">
        <f>'Normalized Volumes and Wilcoxon'!E8</f>
        <v>1.123702</v>
      </c>
      <c r="G8">
        <f>'Normalized Volumes and Wilcoxon'!F8</f>
        <v>4.7906812993900394E-3</v>
      </c>
      <c r="I8">
        <f>'Normalized Volumes and Wilcoxon'!J8</f>
        <v>1.0358430000000001</v>
      </c>
      <c r="J8">
        <f>'Normalized Volumes and Wilcoxon'!K8</f>
        <v>1.2456604008672389E-3</v>
      </c>
      <c r="L8">
        <f>'Normalized Volumes and Wilcoxon'!O8</f>
        <v>1.2736099999999999</v>
      </c>
      <c r="M8">
        <f>'Normalized Volumes and Wilcoxon'!P8</f>
        <v>3.2252388399487716E-3</v>
      </c>
      <c r="O8">
        <f>'Normalized Volumes and Wilcoxon'!T8</f>
        <v>0.98816599999999999</v>
      </c>
      <c r="P8">
        <f>'Normalized Volumes and Wilcoxon'!U8</f>
        <v>1.9176840882407708E-3</v>
      </c>
      <c r="R8">
        <f>'Normalized Volumes and Wilcoxon'!W8</f>
        <v>0.86208399999999996</v>
      </c>
      <c r="S8">
        <f>'Normalized Volumes and Wilcoxon'!X8</f>
        <v>1.4902325293917771E-2</v>
      </c>
      <c r="U8">
        <f>'Normalized Volumes and Wilcoxon'!AE8</f>
        <v>1.3228960000000001</v>
      </c>
      <c r="V8">
        <f>'Normalized Volumes and Wilcoxon'!AF8</f>
        <v>1.0859970439164759E-3</v>
      </c>
      <c r="X8">
        <f>'Normalized Volumes and Wilcoxon'!AJ8</f>
        <v>1.2202839999999999</v>
      </c>
      <c r="Y8">
        <f>'Normalized Volumes and Wilcoxon'!AK8</f>
        <v>3.2592921165280038E-3</v>
      </c>
      <c r="AA8">
        <f>'Normalized Volumes and Wilcoxon'!AO8</f>
        <v>1.1134219999999999</v>
      </c>
      <c r="AB8">
        <f>'Normalized Volumes and Wilcoxon'!AP8</f>
        <v>3.4446824474751109E-3</v>
      </c>
      <c r="AD8">
        <f>'Normalized Volumes and Wilcoxon'!AR8</f>
        <v>0.31317884385004219</v>
      </c>
      <c r="AE8">
        <f>'Normalized Volumes and Wilcoxon'!AS8</f>
        <v>0.91978199999999999</v>
      </c>
      <c r="AG8">
        <f>'Normalized Volumes and Wilcoxon'!Z8</f>
        <v>1537297.0021899999</v>
      </c>
    </row>
    <row r="9" spans="1:33" s="41" customFormat="1">
      <c r="A9" s="41" t="str">
        <f>'Normalized Volumes and Wilcoxon'!A9</f>
        <v>sub-control05</v>
      </c>
      <c r="B9" s="41">
        <v>0</v>
      </c>
      <c r="D9" s="41" t="s">
        <v>135</v>
      </c>
      <c r="E9" s="41">
        <v>1</v>
      </c>
      <c r="F9" s="41">
        <f>'Normalized Volumes and Wilcoxon'!E9</f>
        <v>1.1302779999999999</v>
      </c>
      <c r="G9" s="41">
        <f>'Normalized Volumes and Wilcoxon'!F9</f>
        <v>4.9213299808920476E-3</v>
      </c>
      <c r="I9" s="41">
        <f>'Normalized Volumes and Wilcoxon'!J9</f>
        <v>1.1364829999999999</v>
      </c>
      <c r="J9" s="41">
        <f>'Normalized Volumes and Wilcoxon'!K9</f>
        <v>1.3551409569752173E-3</v>
      </c>
      <c r="L9" s="41">
        <f>'Normalized Volumes and Wilcoxon'!O9</f>
        <v>1.411486</v>
      </c>
      <c r="M9" s="41">
        <f>'Normalized Volumes and Wilcoxon'!P9</f>
        <v>3.0847242868838913E-3</v>
      </c>
      <c r="O9" s="41">
        <f>'Normalized Volumes and Wilcoxon'!T9</f>
        <v>1.007277</v>
      </c>
      <c r="P9" s="41">
        <f>'Normalized Volumes and Wilcoxon'!U9</f>
        <v>2.8690147663544912E-3</v>
      </c>
      <c r="R9" s="41">
        <f>'Normalized Volumes and Wilcoxon'!W9</f>
        <v>0.91024499999999997</v>
      </c>
      <c r="S9" s="41">
        <f>'Normalized Volumes and Wilcoxon'!X9</f>
        <v>1.3396549907667905E-2</v>
      </c>
      <c r="U9" s="41">
        <f>'Normalized Volumes and Wilcoxon'!AE9</f>
        <v>1.2264600000000001</v>
      </c>
      <c r="V9" s="41">
        <f>'Normalized Volumes and Wilcoxon'!AF9</f>
        <v>9.5063039603285814E-4</v>
      </c>
      <c r="X9" s="41">
        <f>'Normalized Volumes and Wilcoxon'!AJ9</f>
        <v>1.2638229999999999</v>
      </c>
      <c r="Y9" s="41">
        <f>'Normalized Volumes and Wilcoxon'!AK9</f>
        <v>2.9775999967233627E-3</v>
      </c>
      <c r="AA9" s="41">
        <f>'Normalized Volumes and Wilcoxon'!AO9</f>
        <v>1.182606</v>
      </c>
      <c r="AB9" s="41">
        <f>'Normalized Volumes and Wilcoxon'!AP9</f>
        <v>3.2752240949809695E-3</v>
      </c>
      <c r="AD9" s="41">
        <f>'Normalized Volumes and Wilcoxon'!AR9</f>
        <v>0.28251430274835543</v>
      </c>
      <c r="AE9" s="41">
        <f>'Normalized Volumes and Wilcoxon'!AS9</f>
        <v>0.96132799999999996</v>
      </c>
      <c r="AG9" s="41">
        <f>'Normalized Volumes and Wilcoxon'!Z9</f>
        <v>1471655.0257999999</v>
      </c>
    </row>
    <row r="10" spans="1:33" s="41" customFormat="1">
      <c r="A10" s="41" t="str">
        <f>'Normalized Volumes and Wilcoxon'!A10</f>
        <v>sub-control06</v>
      </c>
      <c r="B10" s="41">
        <v>0</v>
      </c>
      <c r="D10" s="41" t="s">
        <v>135</v>
      </c>
      <c r="E10" s="41">
        <v>1</v>
      </c>
      <c r="F10" s="41">
        <f>'Normalized Volumes and Wilcoxon'!E10</f>
        <v>1.2005429999999999</v>
      </c>
      <c r="G10" s="41">
        <f>'Normalized Volumes and Wilcoxon'!F10</f>
        <v>4.6483215793127084E-3</v>
      </c>
      <c r="I10" s="41">
        <f>'Normalized Volumes and Wilcoxon'!J10</f>
        <v>1.1247590000000001</v>
      </c>
      <c r="J10" s="41">
        <f>'Normalized Volumes and Wilcoxon'!K10</f>
        <v>1.4191284376411594E-3</v>
      </c>
      <c r="L10" s="41">
        <f>'Normalized Volumes and Wilcoxon'!O10</f>
        <v>1.4435210000000001</v>
      </c>
      <c r="M10" s="41">
        <f>'Normalized Volumes and Wilcoxon'!P10</f>
        <v>3.0018414729090651E-3</v>
      </c>
      <c r="O10" s="41">
        <f>'Normalized Volumes and Wilcoxon'!T10</f>
        <v>1.150304</v>
      </c>
      <c r="P10" s="41">
        <f>'Normalized Volumes and Wilcoxon'!U10</f>
        <v>2.6101510128931555E-3</v>
      </c>
      <c r="R10" s="41">
        <f>'Normalized Volumes and Wilcoxon'!W10</f>
        <v>0.86620200000000003</v>
      </c>
      <c r="S10" s="41">
        <f>'Normalized Volumes and Wilcoxon'!X10</f>
        <v>1.7214544948318349E-2</v>
      </c>
      <c r="U10" s="41">
        <f>'Normalized Volumes and Wilcoxon'!AE10</f>
        <v>1.199233</v>
      </c>
      <c r="V10" s="41">
        <f>'Normalized Volumes and Wilcoxon'!AF10</f>
        <v>9.8837074776326052E-4</v>
      </c>
      <c r="X10" s="41">
        <f>'Normalized Volumes and Wilcoxon'!AJ10</f>
        <v>1.1671180000000001</v>
      </c>
      <c r="Y10" s="41">
        <f>'Normalized Volumes and Wilcoxon'!AK10</f>
        <v>3.4745700381116685E-3</v>
      </c>
      <c r="AA10" s="41">
        <f>'Normalized Volumes and Wilcoxon'!AO10</f>
        <v>1.1764889999999999</v>
      </c>
      <c r="AB10" s="41">
        <f>'Normalized Volumes and Wilcoxon'!AP10</f>
        <v>3.5484810135262427E-3</v>
      </c>
      <c r="AD10" s="41">
        <f>'Normalized Volumes and Wilcoxon'!AR10</f>
        <v>0.32733261656819945</v>
      </c>
      <c r="AE10" s="41">
        <f>'Normalized Volumes and Wilcoxon'!AS10</f>
        <v>0.96595799999999998</v>
      </c>
      <c r="AG10" s="41">
        <f>'Normalized Volumes and Wilcoxon'!Z10</f>
        <v>1325919.45175</v>
      </c>
    </row>
    <row r="11" spans="1:33">
      <c r="A11" t="str">
        <f>'Normalized Volumes and Wilcoxon'!A11</f>
        <v>mean</v>
      </c>
      <c r="F11">
        <f>'Normalized Volumes and Wilcoxon'!E11</f>
        <v>1.1266991428571427</v>
      </c>
      <c r="G11">
        <f>'Normalized Volumes and Wilcoxon'!F11</f>
        <v>4.6518218026568815E-3</v>
      </c>
      <c r="I11">
        <f>'Normalized Volumes and Wilcoxon'!J11</f>
        <v>1.1181564285714285</v>
      </c>
      <c r="J11">
        <f>'Normalized Volumes and Wilcoxon'!K11</f>
        <v>1.2864238346435059E-3</v>
      </c>
      <c r="L11">
        <f>'Normalized Volumes and Wilcoxon'!O11</f>
        <v>1.3944291428571429</v>
      </c>
      <c r="M11">
        <f>'Normalized Volumes and Wilcoxon'!P11</f>
        <v>3.0272884672585647E-3</v>
      </c>
      <c r="O11">
        <f>'Normalized Volumes and Wilcoxon'!T11</f>
        <v>1.0109325714285715</v>
      </c>
      <c r="P11">
        <f>'Normalized Volumes and Wilcoxon'!U11</f>
        <v>2.3781951369174657E-3</v>
      </c>
      <c r="R11">
        <f>'Normalized Volumes and Wilcoxon'!W11</f>
        <v>0.85833742857142858</v>
      </c>
      <c r="S11">
        <f>'Normalized Volumes and Wilcoxon'!X11</f>
        <v>1.4666595466090551E-2</v>
      </c>
      <c r="U11">
        <f>'Normalized Volumes and Wilcoxon'!AE11</f>
        <v>1.2711787142857143</v>
      </c>
      <c r="V11">
        <f>'Normalized Volumes and Wilcoxon'!AF11</f>
        <v>9.7600196538860618E-4</v>
      </c>
      <c r="X11">
        <f>'Normalized Volumes and Wilcoxon'!AJ11</f>
        <v>1.2630457142857145</v>
      </c>
      <c r="Y11">
        <f>'Normalized Volumes and Wilcoxon'!AK11</f>
        <v>3.1209395835025996E-3</v>
      </c>
      <c r="AA11">
        <f>'Normalized Volumes and Wilcoxon'!AO11</f>
        <v>1.1624284285714286</v>
      </c>
      <c r="AB11">
        <f>'Normalized Volumes and Wilcoxon'!AP11</f>
        <v>3.2399688597044216E-3</v>
      </c>
      <c r="AD11">
        <f>'Normalized Volumes and Wilcoxon'!AR11</f>
        <v>0.31176329617849363</v>
      </c>
      <c r="AE11">
        <f>'Normalized Volumes and Wilcoxon'!AS11</f>
        <v>0.94022628571428568</v>
      </c>
    </row>
    <row r="12" spans="1:33">
      <c r="A12" t="str">
        <f>'Normalized Volumes and Wilcoxon'!A12</f>
        <v>SD</v>
      </c>
      <c r="F12">
        <f>'Normalized Volumes and Wilcoxon'!E12</f>
        <v>4.5957599228087648E-2</v>
      </c>
      <c r="G12">
        <f>'Normalized Volumes and Wilcoxon'!F12</f>
        <v>2.0279593075559838E-4</v>
      </c>
      <c r="I12">
        <f>'Normalized Volumes and Wilcoxon'!J12</f>
        <v>5.1426232047652891E-2</v>
      </c>
      <c r="J12">
        <f>'Normalized Volumes and Wilcoxon'!K12</f>
        <v>9.2891372017132556E-5</v>
      </c>
      <c r="L12">
        <f>'Normalized Volumes and Wilcoxon'!O12</f>
        <v>6.9076401070188406E-2</v>
      </c>
      <c r="M12">
        <f>'Normalized Volumes and Wilcoxon'!P12</f>
        <v>3.4415600652504995E-4</v>
      </c>
      <c r="O12">
        <f>'Normalized Volumes and Wilcoxon'!T12</f>
        <v>7.8451208515988122E-2</v>
      </c>
      <c r="P12">
        <f>'Normalized Volumes and Wilcoxon'!U12</f>
        <v>3.6641912327706628E-4</v>
      </c>
      <c r="R12">
        <f>'Normalized Volumes and Wilcoxon'!W12</f>
        <v>4.3654547868681975E-2</v>
      </c>
      <c r="S12">
        <f>'Normalized Volumes and Wilcoxon'!X12</f>
        <v>1.4030068951145106E-3</v>
      </c>
      <c r="U12">
        <f>'Normalized Volumes and Wilcoxon'!AE12</f>
        <v>5.0078860732230064E-2</v>
      </c>
      <c r="V12">
        <f>'Normalized Volumes and Wilcoxon'!AF12</f>
        <v>6.6196353890279956E-5</v>
      </c>
      <c r="X12">
        <f>'Normalized Volumes and Wilcoxon'!AJ12</f>
        <v>6.3978432099456445E-2</v>
      </c>
      <c r="Y12">
        <f>'Normalized Volumes and Wilcoxon'!AK12</f>
        <v>2.6215547409611406E-4</v>
      </c>
      <c r="AA12">
        <f>'Normalized Volumes and Wilcoxon'!AO12</f>
        <v>4.3366403289709386E-2</v>
      </c>
      <c r="AB12">
        <f>'Normalized Volumes and Wilcoxon'!AP12</f>
        <v>2.5795050276162661E-4</v>
      </c>
      <c r="AD12">
        <f>'Normalized Volumes and Wilcoxon'!AR12</f>
        <v>1.9610132627130527E-2</v>
      </c>
      <c r="AE12">
        <f>'Normalized Volumes and Wilcoxon'!AS12</f>
        <v>2.2289875390068058E-2</v>
      </c>
    </row>
    <row r="13" spans="1:33">
      <c r="A13" t="str">
        <f>'Normalized Volumes and Wilcoxon'!A13</f>
        <v>CV%</v>
      </c>
      <c r="F13">
        <f>'Normalized Volumes and Wilcoxon'!E13</f>
        <v>4.0789592784765911E-2</v>
      </c>
      <c r="G13">
        <f>'Normalized Volumes and Wilcoxon'!F13</f>
        <v>4.3594948250118212E-2</v>
      </c>
      <c r="I13">
        <f>'Normalized Volumes and Wilcoxon'!J13</f>
        <v>4.5991983530744199E-2</v>
      </c>
      <c r="J13">
        <f>'Normalized Volumes and Wilcoxon'!K13</f>
        <v>7.2208994823914033E-2</v>
      </c>
      <c r="L13">
        <f>'Normalized Volumes and Wilcoxon'!O13</f>
        <v>4.9537404911556109E-2</v>
      </c>
      <c r="M13">
        <f>'Normalized Volumes and Wilcoxon'!P13</f>
        <v>0.11368457622960156</v>
      </c>
      <c r="O13">
        <f>'Normalized Volumes and Wilcoxon'!T13</f>
        <v>7.7602810249873491E-2</v>
      </c>
      <c r="P13">
        <f>'Normalized Volumes and Wilcoxon'!U13</f>
        <v>0.15407445654438856</v>
      </c>
      <c r="R13">
        <f>'Normalized Volumes and Wilcoxon'!W13</f>
        <v>5.0859424761819247E-2</v>
      </c>
      <c r="S13">
        <f>'Normalized Volumes and Wilcoxon'!X13</f>
        <v>9.5660025420233982E-2</v>
      </c>
      <c r="U13">
        <f>'Normalized Volumes and Wilcoxon'!AE13</f>
        <v>3.939560989295654E-2</v>
      </c>
      <c r="V13">
        <f>'Normalized Volumes and Wilcoxon'!AF13</f>
        <v>6.7823996505911879E-2</v>
      </c>
      <c r="X13">
        <f>'Normalized Volumes and Wilcoxon'!AJ13</f>
        <v>5.0654090644405472E-2</v>
      </c>
      <c r="Y13">
        <f>'Normalized Volumes and Wilcoxon'!AK13</f>
        <v>8.3998894269494181E-2</v>
      </c>
      <c r="AA13">
        <f>'Normalized Volumes and Wilcoxon'!AO13</f>
        <v>3.7306729794112758E-2</v>
      </c>
      <c r="AB13">
        <f>'Normalized Volumes and Wilcoxon'!AP13</f>
        <v>7.9615117901213131E-2</v>
      </c>
      <c r="AD13">
        <f>'Normalized Volumes and Wilcoxon'!AR13</f>
        <v>6.2900709825389936E-2</v>
      </c>
      <c r="AE13">
        <f>'Normalized Volumes and Wilcoxon'!AS13</f>
        <v>2.3706926437537894E-2</v>
      </c>
    </row>
    <row r="14" spans="1:33">
      <c r="A14" t="str">
        <f>'Normalized Volumes and Wilcoxon'!A14</f>
        <v>CV%*100</v>
      </c>
      <c r="F14">
        <f>'Normalized Volumes and Wilcoxon'!E14</f>
        <v>4.0789592784765913</v>
      </c>
      <c r="I14">
        <f>'Normalized Volumes and Wilcoxon'!J14</f>
        <v>4.5991983530744198</v>
      </c>
      <c r="L14">
        <f>'Normalized Volumes and Wilcoxon'!O14</f>
        <v>4.9537404911556111</v>
      </c>
      <c r="M14">
        <f>'Normalized Volumes and Wilcoxon'!P14</f>
        <v>0</v>
      </c>
      <c r="O14">
        <f>'Normalized Volumes and Wilcoxon'!T14</f>
        <v>7.7602810249873491</v>
      </c>
      <c r="P14">
        <f>'Normalized Volumes and Wilcoxon'!U14</f>
        <v>0</v>
      </c>
      <c r="R14">
        <f>'Normalized Volumes and Wilcoxon'!W14</f>
        <v>5.0859424761819243</v>
      </c>
      <c r="U14">
        <f>'Normalized Volumes and Wilcoxon'!AE14</f>
        <v>3.939560989295654</v>
      </c>
      <c r="V14">
        <f>'Normalized Volumes and Wilcoxon'!AF14</f>
        <v>0</v>
      </c>
      <c r="X14">
        <f>'Normalized Volumes and Wilcoxon'!AJ14</f>
        <v>5.0654090644405469</v>
      </c>
      <c r="Y14">
        <f>'Normalized Volumes and Wilcoxon'!AK14</f>
        <v>0</v>
      </c>
      <c r="AA14">
        <f>'Normalized Volumes and Wilcoxon'!AO14</f>
        <v>3.7306729794112758</v>
      </c>
      <c r="AB14">
        <f>'Normalized Volumes and Wilcoxon'!AP14</f>
        <v>0</v>
      </c>
      <c r="AD14">
        <f>'Normalized Volumes and Wilcoxon'!AR14</f>
        <v>0</v>
      </c>
      <c r="AE14">
        <f>'Normalized Volumes and Wilcoxon'!AS14</f>
        <v>2.3706926437537894</v>
      </c>
    </row>
    <row r="15" spans="1:33">
      <c r="X15">
        <f>'Normalized Volumes and Wilcoxon'!AJ15</f>
        <v>0</v>
      </c>
      <c r="Y15">
        <f>'Normalized Volumes and Wilcoxon'!AK15</f>
        <v>0</v>
      </c>
      <c r="AA15">
        <f>'Normalized Volumes and Wilcoxon'!AO15</f>
        <v>0</v>
      </c>
      <c r="AB15">
        <f>'Normalized Volumes and Wilcoxon'!AP15</f>
        <v>0</v>
      </c>
      <c r="AD15">
        <f>'Normalized Volumes and Wilcoxon'!AR15</f>
        <v>0</v>
      </c>
      <c r="AE15">
        <f>'Normalized Volumes and Wilcoxon'!AS15</f>
        <v>0</v>
      </c>
    </row>
    <row r="16" spans="1:33">
      <c r="X16">
        <f>'Normalized Volumes and Wilcoxon'!AJ16</f>
        <v>0</v>
      </c>
      <c r="Y16">
        <f>'Normalized Volumes and Wilcoxon'!AK16</f>
        <v>0</v>
      </c>
      <c r="AA16">
        <f>'Normalized Volumes and Wilcoxon'!AO16</f>
        <v>0</v>
      </c>
      <c r="AB16">
        <f>'Normalized Volumes and Wilcoxon'!AP16</f>
        <v>0</v>
      </c>
      <c r="AD16">
        <f>'Normalized Volumes and Wilcoxon'!AR16</f>
        <v>0</v>
      </c>
      <c r="AE16">
        <f>'Normalized Volumes and Wilcoxon'!AS16</f>
        <v>0</v>
      </c>
    </row>
    <row r="17" spans="1:33" s="41" customFormat="1">
      <c r="A17" s="41" t="str">
        <f>'Normalized Volumes and Wilcoxon'!A17</f>
        <v>sub-patient00</v>
      </c>
      <c r="B17" s="41">
        <v>0</v>
      </c>
      <c r="D17" s="41" t="s">
        <v>135</v>
      </c>
      <c r="E17" s="41">
        <v>2</v>
      </c>
      <c r="F17" s="41">
        <f>'Normalized Volumes and Wilcoxon'!E17</f>
        <v>1.187279</v>
      </c>
      <c r="G17" s="41">
        <f>'Normalized Volumes and Wilcoxon'!F17</f>
        <v>4.6454510735077564E-3</v>
      </c>
      <c r="I17" s="41">
        <f>'Normalized Volumes and Wilcoxon'!J17</f>
        <v>1.1887730000000001</v>
      </c>
      <c r="J17" s="41">
        <f>'Normalized Volumes and Wilcoxon'!K17</f>
        <v>9.9032431745248823E-4</v>
      </c>
      <c r="L17" s="41">
        <f>'Normalized Volumes and Wilcoxon'!O17</f>
        <v>1.348042</v>
      </c>
      <c r="M17" s="41">
        <f>'Normalized Volumes and Wilcoxon'!P17</f>
        <v>2.0458727453129232E-3</v>
      </c>
      <c r="O17" s="41">
        <f>'Normalized Volumes and Wilcoxon'!T17</f>
        <v>0.90817400000000004</v>
      </c>
      <c r="P17" s="41">
        <f>'Normalized Volumes and Wilcoxon'!U17</f>
        <v>1.5395761094995437E-3</v>
      </c>
      <c r="R17" s="41">
        <f>'Normalized Volumes and Wilcoxon'!W17</f>
        <v>0.91525000000000001</v>
      </c>
      <c r="S17" s="41">
        <f>'Normalized Volumes and Wilcoxon'!X17</f>
        <v>1.45630862498213E-2</v>
      </c>
      <c r="U17" s="41">
        <f>'Normalized Volumes and Wilcoxon'!AE17</f>
        <v>1.3425400000000001</v>
      </c>
      <c r="V17" s="41">
        <f>'Normalized Volumes and Wilcoxon'!AF17</f>
        <v>8.8008379224266842E-4</v>
      </c>
      <c r="X17" s="41">
        <f>'Normalized Volumes and Wilcoxon'!AJ17</f>
        <v>1.2989820000000001</v>
      </c>
      <c r="Y17" s="41">
        <f>'Normalized Volumes and Wilcoxon'!AK17</f>
        <v>3.060968973772493E-3</v>
      </c>
      <c r="AA17" s="41">
        <f>'Normalized Volumes and Wilcoxon'!AO17</f>
        <v>1.0827199999999999</v>
      </c>
      <c r="AB17" s="41">
        <f>'Normalized Volumes and Wilcoxon'!AP17</f>
        <v>3.0797411500185726E-3</v>
      </c>
      <c r="AD17" s="41">
        <f>'Normalized Volumes and Wilcoxon'!AR17</f>
        <v>0.26296610822091665</v>
      </c>
      <c r="AE17" s="41">
        <f>'Normalized Volumes and Wilcoxon'!AS17</f>
        <v>0.95790799999999998</v>
      </c>
      <c r="AG17" s="41">
        <f>'Normalized Volumes and Wilcoxon'!Z17</f>
        <v>1358393.3831499999</v>
      </c>
    </row>
    <row r="18" spans="1:33" s="41" customFormat="1">
      <c r="A18" s="41" t="str">
        <f>'Normalized Volumes and Wilcoxon'!A18</f>
        <v>sub-patient01</v>
      </c>
      <c r="B18" s="41">
        <v>0</v>
      </c>
      <c r="D18" s="41" t="s">
        <v>135</v>
      </c>
      <c r="E18" s="41">
        <v>2</v>
      </c>
      <c r="F18" s="41">
        <f>'Normalized Volumes and Wilcoxon'!E18</f>
        <v>1.0859890000000001</v>
      </c>
      <c r="G18" s="41">
        <f>'Normalized Volumes and Wilcoxon'!F18</f>
        <v>3.9770061094289632E-3</v>
      </c>
      <c r="I18" s="41">
        <f>'Normalized Volumes and Wilcoxon'!J18</f>
        <v>1.2533730000000001</v>
      </c>
      <c r="J18" s="41">
        <f>'Normalized Volumes and Wilcoxon'!K18</f>
        <v>9.231471724078015E-4</v>
      </c>
      <c r="L18" s="41">
        <f>'Normalized Volumes and Wilcoxon'!O18</f>
        <v>1.5049600000000001</v>
      </c>
      <c r="M18" s="41">
        <f>'Normalized Volumes and Wilcoxon'!P18</f>
        <v>2.090132279991289E-3</v>
      </c>
      <c r="O18" s="41">
        <f>'Normalized Volumes and Wilcoxon'!T18</f>
        <v>0.86155400000000004</v>
      </c>
      <c r="P18" s="41">
        <f>'Normalized Volumes and Wilcoxon'!U18</f>
        <v>1.3191220721719302E-3</v>
      </c>
      <c r="R18" s="41">
        <f>'Normalized Volumes and Wilcoxon'!W18</f>
        <v>0.90096299999999996</v>
      </c>
      <c r="S18" s="41">
        <f>'Normalized Volumes and Wilcoxon'!X18</f>
        <v>1.201463228414518E-2</v>
      </c>
      <c r="U18" s="41">
        <f>'Normalized Volumes and Wilcoxon'!AE18</f>
        <v>1.2935620000000001</v>
      </c>
      <c r="V18" s="41">
        <f>'Normalized Volumes and Wilcoxon'!AF18</f>
        <v>9.7188587724747824E-4</v>
      </c>
      <c r="X18" s="41">
        <f>'Normalized Volumes and Wilcoxon'!AJ18</f>
        <v>1.2845059999999999</v>
      </c>
      <c r="Y18" s="41">
        <f>'Normalized Volumes and Wilcoxon'!AK18</f>
        <v>2.9084370828772973E-3</v>
      </c>
      <c r="AA18" s="41">
        <f>'Normalized Volumes and Wilcoxon'!AO18</f>
        <v>1.1387780000000001</v>
      </c>
      <c r="AB18" s="41">
        <f>'Normalized Volumes and Wilcoxon'!AP18</f>
        <v>3.3521398106399832E-3</v>
      </c>
      <c r="AD18" s="41">
        <f>'Normalized Volumes and Wilcoxon'!AR18</f>
        <v>0.28758629182502093</v>
      </c>
      <c r="AE18" s="41">
        <f>'Normalized Volumes and Wilcoxon'!AS18</f>
        <v>0.97919999999999996</v>
      </c>
      <c r="AG18" s="41">
        <f>'Normalized Volumes and Wilcoxon'!Z18</f>
        <v>1384936.26825</v>
      </c>
    </row>
    <row r="19" spans="1:33">
      <c r="A19" t="str">
        <f>'Normalized Volumes and Wilcoxon'!A19</f>
        <v>sub-patient02</v>
      </c>
      <c r="B19">
        <v>1</v>
      </c>
      <c r="D19" t="s">
        <v>136</v>
      </c>
      <c r="E19">
        <v>2</v>
      </c>
      <c r="F19">
        <f>'Normalized Volumes and Wilcoxon'!E19</f>
        <v>1.2291639999999999</v>
      </c>
      <c r="G19">
        <f>'Normalized Volumes and Wilcoxon'!F19</f>
        <v>4.5675848119117648E-3</v>
      </c>
      <c r="I19">
        <f>'Normalized Volumes and Wilcoxon'!J19</f>
        <v>1.2039569999999999</v>
      </c>
      <c r="J19">
        <f>'Normalized Volumes and Wilcoxon'!K19</f>
        <v>7.7074543229011905E-4</v>
      </c>
      <c r="L19">
        <f>'Normalized Volumes and Wilcoxon'!O19</f>
        <v>1.3124400000000001</v>
      </c>
      <c r="M19">
        <f>'Normalized Volumes and Wilcoxon'!P19</f>
        <v>1.9497867164411822E-3</v>
      </c>
      <c r="O19">
        <f>'Normalized Volumes and Wilcoxon'!T19</f>
        <v>0.81773600000000002</v>
      </c>
      <c r="P19">
        <f>'Normalized Volumes and Wilcoxon'!U19</f>
        <v>1.2374892794057017E-3</v>
      </c>
      <c r="R19">
        <f>'Normalized Volumes and Wilcoxon'!W19</f>
        <v>0.92796999999999996</v>
      </c>
      <c r="S19">
        <f>'Normalized Volumes and Wilcoxon'!X19</f>
        <v>1.1736765502950421E-2</v>
      </c>
      <c r="U19">
        <f>'Normalized Volumes and Wilcoxon'!AE19</f>
        <v>1.4301269999999999</v>
      </c>
      <c r="V19">
        <f>'Normalized Volumes and Wilcoxon'!AF19</f>
        <v>1.051043775035926E-3</v>
      </c>
      <c r="X19">
        <f>'Normalized Volumes and Wilcoxon'!AJ19</f>
        <v>1.2356830000000001</v>
      </c>
      <c r="Y19">
        <f>'Normalized Volumes and Wilcoxon'!AK19</f>
        <v>3.7391114828711708E-3</v>
      </c>
      <c r="AA19">
        <f>'Normalized Volumes and Wilcoxon'!AO19</f>
        <v>1.1079680000000001</v>
      </c>
      <c r="AB19">
        <f>'Normalized Volumes and Wilcoxon'!AP19</f>
        <v>3.4243684283428561E-3</v>
      </c>
      <c r="AD19">
        <f>'Normalized Volumes and Wilcoxon'!AR19</f>
        <v>0.28035556957401503</v>
      </c>
      <c r="AE19">
        <f>'Normalized Volumes and Wilcoxon'!AS19</f>
        <v>0.98901300000000003</v>
      </c>
      <c r="AG19">
        <f>'Normalized Volumes and Wilcoxon'!Z19</f>
        <v>1666438.6789599999</v>
      </c>
    </row>
    <row r="20" spans="1:33">
      <c r="A20" t="str">
        <f>'Normalized Volumes and Wilcoxon'!A20</f>
        <v>sub-patient03</v>
      </c>
      <c r="B20">
        <v>1</v>
      </c>
      <c r="D20" t="s">
        <v>136</v>
      </c>
      <c r="E20">
        <v>2</v>
      </c>
      <c r="F20">
        <f>'Normalized Volumes and Wilcoxon'!E20</f>
        <v>1.10236</v>
      </c>
      <c r="G20">
        <f>'Normalized Volumes and Wilcoxon'!F20</f>
        <v>4.8606970981190014E-3</v>
      </c>
      <c r="I20">
        <f>'Normalized Volumes and Wilcoxon'!J20</f>
        <v>1.274437</v>
      </c>
      <c r="J20">
        <f>'Normalized Volumes and Wilcoxon'!K20</f>
        <v>8.9453351057506474E-4</v>
      </c>
      <c r="L20">
        <f>'Normalized Volumes and Wilcoxon'!O20</f>
        <v>1.358325</v>
      </c>
      <c r="M20">
        <f>'Normalized Volumes and Wilcoxon'!P20</f>
        <v>1.8995447867312951E-3</v>
      </c>
      <c r="O20">
        <f>'Normalized Volumes and Wilcoxon'!T20</f>
        <v>0.84273799999999999</v>
      </c>
      <c r="P20">
        <f>'Normalized Volumes and Wilcoxon'!U20</f>
        <v>1.7233823239856862E-3</v>
      </c>
      <c r="R20">
        <f>'Normalized Volumes and Wilcoxon'!W20</f>
        <v>0.93363200000000002</v>
      </c>
      <c r="S20">
        <f>'Normalized Volumes and Wilcoxon'!X20</f>
        <v>1.2970927705014795E-2</v>
      </c>
      <c r="U20">
        <f>'Normalized Volumes and Wilcoxon'!AE20</f>
        <v>1.2997620000000001</v>
      </c>
      <c r="V20">
        <f>'Normalized Volumes and Wilcoxon'!AF20</f>
        <v>6.9461714791149677E-4</v>
      </c>
      <c r="X20">
        <f>'Normalized Volumes and Wilcoxon'!AJ20</f>
        <v>1.1325350000000001</v>
      </c>
      <c r="Y20">
        <f>'Normalized Volumes and Wilcoxon'!AK20</f>
        <v>2.2859809026637063E-3</v>
      </c>
      <c r="AA20">
        <f>'Normalized Volumes and Wilcoxon'!AO20</f>
        <v>1.1325350000000001</v>
      </c>
      <c r="AB20">
        <f>'Normalized Volumes and Wilcoxon'!AP20</f>
        <v>2.8714186348032175E-3</v>
      </c>
      <c r="AD20">
        <f>'Normalized Volumes and Wilcoxon'!AR20</f>
        <v>0.26303375833126835</v>
      </c>
      <c r="AE20">
        <f>'Normalized Volumes and Wilcoxon'!AS20</f>
        <v>0.95584800000000003</v>
      </c>
      <c r="AG20">
        <f>'Normalized Volumes and Wilcoxon'!Z20</f>
        <v>1694458.60002</v>
      </c>
    </row>
    <row r="21" spans="1:33">
      <c r="A21" t="str">
        <f>'Normalized Volumes and Wilcoxon'!A21</f>
        <v>sub-patient04</v>
      </c>
      <c r="B21">
        <v>1</v>
      </c>
      <c r="D21" t="s">
        <v>136</v>
      </c>
      <c r="E21">
        <v>2</v>
      </c>
      <c r="F21">
        <f>'Normalized Volumes and Wilcoxon'!E21</f>
        <v>1.091264</v>
      </c>
      <c r="G21">
        <f>'Normalized Volumes and Wilcoxon'!F21</f>
        <v>3.9244667514713432E-3</v>
      </c>
      <c r="I21">
        <f>'Normalized Volumes and Wilcoxon'!J21</f>
        <v>1.230664</v>
      </c>
      <c r="J21">
        <f>'Normalized Volumes and Wilcoxon'!K21</f>
        <v>7.6098545888007981E-4</v>
      </c>
      <c r="L21">
        <f>'Normalized Volumes and Wilcoxon'!O21</f>
        <v>1.358325</v>
      </c>
      <c r="M21">
        <f>'Normalized Volumes and Wilcoxon'!P21</f>
        <v>1.6700454372935857E-3</v>
      </c>
      <c r="O21">
        <f>'Normalized Volumes and Wilcoxon'!T21</f>
        <v>0.74895100000000003</v>
      </c>
      <c r="P21">
        <f>'Normalized Volumes and Wilcoxon'!U21</f>
        <v>1.1792978688075291E-3</v>
      </c>
      <c r="R21">
        <f>'Normalized Volumes and Wilcoxon'!W21</f>
        <v>0.93363200000000002</v>
      </c>
      <c r="S21">
        <f>'Normalized Volumes and Wilcoxon'!X21</f>
        <v>1.4230241379499383E-2</v>
      </c>
      <c r="U21">
        <f>'Normalized Volumes and Wilcoxon'!AE21</f>
        <v>1.2481439999999999</v>
      </c>
      <c r="V21">
        <f>'Normalized Volumes and Wilcoxon'!AF21</f>
        <v>1.0414919349701511E-3</v>
      </c>
      <c r="X21">
        <f>'Normalized Volumes and Wilcoxon'!AJ21</f>
        <v>1.3406579999999999</v>
      </c>
      <c r="Y21">
        <f>'Normalized Volumes and Wilcoxon'!AK21</f>
        <v>2.963256486488475E-3</v>
      </c>
      <c r="AA21">
        <f>'Normalized Volumes and Wilcoxon'!AO21</f>
        <v>1.1325350000000001</v>
      </c>
      <c r="AB21">
        <f>'Normalized Volumes and Wilcoxon'!AP21</f>
        <v>3.0492905828607671E-3</v>
      </c>
      <c r="AD21">
        <f>'Normalized Volumes and Wilcoxon'!AR21</f>
        <v>0.28157760058990627</v>
      </c>
      <c r="AE21">
        <f>'Normalized Volumes and Wilcoxon'!AS21</f>
        <v>0.95584800000000003</v>
      </c>
      <c r="AG21">
        <f>'Normalized Volumes and Wilcoxon'!Z21</f>
        <v>1981772.42732</v>
      </c>
    </row>
    <row r="22" spans="1:33">
      <c r="A22" t="str">
        <f>'Normalized Volumes and Wilcoxon'!A22</f>
        <v>sub-patient05</v>
      </c>
      <c r="B22">
        <v>1</v>
      </c>
      <c r="D22" t="s">
        <v>136</v>
      </c>
      <c r="E22">
        <v>2</v>
      </c>
      <c r="F22">
        <f>'Normalized Volumes and Wilcoxon'!E22</f>
        <v>1.094635</v>
      </c>
      <c r="G22">
        <f>'Normalized Volumes and Wilcoxon'!F22</f>
        <v>4.7423749177986562E-3</v>
      </c>
      <c r="I22">
        <f>'Normalized Volumes and Wilcoxon'!J22</f>
        <v>1.2646390000000001</v>
      </c>
      <c r="J22">
        <f>'Normalized Volumes and Wilcoxon'!K22</f>
        <v>7.7584907322528522E-4</v>
      </c>
      <c r="L22">
        <f>'Normalized Volumes and Wilcoxon'!O22</f>
        <v>1.3344849999999999</v>
      </c>
      <c r="M22">
        <f>'Normalized Volumes and Wilcoxon'!P22</f>
        <v>1.9455643800813224E-3</v>
      </c>
      <c r="O22">
        <f>'Normalized Volumes and Wilcoxon'!T22</f>
        <v>0.81496299999999999</v>
      </c>
      <c r="P22">
        <f>'Normalized Volumes and Wilcoxon'!U22</f>
        <v>1.2816342159697621E-3</v>
      </c>
      <c r="R22">
        <f>'Normalized Volumes and Wilcoxon'!W22</f>
        <v>0.91633399999999998</v>
      </c>
      <c r="S22">
        <f>'Normalized Volumes and Wilcoxon'!X22</f>
        <v>1.213245138017559E-2</v>
      </c>
      <c r="U22">
        <f>'Normalized Volumes and Wilcoxon'!AE22</f>
        <v>1.3527199999999999</v>
      </c>
      <c r="V22">
        <f>'Normalized Volumes and Wilcoxon'!AF22</f>
        <v>9.9163872483162873E-4</v>
      </c>
      <c r="X22">
        <f>'Normalized Volumes and Wilcoxon'!AJ22</f>
        <v>1.4150450000000001</v>
      </c>
      <c r="Y22">
        <f>'Normalized Volumes and Wilcoxon'!AK22</f>
        <v>2.883393702088803E-3</v>
      </c>
      <c r="AA22">
        <f>'Normalized Volumes and Wilcoxon'!AO22</f>
        <v>1.1896599999999999</v>
      </c>
      <c r="AB22">
        <f>'Normalized Volumes and Wilcoxon'!AP22</f>
        <v>3.0025181899824356E-3</v>
      </c>
      <c r="AD22">
        <f>'Normalized Volumes and Wilcoxon'!AR22</f>
        <v>0.25376746548400653</v>
      </c>
      <c r="AE22">
        <f>'Normalized Volumes and Wilcoxon'!AS22</f>
        <v>0.94718599999999997</v>
      </c>
      <c r="AG22">
        <f>'Normalized Volumes and Wilcoxon'!Z22</f>
        <v>1720888.825</v>
      </c>
    </row>
    <row r="23" spans="1:33" s="41" customFormat="1">
      <c r="A23" s="41" t="str">
        <f>'Normalized Volumes and Wilcoxon'!A23</f>
        <v>sub-patient06</v>
      </c>
      <c r="B23" s="41">
        <v>0</v>
      </c>
      <c r="D23" s="41" t="s">
        <v>135</v>
      </c>
      <c r="E23" s="41">
        <v>2</v>
      </c>
      <c r="F23" s="41">
        <f>'Normalized Volumes and Wilcoxon'!E23</f>
        <v>1.060357</v>
      </c>
      <c r="G23" s="41">
        <f>'Normalized Volumes and Wilcoxon'!F23</f>
        <v>4.6066647594815036E-3</v>
      </c>
      <c r="I23" s="41">
        <f>'Normalized Volumes and Wilcoxon'!J23</f>
        <v>1.2936570000000001</v>
      </c>
      <c r="J23" s="41">
        <f>'Normalized Volumes and Wilcoxon'!K23</f>
        <v>1.0103788380976034E-3</v>
      </c>
      <c r="L23" s="41">
        <f>'Normalized Volumes and Wilcoxon'!O23</f>
        <v>1.412847</v>
      </c>
      <c r="M23" s="41">
        <f>'Normalized Volumes and Wilcoxon'!P23</f>
        <v>1.9264314046386493E-3</v>
      </c>
      <c r="O23" s="41">
        <f>'Normalized Volumes and Wilcoxon'!T23</f>
        <v>0.87975099999999995</v>
      </c>
      <c r="P23" s="41">
        <f>'Normalized Volumes and Wilcoxon'!U23</f>
        <v>2.0873013079680583E-3</v>
      </c>
      <c r="R23" s="41">
        <f>'Normalized Volumes and Wilcoxon'!W23</f>
        <v>0.88864799999999999</v>
      </c>
      <c r="S23" s="41">
        <f>'Normalized Volumes and Wilcoxon'!X23</f>
        <v>1.2549873015314515E-2</v>
      </c>
      <c r="U23" s="41">
        <f>'Normalized Volumes and Wilcoxon'!AE23</f>
        <v>1.2575890000000001</v>
      </c>
      <c r="V23" s="41">
        <f>'Normalized Volumes and Wilcoxon'!AF23</f>
        <v>8.4425549015454838E-4</v>
      </c>
      <c r="X23" s="41">
        <f>'Normalized Volumes and Wilcoxon'!AJ23</f>
        <v>1.339947</v>
      </c>
      <c r="Y23" s="41">
        <f>'Normalized Volumes and Wilcoxon'!AK23</f>
        <v>2.9490009283140725E-3</v>
      </c>
      <c r="AA23" s="41">
        <f>'Normalized Volumes and Wilcoxon'!AO23</f>
        <v>1.0436209999999999</v>
      </c>
      <c r="AB23" s="41">
        <f>'Normalized Volumes and Wilcoxon'!AP23</f>
        <v>3.3089965880568777E-3</v>
      </c>
      <c r="AD23" s="41">
        <f>'Normalized Volumes and Wilcoxon'!AR23</f>
        <v>0.28722498078576458</v>
      </c>
      <c r="AE23" s="41">
        <f>'Normalized Volumes and Wilcoxon'!AS23</f>
        <v>0.99729999999999996</v>
      </c>
      <c r="AG23" s="41">
        <f>'Normalized Volumes and Wilcoxon'!Z23</f>
        <v>1484740.12265</v>
      </c>
    </row>
    <row r="24" spans="1:33">
      <c r="A24" t="str">
        <f>'Normalized Volumes and Wilcoxon'!A24</f>
        <v>sub-patient07</v>
      </c>
      <c r="B24">
        <v>1</v>
      </c>
      <c r="D24" t="s">
        <v>136</v>
      </c>
      <c r="E24">
        <v>2</v>
      </c>
      <c r="F24">
        <f>'Normalized Volumes and Wilcoxon'!E24</f>
        <v>1.273998</v>
      </c>
      <c r="G24">
        <f>'Normalized Volumes and Wilcoxon'!F24</f>
        <v>3.6403592370276286E-3</v>
      </c>
      <c r="I24">
        <f>'Normalized Volumes and Wilcoxon'!J24</f>
        <v>1.2690729999999999</v>
      </c>
      <c r="J24">
        <f>'Normalized Volumes and Wilcoxon'!K24</f>
        <v>7.4658445153149438E-4</v>
      </c>
      <c r="L24">
        <f>'Normalized Volumes and Wilcoxon'!O24</f>
        <v>1.4196489999999999</v>
      </c>
      <c r="M24">
        <f>'Normalized Volumes and Wilcoxon'!P24</f>
        <v>1.7510206056689111E-3</v>
      </c>
      <c r="O24">
        <f>'Normalized Volumes and Wilcoxon'!T24</f>
        <v>0.86911700000000003</v>
      </c>
      <c r="P24">
        <f>'Normalized Volumes and Wilcoxon'!U24</f>
        <v>1.2340264133803929E-3</v>
      </c>
      <c r="R24">
        <f>'Normalized Volumes and Wilcoxon'!W24</f>
        <v>0.93891000000000002</v>
      </c>
      <c r="S24">
        <f>'Normalized Volumes and Wilcoxon'!X24</f>
        <v>1.1587599395779686E-2</v>
      </c>
      <c r="U24">
        <f>'Normalized Volumes and Wilcoxon'!AE24</f>
        <v>1.5229699999999999</v>
      </c>
      <c r="V24">
        <f>'Normalized Volumes and Wilcoxon'!AF24</f>
        <v>8.1659266640052427E-4</v>
      </c>
      <c r="X24">
        <f>'Normalized Volumes and Wilcoxon'!AJ24</f>
        <v>1.4756750000000001</v>
      </c>
      <c r="Y24">
        <f>'Normalized Volumes and Wilcoxon'!AK24</f>
        <v>2.8417696535385966E-3</v>
      </c>
      <c r="AA24">
        <f>'Normalized Volumes and Wilcoxon'!AO24</f>
        <v>1.113977</v>
      </c>
      <c r="AB24">
        <f>'Normalized Volumes and Wilcoxon'!AP24</f>
        <v>2.9368802802408208E-3</v>
      </c>
      <c r="AD24">
        <f>'Normalized Volumes and Wilcoxon'!AR24</f>
        <v>0.25524032682848652</v>
      </c>
      <c r="AE24">
        <f>'Normalized Volumes and Wilcoxon'!AS24</f>
        <v>0.97318199999999999</v>
      </c>
      <c r="AG24">
        <f>'Normalized Volumes and Wilcoxon'!Z24</f>
        <v>1471970.11369</v>
      </c>
    </row>
    <row r="25" spans="1:33">
      <c r="A25" t="str">
        <f>'Normalized Volumes and Wilcoxon'!A25</f>
        <v>mean</v>
      </c>
      <c r="F25">
        <f>'Normalized Volumes and Wilcoxon'!E25</f>
        <v>1.1406307499999999</v>
      </c>
      <c r="G25">
        <f>'Normalized Volumes and Wilcoxon'!F25</f>
        <v>4.3705755948433272E-3</v>
      </c>
      <c r="I25">
        <f>'Normalized Volumes and Wilcoxon'!J25</f>
        <v>1.2473216250000001</v>
      </c>
      <c r="J25">
        <f>'Normalized Volumes and Wilcoxon'!K25</f>
        <v>8.5906853180749208E-4</v>
      </c>
      <c r="L25">
        <f>'Normalized Volumes and Wilcoxon'!O25</f>
        <v>1.381134125</v>
      </c>
      <c r="M25">
        <f>'Normalized Volumes and Wilcoxon'!P25</f>
        <v>1.9097997945198948E-3</v>
      </c>
      <c r="O25">
        <f>'Normalized Volumes and Wilcoxon'!T25</f>
        <v>0.84287299999999998</v>
      </c>
      <c r="P25">
        <f>'Normalized Volumes and Wilcoxon'!U25</f>
        <v>1.4502286988985755E-3</v>
      </c>
      <c r="R25">
        <f>'Normalized Volumes and Wilcoxon'!W25</f>
        <v>0.91941737499999998</v>
      </c>
      <c r="S25">
        <f>'Normalized Volumes and Wilcoxon'!X25</f>
        <v>1.2723197114087609E-2</v>
      </c>
      <c r="U25">
        <f>'Normalized Volumes and Wilcoxon'!AE25</f>
        <v>1.3434267499999999</v>
      </c>
      <c r="V25">
        <f>'Normalized Volumes and Wilcoxon'!AF25</f>
        <v>9.1145117609930265E-4</v>
      </c>
      <c r="X25">
        <f>'Normalized Volumes and Wilcoxon'!AJ25</f>
        <v>1.3153788749999999</v>
      </c>
      <c r="Y25">
        <f>'Normalized Volumes and Wilcoxon'!AK25</f>
        <v>2.9539899015768268E-3</v>
      </c>
      <c r="AA25">
        <f>'Normalized Volumes and Wilcoxon'!AO25</f>
        <v>1.11772425</v>
      </c>
      <c r="AB25">
        <f>'Normalized Volumes and Wilcoxon'!AP25</f>
        <v>3.1281692081181912E-3</v>
      </c>
      <c r="AD25">
        <f>'Normalized Volumes and Wilcoxon'!AR25</f>
        <v>0.27146901270492307</v>
      </c>
      <c r="AE25">
        <f>'Normalized Volumes and Wilcoxon'!AS25</f>
        <v>0.96943562500000002</v>
      </c>
    </row>
    <row r="26" spans="1:33">
      <c r="A26" t="str">
        <f>'Normalized Volumes and Wilcoxon'!A26</f>
        <v>SD</v>
      </c>
      <c r="F26">
        <f>'Normalized Volumes and Wilcoxon'!E26</f>
        <v>7.8602026571020556E-2</v>
      </c>
      <c r="G26">
        <f>'Normalized Volumes and Wilcoxon'!F26</f>
        <v>4.5287763212741798E-4</v>
      </c>
      <c r="I26">
        <f>'Normalized Volumes and Wilcoxon'!J26</f>
        <v>3.6405949533156179E-2</v>
      </c>
      <c r="J26">
        <f>'Normalized Volumes and Wilcoxon'!K26</f>
        <v>1.0855290524542338E-4</v>
      </c>
      <c r="L26">
        <f>'Normalized Volumes and Wilcoxon'!O26</f>
        <v>6.1936112398035981E-2</v>
      </c>
      <c r="M26">
        <f>'Normalized Volumes and Wilcoxon'!P26</f>
        <v>1.3989203542119586E-4</v>
      </c>
      <c r="O26">
        <f>'Normalized Volumes and Wilcoxon'!T26</f>
        <v>4.9126850325022287E-2</v>
      </c>
      <c r="P26">
        <f>'Normalized Volumes and Wilcoxon'!U26</f>
        <v>3.1610925387884353E-4</v>
      </c>
      <c r="R26">
        <f>'Normalized Volumes and Wilcoxon'!W26</f>
        <v>1.7612550565171269E-2</v>
      </c>
      <c r="S26">
        <f>'Normalized Volumes and Wilcoxon'!X26</f>
        <v>1.125132390955551E-3</v>
      </c>
      <c r="U26">
        <f>'Normalized Volumes and Wilcoxon'!AE26</f>
        <v>9.3105077542603859E-2</v>
      </c>
      <c r="V26">
        <f>'Normalized Volumes and Wilcoxon'!AF26</f>
        <v>1.2420800200940271E-4</v>
      </c>
      <c r="X26">
        <f>'Normalized Volumes and Wilcoxon'!AJ26</f>
        <v>0.10547587275017313</v>
      </c>
      <c r="Y26">
        <f>'Normalized Volumes and Wilcoxon'!AK26</f>
        <v>3.9530448808922948E-4</v>
      </c>
      <c r="AA26">
        <f>'Normalized Volumes and Wilcoxon'!AO26</f>
        <v>4.2899458244165037E-2</v>
      </c>
      <c r="AB26">
        <f>'Normalized Volumes and Wilcoxon'!AP26</f>
        <v>2.0614244510239543E-4</v>
      </c>
      <c r="AD26">
        <f>'Normalized Volumes and Wilcoxon'!AR26</f>
        <v>1.4189229208495037E-2</v>
      </c>
      <c r="AE26">
        <f>'Normalized Volumes and Wilcoxon'!AS26</f>
        <v>1.7993071713757726E-2</v>
      </c>
    </row>
    <row r="27" spans="1:33">
      <c r="A27" t="str">
        <f>'Normalized Volumes and Wilcoxon'!A27</f>
        <v>CV%</v>
      </c>
      <c r="F27">
        <f>'Normalized Volumes and Wilcoxon'!E27</f>
        <v>6.8911018373843211E-2</v>
      </c>
      <c r="G27">
        <f>'Normalized Volumes and Wilcoxon'!F27</f>
        <v>0.10361967715688312</v>
      </c>
      <c r="I27">
        <f>'Normalized Volumes and Wilcoxon'!J27</f>
        <v>2.918729925263356E-2</v>
      </c>
      <c r="J27">
        <f>'Normalized Volumes and Wilcoxon'!K27</f>
        <v>0.12636117053086157</v>
      </c>
      <c r="L27">
        <f>'Normalized Volumes and Wilcoxon'!O27</f>
        <v>4.4844386419049621E-2</v>
      </c>
      <c r="M27">
        <f>'Normalized Volumes and Wilcoxon'!P27</f>
        <v>7.3249581355391946E-2</v>
      </c>
      <c r="O27">
        <f>'Normalized Volumes and Wilcoxon'!T27</f>
        <v>5.8284997057708919E-2</v>
      </c>
      <c r="P27">
        <f>'Normalized Volumes and Wilcoxon'!U27</f>
        <v>0.21797200270476183</v>
      </c>
      <c r="R27">
        <f>'Normalized Volumes and Wilcoxon'!W27</f>
        <v>1.9156208098820484E-2</v>
      </c>
      <c r="S27">
        <f>'Normalized Volumes and Wilcoxon'!X27</f>
        <v>8.8431577446030557E-2</v>
      </c>
      <c r="U27">
        <f>'Normalized Volumes and Wilcoxon'!AE27</f>
        <v>6.930417124908661E-2</v>
      </c>
      <c r="V27">
        <f>'Normalized Volumes and Wilcoxon'!AF27</f>
        <v>0.13627499230509549</v>
      </c>
      <c r="X27">
        <f>'Normalized Volumes and Wilcoxon'!AJ27</f>
        <v>8.0186685946414593E-2</v>
      </c>
      <c r="Y27">
        <f>'Normalized Volumes and Wilcoxon'!AK27</f>
        <v>0.13382052791657062</v>
      </c>
      <c r="AA27">
        <f>'Normalized Volumes and Wilcoxon'!AO27</f>
        <v>3.8381074978166604E-2</v>
      </c>
      <c r="AB27">
        <f>'Normalized Volumes and Wilcoxon'!AP27</f>
        <v>6.5898751438194833E-2</v>
      </c>
      <c r="AD27">
        <f>'Normalized Volumes and Wilcoxon'!AR27</f>
        <v>5.2268319934983563E-2</v>
      </c>
      <c r="AE27">
        <f>'Normalized Volumes and Wilcoxon'!AS27</f>
        <v>1.856035743864656E-2</v>
      </c>
    </row>
    <row r="28" spans="1:33">
      <c r="A28">
        <f>'Normalized Volumes and Wilcoxon'!A28</f>
        <v>0</v>
      </c>
      <c r="F28">
        <f>'Normalized Volumes and Wilcoxon'!E28</f>
        <v>6.8911018373843209</v>
      </c>
      <c r="I28">
        <f>'Normalized Volumes and Wilcoxon'!J28</f>
        <v>2.9187299252633561</v>
      </c>
      <c r="J28">
        <f>'Normalized Volumes and Wilcoxon'!K28</f>
        <v>0</v>
      </c>
      <c r="L28">
        <f>'Normalized Volumes and Wilcoxon'!O28</f>
        <v>4.484438641904962</v>
      </c>
      <c r="M28">
        <f>'Normalized Volumes and Wilcoxon'!P28</f>
        <v>0</v>
      </c>
      <c r="O28">
        <f>'Normalized Volumes and Wilcoxon'!T28</f>
        <v>5.8284997057708923</v>
      </c>
      <c r="P28">
        <f>'Normalized Volumes and Wilcoxon'!U28</f>
        <v>0</v>
      </c>
      <c r="R28">
        <f>'Normalized Volumes and Wilcoxon'!W28</f>
        <v>1.9156208098820484</v>
      </c>
      <c r="S28">
        <f>'Normalized Volumes and Wilcoxon'!X28</f>
        <v>0</v>
      </c>
      <c r="U28">
        <f>'Normalized Volumes and Wilcoxon'!AE28</f>
        <v>6.9304171249086615</v>
      </c>
      <c r="V28">
        <f>'Normalized Volumes and Wilcoxon'!AF28</f>
        <v>0</v>
      </c>
      <c r="X28">
        <f>'Normalized Volumes and Wilcoxon'!AJ28</f>
        <v>8.0186685946414595</v>
      </c>
      <c r="Y28">
        <f>'Normalized Volumes and Wilcoxon'!AK28</f>
        <v>13.382052791657062</v>
      </c>
      <c r="AA28">
        <f>'Normalized Volumes and Wilcoxon'!AO28</f>
        <v>3.8381074978166603</v>
      </c>
      <c r="AB28">
        <f>'Normalized Volumes and Wilcoxon'!AP28</f>
        <v>6.5898751438194836</v>
      </c>
      <c r="AD28">
        <f>'Normalized Volumes and Wilcoxon'!AR28</f>
        <v>5.2268319934983563</v>
      </c>
      <c r="AE28">
        <f>'Normalized Volumes and Wilcoxon'!AS28</f>
        <v>1.856035743864656</v>
      </c>
    </row>
    <row r="31" spans="1:33">
      <c r="B31">
        <f>7/15</f>
        <v>0.46666666666666667</v>
      </c>
    </row>
    <row r="32" spans="1:33">
      <c r="M32" s="8" t="s">
        <v>163</v>
      </c>
    </row>
    <row r="33" spans="2:21">
      <c r="M33" t="s">
        <v>139</v>
      </c>
    </row>
    <row r="34" spans="2:21" ht="16.2" thickBot="1">
      <c r="B34" t="s">
        <v>164</v>
      </c>
    </row>
    <row r="35" spans="2:21">
      <c r="B35" t="s">
        <v>165</v>
      </c>
      <c r="M35" s="39" t="s">
        <v>140</v>
      </c>
      <c r="N35" s="39"/>
    </row>
    <row r="36" spans="2:21">
      <c r="M36" s="36" t="s">
        <v>141</v>
      </c>
      <c r="N36" s="36">
        <v>0.63582343917467954</v>
      </c>
    </row>
    <row r="37" spans="2:21">
      <c r="M37" s="36" t="s">
        <v>142</v>
      </c>
      <c r="N37" s="36">
        <v>0.40427144580391738</v>
      </c>
    </row>
    <row r="38" spans="2:21">
      <c r="B38" s="40"/>
      <c r="C38" s="40"/>
      <c r="M38" s="36" t="s">
        <v>143</v>
      </c>
      <c r="N38" s="36">
        <v>0.28512573496470084</v>
      </c>
    </row>
    <row r="39" spans="2:21">
      <c r="B39">
        <f>4/7</f>
        <v>0.5714285714285714</v>
      </c>
      <c r="M39" s="36" t="s">
        <v>144</v>
      </c>
      <c r="N39" s="36">
        <v>3.8857259266877421E-2</v>
      </c>
    </row>
    <row r="40" spans="2:21" ht="16.2" thickBot="1">
      <c r="B40">
        <f>3/8</f>
        <v>0.375</v>
      </c>
      <c r="M40" s="37" t="s">
        <v>145</v>
      </c>
      <c r="N40" s="37">
        <v>7</v>
      </c>
    </row>
    <row r="42" spans="2:21" ht="16.2" thickBot="1">
      <c r="M42" t="s">
        <v>146</v>
      </c>
    </row>
    <row r="43" spans="2:21">
      <c r="M43" s="38"/>
      <c r="N43" s="38" t="s">
        <v>151</v>
      </c>
      <c r="O43" s="38" t="s">
        <v>152</v>
      </c>
      <c r="P43" s="38" t="s">
        <v>153</v>
      </c>
      <c r="Q43" s="38" t="s">
        <v>135</v>
      </c>
      <c r="R43" s="38" t="s">
        <v>154</v>
      </c>
    </row>
    <row r="44" spans="2:21">
      <c r="M44" s="36" t="s">
        <v>147</v>
      </c>
      <c r="N44" s="36">
        <v>1</v>
      </c>
      <c r="O44" s="36">
        <v>5.1231725721904769E-3</v>
      </c>
      <c r="P44" s="36">
        <v>5.1231725721904769E-3</v>
      </c>
      <c r="Q44" s="36">
        <v>3.3930843414872842</v>
      </c>
      <c r="R44" s="36">
        <v>0.12482089580960039</v>
      </c>
    </row>
    <row r="45" spans="2:21">
      <c r="M45" s="36" t="s">
        <v>148</v>
      </c>
      <c r="N45" s="36">
        <v>5</v>
      </c>
      <c r="O45" s="36">
        <v>7.5494329886666564E-3</v>
      </c>
      <c r="P45" s="36">
        <v>1.5098865977333314E-3</v>
      </c>
      <c r="Q45" s="36"/>
      <c r="R45" s="36"/>
    </row>
    <row r="46" spans="2:21" ht="16.2" thickBot="1">
      <c r="M46" s="37" t="s">
        <v>149</v>
      </c>
      <c r="N46" s="37">
        <v>6</v>
      </c>
      <c r="O46" s="37">
        <v>1.2672605560857133E-2</v>
      </c>
      <c r="P46" s="37"/>
      <c r="Q46" s="37"/>
      <c r="R46" s="37"/>
    </row>
    <row r="47" spans="2:21" ht="16.2" thickBot="1"/>
    <row r="48" spans="2:21">
      <c r="M48" s="38"/>
      <c r="N48" s="38" t="s">
        <v>155</v>
      </c>
      <c r="O48" s="38" t="s">
        <v>144</v>
      </c>
      <c r="P48" s="38" t="s">
        <v>156</v>
      </c>
      <c r="Q48" s="38" t="s">
        <v>157</v>
      </c>
      <c r="R48" s="38" t="s">
        <v>158</v>
      </c>
      <c r="S48" s="38" t="s">
        <v>159</v>
      </c>
      <c r="T48" s="38" t="s">
        <v>160</v>
      </c>
      <c r="U48" s="38" t="s">
        <v>161</v>
      </c>
    </row>
    <row r="49" spans="13:21">
      <c r="M49" s="36" t="s">
        <v>150</v>
      </c>
      <c r="N49" s="36">
        <v>1.1501279999999998</v>
      </c>
      <c r="O49" s="36">
        <v>1.9428629633438707E-2</v>
      </c>
      <c r="P49" s="36">
        <v>59.19758735945581</v>
      </c>
      <c r="Q49" s="36">
        <v>2.6028966330539199E-8</v>
      </c>
      <c r="R49" s="36">
        <v>1.1001851175729769</v>
      </c>
      <c r="S49" s="36">
        <v>1.2000708824270228</v>
      </c>
      <c r="T49" s="36">
        <v>1.1001851175729769</v>
      </c>
      <c r="U49" s="36">
        <v>1.2000708824270228</v>
      </c>
    </row>
    <row r="50" spans="13:21" ht="16.2" thickBot="1">
      <c r="M50" s="37" t="s">
        <v>162</v>
      </c>
      <c r="N50" s="37">
        <v>-5.4667333333333325E-2</v>
      </c>
      <c r="O50" s="37">
        <v>2.9677721981498342E-2</v>
      </c>
      <c r="P50" s="37">
        <v>-1.8420326656949608</v>
      </c>
      <c r="Q50" s="37">
        <v>0.12482089580960044</v>
      </c>
      <c r="R50" s="37">
        <v>-0.13095634638203754</v>
      </c>
      <c r="S50" s="37">
        <v>2.1621679715370899E-2</v>
      </c>
      <c r="T50" s="37">
        <v>-0.13095634638203754</v>
      </c>
      <c r="U50" s="37">
        <v>2.1621679715370899E-2</v>
      </c>
    </row>
    <row r="54" spans="13:21">
      <c r="M54" s="8" t="s">
        <v>167</v>
      </c>
    </row>
    <row r="55" spans="13:21">
      <c r="M55" t="s">
        <v>139</v>
      </c>
    </row>
    <row r="56" spans="13:21" ht="16.2" thickBot="1"/>
    <row r="57" spans="13:21">
      <c r="M57" s="39" t="s">
        <v>140</v>
      </c>
      <c r="N57" s="39"/>
    </row>
    <row r="58" spans="13:21">
      <c r="M58" s="36" t="s">
        <v>141</v>
      </c>
      <c r="N58" s="36">
        <v>0.59057646042163847</v>
      </c>
    </row>
    <row r="59" spans="13:21">
      <c r="M59" s="36" t="s">
        <v>142</v>
      </c>
      <c r="N59" s="36">
        <v>0.34878055560415105</v>
      </c>
    </row>
    <row r="60" spans="13:21">
      <c r="M60" s="36" t="s">
        <v>143</v>
      </c>
      <c r="N60" s="36">
        <v>0.21853666672498129</v>
      </c>
    </row>
    <row r="61" spans="13:21">
      <c r="M61" s="36" t="s">
        <v>144</v>
      </c>
      <c r="N61" s="36">
        <v>4.5461002434320885E-2</v>
      </c>
    </row>
    <row r="62" spans="13:21" ht="16.2" thickBot="1">
      <c r="M62" s="37" t="s">
        <v>145</v>
      </c>
      <c r="N62" s="37">
        <v>7</v>
      </c>
    </row>
    <row r="64" spans="13:21" ht="16.2" thickBot="1">
      <c r="M64" t="s">
        <v>146</v>
      </c>
    </row>
    <row r="65" spans="13:21">
      <c r="M65" s="38"/>
      <c r="N65" s="38" t="s">
        <v>151</v>
      </c>
      <c r="O65" s="38" t="s">
        <v>152</v>
      </c>
      <c r="P65" s="38" t="s">
        <v>153</v>
      </c>
      <c r="Q65" s="38" t="s">
        <v>135</v>
      </c>
      <c r="R65" s="38" t="s">
        <v>154</v>
      </c>
    </row>
    <row r="66" spans="13:21">
      <c r="M66" s="36" t="s">
        <v>147</v>
      </c>
      <c r="N66" s="36">
        <v>1</v>
      </c>
      <c r="O66" s="36">
        <v>5.5344303440476011E-3</v>
      </c>
      <c r="P66" s="36">
        <v>5.5344303440476011E-3</v>
      </c>
      <c r="Q66" s="36">
        <v>2.6779034210789163</v>
      </c>
      <c r="R66" s="36">
        <v>0.16267646593769888</v>
      </c>
    </row>
    <row r="67" spans="13:21">
      <c r="M67" s="36" t="s">
        <v>148</v>
      </c>
      <c r="N67" s="36">
        <v>5</v>
      </c>
      <c r="O67" s="36">
        <v>1.0333513711666647E-2</v>
      </c>
      <c r="P67" s="36">
        <v>2.0667027423333295E-3</v>
      </c>
      <c r="Q67" s="36"/>
      <c r="R67" s="36"/>
    </row>
    <row r="68" spans="13:21" ht="16.2" thickBot="1">
      <c r="M68" s="37" t="s">
        <v>149</v>
      </c>
      <c r="N68" s="37">
        <v>6</v>
      </c>
      <c r="O68" s="37">
        <v>1.5867944055714248E-2</v>
      </c>
      <c r="P68" s="37"/>
      <c r="Q68" s="37"/>
      <c r="R68" s="37"/>
    </row>
    <row r="69" spans="13:21" ht="16.2" thickBot="1"/>
    <row r="70" spans="13:21">
      <c r="M70" s="38"/>
      <c r="N70" s="38" t="s">
        <v>155</v>
      </c>
      <c r="O70" s="38" t="s">
        <v>144</v>
      </c>
      <c r="P70" s="38" t="s">
        <v>156</v>
      </c>
      <c r="Q70" s="38" t="s">
        <v>157</v>
      </c>
      <c r="R70" s="38" t="s">
        <v>158</v>
      </c>
      <c r="S70" s="38" t="s">
        <v>159</v>
      </c>
      <c r="T70" s="38" t="s">
        <v>160</v>
      </c>
      <c r="U70" s="38" t="s">
        <v>161</v>
      </c>
    </row>
    <row r="71" spans="13:21">
      <c r="M71" s="36" t="s">
        <v>150</v>
      </c>
      <c r="N71" s="36">
        <v>1.1425074999999998</v>
      </c>
      <c r="O71" s="36">
        <v>2.2730501217160436E-2</v>
      </c>
      <c r="P71" s="36">
        <v>50.263189935181082</v>
      </c>
      <c r="Q71" s="36">
        <v>5.8913329234957981E-8</v>
      </c>
      <c r="R71" s="36">
        <v>1.084076886456258</v>
      </c>
      <c r="S71" s="36">
        <v>1.2009381135437416</v>
      </c>
      <c r="T71" s="36">
        <v>1.084076886456258</v>
      </c>
      <c r="U71" s="36">
        <v>1.2009381135437416</v>
      </c>
    </row>
    <row r="72" spans="13:21" ht="16.2" thickBot="1">
      <c r="M72" s="37" t="s">
        <v>162</v>
      </c>
      <c r="N72" s="37">
        <v>-5.6819166666666594E-2</v>
      </c>
      <c r="O72" s="37">
        <v>3.4721414137307859E-2</v>
      </c>
      <c r="P72" s="37">
        <v>-1.6364300843845785</v>
      </c>
      <c r="Q72" s="37">
        <v>0.16267646593769883</v>
      </c>
      <c r="R72" s="37">
        <v>-0.14607340315563613</v>
      </c>
      <c r="S72" s="37">
        <v>3.2435069822302938E-2</v>
      </c>
      <c r="T72" s="37">
        <v>-0.14607340315563613</v>
      </c>
      <c r="U72" s="37">
        <v>3.2435069822302938E-2</v>
      </c>
    </row>
    <row r="75" spans="13:21">
      <c r="M75" s="8" t="s">
        <v>168</v>
      </c>
    </row>
    <row r="76" spans="13:21">
      <c r="M76" t="s">
        <v>139</v>
      </c>
    </row>
    <row r="77" spans="13:21" ht="16.2" thickBot="1"/>
    <row r="78" spans="13:21">
      <c r="M78" s="39" t="s">
        <v>140</v>
      </c>
      <c r="N78" s="39"/>
    </row>
    <row r="79" spans="13:21">
      <c r="M79" s="36" t="s">
        <v>141</v>
      </c>
      <c r="N79" s="36">
        <v>4.6718712441218335E-2</v>
      </c>
    </row>
    <row r="80" spans="13:21">
      <c r="M80" s="36" t="s">
        <v>142</v>
      </c>
      <c r="N80" s="36">
        <v>2.1826380921652492E-3</v>
      </c>
    </row>
    <row r="81" spans="1:21">
      <c r="M81" s="36" t="s">
        <v>143</v>
      </c>
      <c r="N81" s="36">
        <v>-0.16412025555914053</v>
      </c>
    </row>
    <row r="82" spans="1:21">
      <c r="M82" s="36" t="s">
        <v>144</v>
      </c>
      <c r="N82" s="36">
        <v>3.9279982507350715E-2</v>
      </c>
    </row>
    <row r="83" spans="1:21" ht="16.2" thickBot="1">
      <c r="M83" s="37" t="s">
        <v>145</v>
      </c>
      <c r="N83" s="37">
        <v>8</v>
      </c>
    </row>
    <row r="85" spans="1:21" ht="16.2" thickBot="1">
      <c r="M85" t="s">
        <v>146</v>
      </c>
    </row>
    <row r="86" spans="1:21">
      <c r="M86" s="38"/>
      <c r="N86" s="38" t="s">
        <v>151</v>
      </c>
      <c r="O86" s="38" t="s">
        <v>152</v>
      </c>
      <c r="P86" s="38" t="s">
        <v>153</v>
      </c>
      <c r="Q86" s="38" t="s">
        <v>135</v>
      </c>
      <c r="R86" s="38" t="s">
        <v>154</v>
      </c>
    </row>
    <row r="87" spans="1:21">
      <c r="M87" s="36" t="s">
        <v>147</v>
      </c>
      <c r="N87" s="36">
        <v>1</v>
      </c>
      <c r="O87" s="36">
        <v>2.0249975208332452E-5</v>
      </c>
      <c r="P87" s="36">
        <v>2.0249975208332452E-5</v>
      </c>
      <c r="Q87" s="36">
        <v>1.3124474531042603E-2</v>
      </c>
      <c r="R87" s="36">
        <v>0.91252979326306827</v>
      </c>
    </row>
    <row r="88" spans="1:21">
      <c r="M88" s="36" t="s">
        <v>148</v>
      </c>
      <c r="N88" s="36">
        <v>6</v>
      </c>
      <c r="O88" s="36">
        <v>9.2575021546666691E-3</v>
      </c>
      <c r="P88" s="36">
        <v>1.5429170257777781E-3</v>
      </c>
      <c r="Q88" s="36"/>
      <c r="R88" s="36"/>
    </row>
    <row r="89" spans="1:21" ht="16.2" thickBot="1">
      <c r="M89" s="37" t="s">
        <v>149</v>
      </c>
      <c r="N89" s="37">
        <v>7</v>
      </c>
      <c r="O89" s="37">
        <v>9.2777521298750016E-3</v>
      </c>
      <c r="P89" s="37"/>
      <c r="Q89" s="37"/>
      <c r="R89" s="37"/>
    </row>
    <row r="90" spans="1:21" ht="16.2" thickBot="1"/>
    <row r="91" spans="1:21">
      <c r="M91" s="38"/>
      <c r="N91" s="38" t="s">
        <v>155</v>
      </c>
      <c r="O91" s="38" t="s">
        <v>144</v>
      </c>
      <c r="P91" s="38" t="s">
        <v>156</v>
      </c>
      <c r="Q91" s="38" t="s">
        <v>157</v>
      </c>
      <c r="R91" s="38" t="s">
        <v>158</v>
      </c>
      <c r="S91" s="38" t="s">
        <v>159</v>
      </c>
      <c r="T91" s="38" t="s">
        <v>160</v>
      </c>
      <c r="U91" s="38" t="s">
        <v>161</v>
      </c>
    </row>
    <row r="92" spans="1:21">
      <c r="M92" s="36" t="s">
        <v>150</v>
      </c>
      <c r="N92" s="36">
        <v>1.2452676666666669</v>
      </c>
      <c r="O92" s="36">
        <v>2.2678308474382725E-2</v>
      </c>
      <c r="P92" s="36">
        <v>54.910077092976906</v>
      </c>
      <c r="Q92" s="36">
        <v>2.4497684390682712E-9</v>
      </c>
      <c r="R92" s="36">
        <v>1.1897758448967783</v>
      </c>
      <c r="S92" s="36">
        <v>1.3007594884365554</v>
      </c>
      <c r="T92" s="36">
        <v>1.1897758448967783</v>
      </c>
      <c r="U92" s="36">
        <v>1.3007594884365554</v>
      </c>
    </row>
    <row r="93" spans="1:21" ht="16.2" thickBot="1">
      <c r="A93" t="s">
        <v>170</v>
      </c>
      <c r="B93" t="s">
        <v>11</v>
      </c>
      <c r="D93" t="s">
        <v>186</v>
      </c>
      <c r="E93" t="s">
        <v>17</v>
      </c>
      <c r="M93" s="37" t="s">
        <v>162</v>
      </c>
      <c r="N93" s="37">
        <v>3.2863333333332484E-3</v>
      </c>
      <c r="O93" s="37">
        <v>2.868604330357909E-2</v>
      </c>
      <c r="P93" s="37">
        <v>0.1145620990163959</v>
      </c>
      <c r="Q93" s="37">
        <v>0.9125297932630686</v>
      </c>
      <c r="R93" s="37">
        <v>-6.6905885988652214E-2</v>
      </c>
      <c r="S93" s="37">
        <v>7.3478552655318718E-2</v>
      </c>
      <c r="T93" s="37">
        <v>-6.6905885988652214E-2</v>
      </c>
      <c r="U93" s="37">
        <v>7.3478552655318718E-2</v>
      </c>
    </row>
    <row r="94" spans="1:21">
      <c r="A94" s="41">
        <v>0</v>
      </c>
      <c r="B94" s="41">
        <v>1.1733389999999999</v>
      </c>
      <c r="C94" t="s">
        <v>179</v>
      </c>
      <c r="D94">
        <f>LINEST(B94:B108,A94:A108,TRUE,TRUE)</f>
        <v>9.3180357142857268E-4</v>
      </c>
      <c r="E94" s="41">
        <v>0.98216999999999999</v>
      </c>
    </row>
    <row r="95" spans="1:21">
      <c r="A95" s="41">
        <v>0</v>
      </c>
      <c r="B95" s="41">
        <v>1.1354489999999999</v>
      </c>
      <c r="C95" t="s">
        <v>180</v>
      </c>
      <c r="E95" s="41">
        <v>1.078533</v>
      </c>
      <c r="M95" s="8" t="s">
        <v>169</v>
      </c>
    </row>
    <row r="96" spans="1:21">
      <c r="A96">
        <v>1</v>
      </c>
      <c r="B96">
        <v>1.16187</v>
      </c>
      <c r="C96" t="s">
        <v>181</v>
      </c>
      <c r="E96">
        <v>0.929809</v>
      </c>
      <c r="M96" t="s">
        <v>139</v>
      </c>
    </row>
    <row r="97" spans="1:21" ht="16.2" thickBot="1">
      <c r="A97">
        <v>1</v>
      </c>
      <c r="B97">
        <v>1.0593520000000001</v>
      </c>
      <c r="C97" t="s">
        <v>182</v>
      </c>
      <c r="E97">
        <v>0.94026900000000002</v>
      </c>
    </row>
    <row r="98" spans="1:21">
      <c r="A98">
        <v>1</v>
      </c>
      <c r="B98">
        <v>1.0358430000000001</v>
      </c>
      <c r="C98" t="s">
        <v>183</v>
      </c>
      <c r="E98">
        <v>0.98816599999999999</v>
      </c>
      <c r="M98" s="39" t="s">
        <v>140</v>
      </c>
      <c r="N98" s="39"/>
    </row>
    <row r="99" spans="1:21">
      <c r="A99" s="41">
        <v>0</v>
      </c>
      <c r="B99" s="41">
        <v>1.1364829999999999</v>
      </c>
      <c r="C99" t="s">
        <v>184</v>
      </c>
      <c r="E99" s="41">
        <v>1.007277</v>
      </c>
      <c r="M99" s="36" t="s">
        <v>141</v>
      </c>
      <c r="N99" s="36">
        <v>6.0889057096921682E-3</v>
      </c>
    </row>
    <row r="100" spans="1:21">
      <c r="A100" s="41">
        <v>0</v>
      </c>
      <c r="B100" s="41">
        <v>1.1247590000000001</v>
      </c>
      <c r="C100" t="s">
        <v>185</v>
      </c>
      <c r="E100" s="41">
        <v>1.150304</v>
      </c>
      <c r="M100" s="36" t="s">
        <v>142</v>
      </c>
      <c r="N100" s="36">
        <v>3.7074772741521885E-5</v>
      </c>
    </row>
    <row r="101" spans="1:21">
      <c r="A101" s="41">
        <v>0</v>
      </c>
      <c r="B101" s="41">
        <v>1.1887730000000001</v>
      </c>
      <c r="C101" t="s">
        <v>171</v>
      </c>
      <c r="E101" s="41">
        <v>0.90817400000000004</v>
      </c>
      <c r="M101" s="36" t="s">
        <v>143</v>
      </c>
      <c r="N101" s="36">
        <v>-7.6883150244739892E-2</v>
      </c>
    </row>
    <row r="102" spans="1:21">
      <c r="A102" s="41">
        <v>0</v>
      </c>
      <c r="B102" s="41">
        <v>1.2533730000000001</v>
      </c>
      <c r="C102" t="s">
        <v>172</v>
      </c>
      <c r="E102" s="41">
        <v>0.86155400000000004</v>
      </c>
      <c r="M102" s="36" t="s">
        <v>144</v>
      </c>
      <c r="N102" s="36">
        <v>8.2007538945931088E-2</v>
      </c>
    </row>
    <row r="103" spans="1:21" ht="16.2" thickBot="1">
      <c r="A103">
        <v>1</v>
      </c>
      <c r="B103">
        <v>1.2039569999999999</v>
      </c>
      <c r="C103" t="s">
        <v>173</v>
      </c>
      <c r="E103">
        <v>0.81773600000000002</v>
      </c>
      <c r="M103" s="37" t="s">
        <v>145</v>
      </c>
      <c r="N103" s="37">
        <v>15</v>
      </c>
    </row>
    <row r="104" spans="1:21">
      <c r="A104">
        <v>1</v>
      </c>
      <c r="B104">
        <v>1.274437</v>
      </c>
      <c r="C104" t="s">
        <v>174</v>
      </c>
      <c r="E104">
        <v>0.84273799999999999</v>
      </c>
    </row>
    <row r="105" spans="1:21" ht="16.2" thickBot="1">
      <c r="A105">
        <v>1</v>
      </c>
      <c r="B105">
        <v>1.230664</v>
      </c>
      <c r="C105" t="s">
        <v>175</v>
      </c>
      <c r="E105">
        <v>0.74895100000000003</v>
      </c>
      <c r="M105" t="s">
        <v>146</v>
      </c>
    </row>
    <row r="106" spans="1:21">
      <c r="A106">
        <v>1</v>
      </c>
      <c r="B106">
        <v>1.2646390000000001</v>
      </c>
      <c r="C106" t="s">
        <v>176</v>
      </c>
      <c r="E106">
        <v>0.81496299999999999</v>
      </c>
      <c r="M106" s="38"/>
      <c r="N106" s="38" t="s">
        <v>151</v>
      </c>
      <c r="O106" s="38" t="s">
        <v>152</v>
      </c>
      <c r="P106" s="38" t="s">
        <v>153</v>
      </c>
      <c r="Q106" s="38" t="s">
        <v>135</v>
      </c>
      <c r="R106" s="38" t="s">
        <v>154</v>
      </c>
    </row>
    <row r="107" spans="1:21">
      <c r="A107" s="41">
        <v>0</v>
      </c>
      <c r="B107" s="41">
        <v>1.2936570000000001</v>
      </c>
      <c r="C107" t="s">
        <v>177</v>
      </c>
      <c r="E107" s="41">
        <v>0.87975099999999995</v>
      </c>
      <c r="M107" s="36" t="s">
        <v>147</v>
      </c>
      <c r="N107" s="36">
        <v>1</v>
      </c>
      <c r="O107" s="36">
        <v>3.2414961440435652E-6</v>
      </c>
      <c r="P107" s="36">
        <v>3.2414961440435652E-6</v>
      </c>
      <c r="Q107" s="36">
        <v>4.8198991530635821E-4</v>
      </c>
      <c r="R107" s="36">
        <v>0.98281783719286664</v>
      </c>
    </row>
    <row r="108" spans="1:21">
      <c r="A108">
        <v>1</v>
      </c>
      <c r="B108">
        <v>1.2690729999999999</v>
      </c>
      <c r="C108" t="s">
        <v>178</v>
      </c>
      <c r="E108">
        <v>0.86911700000000003</v>
      </c>
      <c r="M108" s="36" t="s">
        <v>148</v>
      </c>
      <c r="N108" s="36">
        <v>13</v>
      </c>
      <c r="O108" s="36">
        <v>8.7428073771589274E-2</v>
      </c>
      <c r="P108" s="36">
        <v>6.7252364439684053E-3</v>
      </c>
      <c r="Q108" s="36"/>
      <c r="R108" s="36"/>
    </row>
    <row r="109" spans="1:21" ht="16.2" thickBot="1">
      <c r="M109" s="37" t="s">
        <v>149</v>
      </c>
      <c r="N109" s="37">
        <v>14</v>
      </c>
      <c r="O109" s="37">
        <v>8.7431315267733317E-2</v>
      </c>
      <c r="P109" s="37"/>
      <c r="Q109" s="37"/>
      <c r="R109" s="37"/>
    </row>
    <row r="110" spans="1:21" ht="16.2" thickBot="1">
      <c r="D110" t="s">
        <v>192</v>
      </c>
    </row>
    <row r="111" spans="1:21">
      <c r="D111">
        <f>LINEST(E94:E108,A94:A108,TRUE,TRUE)</f>
        <v>-0.11214037499999996</v>
      </c>
      <c r="M111" s="38"/>
      <c r="N111" s="38" t="s">
        <v>155</v>
      </c>
      <c r="O111" s="38" t="s">
        <v>144</v>
      </c>
      <c r="P111" s="38" t="s">
        <v>156</v>
      </c>
      <c r="Q111" s="38" t="s">
        <v>157</v>
      </c>
      <c r="R111" s="38" t="s">
        <v>158</v>
      </c>
      <c r="S111" s="38" t="s">
        <v>159</v>
      </c>
      <c r="T111" s="38" t="s">
        <v>160</v>
      </c>
      <c r="U111" s="38" t="s">
        <v>161</v>
      </c>
    </row>
    <row r="112" spans="1:21">
      <c r="M112" s="36" t="s">
        <v>150</v>
      </c>
      <c r="N112" s="36">
        <v>1.1865475714285716</v>
      </c>
      <c r="O112" s="36">
        <v>3.0995936240482528E-2</v>
      </c>
      <c r="P112" s="36">
        <v>38.280746295989289</v>
      </c>
      <c r="Q112" s="36">
        <v>9.4458383987428381E-15</v>
      </c>
      <c r="R112" s="36">
        <v>1.1195849222969139</v>
      </c>
      <c r="S112" s="36">
        <v>1.2535102205602293</v>
      </c>
      <c r="T112" s="36">
        <v>1.1195849222969139</v>
      </c>
      <c r="U112" s="36">
        <v>1.2535102205602293</v>
      </c>
    </row>
    <row r="113" spans="13:21" ht="16.2" thickBot="1">
      <c r="M113" s="37" t="s">
        <v>162</v>
      </c>
      <c r="N113" s="37">
        <v>9.3180357142857268E-4</v>
      </c>
      <c r="O113" s="37">
        <v>4.2442933674760382E-2</v>
      </c>
      <c r="P113" s="37">
        <v>2.195426872630838E-2</v>
      </c>
      <c r="Q113" s="37">
        <v>0.98281783719285587</v>
      </c>
      <c r="R113" s="37">
        <v>-9.0760580027852936E-2</v>
      </c>
      <c r="S113" s="37">
        <v>9.2624187170710068E-2</v>
      </c>
      <c r="T113" s="37">
        <v>-9.0760580027852936E-2</v>
      </c>
      <c r="U113" s="37">
        <v>9.2624187170710068E-2</v>
      </c>
    </row>
    <row r="116" spans="13:21">
      <c r="M116" s="8" t="s">
        <v>189</v>
      </c>
    </row>
    <row r="117" spans="13:21">
      <c r="M117" t="s">
        <v>139</v>
      </c>
    </row>
    <row r="118" spans="13:21" ht="16.2" thickBot="1"/>
    <row r="119" spans="13:21">
      <c r="M119" s="39" t="s">
        <v>140</v>
      </c>
      <c r="N119" s="39"/>
    </row>
    <row r="120" spans="13:21">
      <c r="M120" s="36" t="s">
        <v>141</v>
      </c>
      <c r="N120" s="36">
        <v>0.69376474754248785</v>
      </c>
    </row>
    <row r="121" spans="13:21">
      <c r="M121" s="36" t="s">
        <v>142</v>
      </c>
      <c r="N121" s="36">
        <v>0.48130952493269186</v>
      </c>
      <c r="O121" t="s">
        <v>187</v>
      </c>
    </row>
    <row r="122" spans="13:21">
      <c r="M122" s="36" t="s">
        <v>143</v>
      </c>
      <c r="N122" s="36">
        <v>0.37757142991923021</v>
      </c>
    </row>
    <row r="123" spans="13:21">
      <c r="M123" s="36" t="s">
        <v>144</v>
      </c>
      <c r="N123" s="36">
        <v>6.1893408140124263E-2</v>
      </c>
    </row>
    <row r="124" spans="13:21" ht="16.2" thickBot="1">
      <c r="M124" s="37" t="s">
        <v>145</v>
      </c>
      <c r="N124" s="37">
        <v>7</v>
      </c>
    </row>
    <row r="126" spans="13:21" ht="16.2" thickBot="1">
      <c r="M126" t="s">
        <v>146</v>
      </c>
    </row>
    <row r="127" spans="13:21">
      <c r="M127" s="38"/>
      <c r="N127" s="38" t="s">
        <v>151</v>
      </c>
      <c r="O127" s="38" t="s">
        <v>152</v>
      </c>
      <c r="P127" s="38" t="s">
        <v>153</v>
      </c>
      <c r="Q127" s="38" t="s">
        <v>135</v>
      </c>
      <c r="R127" s="38" t="s">
        <v>154</v>
      </c>
    </row>
    <row r="128" spans="13:21">
      <c r="M128" s="36" t="s">
        <v>147</v>
      </c>
      <c r="N128" s="36">
        <v>1</v>
      </c>
      <c r="O128" s="36">
        <v>1.7773582849714281E-2</v>
      </c>
      <c r="P128" s="36">
        <v>1.7773582849714281E-2</v>
      </c>
      <c r="Q128" s="36">
        <v>4.6396603376053367</v>
      </c>
      <c r="R128" s="36">
        <v>8.3821474739890239E-2</v>
      </c>
    </row>
    <row r="129" spans="13:21">
      <c r="M129" s="36" t="s">
        <v>148</v>
      </c>
      <c r="N129" s="36">
        <v>5</v>
      </c>
      <c r="O129" s="36">
        <v>1.9153969856E-2</v>
      </c>
      <c r="P129" s="36">
        <v>3.8307939712000001E-3</v>
      </c>
      <c r="Q129" s="36"/>
      <c r="R129" s="36"/>
    </row>
    <row r="130" spans="13:21" ht="16.2" thickBot="1">
      <c r="M130" s="37" t="s">
        <v>149</v>
      </c>
      <c r="N130" s="37">
        <v>6</v>
      </c>
      <c r="O130" s="37">
        <v>3.6927552705714281E-2</v>
      </c>
      <c r="P130" s="37"/>
      <c r="Q130" s="37"/>
      <c r="R130" s="37"/>
    </row>
    <row r="131" spans="13:21" ht="16.2" thickBot="1"/>
    <row r="132" spans="13:21">
      <c r="M132" s="38"/>
      <c r="N132" s="38" t="s">
        <v>155</v>
      </c>
      <c r="O132" s="38" t="s">
        <v>144</v>
      </c>
      <c r="P132" s="38" t="s">
        <v>156</v>
      </c>
      <c r="Q132" s="38" t="s">
        <v>157</v>
      </c>
      <c r="R132" s="38" t="s">
        <v>158</v>
      </c>
      <c r="S132" s="38" t="s">
        <v>159</v>
      </c>
      <c r="T132" s="38" t="s">
        <v>160</v>
      </c>
      <c r="U132" s="38" t="s">
        <v>161</v>
      </c>
    </row>
    <row r="133" spans="13:21">
      <c r="M133" s="36" t="s">
        <v>150</v>
      </c>
      <c r="N133" s="36">
        <v>1.0545710000000001</v>
      </c>
      <c r="O133" s="36">
        <v>3.0946704070062128E-2</v>
      </c>
      <c r="P133" s="36">
        <v>34.077005344817742</v>
      </c>
      <c r="Q133" s="36">
        <v>4.0925880300767099E-7</v>
      </c>
      <c r="R133" s="36">
        <v>0.97501996464468599</v>
      </c>
      <c r="S133" s="36">
        <v>1.1341220353553143</v>
      </c>
      <c r="T133" s="36">
        <v>0.97501996464468599</v>
      </c>
      <c r="U133" s="36">
        <v>1.1341220353553143</v>
      </c>
    </row>
    <row r="134" spans="13:21" ht="16.2" thickBot="1">
      <c r="M134" s="37" t="s">
        <v>162</v>
      </c>
      <c r="N134" s="37">
        <v>-0.10182299999999997</v>
      </c>
      <c r="O134" s="37">
        <v>4.7271871303485896E-2</v>
      </c>
      <c r="P134" s="37">
        <v>-2.1539870792568223</v>
      </c>
      <c r="Q134" s="37">
        <v>8.3821474739890295E-2</v>
      </c>
      <c r="R134" s="37">
        <v>-0.22333921370927839</v>
      </c>
      <c r="S134" s="37">
        <v>1.9693213709278456E-2</v>
      </c>
      <c r="T134" s="37">
        <v>-0.22333921370927839</v>
      </c>
      <c r="U134" s="37">
        <v>1.9693213709278456E-2</v>
      </c>
    </row>
    <row r="136" spans="13:21">
      <c r="M136" s="8" t="s">
        <v>190</v>
      </c>
    </row>
    <row r="137" spans="13:21">
      <c r="M137" t="s">
        <v>139</v>
      </c>
    </row>
    <row r="138" spans="13:21" ht="16.2" thickBot="1"/>
    <row r="139" spans="13:21">
      <c r="M139" s="39" t="s">
        <v>140</v>
      </c>
      <c r="N139" s="39"/>
    </row>
    <row r="140" spans="13:21">
      <c r="M140" s="36" t="s">
        <v>141</v>
      </c>
      <c r="N140" s="36">
        <v>0.67906916849206</v>
      </c>
    </row>
    <row r="141" spans="13:21">
      <c r="M141" s="36" t="s">
        <v>142</v>
      </c>
      <c r="N141" s="36">
        <v>0.46113493559649771</v>
      </c>
      <c r="O141" t="s">
        <v>188</v>
      </c>
    </row>
    <row r="142" spans="13:21">
      <c r="M142" s="36" t="s">
        <v>143</v>
      </c>
      <c r="N142" s="36">
        <v>0.37132409152924734</v>
      </c>
    </row>
    <row r="143" spans="13:21">
      <c r="M143" s="36" t="s">
        <v>144</v>
      </c>
      <c r="N143" s="36">
        <v>3.8952230374024933E-2</v>
      </c>
    </row>
    <row r="144" spans="13:21" ht="16.2" thickBot="1">
      <c r="M144" s="37" t="s">
        <v>145</v>
      </c>
      <c r="N144" s="37">
        <v>8</v>
      </c>
    </row>
    <row r="146" spans="13:21" ht="16.2" thickBot="1">
      <c r="M146" t="s">
        <v>146</v>
      </c>
    </row>
    <row r="147" spans="13:21">
      <c r="M147" s="38"/>
      <c r="N147" s="38" t="s">
        <v>151</v>
      </c>
      <c r="O147" s="38" t="s">
        <v>152</v>
      </c>
      <c r="P147" s="38" t="s">
        <v>153</v>
      </c>
      <c r="Q147" s="38" t="s">
        <v>135</v>
      </c>
      <c r="R147" s="38" t="s">
        <v>154</v>
      </c>
    </row>
    <row r="148" spans="13:21">
      <c r="M148" s="36" t="s">
        <v>147</v>
      </c>
      <c r="N148" s="36">
        <v>1</v>
      </c>
      <c r="O148" s="36">
        <v>7.7904744533333313E-3</v>
      </c>
      <c r="P148" s="36">
        <v>7.7904744533333313E-3</v>
      </c>
      <c r="Q148" s="36">
        <v>5.1345128796607202</v>
      </c>
      <c r="R148" s="36">
        <v>6.4023097723484301E-2</v>
      </c>
    </row>
    <row r="149" spans="13:21">
      <c r="M149" s="36" t="s">
        <v>148</v>
      </c>
      <c r="N149" s="36">
        <v>6</v>
      </c>
      <c r="O149" s="36">
        <v>9.1036575066666646E-3</v>
      </c>
      <c r="P149" s="36">
        <v>1.5172762511111108E-3</v>
      </c>
      <c r="Q149" s="36"/>
      <c r="R149" s="36"/>
    </row>
    <row r="150" spans="13:21" ht="16.2" thickBot="1">
      <c r="M150" s="37" t="s">
        <v>149</v>
      </c>
      <c r="N150" s="37">
        <v>7</v>
      </c>
      <c r="O150" s="37">
        <v>1.6894131959999996E-2</v>
      </c>
      <c r="P150" s="37"/>
      <c r="Q150" s="37"/>
      <c r="R150" s="37"/>
    </row>
    <row r="151" spans="13:21" ht="16.2" thickBot="1"/>
    <row r="152" spans="13:21">
      <c r="M152" s="38"/>
      <c r="N152" s="38" t="s">
        <v>155</v>
      </c>
      <c r="O152" s="38" t="s">
        <v>144</v>
      </c>
      <c r="P152" s="38" t="s">
        <v>156</v>
      </c>
      <c r="Q152" s="38" t="s">
        <v>157</v>
      </c>
      <c r="R152" s="38" t="s">
        <v>158</v>
      </c>
      <c r="S152" s="38" t="s">
        <v>159</v>
      </c>
      <c r="T152" s="38" t="s">
        <v>160</v>
      </c>
      <c r="U152" s="38" t="s">
        <v>161</v>
      </c>
    </row>
    <row r="153" spans="13:21">
      <c r="M153" s="36" t="s">
        <v>150</v>
      </c>
      <c r="N153" s="36">
        <v>0.88315966666666668</v>
      </c>
      <c r="O153" s="36">
        <v>2.2489080691979611E-2</v>
      </c>
      <c r="P153" s="36">
        <v>39.270598863635726</v>
      </c>
      <c r="Q153" s="36">
        <v>1.8216781491228913E-8</v>
      </c>
      <c r="R153" s="36">
        <v>0.82813086860010621</v>
      </c>
      <c r="S153" s="36">
        <v>0.93818846473322715</v>
      </c>
      <c r="T153" s="36">
        <v>0.82813086860010621</v>
      </c>
      <c r="U153" s="36">
        <v>0.93818846473322715</v>
      </c>
    </row>
    <row r="154" spans="13:21" ht="16.2" thickBot="1">
      <c r="M154" s="37" t="s">
        <v>162</v>
      </c>
      <c r="N154" s="37">
        <v>-6.445866666666665E-2</v>
      </c>
      <c r="O154" s="37">
        <v>2.8446686987988464E-2</v>
      </c>
      <c r="P154" s="37">
        <v>-2.2659463541003615</v>
      </c>
      <c r="Q154" s="37">
        <v>6.4023097723484301E-2</v>
      </c>
      <c r="R154" s="37">
        <v>-0.13406520218338702</v>
      </c>
      <c r="S154" s="37">
        <v>5.1478688500537217E-3</v>
      </c>
      <c r="T154" s="37">
        <v>-0.13406520218338702</v>
      </c>
      <c r="U154" s="37">
        <v>5.1478688500537217E-3</v>
      </c>
    </row>
    <row r="156" spans="13:21">
      <c r="M156" s="8" t="s">
        <v>191</v>
      </c>
    </row>
    <row r="157" spans="13:21">
      <c r="M157" t="s">
        <v>139</v>
      </c>
    </row>
    <row r="158" spans="13:21" ht="16.2" thickBot="1"/>
    <row r="159" spans="13:21">
      <c r="M159" s="39" t="s">
        <v>140</v>
      </c>
      <c r="N159" s="39"/>
    </row>
    <row r="160" spans="13:21">
      <c r="M160" s="36" t="s">
        <v>141</v>
      </c>
      <c r="N160" s="36">
        <v>0.54293622436842959</v>
      </c>
    </row>
    <row r="161" spans="13:21">
      <c r="M161" s="36" t="s">
        <v>142</v>
      </c>
      <c r="N161" s="36">
        <v>0.29477974373144566</v>
      </c>
    </row>
    <row r="162" spans="13:21">
      <c r="M162" s="36" t="s">
        <v>143</v>
      </c>
      <c r="N162" s="36">
        <v>0.24053203171078769</v>
      </c>
    </row>
    <row r="163" spans="13:21">
      <c r="M163" s="36" t="s">
        <v>144</v>
      </c>
      <c r="N163" s="36">
        <v>9.2950618188814046E-2</v>
      </c>
    </row>
    <row r="164" spans="13:21" ht="16.2" thickBot="1">
      <c r="M164" s="37" t="s">
        <v>145</v>
      </c>
      <c r="N164" s="37">
        <v>15</v>
      </c>
    </row>
    <row r="166" spans="13:21" ht="16.2" thickBot="1">
      <c r="M166" t="s">
        <v>146</v>
      </c>
    </row>
    <row r="167" spans="13:21">
      <c r="M167" s="38"/>
      <c r="N167" s="38" t="s">
        <v>151</v>
      </c>
      <c r="O167" s="38" t="s">
        <v>152</v>
      </c>
      <c r="P167" s="38" t="s">
        <v>153</v>
      </c>
      <c r="Q167" s="38" t="s">
        <v>135</v>
      </c>
      <c r="R167" s="38" t="s">
        <v>154</v>
      </c>
    </row>
    <row r="168" spans="13:21">
      <c r="M168" s="36" t="s">
        <v>147</v>
      </c>
      <c r="N168" s="36">
        <v>1</v>
      </c>
      <c r="O168" s="36">
        <v>4.694839783252501E-2</v>
      </c>
      <c r="P168" s="36">
        <v>4.694839783252501E-2</v>
      </c>
      <c r="Q168" s="36">
        <v>5.4339571707501841</v>
      </c>
      <c r="R168" s="36">
        <v>3.6489120521079457E-2</v>
      </c>
    </row>
    <row r="169" spans="13:21">
      <c r="M169" s="36" t="s">
        <v>148</v>
      </c>
      <c r="N169" s="36">
        <v>13</v>
      </c>
      <c r="O169" s="36">
        <v>0.11231762648187495</v>
      </c>
      <c r="P169" s="36">
        <v>8.6398174216826881E-3</v>
      </c>
      <c r="Q169" s="36"/>
      <c r="R169" s="36"/>
    </row>
    <row r="170" spans="13:21" ht="16.2" thickBot="1">
      <c r="M170" s="37" t="s">
        <v>149</v>
      </c>
      <c r="N170" s="37">
        <v>14</v>
      </c>
      <c r="O170" s="37">
        <v>0.15926602431439996</v>
      </c>
      <c r="P170" s="37"/>
      <c r="Q170" s="37"/>
      <c r="R170" s="37"/>
    </row>
    <row r="171" spans="13:21" ht="16.2" thickBot="1"/>
    <row r="172" spans="13:21">
      <c r="M172" s="38"/>
      <c r="N172" s="38" t="s">
        <v>155</v>
      </c>
      <c r="O172" s="38" t="s">
        <v>144</v>
      </c>
      <c r="P172" s="38" t="s">
        <v>156</v>
      </c>
      <c r="Q172" s="38" t="s">
        <v>157</v>
      </c>
      <c r="R172" s="38" t="s">
        <v>158</v>
      </c>
      <c r="S172" s="38" t="s">
        <v>159</v>
      </c>
      <c r="T172" s="38" t="s">
        <v>160</v>
      </c>
      <c r="U172" s="38" t="s">
        <v>161</v>
      </c>
    </row>
    <row r="173" spans="13:21">
      <c r="M173" s="36" t="s">
        <v>150</v>
      </c>
      <c r="N173" s="36">
        <v>0.98110900000000012</v>
      </c>
      <c r="O173" s="36">
        <v>3.5132031419616995E-2</v>
      </c>
      <c r="P173" s="36">
        <v>27.926338453977621</v>
      </c>
      <c r="Q173" s="36">
        <v>5.4389496408653863E-13</v>
      </c>
      <c r="R173" s="36">
        <v>0.90521086048319355</v>
      </c>
      <c r="S173" s="36">
        <v>1.0570071395168068</v>
      </c>
      <c r="T173" s="36">
        <v>0.90521086048319355</v>
      </c>
      <c r="U173" s="36">
        <v>1.0570071395168068</v>
      </c>
    </row>
    <row r="174" spans="13:21" ht="16.2" thickBot="1">
      <c r="M174" s="37" t="s">
        <v>162</v>
      </c>
      <c r="N174" s="37">
        <v>-0.11214037499999996</v>
      </c>
      <c r="O174" s="37">
        <v>4.8106515248761174E-2</v>
      </c>
      <c r="P174" s="37">
        <v>-2.3310849771619608</v>
      </c>
      <c r="Q174" s="37">
        <v>3.648912052107952E-2</v>
      </c>
      <c r="R174" s="37">
        <v>-0.216068182715073</v>
      </c>
      <c r="S174" s="37">
        <v>-8.2125672849269332E-3</v>
      </c>
      <c r="T174" s="37">
        <v>-0.216068182715073</v>
      </c>
      <c r="U174" s="37">
        <v>-8.2125672849269332E-3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FAEBC-D5BE-0244-8C7A-EB22C8133721}">
  <dimension ref="A4:K23"/>
  <sheetViews>
    <sheetView topLeftCell="A3" zoomScale="110" zoomScaleNormal="110" workbookViewId="0">
      <selection activeCell="O8" sqref="O8"/>
    </sheetView>
  </sheetViews>
  <sheetFormatPr defaultColWidth="15.19921875" defaultRowHeight="15.6"/>
  <cols>
    <col min="10" max="10" width="15.19921875" style="8"/>
  </cols>
  <sheetData>
    <row r="4" spans="1:11">
      <c r="A4" s="43" t="s">
        <v>5</v>
      </c>
      <c r="B4" s="8" t="s">
        <v>166</v>
      </c>
      <c r="C4" s="43" t="s">
        <v>8</v>
      </c>
      <c r="D4" s="43" t="s">
        <v>36</v>
      </c>
      <c r="E4" s="8" t="str">
        <f>'Sex as variable'!I3</f>
        <v>Pallidum SUVR</v>
      </c>
      <c r="F4" s="8" t="str">
        <f>'Sex as variable'!J3</f>
        <v>Normalized Pallidum Volume</v>
      </c>
      <c r="G4" s="8" t="str">
        <f>'Sex as variable'!L3</f>
        <v>Putamen SUVR</v>
      </c>
      <c r="H4" s="8" t="str">
        <f>'Sex as variable'!M3</f>
        <v xml:space="preserve">Normalized Putamen Volume </v>
      </c>
      <c r="I4" s="8" t="str">
        <f>'Sex as variable'!O3</f>
        <v>Caudate SUVR</v>
      </c>
      <c r="J4" s="8" t="str">
        <f>'Sex as variable'!P3</f>
        <v>Normalized Caudate Volume</v>
      </c>
      <c r="K4" s="8"/>
    </row>
    <row r="5" spans="1:11">
      <c r="A5" s="42" t="s">
        <v>21</v>
      </c>
      <c r="B5">
        <v>57</v>
      </c>
      <c r="C5" s="42">
        <f>'Sex as variable'!F4</f>
        <v>1.1541250000000001</v>
      </c>
      <c r="D5" s="42">
        <f>'Sex as variable'!G4</f>
        <v>4.5376315310464614E-3</v>
      </c>
      <c r="E5">
        <f>'Sex as variable'!I4</f>
        <v>1.1733389999999999</v>
      </c>
      <c r="F5">
        <f>'Sex as variable'!J4</f>
        <v>1.195354923969102E-3</v>
      </c>
      <c r="G5">
        <f>'Sex as variable'!L4</f>
        <v>1.4900659999999999</v>
      </c>
      <c r="H5">
        <f>'Sex as variable'!M4</f>
        <v>3.134908835118922E-3</v>
      </c>
      <c r="I5">
        <f>'Sex as variable'!O4</f>
        <v>0.98216999999999999</v>
      </c>
      <c r="J5" s="8">
        <f>'Sex as variable'!P4</f>
        <v>2.0365181674479494E-3</v>
      </c>
    </row>
    <row r="6" spans="1:11">
      <c r="A6" s="42" t="s">
        <v>22</v>
      </c>
      <c r="B6">
        <v>58</v>
      </c>
      <c r="C6" s="42">
        <f>'Sex as variable'!F5</f>
        <v>1.1155660000000001</v>
      </c>
      <c r="D6" s="42">
        <f>'Sex as variable'!G5</f>
        <v>4.781887428646968E-3</v>
      </c>
      <c r="E6">
        <f>'Sex as variable'!I5</f>
        <v>1.1354489999999999</v>
      </c>
      <c r="F6">
        <f>'Sex as variable'!J5</f>
        <v>1.3706430603809801E-3</v>
      </c>
      <c r="G6">
        <f>'Sex as variable'!L5</f>
        <v>1.4123810000000001</v>
      </c>
      <c r="H6">
        <f>'Sex as variable'!M5</f>
        <v>3.5436804197023037E-3</v>
      </c>
      <c r="I6">
        <f>'Sex as variable'!O5</f>
        <v>1.078533</v>
      </c>
      <c r="J6" s="8">
        <f>'Sex as variable'!P5</f>
        <v>2.7383430973967086E-3</v>
      </c>
    </row>
    <row r="7" spans="1:11">
      <c r="A7" s="42" t="s">
        <v>23</v>
      </c>
      <c r="B7">
        <v>65</v>
      </c>
      <c r="C7" s="42">
        <f>'Sex as variable'!F6</f>
        <v>1.1145579999999999</v>
      </c>
      <c r="D7" s="42">
        <f>'Sex as variable'!G6</f>
        <v>4.3066180443809936E-3</v>
      </c>
      <c r="E7">
        <f>'Sex as variable'!I6</f>
        <v>1.16187</v>
      </c>
      <c r="F7">
        <f>'Sex as variable'!J6</f>
        <v>1.1927317132824707E-3</v>
      </c>
      <c r="G7">
        <f>'Sex as variable'!L6</f>
        <v>1.37293</v>
      </c>
      <c r="H7">
        <f>'Sex as variable'!M6</f>
        <v>2.4892497122315552E-3</v>
      </c>
      <c r="I7">
        <f>'Sex as variable'!O6</f>
        <v>0.929809</v>
      </c>
      <c r="J7" s="8">
        <f>'Sex as variable'!P6</f>
        <v>2.157378423891802E-3</v>
      </c>
    </row>
    <row r="8" spans="1:11">
      <c r="A8" s="42" t="s">
        <v>24</v>
      </c>
      <c r="B8">
        <v>52</v>
      </c>
      <c r="C8" s="42">
        <f>'Sex as variable'!F7</f>
        <v>1.048122</v>
      </c>
      <c r="D8" s="42">
        <f>'Sex as variable'!G7</f>
        <v>4.5762827549289588E-3</v>
      </c>
      <c r="E8">
        <f>'Sex as variable'!I7</f>
        <v>1.0593520000000001</v>
      </c>
      <c r="F8">
        <f>'Sex as variable'!J7</f>
        <v>1.2263073493883744E-3</v>
      </c>
      <c r="G8">
        <f>'Sex as variable'!L7</f>
        <v>1.35701</v>
      </c>
      <c r="H8">
        <f>'Sex as variable'!M7</f>
        <v>2.7113757040154451E-3</v>
      </c>
      <c r="I8">
        <f>'Sex as variable'!O7</f>
        <v>0.94026900000000002</v>
      </c>
      <c r="J8" s="8">
        <f>'Sex as variable'!P7</f>
        <v>2.3182764021973798E-3</v>
      </c>
    </row>
    <row r="9" spans="1:11">
      <c r="A9" s="42" t="s">
        <v>25</v>
      </c>
      <c r="B9">
        <v>56</v>
      </c>
      <c r="C9" s="42">
        <f>'Sex as variable'!F8</f>
        <v>1.123702</v>
      </c>
      <c r="D9" s="42">
        <f>'Sex as variable'!G8</f>
        <v>4.7906812993900394E-3</v>
      </c>
      <c r="E9">
        <f>'Sex as variable'!I8</f>
        <v>1.0358430000000001</v>
      </c>
      <c r="F9">
        <f>'Sex as variable'!J8</f>
        <v>1.2456604008672389E-3</v>
      </c>
      <c r="G9">
        <f>'Sex as variable'!L8</f>
        <v>1.2736099999999999</v>
      </c>
      <c r="H9">
        <f>'Sex as variable'!M8</f>
        <v>3.2252388399487716E-3</v>
      </c>
      <c r="I9">
        <f>'Sex as variable'!O8</f>
        <v>0.98816599999999999</v>
      </c>
      <c r="J9" s="8">
        <f>'Sex as variable'!P8</f>
        <v>1.9176840882407708E-3</v>
      </c>
    </row>
    <row r="10" spans="1:11">
      <c r="A10" s="42" t="s">
        <v>26</v>
      </c>
      <c r="B10">
        <v>51</v>
      </c>
      <c r="C10" s="42">
        <f>'Sex as variable'!F9</f>
        <v>1.1302779999999999</v>
      </c>
      <c r="D10" s="42">
        <f>'Sex as variable'!G9</f>
        <v>4.9213299808920476E-3</v>
      </c>
      <c r="E10">
        <f>'Sex as variable'!I9</f>
        <v>1.1364829999999999</v>
      </c>
      <c r="F10">
        <f>'Sex as variable'!J9</f>
        <v>1.3551409569752173E-3</v>
      </c>
      <c r="G10">
        <f>'Sex as variable'!L9</f>
        <v>1.411486</v>
      </c>
      <c r="H10">
        <f>'Sex as variable'!M9</f>
        <v>3.0847242868838913E-3</v>
      </c>
      <c r="I10">
        <f>'Sex as variable'!O9</f>
        <v>1.007277</v>
      </c>
      <c r="J10" s="8">
        <f>'Sex as variable'!P9</f>
        <v>2.8690147663544912E-3</v>
      </c>
    </row>
    <row r="11" spans="1:11">
      <c r="A11" s="42" t="s">
        <v>27</v>
      </c>
      <c r="B11">
        <v>61</v>
      </c>
      <c r="C11" s="42">
        <f>'Sex as variable'!F10</f>
        <v>1.2005429999999999</v>
      </c>
      <c r="D11" s="42">
        <f>'Sex as variable'!G10</f>
        <v>4.6483215793127084E-3</v>
      </c>
      <c r="E11">
        <f>'Sex as variable'!I10</f>
        <v>1.1247590000000001</v>
      </c>
      <c r="F11">
        <f>'Sex as variable'!J10</f>
        <v>1.4191284376411594E-3</v>
      </c>
      <c r="G11">
        <f>'Sex as variable'!L10</f>
        <v>1.4435210000000001</v>
      </c>
      <c r="H11">
        <f>'Sex as variable'!M10</f>
        <v>3.0018414729090651E-3</v>
      </c>
      <c r="I11">
        <f>'Sex as variable'!O10</f>
        <v>1.150304</v>
      </c>
      <c r="J11" s="8">
        <f>'Sex as variable'!P10</f>
        <v>2.6101510128931555E-3</v>
      </c>
    </row>
    <row r="12" spans="1:11">
      <c r="C12" s="42"/>
      <c r="D12" s="42"/>
    </row>
    <row r="13" spans="1:11">
      <c r="C13" s="42"/>
      <c r="D13" s="42"/>
    </row>
    <row r="14" spans="1:11">
      <c r="C14" s="42"/>
      <c r="D14" s="42"/>
    </row>
    <row r="15" spans="1:11">
      <c r="C15" s="42"/>
      <c r="D15" s="42"/>
    </row>
    <row r="16" spans="1:11">
      <c r="A16" s="42" t="s">
        <v>28</v>
      </c>
      <c r="B16">
        <v>54</v>
      </c>
      <c r="C16" s="42">
        <f>'Sex as variable'!F17</f>
        <v>1.187279</v>
      </c>
      <c r="D16" s="42">
        <f>'Sex as variable'!G17</f>
        <v>4.6454510735077564E-3</v>
      </c>
      <c r="E16">
        <f>'Sex as variable'!I17</f>
        <v>1.1887730000000001</v>
      </c>
      <c r="F16">
        <f>'Sex as variable'!J17</f>
        <v>9.9032431745248823E-4</v>
      </c>
      <c r="G16">
        <f>'Sex as variable'!L17</f>
        <v>1.348042</v>
      </c>
      <c r="H16">
        <f>'Sex as variable'!M17</f>
        <v>2.0458727453129232E-3</v>
      </c>
      <c r="I16">
        <f>'Sex as variable'!O17</f>
        <v>0.90817400000000004</v>
      </c>
      <c r="J16" s="8">
        <f>'Sex as variable'!P17</f>
        <v>1.5395761094995437E-3</v>
      </c>
    </row>
    <row r="17" spans="1:10">
      <c r="A17" s="42" t="s">
        <v>29</v>
      </c>
      <c r="B17">
        <v>63</v>
      </c>
      <c r="C17" s="42">
        <f>'Sex as variable'!F18</f>
        <v>1.0859890000000001</v>
      </c>
      <c r="D17" s="42">
        <f>'Sex as variable'!G18</f>
        <v>3.9770061094289632E-3</v>
      </c>
      <c r="E17">
        <f>'Sex as variable'!I18</f>
        <v>1.2533730000000001</v>
      </c>
      <c r="F17">
        <f>'Sex as variable'!J18</f>
        <v>9.231471724078015E-4</v>
      </c>
      <c r="G17">
        <f>'Sex as variable'!L18</f>
        <v>1.5049600000000001</v>
      </c>
      <c r="H17">
        <f>'Sex as variable'!M18</f>
        <v>2.090132279991289E-3</v>
      </c>
      <c r="I17">
        <f>'Sex as variable'!O18</f>
        <v>0.86155400000000004</v>
      </c>
      <c r="J17" s="8">
        <f>'Sex as variable'!P18</f>
        <v>1.3191220721719302E-3</v>
      </c>
    </row>
    <row r="18" spans="1:10">
      <c r="A18" s="42" t="s">
        <v>30</v>
      </c>
      <c r="B18">
        <v>72</v>
      </c>
      <c r="C18" s="42">
        <f>'Sex as variable'!F19</f>
        <v>1.2291639999999999</v>
      </c>
      <c r="D18" s="42">
        <f>'Sex as variable'!G19</f>
        <v>4.5675848119117648E-3</v>
      </c>
      <c r="E18">
        <f>'Sex as variable'!I19</f>
        <v>1.2039569999999999</v>
      </c>
      <c r="F18">
        <f>'Sex as variable'!J19</f>
        <v>7.7074543229011905E-4</v>
      </c>
      <c r="G18">
        <f>'Sex as variable'!L19</f>
        <v>1.3124400000000001</v>
      </c>
      <c r="H18">
        <f>'Sex as variable'!M19</f>
        <v>1.9497867164411822E-3</v>
      </c>
      <c r="I18">
        <f>'Sex as variable'!O19</f>
        <v>0.81773600000000002</v>
      </c>
      <c r="J18" s="8">
        <f>'Sex as variable'!P19</f>
        <v>1.2374892794057017E-3</v>
      </c>
    </row>
    <row r="19" spans="1:10">
      <c r="A19" s="42" t="s">
        <v>31</v>
      </c>
      <c r="B19">
        <v>55</v>
      </c>
      <c r="C19" s="42">
        <f>'Sex as variable'!F20</f>
        <v>1.10236</v>
      </c>
      <c r="D19" s="42">
        <f>'Sex as variable'!G20</f>
        <v>4.8606970981190014E-3</v>
      </c>
      <c r="E19">
        <f>'Sex as variable'!I20</f>
        <v>1.274437</v>
      </c>
      <c r="F19">
        <f>'Sex as variable'!J20</f>
        <v>8.9453351057506474E-4</v>
      </c>
      <c r="G19">
        <f>'Sex as variable'!L20</f>
        <v>1.358325</v>
      </c>
      <c r="H19">
        <f>'Sex as variable'!M20</f>
        <v>1.8995447867312951E-3</v>
      </c>
      <c r="I19">
        <f>'Sex as variable'!O20</f>
        <v>0.84273799999999999</v>
      </c>
      <c r="J19" s="8">
        <f>'Sex as variable'!P20</f>
        <v>1.7233823239856862E-3</v>
      </c>
    </row>
    <row r="20" spans="1:10">
      <c r="A20" s="42" t="s">
        <v>32</v>
      </c>
      <c r="B20">
        <v>63</v>
      </c>
      <c r="C20" s="42">
        <f>'Sex as variable'!F21</f>
        <v>1.091264</v>
      </c>
      <c r="D20" s="42">
        <f>'Sex as variable'!G21</f>
        <v>3.9244667514713432E-3</v>
      </c>
      <c r="E20">
        <f>'Sex as variable'!I21</f>
        <v>1.230664</v>
      </c>
      <c r="F20">
        <f>'Sex as variable'!J21</f>
        <v>7.6098545888007981E-4</v>
      </c>
      <c r="G20">
        <f>'Sex as variable'!L21</f>
        <v>1.358325</v>
      </c>
      <c r="H20">
        <f>'Sex as variable'!M21</f>
        <v>1.6700454372935857E-3</v>
      </c>
      <c r="I20">
        <f>'Sex as variable'!O21</f>
        <v>0.74895100000000003</v>
      </c>
      <c r="J20" s="8">
        <f>'Sex as variable'!P21</f>
        <v>1.1792978688075291E-3</v>
      </c>
    </row>
    <row r="21" spans="1:10">
      <c r="A21" s="42" t="s">
        <v>33</v>
      </c>
      <c r="B21">
        <v>62</v>
      </c>
      <c r="C21" s="42">
        <f>'Sex as variable'!F22</f>
        <v>1.094635</v>
      </c>
      <c r="D21" s="42">
        <f>'Sex as variable'!G22</f>
        <v>4.7423749177986562E-3</v>
      </c>
      <c r="E21">
        <f>'Sex as variable'!I22</f>
        <v>1.2646390000000001</v>
      </c>
      <c r="F21">
        <f>'Sex as variable'!J22</f>
        <v>7.7584907322528522E-4</v>
      </c>
      <c r="G21">
        <f>'Sex as variable'!L22</f>
        <v>1.3344849999999999</v>
      </c>
      <c r="H21">
        <f>'Sex as variable'!M22</f>
        <v>1.9455643800813224E-3</v>
      </c>
      <c r="I21">
        <f>'Sex as variable'!O22</f>
        <v>0.81496299999999999</v>
      </c>
      <c r="J21" s="8">
        <f>'Sex as variable'!P22</f>
        <v>1.2816342159697621E-3</v>
      </c>
    </row>
    <row r="22" spans="1:10">
      <c r="A22" s="42" t="s">
        <v>34</v>
      </c>
      <c r="B22">
        <v>57</v>
      </c>
      <c r="C22" s="42">
        <f>'Sex as variable'!F23</f>
        <v>1.060357</v>
      </c>
      <c r="D22" s="42">
        <f>'Sex as variable'!G23</f>
        <v>4.6066647594815036E-3</v>
      </c>
      <c r="E22">
        <f>'Sex as variable'!I23</f>
        <v>1.2936570000000001</v>
      </c>
      <c r="F22">
        <f>'Sex as variable'!J23</f>
        <v>1.0103788380976034E-3</v>
      </c>
      <c r="G22">
        <f>'Sex as variable'!L23</f>
        <v>1.412847</v>
      </c>
      <c r="H22">
        <f>'Sex as variable'!M23</f>
        <v>1.9264314046386493E-3</v>
      </c>
      <c r="I22">
        <f>'Sex as variable'!O23</f>
        <v>0.87975099999999995</v>
      </c>
      <c r="J22" s="8">
        <f>'Sex as variable'!P23</f>
        <v>2.0873013079680583E-3</v>
      </c>
    </row>
    <row r="23" spans="1:10">
      <c r="A23" s="42" t="s">
        <v>35</v>
      </c>
      <c r="B23">
        <v>52</v>
      </c>
      <c r="C23">
        <f>'Sex as variable'!F24</f>
        <v>1.273998</v>
      </c>
      <c r="D23">
        <f>'Sex as variable'!G24</f>
        <v>3.6403592370276286E-3</v>
      </c>
      <c r="E23">
        <f>'Sex as variable'!I24</f>
        <v>1.2690729999999999</v>
      </c>
      <c r="F23">
        <f>'Sex as variable'!J24</f>
        <v>7.4658445153149438E-4</v>
      </c>
      <c r="G23">
        <f>'Sex as variable'!L24</f>
        <v>1.4196489999999999</v>
      </c>
      <c r="H23">
        <f>'Sex as variable'!M24</f>
        <v>1.7510206056689111E-3</v>
      </c>
      <c r="I23">
        <f>'Sex as variable'!O24</f>
        <v>0.86911700000000003</v>
      </c>
      <c r="J23" s="8">
        <f>'Sex as variable'!P24</f>
        <v>1.2340264133803929E-3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40BDE-1A51-2B4C-B7EF-1B5BE0828F26}">
  <dimension ref="A1:AS43"/>
  <sheetViews>
    <sheetView zoomScaleNormal="100" workbookViewId="0">
      <selection activeCell="R17" sqref="R17"/>
    </sheetView>
  </sheetViews>
  <sheetFormatPr defaultColWidth="14" defaultRowHeight="15.6"/>
  <cols>
    <col min="9" max="9" width="15.69921875" bestFit="1" customWidth="1"/>
    <col min="14" max="14" width="15.69921875" bestFit="1" customWidth="1"/>
    <col min="19" max="19" width="15.69921875" bestFit="1" customWidth="1"/>
    <col min="22" max="22" width="16.796875" bestFit="1" customWidth="1"/>
    <col min="30" max="30" width="15.69921875" bestFit="1" customWidth="1"/>
    <col min="32" max="32" width="14" style="8"/>
    <col min="35" max="35" width="15.69921875" bestFit="1" customWidth="1"/>
    <col min="37" max="37" width="14" style="8"/>
    <col min="40" max="40" width="15.69921875" bestFit="1" customWidth="1"/>
    <col min="42" max="42" width="14" style="8"/>
    <col min="44" max="44" width="14" style="8"/>
  </cols>
  <sheetData>
    <row r="1" spans="1:45" ht="21">
      <c r="A1" s="24" t="s">
        <v>76</v>
      </c>
    </row>
    <row r="3" spans="1:45">
      <c r="A3" t="s">
        <v>5</v>
      </c>
      <c r="B3" t="s">
        <v>6</v>
      </c>
      <c r="C3" t="s">
        <v>7</v>
      </c>
      <c r="D3" t="s">
        <v>0</v>
      </c>
      <c r="E3" t="s">
        <v>8</v>
      </c>
      <c r="F3" s="8" t="s">
        <v>36</v>
      </c>
      <c r="G3" t="s">
        <v>9</v>
      </c>
      <c r="H3" t="s">
        <v>10</v>
      </c>
      <c r="I3" t="s">
        <v>1</v>
      </c>
      <c r="J3" t="s">
        <v>11</v>
      </c>
      <c r="K3" s="8" t="s">
        <v>37</v>
      </c>
      <c r="L3" t="s">
        <v>12</v>
      </c>
      <c r="M3" t="s">
        <v>13</v>
      </c>
      <c r="N3" t="s">
        <v>2</v>
      </c>
      <c r="O3" t="s">
        <v>14</v>
      </c>
      <c r="P3" s="8" t="s">
        <v>38</v>
      </c>
      <c r="Q3" t="s">
        <v>15</v>
      </c>
      <c r="R3" t="s">
        <v>16</v>
      </c>
      <c r="S3" t="s">
        <v>3</v>
      </c>
      <c r="T3" t="s">
        <v>17</v>
      </c>
      <c r="U3" s="8" t="s">
        <v>39</v>
      </c>
      <c r="V3" t="s">
        <v>19</v>
      </c>
      <c r="W3" t="s">
        <v>20</v>
      </c>
      <c r="X3" s="8" t="s">
        <v>40</v>
      </c>
      <c r="Z3" t="s">
        <v>18</v>
      </c>
      <c r="AB3" t="s">
        <v>41</v>
      </c>
      <c r="AC3" t="s">
        <v>42</v>
      </c>
      <c r="AD3" t="s">
        <v>43</v>
      </c>
      <c r="AE3" t="s">
        <v>44</v>
      </c>
      <c r="AF3" s="8" t="s">
        <v>55</v>
      </c>
      <c r="AG3" t="s">
        <v>45</v>
      </c>
      <c r="AH3" t="s">
        <v>46</v>
      </c>
      <c r="AI3" t="s">
        <v>48</v>
      </c>
      <c r="AJ3" t="s">
        <v>47</v>
      </c>
      <c r="AK3" s="8" t="s">
        <v>53</v>
      </c>
      <c r="AL3" t="s">
        <v>49</v>
      </c>
      <c r="AM3" t="s">
        <v>50</v>
      </c>
      <c r="AN3" t="s">
        <v>51</v>
      </c>
      <c r="AO3" t="s">
        <v>52</v>
      </c>
      <c r="AP3" s="8" t="s">
        <v>54</v>
      </c>
      <c r="AQ3" t="s">
        <v>56</v>
      </c>
      <c r="AR3" s="8" t="s">
        <v>57</v>
      </c>
      <c r="AS3" t="s">
        <v>85</v>
      </c>
    </row>
    <row r="4" spans="1:45">
      <c r="A4" t="s">
        <v>21</v>
      </c>
      <c r="B4">
        <v>6759.4</v>
      </c>
      <c r="C4">
        <v>6746.2</v>
      </c>
      <c r="D4">
        <f>AVERAGE(B4:C4)</f>
        <v>6752.7999999999993</v>
      </c>
      <c r="E4" s="1">
        <v>1.1541250000000001</v>
      </c>
      <c r="F4" s="11">
        <f>D4/Z4</f>
        <v>4.5376315310464614E-3</v>
      </c>
      <c r="G4">
        <v>1835.5</v>
      </c>
      <c r="H4">
        <v>1722.3</v>
      </c>
      <c r="I4">
        <f>AVERAGE(G4:H4)</f>
        <v>1778.9</v>
      </c>
      <c r="J4" s="2">
        <v>1.1733389999999999</v>
      </c>
      <c r="K4" s="9">
        <f>I4/Z4</f>
        <v>1.195354923969102E-3</v>
      </c>
      <c r="L4">
        <v>4434.2</v>
      </c>
      <c r="M4">
        <v>4896.3999999999996</v>
      </c>
      <c r="N4">
        <f>AVERAGE(L4:M4)</f>
        <v>4665.2999999999993</v>
      </c>
      <c r="O4" s="2">
        <v>1.4900659999999999</v>
      </c>
      <c r="P4" s="9">
        <f>N4/Z4</f>
        <v>3.134908835118922E-3</v>
      </c>
      <c r="Q4">
        <v>2928.9</v>
      </c>
      <c r="R4">
        <v>3132.5</v>
      </c>
      <c r="S4">
        <f>AVERAGE(Q4:R4)</f>
        <v>3030.7</v>
      </c>
      <c r="T4" s="2">
        <v>0.98216999999999999</v>
      </c>
      <c r="U4" s="9">
        <f>S4/Z4</f>
        <v>2.0365181674479494E-3</v>
      </c>
      <c r="V4">
        <v>20894.099999999999</v>
      </c>
      <c r="W4" s="2">
        <v>0.87603299999999995</v>
      </c>
      <c r="X4" s="8">
        <f>V4/Z4</f>
        <v>1.4040061451966276E-2</v>
      </c>
      <c r="Z4">
        <v>1488177.2470499999</v>
      </c>
      <c r="AB4">
        <v>1189</v>
      </c>
      <c r="AC4">
        <v>1421</v>
      </c>
      <c r="AD4">
        <f t="shared" ref="AD4:AD24" si="0">AVERAGE(AB4:AC4)</f>
        <v>1305</v>
      </c>
      <c r="AE4" s="2">
        <v>1.286686</v>
      </c>
      <c r="AF4" s="9">
        <f>AD4/Z4</f>
        <v>8.7691167338224631E-4</v>
      </c>
      <c r="AG4">
        <v>3868</v>
      </c>
      <c r="AH4">
        <v>4079</v>
      </c>
      <c r="AI4">
        <f t="shared" ref="AI4:AI10" si="1">AVERAGE(AG4:AH4)</f>
        <v>3973.5</v>
      </c>
      <c r="AJ4" s="2">
        <v>1.249247</v>
      </c>
      <c r="AK4" s="8">
        <f t="shared" ref="AK4:AK10" si="2">AI4/Z4</f>
        <v>2.6700448537811156E-3</v>
      </c>
      <c r="AL4">
        <v>4452</v>
      </c>
      <c r="AM4">
        <v>4398</v>
      </c>
      <c r="AN4">
        <f>AVERAGE(AL4:AM4)</f>
        <v>4425</v>
      </c>
      <c r="AO4" s="2">
        <v>1.1079209999999999</v>
      </c>
      <c r="AP4" s="8">
        <f t="shared" ref="AP4:AP10" si="3">AN4/Z4</f>
        <v>2.9734361338823296E-3</v>
      </c>
      <c r="AQ4">
        <v>450239.8849</v>
      </c>
      <c r="AR4" s="8">
        <f t="shared" ref="AR4:AR10" si="4">AQ4/Z4</f>
        <v>0.302544529418459</v>
      </c>
      <c r="AS4" s="25">
        <v>0.91239300000000001</v>
      </c>
    </row>
    <row r="5" spans="1:45">
      <c r="A5" t="s">
        <v>22</v>
      </c>
      <c r="B5">
        <v>6743.5</v>
      </c>
      <c r="C5">
        <v>6905</v>
      </c>
      <c r="D5">
        <f t="shared" ref="D5:D24" si="5">AVERAGE(B5:C5)</f>
        <v>6824.25</v>
      </c>
      <c r="E5" s="1">
        <v>1.1155660000000001</v>
      </c>
      <c r="F5" s="11">
        <f t="shared" ref="F5:F10" si="6">D5/Z5</f>
        <v>4.781887428646968E-3</v>
      </c>
      <c r="G5">
        <v>2030.2</v>
      </c>
      <c r="H5">
        <v>1881.9</v>
      </c>
      <c r="I5">
        <f t="shared" ref="I5:I24" si="7">AVERAGE(G5:H5)</f>
        <v>1956.0500000000002</v>
      </c>
      <c r="J5" s="2">
        <v>1.1354489999999999</v>
      </c>
      <c r="K5" s="9">
        <f t="shared" ref="K5:K24" si="8">I5/Z5</f>
        <v>1.3706430603809801E-3</v>
      </c>
      <c r="L5">
        <v>4993</v>
      </c>
      <c r="M5">
        <v>5121.3999999999996</v>
      </c>
      <c r="N5">
        <f t="shared" ref="N5:N24" si="9">AVERAGE(L5:M5)</f>
        <v>5057.2</v>
      </c>
      <c r="O5" s="2">
        <v>1.4123810000000001</v>
      </c>
      <c r="P5" s="9">
        <f t="shared" ref="P5:P10" si="10">N5/Z5</f>
        <v>3.5436804197023037E-3</v>
      </c>
      <c r="Q5">
        <v>3779.3</v>
      </c>
      <c r="R5">
        <v>4036.5</v>
      </c>
      <c r="S5">
        <f t="shared" ref="S5:S24" si="11">AVERAGE(Q5:R5)</f>
        <v>3907.9</v>
      </c>
      <c r="T5" s="3">
        <v>1.078533</v>
      </c>
      <c r="U5" s="9">
        <f t="shared" ref="U5:U24" si="12">S5/Z5</f>
        <v>2.7383430973967086E-3</v>
      </c>
      <c r="V5">
        <v>20467.5</v>
      </c>
      <c r="W5" s="3">
        <v>0.835345</v>
      </c>
      <c r="X5" s="8">
        <f t="shared" ref="X5:X24" si="13">V5/Z5</f>
        <v>1.4341983506734341E-2</v>
      </c>
      <c r="Z5">
        <v>1427103.85843</v>
      </c>
      <c r="AB5">
        <v>1415</v>
      </c>
      <c r="AC5">
        <v>1343</v>
      </c>
      <c r="AD5">
        <f t="shared" si="0"/>
        <v>1379</v>
      </c>
      <c r="AE5" s="2">
        <v>1.335442</v>
      </c>
      <c r="AF5" s="9">
        <f t="shared" ref="AF5:AF24" si="14">AD5/Z5</f>
        <v>9.6629267159089563E-4</v>
      </c>
      <c r="AG5">
        <v>4243</v>
      </c>
      <c r="AH5">
        <v>4885</v>
      </c>
      <c r="AI5">
        <f t="shared" si="1"/>
        <v>4564</v>
      </c>
      <c r="AJ5" s="2">
        <v>1.252165</v>
      </c>
      <c r="AK5" s="8">
        <f t="shared" si="2"/>
        <v>3.1980853902399183E-3</v>
      </c>
      <c r="AL5">
        <v>4372</v>
      </c>
      <c r="AM5">
        <v>4981</v>
      </c>
      <c r="AN5">
        <f t="shared" ref="AN5:AN24" si="15">AVERAGE(AL5:AM5)</f>
        <v>4676.5</v>
      </c>
      <c r="AO5" s="2">
        <v>1.166391</v>
      </c>
      <c r="AP5" s="8">
        <f t="shared" si="3"/>
        <v>3.2769163732377254E-3</v>
      </c>
      <c r="AQ5">
        <v>422735.89909999998</v>
      </c>
      <c r="AR5" s="8">
        <f t="shared" si="4"/>
        <v>0.29621943532901979</v>
      </c>
      <c r="AS5" s="25">
        <v>0.93373600000000001</v>
      </c>
    </row>
    <row r="6" spans="1:45">
      <c r="A6" t="s">
        <v>23</v>
      </c>
      <c r="B6">
        <v>6412.8</v>
      </c>
      <c r="C6">
        <v>6604.2</v>
      </c>
      <c r="D6">
        <f t="shared" si="5"/>
        <v>6508.5</v>
      </c>
      <c r="E6" s="1">
        <v>1.1145579999999999</v>
      </c>
      <c r="F6" s="11">
        <f t="shared" si="6"/>
        <v>4.3066180443809936E-3</v>
      </c>
      <c r="G6">
        <v>1958.1</v>
      </c>
      <c r="H6">
        <v>1647</v>
      </c>
      <c r="I6">
        <f t="shared" si="7"/>
        <v>1802.55</v>
      </c>
      <c r="J6" s="2">
        <v>1.16187</v>
      </c>
      <c r="K6" s="9">
        <f t="shared" si="8"/>
        <v>1.1927317132824707E-3</v>
      </c>
      <c r="L6">
        <v>3642.1</v>
      </c>
      <c r="M6">
        <v>3881.8</v>
      </c>
      <c r="N6">
        <f t="shared" si="9"/>
        <v>3761.95</v>
      </c>
      <c r="O6" s="2">
        <v>1.37293</v>
      </c>
      <c r="P6" s="9">
        <f t="shared" si="10"/>
        <v>2.4892497122315552E-3</v>
      </c>
      <c r="Q6">
        <v>3114.3</v>
      </c>
      <c r="R6">
        <v>3406.5</v>
      </c>
      <c r="S6">
        <f t="shared" si="11"/>
        <v>3260.4</v>
      </c>
      <c r="T6" s="2">
        <v>0.929809</v>
      </c>
      <c r="U6" s="9">
        <f t="shared" si="12"/>
        <v>2.157378423891802E-3</v>
      </c>
      <c r="V6">
        <v>23589.3</v>
      </c>
      <c r="W6" s="2">
        <v>0.88457699999999995</v>
      </c>
      <c r="X6" s="8">
        <f t="shared" si="13"/>
        <v>1.560883537440525E-2</v>
      </c>
      <c r="Z6">
        <v>1511278.6722500001</v>
      </c>
      <c r="AB6">
        <v>1157</v>
      </c>
      <c r="AC6">
        <v>1686</v>
      </c>
      <c r="AD6">
        <f t="shared" si="0"/>
        <v>1421.5</v>
      </c>
      <c r="AE6" s="2">
        <v>1.2826960000000001</v>
      </c>
      <c r="AF6" s="9">
        <f t="shared" si="14"/>
        <v>9.4059423063495157E-4</v>
      </c>
      <c r="AG6">
        <v>3924</v>
      </c>
      <c r="AH6">
        <v>5964</v>
      </c>
      <c r="AI6">
        <f t="shared" si="1"/>
        <v>4944</v>
      </c>
      <c r="AJ6" s="2">
        <v>1.3451599999999999</v>
      </c>
      <c r="AK6" s="8">
        <f t="shared" si="2"/>
        <v>3.2714019530490331E-3</v>
      </c>
      <c r="AL6">
        <v>4904</v>
      </c>
      <c r="AM6">
        <v>5200</v>
      </c>
      <c r="AN6">
        <f t="shared" si="15"/>
        <v>5052</v>
      </c>
      <c r="AO6" s="2">
        <v>1.1553500000000001</v>
      </c>
      <c r="AP6" s="8">
        <f t="shared" si="3"/>
        <v>3.3428646170719492E-3</v>
      </c>
      <c r="AQ6">
        <v>484204.20779999997</v>
      </c>
      <c r="AR6" s="8">
        <f t="shared" si="4"/>
        <v>0.32039372796753235</v>
      </c>
      <c r="AS6" s="25">
        <v>0.96162000000000003</v>
      </c>
    </row>
    <row r="7" spans="1:45">
      <c r="A7" t="s">
        <v>24</v>
      </c>
      <c r="B7">
        <v>7585</v>
      </c>
      <c r="C7">
        <v>7737.6</v>
      </c>
      <c r="D7">
        <f t="shared" si="5"/>
        <v>7661.3</v>
      </c>
      <c r="E7" s="1">
        <v>1.048122</v>
      </c>
      <c r="F7" s="11">
        <f t="shared" si="6"/>
        <v>4.5762827549289588E-3</v>
      </c>
      <c r="G7">
        <v>2131.5</v>
      </c>
      <c r="H7">
        <v>1974.5</v>
      </c>
      <c r="I7">
        <f t="shared" si="7"/>
        <v>2053</v>
      </c>
      <c r="J7" s="2">
        <v>1.0593520000000001</v>
      </c>
      <c r="K7" s="9">
        <f t="shared" si="8"/>
        <v>1.2263073493883744E-3</v>
      </c>
      <c r="L7">
        <v>4511.8999999999996</v>
      </c>
      <c r="M7">
        <v>4566.5</v>
      </c>
      <c r="N7">
        <f t="shared" si="9"/>
        <v>4539.2</v>
      </c>
      <c r="O7" s="2">
        <v>1.35701</v>
      </c>
      <c r="P7" s="9">
        <f t="shared" si="10"/>
        <v>2.7113757040154451E-3</v>
      </c>
      <c r="Q7">
        <v>3715.4</v>
      </c>
      <c r="R7">
        <v>4046.8</v>
      </c>
      <c r="S7">
        <f t="shared" si="11"/>
        <v>3881.1000000000004</v>
      </c>
      <c r="T7" s="2">
        <v>0.94026900000000002</v>
      </c>
      <c r="U7" s="9">
        <f t="shared" si="12"/>
        <v>2.3182764021973798E-3</v>
      </c>
      <c r="V7">
        <v>22034.7</v>
      </c>
      <c r="W7" s="2">
        <v>0.77387600000000001</v>
      </c>
      <c r="X7" s="8">
        <f t="shared" si="13"/>
        <v>1.3161867779623972E-2</v>
      </c>
      <c r="Z7">
        <v>1674131.6938400001</v>
      </c>
      <c r="AB7">
        <v>1767</v>
      </c>
      <c r="AC7">
        <v>1659</v>
      </c>
      <c r="AD7">
        <f t="shared" si="0"/>
        <v>1713</v>
      </c>
      <c r="AE7" s="2">
        <v>1.2448380000000001</v>
      </c>
      <c r="AF7" s="9">
        <f t="shared" si="14"/>
        <v>1.0232169943995544E-3</v>
      </c>
      <c r="AG7">
        <v>4901</v>
      </c>
      <c r="AH7">
        <v>5129</v>
      </c>
      <c r="AI7">
        <f t="shared" si="1"/>
        <v>5015</v>
      </c>
      <c r="AJ7" s="2">
        <v>1.343523</v>
      </c>
      <c r="AK7" s="8">
        <f t="shared" si="2"/>
        <v>2.9955827360850936E-3</v>
      </c>
      <c r="AL7">
        <v>4402</v>
      </c>
      <c r="AM7">
        <v>5034</v>
      </c>
      <c r="AN7">
        <f t="shared" si="15"/>
        <v>4718</v>
      </c>
      <c r="AO7" s="2">
        <v>1.23482</v>
      </c>
      <c r="AP7" s="8">
        <f t="shared" si="3"/>
        <v>2.8181773377566246E-3</v>
      </c>
      <c r="AQ7">
        <v>569471.99639999995</v>
      </c>
      <c r="AR7" s="8">
        <f t="shared" si="4"/>
        <v>0.34015961736784694</v>
      </c>
      <c r="AS7" s="25">
        <v>0.92676700000000001</v>
      </c>
    </row>
    <row r="8" spans="1:45">
      <c r="A8" t="s">
        <v>25</v>
      </c>
      <c r="B8">
        <v>7434.3</v>
      </c>
      <c r="C8">
        <v>7295.1</v>
      </c>
      <c r="D8">
        <f t="shared" si="5"/>
        <v>7364.7000000000007</v>
      </c>
      <c r="E8" s="1">
        <v>1.123702</v>
      </c>
      <c r="F8" s="11">
        <f t="shared" si="6"/>
        <v>4.7906812993900394E-3</v>
      </c>
      <c r="G8">
        <v>1993</v>
      </c>
      <c r="H8">
        <v>1836.9</v>
      </c>
      <c r="I8">
        <f t="shared" si="7"/>
        <v>1914.95</v>
      </c>
      <c r="J8" s="2">
        <v>1.0358430000000001</v>
      </c>
      <c r="K8" s="9">
        <f t="shared" si="8"/>
        <v>1.2456604008672389E-3</v>
      </c>
      <c r="L8">
        <v>4879.8</v>
      </c>
      <c r="M8">
        <v>5036.5</v>
      </c>
      <c r="N8">
        <f t="shared" si="9"/>
        <v>4958.1499999999996</v>
      </c>
      <c r="O8" s="2">
        <v>1.2736099999999999</v>
      </c>
      <c r="P8" s="9">
        <f t="shared" si="10"/>
        <v>3.2252388399487716E-3</v>
      </c>
      <c r="Q8">
        <v>2792.6</v>
      </c>
      <c r="R8">
        <v>3103.5</v>
      </c>
      <c r="S8">
        <f t="shared" si="11"/>
        <v>2948.05</v>
      </c>
      <c r="T8" s="2">
        <v>0.98816599999999999</v>
      </c>
      <c r="U8" s="9">
        <f t="shared" si="12"/>
        <v>1.9176840882407708E-3</v>
      </c>
      <c r="V8">
        <v>22909.3</v>
      </c>
      <c r="W8" s="2">
        <v>0.86208399999999996</v>
      </c>
      <c r="X8" s="8">
        <f t="shared" si="13"/>
        <v>1.4902325293917771E-2</v>
      </c>
      <c r="Z8">
        <v>1537297.0021899999</v>
      </c>
      <c r="AB8">
        <v>1581</v>
      </c>
      <c r="AC8">
        <v>1758</v>
      </c>
      <c r="AD8">
        <f t="shared" si="0"/>
        <v>1669.5</v>
      </c>
      <c r="AE8" s="2">
        <v>1.3228960000000001</v>
      </c>
      <c r="AF8" s="9">
        <f t="shared" si="14"/>
        <v>1.0859970439164759E-3</v>
      </c>
      <c r="AG8">
        <v>5289</v>
      </c>
      <c r="AH8">
        <v>4732</v>
      </c>
      <c r="AI8">
        <f t="shared" si="1"/>
        <v>5010.5</v>
      </c>
      <c r="AJ8" s="2">
        <v>1.2202839999999999</v>
      </c>
      <c r="AK8" s="8">
        <f t="shared" si="2"/>
        <v>3.2592921165280038E-3</v>
      </c>
      <c r="AL8">
        <v>5311</v>
      </c>
      <c r="AM8">
        <v>5280</v>
      </c>
      <c r="AN8">
        <f t="shared" si="15"/>
        <v>5295.5</v>
      </c>
      <c r="AO8" s="2">
        <v>1.1134219999999999</v>
      </c>
      <c r="AP8" s="8">
        <f t="shared" si="3"/>
        <v>3.4446824474751109E-3</v>
      </c>
      <c r="AQ8">
        <v>481448.89779999998</v>
      </c>
      <c r="AR8" s="8">
        <f t="shared" si="4"/>
        <v>0.31317884385004219</v>
      </c>
      <c r="AS8" s="25">
        <v>0.91978199999999999</v>
      </c>
    </row>
    <row r="9" spans="1:45">
      <c r="A9" t="s">
        <v>26</v>
      </c>
      <c r="B9">
        <v>6809</v>
      </c>
      <c r="C9">
        <v>7676</v>
      </c>
      <c r="D9">
        <f t="shared" si="5"/>
        <v>7242.5</v>
      </c>
      <c r="E9" s="1">
        <v>1.1302779999999999</v>
      </c>
      <c r="F9" s="11">
        <f t="shared" si="6"/>
        <v>4.9213299808920476E-3</v>
      </c>
      <c r="G9">
        <v>2222.6999999999998</v>
      </c>
      <c r="H9">
        <v>1765.9</v>
      </c>
      <c r="I9">
        <f t="shared" si="7"/>
        <v>1994.3</v>
      </c>
      <c r="J9" s="2">
        <v>1.1364829999999999</v>
      </c>
      <c r="K9" s="9">
        <f t="shared" si="8"/>
        <v>1.3551409569752173E-3</v>
      </c>
      <c r="L9">
        <v>4470.6000000000004</v>
      </c>
      <c r="M9">
        <v>4608.7</v>
      </c>
      <c r="N9">
        <f t="shared" si="9"/>
        <v>4539.6499999999996</v>
      </c>
      <c r="O9" s="2">
        <v>1.411486</v>
      </c>
      <c r="P9" s="9">
        <f t="shared" si="10"/>
        <v>3.0847242868838913E-3</v>
      </c>
      <c r="Q9">
        <v>4206.5</v>
      </c>
      <c r="R9">
        <v>4237.8999999999996</v>
      </c>
      <c r="S9">
        <f t="shared" si="11"/>
        <v>4222.2</v>
      </c>
      <c r="T9" s="2">
        <v>1.007277</v>
      </c>
      <c r="U9" s="9">
        <f t="shared" si="12"/>
        <v>2.8690147663544912E-3</v>
      </c>
      <c r="V9">
        <v>19715.099999999999</v>
      </c>
      <c r="W9" s="2">
        <v>0.91024499999999997</v>
      </c>
      <c r="X9" s="8">
        <f t="shared" si="13"/>
        <v>1.3396549907667905E-2</v>
      </c>
      <c r="Z9">
        <v>1471655.0257999999</v>
      </c>
      <c r="AB9">
        <v>1326</v>
      </c>
      <c r="AC9">
        <v>1472</v>
      </c>
      <c r="AD9">
        <f t="shared" si="0"/>
        <v>1399</v>
      </c>
      <c r="AE9" s="2">
        <v>1.2264600000000001</v>
      </c>
      <c r="AF9" s="9">
        <f t="shared" si="14"/>
        <v>9.5063039603285814E-4</v>
      </c>
      <c r="AG9">
        <v>4417</v>
      </c>
      <c r="AH9">
        <v>4347</v>
      </c>
      <c r="AI9">
        <f t="shared" si="1"/>
        <v>4382</v>
      </c>
      <c r="AJ9" s="2">
        <v>1.2638229999999999</v>
      </c>
      <c r="AK9" s="8">
        <f t="shared" si="2"/>
        <v>2.9775999967233627E-3</v>
      </c>
      <c r="AL9">
        <v>5205</v>
      </c>
      <c r="AM9">
        <v>4435</v>
      </c>
      <c r="AN9">
        <f t="shared" si="15"/>
        <v>4820</v>
      </c>
      <c r="AO9" s="2">
        <v>1.182606</v>
      </c>
      <c r="AP9" s="8">
        <f t="shared" si="3"/>
        <v>3.2752240949809695E-3</v>
      </c>
      <c r="AQ9">
        <v>415763.59350000002</v>
      </c>
      <c r="AR9" s="8">
        <f t="shared" si="4"/>
        <v>0.28251430274835543</v>
      </c>
      <c r="AS9" s="25">
        <v>0.96132799999999996</v>
      </c>
    </row>
    <row r="10" spans="1:45">
      <c r="A10" t="s">
        <v>27</v>
      </c>
      <c r="B10">
        <v>5934.1</v>
      </c>
      <c r="C10">
        <v>6392.5</v>
      </c>
      <c r="D10">
        <f t="shared" si="5"/>
        <v>6163.3</v>
      </c>
      <c r="E10" s="1">
        <v>1.2005429999999999</v>
      </c>
      <c r="F10" s="11">
        <f t="shared" si="6"/>
        <v>4.6483215793127084E-3</v>
      </c>
      <c r="G10">
        <v>2032.2</v>
      </c>
      <c r="H10">
        <v>1731.1</v>
      </c>
      <c r="I10">
        <f t="shared" si="7"/>
        <v>1881.65</v>
      </c>
      <c r="J10" s="2">
        <v>1.1247590000000001</v>
      </c>
      <c r="K10" s="9">
        <f t="shared" si="8"/>
        <v>1.4191284376411594E-3</v>
      </c>
      <c r="L10">
        <v>4043</v>
      </c>
      <c r="M10">
        <v>3917.4</v>
      </c>
      <c r="N10">
        <f t="shared" si="9"/>
        <v>3980.2</v>
      </c>
      <c r="O10" s="2">
        <v>1.4435210000000001</v>
      </c>
      <c r="P10" s="9">
        <f t="shared" si="10"/>
        <v>3.0018414729090651E-3</v>
      </c>
      <c r="Q10">
        <v>3502.2</v>
      </c>
      <c r="R10">
        <v>3419.5</v>
      </c>
      <c r="S10">
        <f t="shared" si="11"/>
        <v>3460.85</v>
      </c>
      <c r="T10" s="2">
        <v>1.150304</v>
      </c>
      <c r="U10" s="9">
        <f t="shared" si="12"/>
        <v>2.6101510128931555E-3</v>
      </c>
      <c r="V10">
        <v>22825.1</v>
      </c>
      <c r="W10" s="2">
        <v>0.86620200000000003</v>
      </c>
      <c r="X10" s="8">
        <f t="shared" si="13"/>
        <v>1.7214544948318349E-2</v>
      </c>
      <c r="Z10">
        <v>1325919.45175</v>
      </c>
      <c r="AB10">
        <v>1324</v>
      </c>
      <c r="AC10">
        <v>1297</v>
      </c>
      <c r="AD10">
        <f t="shared" si="0"/>
        <v>1310.5</v>
      </c>
      <c r="AE10" s="2">
        <v>1.199233</v>
      </c>
      <c r="AF10" s="9">
        <f t="shared" si="14"/>
        <v>9.8837074776326052E-4</v>
      </c>
      <c r="AG10">
        <v>4636</v>
      </c>
      <c r="AH10">
        <v>4578</v>
      </c>
      <c r="AI10">
        <f t="shared" si="1"/>
        <v>4607</v>
      </c>
      <c r="AJ10" s="2">
        <v>1.1671180000000001</v>
      </c>
      <c r="AK10" s="8">
        <f t="shared" si="2"/>
        <v>3.4745700381116685E-3</v>
      </c>
      <c r="AL10">
        <v>4527</v>
      </c>
      <c r="AM10">
        <v>4883</v>
      </c>
      <c r="AN10">
        <f t="shared" si="15"/>
        <v>4705</v>
      </c>
      <c r="AO10" s="2">
        <v>1.1764889999999999</v>
      </c>
      <c r="AP10" s="8">
        <f t="shared" si="3"/>
        <v>3.5484810135262427E-3</v>
      </c>
      <c r="AQ10">
        <v>434016.68349999998</v>
      </c>
      <c r="AR10" s="8">
        <f t="shared" si="4"/>
        <v>0.32733261656819945</v>
      </c>
      <c r="AS10">
        <v>0.96595799999999998</v>
      </c>
    </row>
    <row r="11" spans="1:45">
      <c r="A11" s="14" t="s">
        <v>58</v>
      </c>
      <c r="D11" s="26">
        <f>AVERAGE(D4:D10)</f>
        <v>6931.0500000000011</v>
      </c>
      <c r="E11" s="12">
        <f>AVERAGE(E4:E10)</f>
        <v>1.1266991428571427</v>
      </c>
      <c r="F11" s="13">
        <f>AVERAGE(F4:F10)</f>
        <v>4.6518218026568815E-3</v>
      </c>
      <c r="G11" s="12"/>
      <c r="H11" s="13"/>
      <c r="I11" s="12">
        <f>AVERAGE(I4:I10)</f>
        <v>1911.6285714285714</v>
      </c>
      <c r="J11" s="13">
        <f t="shared" ref="J11:K11" si="16">AVERAGE(J4:J10)</f>
        <v>1.1181564285714285</v>
      </c>
      <c r="K11" s="16">
        <f t="shared" si="16"/>
        <v>1.2864238346435059E-3</v>
      </c>
      <c r="L11" s="13"/>
      <c r="M11" s="16"/>
      <c r="N11" s="13">
        <f>AVERAGE(N4:N10)</f>
        <v>4500.2357142857154</v>
      </c>
      <c r="O11" s="16">
        <f t="shared" ref="O11" si="17">AVERAGE(O4:O10)</f>
        <v>1.3944291428571429</v>
      </c>
      <c r="P11" s="13">
        <f t="shared" ref="P11" si="18">AVERAGE(P4:P10)</f>
        <v>3.0272884672585647E-3</v>
      </c>
      <c r="Q11" s="16"/>
      <c r="R11" s="13"/>
      <c r="S11" s="16">
        <f>AVERAGE(S4:S10)</f>
        <v>3530.1714285714288</v>
      </c>
      <c r="T11" s="13">
        <f t="shared" ref="T11" si="19">AVERAGE(T4:T10)</f>
        <v>1.0109325714285715</v>
      </c>
      <c r="U11" s="16">
        <f>AVERAGE(U4:U10)</f>
        <v>2.3781951369174657E-3</v>
      </c>
      <c r="V11" s="13">
        <f>AVERAGE(V4:V10)</f>
        <v>21776.442857142858</v>
      </c>
      <c r="W11" s="16">
        <f t="shared" ref="W11" si="20">AVERAGE(W4:W10)</f>
        <v>0.85833742857142858</v>
      </c>
      <c r="X11" s="13">
        <f t="shared" ref="X11" si="21">AVERAGE(X4:X10)</f>
        <v>1.4666595466090551E-2</v>
      </c>
      <c r="AD11" s="26">
        <f>AVERAGE(AD4:AD10)</f>
        <v>1456.7857142857142</v>
      </c>
      <c r="AE11" s="17">
        <f>AVERAGE(AE4:AE10)</f>
        <v>1.2711787142857143</v>
      </c>
      <c r="AF11" s="17">
        <f>AVERAGE(AF4:AF10)</f>
        <v>9.7600196538860618E-4</v>
      </c>
      <c r="AG11" s="17"/>
      <c r="AH11" s="17"/>
      <c r="AI11" s="17">
        <f>AVERAGE(AI4:AI10)</f>
        <v>4642.2857142857147</v>
      </c>
      <c r="AJ11" s="17">
        <f t="shared" ref="AJ11:AK11" si="22">AVERAGE(AJ4:AJ10)</f>
        <v>1.2630457142857145</v>
      </c>
      <c r="AK11" s="17">
        <f t="shared" si="22"/>
        <v>3.1209395835025996E-3</v>
      </c>
      <c r="AL11" s="17"/>
      <c r="AM11" s="17"/>
      <c r="AN11" s="17">
        <f>AVERAGE(AN4:AN10)</f>
        <v>4813.1428571428569</v>
      </c>
      <c r="AO11" s="17">
        <f t="shared" ref="AO11" si="23">AVERAGE(AO4:AO10)</f>
        <v>1.1624284285714286</v>
      </c>
      <c r="AP11" s="17">
        <f t="shared" ref="AP11" si="24">AVERAGE(AP4:AP10)</f>
        <v>3.2399688597044216E-3</v>
      </c>
      <c r="AQ11" s="26">
        <f>AVERAGE(AQ4:AQ10)</f>
        <v>465411.59471428569</v>
      </c>
      <c r="AR11" s="27">
        <f>AVERAGE(AR4:AR10)</f>
        <v>0.31176329617849363</v>
      </c>
      <c r="AS11" s="26">
        <f>AVERAGE(AS4:AS10)</f>
        <v>0.94022628571428568</v>
      </c>
    </row>
    <row r="12" spans="1:45">
      <c r="A12" s="14" t="s">
        <v>59</v>
      </c>
      <c r="D12" s="26">
        <f>STDEV(D4:D11)</f>
        <v>482.47669891923294</v>
      </c>
      <c r="E12" s="12">
        <f>STDEV(E4:E10)</f>
        <v>4.5957599228087648E-2</v>
      </c>
      <c r="F12" s="13">
        <f>STDEV(F4:F10)</f>
        <v>2.0279593075559838E-4</v>
      </c>
      <c r="G12" s="12"/>
      <c r="H12" s="13"/>
      <c r="I12" s="12">
        <f>STDEV(I4:I10)</f>
        <v>99.34658548545616</v>
      </c>
      <c r="J12" s="13">
        <f t="shared" ref="J12:K12" si="25">STDEV(J4:J10)</f>
        <v>5.1426232047652891E-2</v>
      </c>
      <c r="K12" s="16">
        <f t="shared" si="25"/>
        <v>9.2891372017132556E-5</v>
      </c>
      <c r="L12" s="13"/>
      <c r="M12" s="16"/>
      <c r="N12" s="13">
        <f>STDEV(N4:N10)</f>
        <v>477.09460427526466</v>
      </c>
      <c r="O12" s="16">
        <f t="shared" ref="O12:P12" si="26">STDEV(O4:O10)</f>
        <v>6.9076401070188406E-2</v>
      </c>
      <c r="P12" s="13">
        <f t="shared" si="26"/>
        <v>3.4415600652504995E-4</v>
      </c>
      <c r="Q12" s="16"/>
      <c r="R12" s="13"/>
      <c r="S12" s="16">
        <f>STDEV(S4:S10)</f>
        <v>484.88012767516489</v>
      </c>
      <c r="T12" s="13">
        <f t="shared" ref="T12:U12" si="27">STDEV(T4:T10)</f>
        <v>7.8451208515988122E-2</v>
      </c>
      <c r="U12" s="16">
        <f t="shared" si="27"/>
        <v>3.6641912327706628E-4</v>
      </c>
      <c r="V12" s="13">
        <f>STDEV(V4:V10)</f>
        <v>1442.0581112390987</v>
      </c>
      <c r="W12" s="16">
        <f t="shared" ref="W12:X12" si="28">STDEV(W4:W10)</f>
        <v>4.3654547868681975E-2</v>
      </c>
      <c r="X12" s="13">
        <f t="shared" si="28"/>
        <v>1.4030068951145106E-3</v>
      </c>
      <c r="AD12" s="26">
        <f>STDEV(AD4:AD10)</f>
        <v>166.31617909443301</v>
      </c>
      <c r="AE12" s="17">
        <f>STDEV(AE4:AE10)</f>
        <v>5.0078860732230064E-2</v>
      </c>
      <c r="AF12" s="17">
        <f>STDEV(AF4:AF10)</f>
        <v>6.6196353890279956E-5</v>
      </c>
      <c r="AG12" s="17"/>
      <c r="AH12" s="17"/>
      <c r="AI12" s="17">
        <f>STDEV(AI4:AI10)</f>
        <v>384.69163593962469</v>
      </c>
      <c r="AJ12" s="17">
        <f t="shared" ref="AJ12:AK12" si="29">STDEV(AJ4:AJ10)</f>
        <v>6.3978432099456445E-2</v>
      </c>
      <c r="AK12" s="17">
        <f t="shared" si="29"/>
        <v>2.6215547409611406E-4</v>
      </c>
      <c r="AL12" s="17"/>
      <c r="AM12" s="17"/>
      <c r="AN12" s="17">
        <f>STDEV(AN4:AN9)</f>
        <v>305.35138229041416</v>
      </c>
      <c r="AO12" s="17">
        <f t="shared" ref="AO12:AP12" si="30">STDEV(AO4:AO10)</f>
        <v>4.3366403289709386E-2</v>
      </c>
      <c r="AP12" s="17">
        <f t="shared" si="30"/>
        <v>2.5795050276162661E-4</v>
      </c>
      <c r="AQ12" s="26">
        <f>STDEV(AQ4:AQ10)</f>
        <v>53136.435781585467</v>
      </c>
      <c r="AR12" s="27">
        <f>STDEV(AR4:AR10)</f>
        <v>1.9610132627130527E-2</v>
      </c>
      <c r="AS12" s="26">
        <f>STDEV(AS4:AS10)</f>
        <v>2.2289875390068058E-2</v>
      </c>
    </row>
    <row r="13" spans="1:45">
      <c r="A13" s="14" t="s">
        <v>60</v>
      </c>
      <c r="D13" s="26">
        <f>D12/D11</f>
        <v>6.9610910167901385E-2</v>
      </c>
      <c r="E13" s="12">
        <f>E12/E11</f>
        <v>4.0789592784765911E-2</v>
      </c>
      <c r="F13" s="13">
        <f>F12/F11</f>
        <v>4.3594948250118212E-2</v>
      </c>
      <c r="G13" s="12"/>
      <c r="H13" s="13"/>
      <c r="I13" s="12">
        <f>I12/I11</f>
        <v>5.1969606946821192E-2</v>
      </c>
      <c r="J13" s="13">
        <f t="shared" ref="J13:K13" si="31">J12/J11</f>
        <v>4.5991983530744199E-2</v>
      </c>
      <c r="K13" s="16">
        <f t="shared" si="31"/>
        <v>7.2208994823914033E-2</v>
      </c>
      <c r="L13" s="13"/>
      <c r="M13" s="16"/>
      <c r="N13" s="13">
        <f>N12/N11</f>
        <v>0.10601546998099629</v>
      </c>
      <c r="O13" s="16">
        <f t="shared" ref="O13" si="32">O12/O11</f>
        <v>4.9537404911556109E-2</v>
      </c>
      <c r="P13" s="13">
        <f t="shared" ref="P13" si="33">P12/P11</f>
        <v>0.11368457622960156</v>
      </c>
      <c r="Q13" s="16"/>
      <c r="R13" s="13"/>
      <c r="S13" s="16">
        <f>S12/S11</f>
        <v>0.13735313921323747</v>
      </c>
      <c r="T13" s="13">
        <f t="shared" ref="T13" si="34">T12/T11</f>
        <v>7.7602810249873491E-2</v>
      </c>
      <c r="U13" s="16">
        <f t="shared" ref="U13" si="35">U12/U11</f>
        <v>0.15407445654438856</v>
      </c>
      <c r="V13" s="13">
        <f>V12/V11</f>
        <v>6.6221013261864817E-2</v>
      </c>
      <c r="W13" s="16">
        <f t="shared" ref="W13" si="36">W12/W11</f>
        <v>5.0859424761819247E-2</v>
      </c>
      <c r="X13" s="13">
        <f t="shared" ref="X13" si="37">X12/X11</f>
        <v>9.5660025420233982E-2</v>
      </c>
      <c r="AD13" s="26">
        <f>AD12/AD11</f>
        <v>0.11416653627467822</v>
      </c>
      <c r="AE13" s="17">
        <f>AE12/AE11</f>
        <v>3.939560989295654E-2</v>
      </c>
      <c r="AF13" s="17">
        <f>AF12/AF11</f>
        <v>6.7823996505911879E-2</v>
      </c>
      <c r="AG13" s="17"/>
      <c r="AH13" s="17"/>
      <c r="AI13" s="17">
        <f>AI12/AI11</f>
        <v>8.286685904657104E-2</v>
      </c>
      <c r="AJ13" s="17">
        <f t="shared" ref="AJ13:AK13" si="38">AJ12/AJ11</f>
        <v>5.0654090644405472E-2</v>
      </c>
      <c r="AK13" s="17">
        <f t="shared" si="38"/>
        <v>8.3998894269494181E-2</v>
      </c>
      <c r="AL13" s="17"/>
      <c r="AM13" s="17"/>
      <c r="AN13" s="17">
        <f>AN12/AN11</f>
        <v>6.3441163363198952E-2</v>
      </c>
      <c r="AO13" s="17">
        <f t="shared" ref="AO13" si="39">AO12/AO11</f>
        <v>3.7306729794112758E-2</v>
      </c>
      <c r="AP13" s="17">
        <f t="shared" ref="AP13" si="40">AP12/AP11</f>
        <v>7.9615117901213131E-2</v>
      </c>
      <c r="AQ13" s="26">
        <f>AQ12/AQ11</f>
        <v>0.11417084659054468</v>
      </c>
      <c r="AR13" s="27">
        <f>AR12/AR11</f>
        <v>6.2900709825389936E-2</v>
      </c>
      <c r="AS13" s="26">
        <f>AS12/AS11</f>
        <v>2.3706926437537894E-2</v>
      </c>
    </row>
    <row r="14" spans="1:45">
      <c r="A14" s="14" t="s">
        <v>86</v>
      </c>
      <c r="D14" s="26">
        <f>D13*100</f>
        <v>6.9610910167901388</v>
      </c>
      <c r="E14" s="12">
        <f>E13*100</f>
        <v>4.0789592784765913</v>
      </c>
      <c r="F14" s="13"/>
      <c r="G14" s="12"/>
      <c r="H14" s="13"/>
      <c r="I14" s="12">
        <f>I13*100</f>
        <v>5.1969606946821196</v>
      </c>
      <c r="J14" s="13">
        <f>J13*100</f>
        <v>4.5991983530744198</v>
      </c>
      <c r="K14" s="16"/>
      <c r="L14" s="13"/>
      <c r="M14" s="16"/>
      <c r="N14" s="13">
        <f>N13*100</f>
        <v>10.601546998099629</v>
      </c>
      <c r="O14" s="16">
        <f>O13*100</f>
        <v>4.9537404911556111</v>
      </c>
      <c r="P14" s="13"/>
      <c r="Q14" s="16"/>
      <c r="R14" s="13"/>
      <c r="S14" s="16">
        <f>S13*100</f>
        <v>13.735313921323748</v>
      </c>
      <c r="T14" s="13">
        <f>T13*100</f>
        <v>7.7602810249873491</v>
      </c>
      <c r="U14" s="16"/>
      <c r="V14" s="13">
        <f>V13*100</f>
        <v>6.6221013261864821</v>
      </c>
      <c r="W14" s="16">
        <f>W13*100</f>
        <v>5.0859424761819243</v>
      </c>
      <c r="X14" s="13"/>
      <c r="AD14" s="26">
        <f>AD13*100</f>
        <v>11.416653627467822</v>
      </c>
      <c r="AE14" s="17">
        <f>AE13*100</f>
        <v>3.939560989295654</v>
      </c>
      <c r="AF14" s="17"/>
      <c r="AG14" s="17"/>
      <c r="AH14" s="17"/>
      <c r="AI14" s="17">
        <f>AI13*100</f>
        <v>8.2866859046571033</v>
      </c>
      <c r="AJ14" s="17">
        <f>AJ13*100</f>
        <v>5.0654090644405469</v>
      </c>
      <c r="AK14" s="17"/>
      <c r="AL14" s="17"/>
      <c r="AM14" s="17"/>
      <c r="AN14" s="17">
        <f>AN13*100</f>
        <v>6.3441163363198951</v>
      </c>
      <c r="AO14" s="17">
        <f>AO13*100</f>
        <v>3.7306729794112758</v>
      </c>
      <c r="AP14" s="17"/>
      <c r="AQ14" s="26">
        <f>AQ13*100</f>
        <v>11.417084659054467</v>
      </c>
      <c r="AR14" s="27"/>
      <c r="AS14" s="26">
        <f>AS13*100</f>
        <v>2.3706926437537894</v>
      </c>
    </row>
    <row r="15" spans="1:45">
      <c r="A15" s="14"/>
      <c r="E15" s="12"/>
      <c r="F15" s="13"/>
      <c r="G15" s="12"/>
      <c r="H15" s="13"/>
      <c r="I15" s="12"/>
      <c r="J15" s="13"/>
      <c r="K15" s="16"/>
      <c r="L15" s="13"/>
      <c r="M15" s="16"/>
      <c r="N15" s="13"/>
      <c r="O15" s="16"/>
      <c r="P15" s="13"/>
      <c r="Q15" s="16"/>
      <c r="R15" s="13"/>
      <c r="S15" s="16"/>
      <c r="T15" s="13"/>
      <c r="U15" s="16"/>
      <c r="V15" s="13"/>
      <c r="W15" s="16"/>
      <c r="X15" s="13"/>
      <c r="AD15" s="26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</row>
    <row r="16" spans="1:45">
      <c r="A16" s="14"/>
      <c r="E16" s="14"/>
      <c r="F16" s="15"/>
      <c r="K16" s="9"/>
      <c r="P16" s="10"/>
      <c r="U16" s="9"/>
      <c r="X16" s="8"/>
      <c r="AE16" s="2"/>
      <c r="AF16" s="9"/>
      <c r="AJ16" s="2"/>
      <c r="AO16" s="2"/>
    </row>
    <row r="17" spans="1:45">
      <c r="A17" t="s">
        <v>28</v>
      </c>
      <c r="B17">
        <v>6485.7</v>
      </c>
      <c r="C17">
        <v>6135</v>
      </c>
      <c r="D17">
        <f t="shared" si="5"/>
        <v>6310.35</v>
      </c>
      <c r="E17" s="2">
        <v>1.187279</v>
      </c>
      <c r="F17" s="9">
        <f>D17/Z17</f>
        <v>4.6454510735077564E-3</v>
      </c>
      <c r="G17">
        <v>1363.8</v>
      </c>
      <c r="H17">
        <v>1326.7</v>
      </c>
      <c r="I17">
        <f t="shared" si="7"/>
        <v>1345.25</v>
      </c>
      <c r="J17" s="2">
        <v>1.1887730000000001</v>
      </c>
      <c r="K17" s="9">
        <f t="shared" si="8"/>
        <v>9.9032431745248823E-4</v>
      </c>
      <c r="L17">
        <v>2851.2</v>
      </c>
      <c r="M17">
        <v>2707</v>
      </c>
      <c r="N17">
        <f t="shared" si="9"/>
        <v>2779.1</v>
      </c>
      <c r="O17" s="2">
        <v>1.348042</v>
      </c>
      <c r="P17" s="9">
        <f>N17/Z17</f>
        <v>2.0458727453129232E-3</v>
      </c>
      <c r="Q17">
        <v>1795</v>
      </c>
      <c r="R17">
        <v>2387.6999999999998</v>
      </c>
      <c r="S17">
        <f t="shared" si="11"/>
        <v>2091.35</v>
      </c>
      <c r="T17" s="2">
        <v>0.90817400000000004</v>
      </c>
      <c r="U17" s="9">
        <f t="shared" si="12"/>
        <v>1.5395761094995437E-3</v>
      </c>
      <c r="V17">
        <v>19782.400000000001</v>
      </c>
      <c r="W17" s="2">
        <v>0.91525000000000001</v>
      </c>
      <c r="X17" s="8">
        <f t="shared" si="13"/>
        <v>1.45630862498213E-2</v>
      </c>
      <c r="Z17">
        <v>1358393.3831499999</v>
      </c>
      <c r="AB17">
        <v>1146</v>
      </c>
      <c r="AC17">
        <v>1245</v>
      </c>
      <c r="AD17">
        <f t="shared" si="0"/>
        <v>1195.5</v>
      </c>
      <c r="AE17" s="2">
        <v>1.3425400000000001</v>
      </c>
      <c r="AF17" s="9">
        <f t="shared" si="14"/>
        <v>8.8008379224266842E-4</v>
      </c>
      <c r="AG17">
        <v>4153</v>
      </c>
      <c r="AH17">
        <v>4163</v>
      </c>
      <c r="AI17">
        <f t="shared" ref="AI17:AI24" si="41">AVERAGE(AG17:AH17)</f>
        <v>4158</v>
      </c>
      <c r="AJ17" s="2">
        <v>1.2989820000000001</v>
      </c>
      <c r="AK17" s="8">
        <f t="shared" ref="AK17:AK24" si="42">AI17/Z17</f>
        <v>3.060968973772493E-3</v>
      </c>
      <c r="AL17">
        <v>4387</v>
      </c>
      <c r="AM17">
        <v>3980</v>
      </c>
      <c r="AN17">
        <f t="shared" si="15"/>
        <v>4183.5</v>
      </c>
      <c r="AO17" s="2">
        <v>1.0827199999999999</v>
      </c>
      <c r="AP17" s="8">
        <f t="shared" ref="AP17:AP24" si="43">AN17/Z17</f>
        <v>3.0797411500185726E-3</v>
      </c>
      <c r="AQ17">
        <v>357211.42139999999</v>
      </c>
      <c r="AR17" s="8">
        <f t="shared" ref="AR17:AR24" si="44">AQ17/Z17</f>
        <v>0.26296610822091665</v>
      </c>
      <c r="AS17" s="25">
        <v>0.95790799999999998</v>
      </c>
    </row>
    <row r="18" spans="1:45">
      <c r="A18" t="s">
        <v>29</v>
      </c>
      <c r="B18">
        <v>5428.7</v>
      </c>
      <c r="C18">
        <v>5587.1</v>
      </c>
      <c r="D18">
        <f t="shared" si="5"/>
        <v>5507.9</v>
      </c>
      <c r="E18" s="2">
        <v>1.0859890000000001</v>
      </c>
      <c r="F18" s="9">
        <f t="shared" ref="F18:F24" si="45">D18/Z18</f>
        <v>3.9770061094289632E-3</v>
      </c>
      <c r="G18">
        <v>1369.7</v>
      </c>
      <c r="H18">
        <v>1187.3</v>
      </c>
      <c r="I18">
        <f t="shared" si="7"/>
        <v>1278.5</v>
      </c>
      <c r="J18" s="2">
        <v>1.2533730000000001</v>
      </c>
      <c r="K18" s="9">
        <f t="shared" si="8"/>
        <v>9.231471724078015E-4</v>
      </c>
      <c r="L18">
        <v>2932.1</v>
      </c>
      <c r="M18">
        <v>2857.3</v>
      </c>
      <c r="N18">
        <f t="shared" si="9"/>
        <v>2894.7</v>
      </c>
      <c r="O18" s="2">
        <v>1.5049600000000001</v>
      </c>
      <c r="P18" s="9">
        <f t="shared" ref="P18:P24" si="46">N18/Z18</f>
        <v>2.090132279991289E-3</v>
      </c>
      <c r="Q18">
        <v>1794.1</v>
      </c>
      <c r="R18">
        <v>1859.7</v>
      </c>
      <c r="S18">
        <f t="shared" si="11"/>
        <v>1826.9</v>
      </c>
      <c r="T18" s="2">
        <v>0.86155400000000004</v>
      </c>
      <c r="U18" s="9">
        <f t="shared" si="12"/>
        <v>1.3191220721719302E-3</v>
      </c>
      <c r="V18">
        <v>16639.5</v>
      </c>
      <c r="W18" s="2">
        <v>0.90096299999999996</v>
      </c>
      <c r="X18" s="8">
        <f t="shared" si="13"/>
        <v>1.201463228414518E-2</v>
      </c>
      <c r="Z18">
        <v>1384936.26825</v>
      </c>
      <c r="AB18">
        <v>1211</v>
      </c>
      <c r="AC18">
        <v>1481</v>
      </c>
      <c r="AD18">
        <f t="shared" si="0"/>
        <v>1346</v>
      </c>
      <c r="AE18" s="2">
        <v>1.2935620000000001</v>
      </c>
      <c r="AF18" s="9">
        <f t="shared" si="14"/>
        <v>9.7188587724747824E-4</v>
      </c>
      <c r="AG18">
        <v>4166</v>
      </c>
      <c r="AH18">
        <v>3890</v>
      </c>
      <c r="AI18">
        <f t="shared" si="41"/>
        <v>4028</v>
      </c>
      <c r="AJ18" s="3">
        <v>1.2845059999999999</v>
      </c>
      <c r="AK18" s="8">
        <f t="shared" si="42"/>
        <v>2.9084370828772973E-3</v>
      </c>
      <c r="AL18">
        <v>4524</v>
      </c>
      <c r="AM18">
        <v>4761</v>
      </c>
      <c r="AN18">
        <f t="shared" si="15"/>
        <v>4642.5</v>
      </c>
      <c r="AO18" s="2">
        <v>1.1387780000000001</v>
      </c>
      <c r="AP18" s="8">
        <f t="shared" si="43"/>
        <v>3.3521398106399832E-3</v>
      </c>
      <c r="AQ18">
        <v>398288.68579999998</v>
      </c>
      <c r="AR18" s="8">
        <f t="shared" si="44"/>
        <v>0.28758629182502093</v>
      </c>
      <c r="AS18">
        <v>0.97919999999999996</v>
      </c>
    </row>
    <row r="19" spans="1:45">
      <c r="A19" t="s">
        <v>30</v>
      </c>
      <c r="B19">
        <v>7461.7</v>
      </c>
      <c r="C19">
        <v>7761.5</v>
      </c>
      <c r="D19">
        <f t="shared" si="5"/>
        <v>7611.6</v>
      </c>
      <c r="E19" s="2">
        <v>1.2291639999999999</v>
      </c>
      <c r="F19" s="9">
        <f t="shared" si="45"/>
        <v>4.5675848119117648E-3</v>
      </c>
      <c r="G19">
        <v>1338.3</v>
      </c>
      <c r="H19">
        <v>1230.5</v>
      </c>
      <c r="I19">
        <f t="shared" si="7"/>
        <v>1284.4000000000001</v>
      </c>
      <c r="J19" s="2">
        <v>1.2039569999999999</v>
      </c>
      <c r="K19" s="9">
        <f t="shared" si="8"/>
        <v>7.7074543229011905E-4</v>
      </c>
      <c r="L19">
        <v>3250.1</v>
      </c>
      <c r="M19">
        <v>3248.3</v>
      </c>
      <c r="N19">
        <f t="shared" si="9"/>
        <v>3249.2</v>
      </c>
      <c r="O19" s="2">
        <v>1.3124400000000001</v>
      </c>
      <c r="P19" s="9">
        <f t="shared" si="46"/>
        <v>1.9497867164411822E-3</v>
      </c>
      <c r="Q19">
        <v>2005.9</v>
      </c>
      <c r="R19">
        <v>2118.5</v>
      </c>
      <c r="S19">
        <f t="shared" si="11"/>
        <v>2062.1999999999998</v>
      </c>
      <c r="T19" s="2">
        <v>0.81773600000000002</v>
      </c>
      <c r="U19" s="9">
        <f t="shared" si="12"/>
        <v>1.2374892794057017E-3</v>
      </c>
      <c r="V19">
        <v>19558.599999999999</v>
      </c>
      <c r="W19" s="2">
        <v>0.92796999999999996</v>
      </c>
      <c r="X19" s="8">
        <f t="shared" si="13"/>
        <v>1.1736765502950421E-2</v>
      </c>
      <c r="Z19">
        <v>1666438.6789599999</v>
      </c>
      <c r="AB19">
        <v>1689</v>
      </c>
      <c r="AC19">
        <v>1814</v>
      </c>
      <c r="AD19">
        <f t="shared" si="0"/>
        <v>1751.5</v>
      </c>
      <c r="AE19" s="2">
        <v>1.4301269999999999</v>
      </c>
      <c r="AF19" s="9">
        <f t="shared" si="14"/>
        <v>1.051043775035926E-3</v>
      </c>
      <c r="AG19">
        <v>5991</v>
      </c>
      <c r="AH19">
        <v>6471</v>
      </c>
      <c r="AI19">
        <f t="shared" si="41"/>
        <v>6231</v>
      </c>
      <c r="AJ19" s="2">
        <v>1.2356830000000001</v>
      </c>
      <c r="AK19" s="8">
        <f t="shared" si="42"/>
        <v>3.7391114828711708E-3</v>
      </c>
      <c r="AL19">
        <v>5550</v>
      </c>
      <c r="AM19">
        <v>5863</v>
      </c>
      <c r="AN19">
        <f t="shared" si="15"/>
        <v>5706.5</v>
      </c>
      <c r="AO19" s="2">
        <v>1.1079680000000001</v>
      </c>
      <c r="AP19" s="8">
        <f t="shared" si="43"/>
        <v>3.4243684283428561E-3</v>
      </c>
      <c r="AQ19">
        <v>467195.36499999999</v>
      </c>
      <c r="AR19" s="8">
        <f t="shared" si="44"/>
        <v>0.28035556957401503</v>
      </c>
      <c r="AS19">
        <v>0.98901300000000003</v>
      </c>
    </row>
    <row r="20" spans="1:45">
      <c r="A20" t="s">
        <v>31</v>
      </c>
      <c r="B20">
        <v>8088.1</v>
      </c>
      <c r="C20">
        <v>8384.4</v>
      </c>
      <c r="D20">
        <f t="shared" si="5"/>
        <v>8236.25</v>
      </c>
      <c r="E20" s="3">
        <v>1.10236</v>
      </c>
      <c r="F20" s="9">
        <f t="shared" si="45"/>
        <v>4.8606970981190014E-3</v>
      </c>
      <c r="G20">
        <v>1689.5</v>
      </c>
      <c r="H20">
        <v>1342</v>
      </c>
      <c r="I20">
        <f t="shared" si="7"/>
        <v>1515.75</v>
      </c>
      <c r="J20" s="4">
        <v>1.274437</v>
      </c>
      <c r="K20" s="9">
        <f t="shared" si="8"/>
        <v>8.9453351057506474E-4</v>
      </c>
      <c r="L20">
        <v>3295.7</v>
      </c>
      <c r="M20">
        <v>3141.7</v>
      </c>
      <c r="N20">
        <f t="shared" si="9"/>
        <v>3218.7</v>
      </c>
      <c r="O20" s="2">
        <v>1.358325</v>
      </c>
      <c r="P20" s="9">
        <f t="shared" si="46"/>
        <v>1.8995447867312951E-3</v>
      </c>
      <c r="Q20">
        <v>2493.1999999999998</v>
      </c>
      <c r="R20">
        <v>3347.2</v>
      </c>
      <c r="S20">
        <f t="shared" si="11"/>
        <v>2920.2</v>
      </c>
      <c r="T20" s="2">
        <v>0.84273799999999999</v>
      </c>
      <c r="U20" s="9">
        <f t="shared" si="12"/>
        <v>1.7233823239856862E-3</v>
      </c>
      <c r="V20">
        <v>21978.7</v>
      </c>
      <c r="W20" s="2">
        <v>0.93363200000000002</v>
      </c>
      <c r="X20" s="8">
        <f t="shared" si="13"/>
        <v>1.2970927705014795E-2</v>
      </c>
      <c r="Z20">
        <v>1694458.60002</v>
      </c>
      <c r="AB20">
        <v>1119</v>
      </c>
      <c r="AC20">
        <v>1235</v>
      </c>
      <c r="AD20">
        <f t="shared" si="0"/>
        <v>1177</v>
      </c>
      <c r="AE20" s="2">
        <v>1.2997620000000001</v>
      </c>
      <c r="AF20" s="9">
        <f t="shared" si="14"/>
        <v>6.9461714791149677E-4</v>
      </c>
      <c r="AG20">
        <v>3705</v>
      </c>
      <c r="AH20">
        <v>4042</v>
      </c>
      <c r="AI20">
        <f t="shared" si="41"/>
        <v>3873.5</v>
      </c>
      <c r="AJ20" s="2">
        <v>1.1325350000000001</v>
      </c>
      <c r="AK20" s="8">
        <f t="shared" si="42"/>
        <v>2.2859809026637063E-3</v>
      </c>
      <c r="AL20">
        <v>5006</v>
      </c>
      <c r="AM20">
        <v>4725</v>
      </c>
      <c r="AN20">
        <f t="shared" si="15"/>
        <v>4865.5</v>
      </c>
      <c r="AO20" s="2">
        <v>1.1325350000000001</v>
      </c>
      <c r="AP20" s="8">
        <f t="shared" si="43"/>
        <v>2.8714186348032175E-3</v>
      </c>
      <c r="AQ20">
        <v>445699.81390000001</v>
      </c>
      <c r="AR20" s="8">
        <f t="shared" si="44"/>
        <v>0.26303375833126835</v>
      </c>
      <c r="AS20">
        <v>0.95584800000000003</v>
      </c>
    </row>
    <row r="21" spans="1:45">
      <c r="A21" t="s">
        <v>32</v>
      </c>
      <c r="B21">
        <v>7536.4</v>
      </c>
      <c r="C21">
        <v>8018.4</v>
      </c>
      <c r="D21">
        <f t="shared" si="5"/>
        <v>7777.4</v>
      </c>
      <c r="E21" s="3">
        <v>1.091264</v>
      </c>
      <c r="F21" s="9">
        <f t="shared" si="45"/>
        <v>3.9244667514713432E-3</v>
      </c>
      <c r="G21">
        <v>1514.7</v>
      </c>
      <c r="H21">
        <v>1501.5</v>
      </c>
      <c r="I21">
        <f t="shared" si="7"/>
        <v>1508.1</v>
      </c>
      <c r="J21" s="5">
        <v>1.230664</v>
      </c>
      <c r="K21" s="9">
        <f t="shared" si="8"/>
        <v>7.6098545888007981E-4</v>
      </c>
      <c r="L21">
        <v>3677.5</v>
      </c>
      <c r="M21">
        <v>2941.8</v>
      </c>
      <c r="N21">
        <f t="shared" si="9"/>
        <v>3309.65</v>
      </c>
      <c r="O21" s="2">
        <v>1.358325</v>
      </c>
      <c r="P21" s="9">
        <f t="shared" si="46"/>
        <v>1.6700454372935857E-3</v>
      </c>
      <c r="Q21">
        <v>1945</v>
      </c>
      <c r="R21">
        <v>2729.2</v>
      </c>
      <c r="S21">
        <f t="shared" si="11"/>
        <v>2337.1</v>
      </c>
      <c r="T21" s="2">
        <v>0.74895100000000003</v>
      </c>
      <c r="U21" s="9">
        <f t="shared" si="12"/>
        <v>1.1792978688075291E-3</v>
      </c>
      <c r="V21">
        <v>28201.1</v>
      </c>
      <c r="W21" s="2">
        <v>0.93363200000000002</v>
      </c>
      <c r="X21" s="8">
        <f t="shared" si="13"/>
        <v>1.4230241379499383E-2</v>
      </c>
      <c r="Z21">
        <v>1981772.42732</v>
      </c>
      <c r="AB21">
        <v>1936</v>
      </c>
      <c r="AC21">
        <v>2192</v>
      </c>
      <c r="AD21">
        <f t="shared" si="0"/>
        <v>2064</v>
      </c>
      <c r="AE21" s="2">
        <v>1.2481439999999999</v>
      </c>
      <c r="AF21" s="9">
        <f t="shared" si="14"/>
        <v>1.0414919349701511E-3</v>
      </c>
      <c r="AG21">
        <v>5693</v>
      </c>
      <c r="AH21">
        <v>6052</v>
      </c>
      <c r="AI21">
        <f t="shared" si="41"/>
        <v>5872.5</v>
      </c>
      <c r="AJ21" s="2">
        <v>1.3406579999999999</v>
      </c>
      <c r="AK21" s="8">
        <f t="shared" si="42"/>
        <v>2.963256486488475E-3</v>
      </c>
      <c r="AL21">
        <v>6164</v>
      </c>
      <c r="AM21">
        <v>5922</v>
      </c>
      <c r="AN21">
        <f t="shared" si="15"/>
        <v>6043</v>
      </c>
      <c r="AO21" s="2">
        <v>1.1325350000000001</v>
      </c>
      <c r="AP21" s="8">
        <f t="shared" si="43"/>
        <v>3.0492905828607671E-3</v>
      </c>
      <c r="AQ21">
        <v>558022.72499999998</v>
      </c>
      <c r="AR21" s="8">
        <f t="shared" si="44"/>
        <v>0.28157760058990627</v>
      </c>
      <c r="AS21" s="25">
        <v>0.95584800000000003</v>
      </c>
    </row>
    <row r="22" spans="1:45">
      <c r="A22" t="s">
        <v>33</v>
      </c>
      <c r="B22">
        <v>7512</v>
      </c>
      <c r="C22">
        <v>8810.2000000000007</v>
      </c>
      <c r="D22">
        <f t="shared" si="5"/>
        <v>8161.1</v>
      </c>
      <c r="E22" s="2">
        <v>1.094635</v>
      </c>
      <c r="F22" s="9">
        <f t="shared" si="45"/>
        <v>4.7423749177986562E-3</v>
      </c>
      <c r="G22">
        <v>1443.4</v>
      </c>
      <c r="H22">
        <v>1226.9000000000001</v>
      </c>
      <c r="I22">
        <f t="shared" si="7"/>
        <v>1335.15</v>
      </c>
      <c r="J22" s="3">
        <v>1.2646390000000001</v>
      </c>
      <c r="K22" s="9">
        <f t="shared" si="8"/>
        <v>7.7584907322528522E-4</v>
      </c>
      <c r="L22">
        <v>3243.4</v>
      </c>
      <c r="M22">
        <v>3452.8</v>
      </c>
      <c r="N22">
        <f t="shared" si="9"/>
        <v>3348.1000000000004</v>
      </c>
      <c r="O22" s="2">
        <v>1.3344849999999999</v>
      </c>
      <c r="P22" s="9">
        <f t="shared" si="46"/>
        <v>1.9455643800813224E-3</v>
      </c>
      <c r="Q22">
        <v>2104.8000000000002</v>
      </c>
      <c r="R22">
        <v>2306.3000000000002</v>
      </c>
      <c r="S22">
        <f t="shared" si="11"/>
        <v>2205.5500000000002</v>
      </c>
      <c r="T22" s="2">
        <v>0.81496299999999999</v>
      </c>
      <c r="U22" s="9">
        <f t="shared" si="12"/>
        <v>1.2816342159697621E-3</v>
      </c>
      <c r="V22">
        <v>20878.599999999999</v>
      </c>
      <c r="W22" s="2">
        <v>0.91633399999999998</v>
      </c>
      <c r="X22" s="8">
        <f t="shared" si="13"/>
        <v>1.213245138017559E-2</v>
      </c>
      <c r="Z22">
        <v>1720888.825</v>
      </c>
      <c r="AB22">
        <v>1665</v>
      </c>
      <c r="AC22">
        <v>1748</v>
      </c>
      <c r="AD22">
        <f t="shared" si="0"/>
        <v>1706.5</v>
      </c>
      <c r="AE22" s="2">
        <v>1.3527199999999999</v>
      </c>
      <c r="AF22" s="9">
        <f t="shared" si="14"/>
        <v>9.9163872483162873E-4</v>
      </c>
      <c r="AG22">
        <v>4573</v>
      </c>
      <c r="AH22">
        <v>5351</v>
      </c>
      <c r="AI22">
        <f t="shared" si="41"/>
        <v>4962</v>
      </c>
      <c r="AJ22" s="2">
        <v>1.4150450000000001</v>
      </c>
      <c r="AK22" s="8">
        <f t="shared" si="42"/>
        <v>2.883393702088803E-3</v>
      </c>
      <c r="AL22">
        <v>5073</v>
      </c>
      <c r="AM22">
        <v>5261</v>
      </c>
      <c r="AN22">
        <f t="shared" si="15"/>
        <v>5167</v>
      </c>
      <c r="AO22" s="2">
        <v>1.1896599999999999</v>
      </c>
      <c r="AP22" s="8">
        <f t="shared" si="43"/>
        <v>3.0025181899824356E-3</v>
      </c>
      <c r="AQ22">
        <v>436705.5955</v>
      </c>
      <c r="AR22" s="8">
        <f t="shared" si="44"/>
        <v>0.25376746548400653</v>
      </c>
      <c r="AS22">
        <v>0.94718599999999997</v>
      </c>
    </row>
    <row r="23" spans="1:45">
      <c r="A23" t="s">
        <v>34</v>
      </c>
      <c r="B23">
        <v>7033.8</v>
      </c>
      <c r="C23">
        <v>6645.6</v>
      </c>
      <c r="D23">
        <f t="shared" si="5"/>
        <v>6839.7000000000007</v>
      </c>
      <c r="E23" s="2">
        <v>1.060357</v>
      </c>
      <c r="F23" s="9">
        <f t="shared" si="45"/>
        <v>4.6066647594815036E-3</v>
      </c>
      <c r="G23">
        <v>1555.3</v>
      </c>
      <c r="H23">
        <v>1445</v>
      </c>
      <c r="I23">
        <f t="shared" si="7"/>
        <v>1500.15</v>
      </c>
      <c r="J23" s="2">
        <v>1.2936570000000001</v>
      </c>
      <c r="K23" s="9">
        <f t="shared" si="8"/>
        <v>1.0103788380976034E-3</v>
      </c>
      <c r="L23">
        <v>2814.4</v>
      </c>
      <c r="M23">
        <v>2906.1</v>
      </c>
      <c r="N23">
        <f t="shared" si="9"/>
        <v>2860.25</v>
      </c>
      <c r="O23" s="2">
        <v>1.412847</v>
      </c>
      <c r="P23" s="9">
        <f t="shared" si="46"/>
        <v>1.9264314046386493E-3</v>
      </c>
      <c r="Q23">
        <v>2984.9</v>
      </c>
      <c r="R23">
        <v>3213.3</v>
      </c>
      <c r="S23">
        <f t="shared" si="11"/>
        <v>3099.1000000000004</v>
      </c>
      <c r="T23" s="2">
        <v>0.87975099999999995</v>
      </c>
      <c r="U23" s="9">
        <f t="shared" si="12"/>
        <v>2.0873013079680583E-3</v>
      </c>
      <c r="V23">
        <v>18633.3</v>
      </c>
      <c r="W23" s="2">
        <v>0.88864799999999999</v>
      </c>
      <c r="X23" s="8">
        <f t="shared" si="13"/>
        <v>1.2549873015314515E-2</v>
      </c>
      <c r="Z23">
        <v>1484740.12265</v>
      </c>
      <c r="AB23">
        <v>1258</v>
      </c>
      <c r="AC23">
        <v>1249</v>
      </c>
      <c r="AD23">
        <f t="shared" si="0"/>
        <v>1253.5</v>
      </c>
      <c r="AE23" s="2">
        <v>1.2575890000000001</v>
      </c>
      <c r="AF23" s="9">
        <f t="shared" si="14"/>
        <v>8.4425549015454838E-4</v>
      </c>
      <c r="AG23">
        <v>4398</v>
      </c>
      <c r="AH23">
        <v>4359</v>
      </c>
      <c r="AI23">
        <f t="shared" si="41"/>
        <v>4378.5</v>
      </c>
      <c r="AJ23" s="2">
        <v>1.339947</v>
      </c>
      <c r="AK23" s="8">
        <f t="shared" si="42"/>
        <v>2.9490009283140725E-3</v>
      </c>
      <c r="AL23">
        <v>4836</v>
      </c>
      <c r="AM23">
        <v>4990</v>
      </c>
      <c r="AN23">
        <f t="shared" si="15"/>
        <v>4913</v>
      </c>
      <c r="AO23" s="2">
        <v>1.0436209999999999</v>
      </c>
      <c r="AP23" s="8">
        <f t="shared" si="43"/>
        <v>3.3089965880568777E-3</v>
      </c>
      <c r="AQ23">
        <v>426454.45319999999</v>
      </c>
      <c r="AR23" s="8">
        <f t="shared" si="44"/>
        <v>0.28722498078576458</v>
      </c>
      <c r="AS23">
        <v>0.99729999999999996</v>
      </c>
    </row>
    <row r="24" spans="1:45">
      <c r="A24" t="s">
        <v>35</v>
      </c>
      <c r="B24">
        <v>5111</v>
      </c>
      <c r="C24">
        <v>5606</v>
      </c>
      <c r="D24">
        <f t="shared" si="5"/>
        <v>5358.5</v>
      </c>
      <c r="E24">
        <v>1.273998</v>
      </c>
      <c r="F24" s="9">
        <f t="shared" si="45"/>
        <v>3.6403592370276286E-3</v>
      </c>
      <c r="G24">
        <v>1352</v>
      </c>
      <c r="H24">
        <v>845.9</v>
      </c>
      <c r="I24">
        <f t="shared" si="7"/>
        <v>1098.95</v>
      </c>
      <c r="J24">
        <v>1.2690729999999999</v>
      </c>
      <c r="K24" s="9">
        <f t="shared" si="8"/>
        <v>7.4658445153149438E-4</v>
      </c>
      <c r="L24">
        <v>2659.3</v>
      </c>
      <c r="M24">
        <v>2495.6</v>
      </c>
      <c r="N24">
        <f t="shared" si="9"/>
        <v>2577.4499999999998</v>
      </c>
      <c r="O24">
        <v>1.4196489999999999</v>
      </c>
      <c r="P24" s="9">
        <f t="shared" si="46"/>
        <v>1.7510206056689111E-3</v>
      </c>
      <c r="Q24">
        <v>1613.7</v>
      </c>
      <c r="R24">
        <v>2019.2</v>
      </c>
      <c r="S24">
        <f t="shared" si="11"/>
        <v>1816.45</v>
      </c>
      <c r="T24">
        <v>0.86911700000000003</v>
      </c>
      <c r="U24" s="9">
        <f t="shared" si="12"/>
        <v>1.2340264133803929E-3</v>
      </c>
      <c r="V24">
        <v>17056.599999999999</v>
      </c>
      <c r="W24">
        <v>0.93891000000000002</v>
      </c>
      <c r="X24" s="8">
        <f t="shared" si="13"/>
        <v>1.1587599395779686E-2</v>
      </c>
      <c r="Z24">
        <v>1471970.11369</v>
      </c>
      <c r="AB24">
        <v>1187</v>
      </c>
      <c r="AC24">
        <v>1217</v>
      </c>
      <c r="AD24">
        <f t="shared" si="0"/>
        <v>1202</v>
      </c>
      <c r="AE24" s="2">
        <v>1.5229699999999999</v>
      </c>
      <c r="AF24" s="9">
        <f t="shared" si="14"/>
        <v>8.1659266640052427E-4</v>
      </c>
      <c r="AG24">
        <v>4290</v>
      </c>
      <c r="AH24">
        <v>4076</v>
      </c>
      <c r="AI24">
        <f t="shared" si="41"/>
        <v>4183</v>
      </c>
      <c r="AJ24">
        <v>1.4756750000000001</v>
      </c>
      <c r="AK24" s="8">
        <f t="shared" si="42"/>
        <v>2.8417696535385966E-3</v>
      </c>
      <c r="AL24">
        <v>4170</v>
      </c>
      <c r="AM24">
        <v>4476</v>
      </c>
      <c r="AN24">
        <f t="shared" si="15"/>
        <v>4323</v>
      </c>
      <c r="AO24">
        <v>1.113977</v>
      </c>
      <c r="AP24" s="8">
        <f t="shared" si="43"/>
        <v>2.9368802802408208E-3</v>
      </c>
      <c r="AQ24">
        <v>375706.13290000003</v>
      </c>
      <c r="AR24" s="8">
        <f t="shared" si="44"/>
        <v>0.25524032682848652</v>
      </c>
      <c r="AS24">
        <v>0.97318199999999999</v>
      </c>
    </row>
    <row r="25" spans="1:45">
      <c r="A25" s="14" t="s">
        <v>58</v>
      </c>
      <c r="D25" s="26">
        <f>AVERAGE(D17:D24)</f>
        <v>6975.35</v>
      </c>
      <c r="E25" s="28">
        <f>AVERAGE(E17:E24)</f>
        <v>1.1406307499999999</v>
      </c>
      <c r="F25" s="13">
        <f>AVERAGE(F17:F24)</f>
        <v>4.3705755948433272E-3</v>
      </c>
      <c r="G25" s="16"/>
      <c r="H25" s="13"/>
      <c r="I25" s="16">
        <f>AVERAGE(I17:I24)</f>
        <v>1358.28125</v>
      </c>
      <c r="J25" s="16">
        <f>AVERAGE(J17:J24)</f>
        <v>1.2473216250000001</v>
      </c>
      <c r="K25" s="13">
        <f>AVERAGE(K17:K24)</f>
        <v>8.5906853180749208E-4</v>
      </c>
      <c r="L25" s="7"/>
      <c r="M25" s="7"/>
      <c r="N25" s="29">
        <f>AVERAGE(N17:N24)</f>
        <v>3029.6437500000002</v>
      </c>
      <c r="O25" s="28">
        <f>AVERAGE(O17:O24)</f>
        <v>1.381134125</v>
      </c>
      <c r="P25" s="30">
        <f>AVERAGE(P17:P24)</f>
        <v>1.9097997945198948E-3</v>
      </c>
      <c r="Q25" s="29"/>
      <c r="R25" s="29"/>
      <c r="S25" s="29">
        <f t="shared" ref="S25:X25" si="47">AVERAGE(S17:S24)</f>
        <v>2294.8562500000003</v>
      </c>
      <c r="T25" s="28">
        <f t="shared" si="47"/>
        <v>0.84287299999999998</v>
      </c>
      <c r="U25" s="30">
        <f t="shared" si="47"/>
        <v>1.4502286988985755E-3</v>
      </c>
      <c r="V25" s="29">
        <f t="shared" si="47"/>
        <v>20341.099999999999</v>
      </c>
      <c r="W25" s="28">
        <f t="shared" si="47"/>
        <v>0.91941737499999998</v>
      </c>
      <c r="X25" s="13">
        <f t="shared" si="47"/>
        <v>1.2723197114087609E-2</v>
      </c>
      <c r="AB25" s="7"/>
      <c r="AC25" s="7"/>
      <c r="AD25" s="29">
        <f>AVERAGE(AD17:AD24)</f>
        <v>1462</v>
      </c>
      <c r="AE25" s="28">
        <f>AVERAGE(AE17:AE24)</f>
        <v>1.3434267499999999</v>
      </c>
      <c r="AF25" s="13">
        <f>AVERAGE(AF17:AF24)</f>
        <v>9.1145117609930265E-4</v>
      </c>
      <c r="AG25" s="7"/>
      <c r="AH25" s="7"/>
      <c r="AI25" s="7">
        <f>AVERAGE(AI17:AI24)</f>
        <v>4710.8125</v>
      </c>
      <c r="AJ25" s="16">
        <f>AVERAGE(AJ17:AJ24)</f>
        <v>1.3153788749999999</v>
      </c>
      <c r="AK25" s="13">
        <f>AVERAGE(AK17:AK24)</f>
        <v>2.9539899015768268E-3</v>
      </c>
      <c r="AL25" s="7"/>
      <c r="AM25" s="7"/>
      <c r="AN25" s="7">
        <f t="shared" ref="AN25:AS25" si="48">AVERAGE(AN17:AN24)</f>
        <v>4980.5</v>
      </c>
      <c r="AO25" s="16">
        <f t="shared" si="48"/>
        <v>1.11772425</v>
      </c>
      <c r="AP25" s="13">
        <f t="shared" si="48"/>
        <v>3.1281692081181912E-3</v>
      </c>
      <c r="AQ25">
        <f t="shared" si="48"/>
        <v>433160.52408749994</v>
      </c>
      <c r="AR25" s="8">
        <f t="shared" si="48"/>
        <v>0.27146901270492307</v>
      </c>
      <c r="AS25">
        <f t="shared" si="48"/>
        <v>0.96943562500000002</v>
      </c>
    </row>
    <row r="26" spans="1:45">
      <c r="A26" s="14" t="s">
        <v>59</v>
      </c>
      <c r="D26" s="26">
        <f>STDEV(D17:D24)</f>
        <v>1150.9132699730253</v>
      </c>
      <c r="E26" s="28">
        <f>STDEV(E17:E24)</f>
        <v>7.8602026571020556E-2</v>
      </c>
      <c r="F26" s="13">
        <f>STDEV(F17:F24)</f>
        <v>4.5287763212741798E-4</v>
      </c>
      <c r="G26" s="16"/>
      <c r="H26" s="13"/>
      <c r="I26" s="16">
        <f>STDEV(I17:I24)</f>
        <v>144.98761508068787</v>
      </c>
      <c r="J26" s="16">
        <f>STDEV(J17:J24)</f>
        <v>3.6405949533156179E-2</v>
      </c>
      <c r="K26" s="13">
        <f>STDEV(K17:K24)</f>
        <v>1.0855290524542338E-4</v>
      </c>
      <c r="L26" s="7"/>
      <c r="M26" s="7"/>
      <c r="N26" s="29">
        <f>STDEV(N17:N24)</f>
        <v>287.33268726276674</v>
      </c>
      <c r="O26" s="28">
        <f>STDEV(O17:O24)</f>
        <v>6.1936112398035981E-2</v>
      </c>
      <c r="P26" s="30">
        <f>STDEV(P17:P24)</f>
        <v>1.3989203542119586E-4</v>
      </c>
      <c r="Q26" s="29"/>
      <c r="R26" s="29"/>
      <c r="S26" s="29">
        <f t="shared" ref="S26:X26" si="49">STDEV(S17:S24)</f>
        <v>476.74825225351884</v>
      </c>
      <c r="T26" s="28">
        <f t="shared" si="49"/>
        <v>4.9126850325022287E-2</v>
      </c>
      <c r="U26" s="30">
        <f t="shared" si="49"/>
        <v>3.1610925387884353E-4</v>
      </c>
      <c r="V26" s="29">
        <f t="shared" si="49"/>
        <v>3646.5454415299573</v>
      </c>
      <c r="W26" s="28">
        <f t="shared" si="49"/>
        <v>1.7612550565171269E-2</v>
      </c>
      <c r="X26" s="13">
        <f t="shared" si="49"/>
        <v>1.125132390955551E-3</v>
      </c>
      <c r="AB26" s="7"/>
      <c r="AC26" s="7"/>
      <c r="AD26" s="29">
        <f>STDEV(AD17:AD24)</f>
        <v>334.40138413930902</v>
      </c>
      <c r="AE26" s="28">
        <f>STDEV(AE17:AE24)</f>
        <v>9.3105077542603859E-2</v>
      </c>
      <c r="AF26" s="13">
        <f>STDEV(AF17:AF24)</f>
        <v>1.2420800200940271E-4</v>
      </c>
      <c r="AG26" s="7"/>
      <c r="AH26" s="7"/>
      <c r="AI26" s="7">
        <f>STDEV(AI17:AI24)</f>
        <v>893.27067316447506</v>
      </c>
      <c r="AJ26" s="16">
        <f>STDEV(AJ17:AJ24)</f>
        <v>0.10547587275017313</v>
      </c>
      <c r="AK26" s="13">
        <f>STDEV(AK17:AK24)</f>
        <v>3.9530448808922948E-4</v>
      </c>
      <c r="AL26" s="7"/>
      <c r="AM26" s="7"/>
      <c r="AN26" s="7">
        <f t="shared" ref="AN26:AS26" si="50">STDEV(AN17:AN24)</f>
        <v>642.5735088577137</v>
      </c>
      <c r="AO26" s="16">
        <f t="shared" si="50"/>
        <v>4.2899458244165037E-2</v>
      </c>
      <c r="AP26" s="13">
        <f t="shared" si="50"/>
        <v>2.0614244510239543E-4</v>
      </c>
      <c r="AQ26">
        <f t="shared" si="50"/>
        <v>62391.65545285587</v>
      </c>
      <c r="AR26" s="8">
        <f t="shared" si="50"/>
        <v>1.4189229208495037E-2</v>
      </c>
      <c r="AS26">
        <f t="shared" si="50"/>
        <v>1.7993071713757726E-2</v>
      </c>
    </row>
    <row r="27" spans="1:45">
      <c r="A27" s="14" t="s">
        <v>60</v>
      </c>
      <c r="D27" s="26">
        <f>D26/D25</f>
        <v>0.16499720730472667</v>
      </c>
      <c r="E27" s="28">
        <f>E26/E25</f>
        <v>6.8911018373843211E-2</v>
      </c>
      <c r="F27" s="13">
        <f>F26/F25</f>
        <v>0.10361967715688312</v>
      </c>
      <c r="G27" s="16"/>
      <c r="H27" s="13"/>
      <c r="I27" s="16">
        <f>I26/I25</f>
        <v>0.10674344144902823</v>
      </c>
      <c r="J27" s="16">
        <f>J26/J25</f>
        <v>2.918729925263356E-2</v>
      </c>
      <c r="K27" s="13">
        <f>K26/K25</f>
        <v>0.12636117053086157</v>
      </c>
      <c r="L27" s="7"/>
      <c r="M27" s="7"/>
      <c r="N27" s="29">
        <f>N26/N25</f>
        <v>9.4840420515701462E-2</v>
      </c>
      <c r="O27" s="28">
        <f>O26/O25</f>
        <v>4.4844386419049621E-2</v>
      </c>
      <c r="P27" s="30">
        <f>P26/P25</f>
        <v>7.3249581355391946E-2</v>
      </c>
      <c r="Q27" s="29"/>
      <c r="R27" s="29"/>
      <c r="S27" s="29">
        <f t="shared" ref="S27:X27" si="51">S26/S25</f>
        <v>0.20774645568911726</v>
      </c>
      <c r="T27" s="28">
        <f t="shared" si="51"/>
        <v>5.8284997057708919E-2</v>
      </c>
      <c r="U27" s="30">
        <f t="shared" si="51"/>
        <v>0.21797200270476183</v>
      </c>
      <c r="V27" s="29">
        <f t="shared" si="51"/>
        <v>0.17926982520758256</v>
      </c>
      <c r="W27" s="28">
        <f t="shared" si="51"/>
        <v>1.9156208098820484E-2</v>
      </c>
      <c r="X27" s="13">
        <f t="shared" si="51"/>
        <v>8.8431577446030557E-2</v>
      </c>
      <c r="AB27" s="7"/>
      <c r="AC27" s="7"/>
      <c r="AD27" s="29">
        <f>AD26/AD25</f>
        <v>0.228728716921552</v>
      </c>
      <c r="AE27" s="28">
        <f>AE26/AE25</f>
        <v>6.930417124908661E-2</v>
      </c>
      <c r="AF27" s="13">
        <f>AF26/AF25</f>
        <v>0.13627499230509549</v>
      </c>
      <c r="AG27" s="7"/>
      <c r="AH27" s="7"/>
      <c r="AI27" s="7">
        <f>AI26/AI25</f>
        <v>0.18962136004446686</v>
      </c>
      <c r="AJ27" s="16">
        <f>AJ26/AJ25</f>
        <v>8.0186685946414593E-2</v>
      </c>
      <c r="AK27" s="13">
        <f>AK26/AK25</f>
        <v>0.13382052791657062</v>
      </c>
      <c r="AL27" s="7"/>
      <c r="AM27" s="7"/>
      <c r="AN27" s="7">
        <f t="shared" ref="AN27:AS27" si="52">AN26/AN25</f>
        <v>0.12901787147027682</v>
      </c>
      <c r="AO27" s="16">
        <f t="shared" si="52"/>
        <v>3.8381074978166604E-2</v>
      </c>
      <c r="AP27" s="13">
        <f t="shared" si="52"/>
        <v>6.5898751438194833E-2</v>
      </c>
      <c r="AQ27">
        <f t="shared" si="52"/>
        <v>0.14403818442202396</v>
      </c>
      <c r="AR27" s="8">
        <f t="shared" si="52"/>
        <v>5.2268319934983563E-2</v>
      </c>
      <c r="AS27">
        <f t="shared" si="52"/>
        <v>1.856035743864656E-2</v>
      </c>
    </row>
    <row r="28" spans="1:45">
      <c r="D28" s="26">
        <f>D27*100</f>
        <v>16.499720730472667</v>
      </c>
      <c r="E28" s="26">
        <f>E27*100</f>
        <v>6.8911018373843209</v>
      </c>
      <c r="I28">
        <f>I27*100</f>
        <v>10.674344144902822</v>
      </c>
      <c r="J28">
        <f>J27*100</f>
        <v>2.9187299252633561</v>
      </c>
      <c r="N28" s="26">
        <f>N27*100</f>
        <v>9.484042051570146</v>
      </c>
      <c r="O28" s="26">
        <f>O27*100</f>
        <v>4.484438641904962</v>
      </c>
      <c r="P28" s="26"/>
      <c r="Q28" s="26"/>
      <c r="R28" s="26"/>
      <c r="S28" s="26">
        <f>S27*100</f>
        <v>20.774645568911726</v>
      </c>
      <c r="T28" s="26">
        <f>T27*100</f>
        <v>5.8284997057708923</v>
      </c>
      <c r="U28" s="26"/>
      <c r="V28" s="26">
        <f>V27*100</f>
        <v>17.926982520758255</v>
      </c>
      <c r="W28" s="26">
        <f>W27*100</f>
        <v>1.9156208098820484</v>
      </c>
      <c r="AD28" s="26">
        <f>AD27*100</f>
        <v>22.872871692155201</v>
      </c>
      <c r="AE28" s="26">
        <f>AE27*100</f>
        <v>6.9304171249086615</v>
      </c>
      <c r="AI28">
        <f>AI27*100</f>
        <v>18.962136004446688</v>
      </c>
      <c r="AJ28">
        <f>AJ27*100</f>
        <v>8.0186685946414595</v>
      </c>
      <c r="AK28" s="8">
        <f>AK27*100</f>
        <v>13.382052791657062</v>
      </c>
      <c r="AN28">
        <f t="shared" ref="AN28:AS28" si="53">AN27*100</f>
        <v>12.901787147027683</v>
      </c>
      <c r="AO28">
        <f t="shared" si="53"/>
        <v>3.8381074978166603</v>
      </c>
      <c r="AP28" s="8">
        <f t="shared" si="53"/>
        <v>6.5898751438194836</v>
      </c>
      <c r="AQ28">
        <f t="shared" si="53"/>
        <v>14.403818442202395</v>
      </c>
      <c r="AR28" s="8">
        <f t="shared" si="53"/>
        <v>5.2268319934983563</v>
      </c>
      <c r="AS28">
        <f t="shared" si="53"/>
        <v>1.856035743864656</v>
      </c>
    </row>
    <row r="29" spans="1:45">
      <c r="N29" s="26"/>
      <c r="O29" s="26"/>
      <c r="P29" s="26"/>
      <c r="Q29" s="26"/>
      <c r="R29" s="26"/>
      <c r="S29" s="26"/>
      <c r="T29" s="26"/>
      <c r="U29" s="26"/>
      <c r="V29" s="26"/>
      <c r="W29" s="26"/>
    </row>
    <row r="30" spans="1:45">
      <c r="A30" s="14" t="s">
        <v>61</v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AE30" s="8" t="s">
        <v>70</v>
      </c>
      <c r="AJ30" s="8" t="s">
        <v>72</v>
      </c>
      <c r="AO30" s="8" t="s">
        <v>73</v>
      </c>
      <c r="AR30" s="8" t="s">
        <v>75</v>
      </c>
    </row>
    <row r="31" spans="1:45">
      <c r="B31" s="8" t="s">
        <v>0</v>
      </c>
      <c r="G31" s="8" t="s">
        <v>1</v>
      </c>
      <c r="L31" s="8" t="s">
        <v>2</v>
      </c>
      <c r="Q31" s="8" t="s">
        <v>3</v>
      </c>
      <c r="V31" s="8" t="s">
        <v>4</v>
      </c>
      <c r="AE31" t="s">
        <v>68</v>
      </c>
      <c r="AF31" s="19" t="s">
        <v>69</v>
      </c>
      <c r="AJ31" t="s">
        <v>68</v>
      </c>
      <c r="AK31" s="19" t="s">
        <v>69</v>
      </c>
      <c r="AO31" t="s">
        <v>68</v>
      </c>
      <c r="AP31" s="19" t="s">
        <v>69</v>
      </c>
      <c r="AR31" s="19" t="s">
        <v>68</v>
      </c>
      <c r="AS31" t="s">
        <v>69</v>
      </c>
    </row>
    <row r="32" spans="1:45">
      <c r="B32" t="s">
        <v>64</v>
      </c>
      <c r="C32" t="s">
        <v>65</v>
      </c>
      <c r="G32" t="s">
        <v>64</v>
      </c>
      <c r="H32" t="s">
        <v>65</v>
      </c>
      <c r="L32" t="s">
        <v>68</v>
      </c>
      <c r="M32" t="s">
        <v>69</v>
      </c>
      <c r="Q32" t="s">
        <v>68</v>
      </c>
      <c r="R32" t="s">
        <v>69</v>
      </c>
      <c r="V32" t="s">
        <v>68</v>
      </c>
      <c r="W32" t="s">
        <v>69</v>
      </c>
      <c r="AD32" t="s">
        <v>21</v>
      </c>
      <c r="AE32">
        <f>AD4/Z4</f>
        <v>8.7691167338224631E-4</v>
      </c>
      <c r="AF32" s="19">
        <f>AD17/Z17</f>
        <v>8.8008379224266842E-4</v>
      </c>
      <c r="AG32" t="s">
        <v>28</v>
      </c>
      <c r="AJ32">
        <f>AI4/Z4</f>
        <v>2.6700448537811156E-3</v>
      </c>
      <c r="AK32" s="19">
        <f>AI17/Z17</f>
        <v>3.060968973772493E-3</v>
      </c>
      <c r="AO32">
        <f>AN4/Z4</f>
        <v>2.9734361338823296E-3</v>
      </c>
      <c r="AP32" s="19">
        <f>AN17/Z17</f>
        <v>3.0797411500185726E-3</v>
      </c>
      <c r="AR32" s="19">
        <f>AQ4/Z4</f>
        <v>0.302544529418459</v>
      </c>
      <c r="AS32">
        <f>AQ17/Z17</f>
        <v>0.26296610822091665</v>
      </c>
    </row>
    <row r="33" spans="1:45">
      <c r="A33" t="s">
        <v>21</v>
      </c>
      <c r="B33">
        <f>D4/Z4</f>
        <v>4.5376315310464614E-3</v>
      </c>
      <c r="C33" s="18">
        <f>D17/Z17</f>
        <v>4.6454510735077564E-3</v>
      </c>
      <c r="D33" t="s">
        <v>28</v>
      </c>
      <c r="G33" s="6">
        <f>I4/Z4</f>
        <v>1.195354923969102E-3</v>
      </c>
      <c r="H33" s="6">
        <f>I17/Z17</f>
        <v>9.9032431745248823E-4</v>
      </c>
      <c r="L33">
        <f>N4/Z4</f>
        <v>3.134908835118922E-3</v>
      </c>
      <c r="M33">
        <f>N17/Z17</f>
        <v>2.0458727453129232E-3</v>
      </c>
      <c r="Q33">
        <f>S4/Z4</f>
        <v>2.0365181674479494E-3</v>
      </c>
      <c r="R33">
        <f>S17/Z17</f>
        <v>1.5395761094995437E-3</v>
      </c>
      <c r="V33">
        <f>V4/Z4</f>
        <v>1.4040061451966276E-2</v>
      </c>
      <c r="W33">
        <f>V17/Z17</f>
        <v>1.45630862498213E-2</v>
      </c>
      <c r="AD33" t="s">
        <v>22</v>
      </c>
      <c r="AE33">
        <f t="shared" ref="AE33:AE38" si="54">AD5/Z5</f>
        <v>9.6629267159089563E-4</v>
      </c>
      <c r="AF33" s="19">
        <f t="shared" ref="AF33:AF35" si="55">AD18/Z18</f>
        <v>9.7188587724747824E-4</v>
      </c>
      <c r="AG33" t="s">
        <v>29</v>
      </c>
      <c r="AJ33">
        <f t="shared" ref="AJ33:AJ38" si="56">AI5/Z5</f>
        <v>3.1980853902399183E-3</v>
      </c>
      <c r="AK33" s="19">
        <f t="shared" ref="AK33:AK35" si="57">AI18/Z18</f>
        <v>2.9084370828772973E-3</v>
      </c>
      <c r="AO33">
        <f t="shared" ref="AO33:AO38" si="58">AN5/Z5</f>
        <v>3.2769163732377254E-3</v>
      </c>
      <c r="AP33" s="19">
        <f t="shared" ref="AP33:AP35" si="59">AN18/Z18</f>
        <v>3.3521398106399832E-3</v>
      </c>
      <c r="AR33" s="19">
        <f t="shared" ref="AR33:AR38" si="60">AQ5/Z5</f>
        <v>0.29621943532901979</v>
      </c>
      <c r="AS33">
        <f t="shared" ref="AS33:AS35" si="61">AQ18/Z18</f>
        <v>0.28758629182502093</v>
      </c>
    </row>
    <row r="34" spans="1:45">
      <c r="A34" t="s">
        <v>22</v>
      </c>
      <c r="B34">
        <f t="shared" ref="B34:B39" si="62">D5/Z5</f>
        <v>4.781887428646968E-3</v>
      </c>
      <c r="C34" s="18">
        <f t="shared" ref="C34:C36" si="63">D18/Z18</f>
        <v>3.9770061094289632E-3</v>
      </c>
      <c r="D34" t="s">
        <v>29</v>
      </c>
      <c r="G34" s="6">
        <f t="shared" ref="G34:G39" si="64">I5/Z5</f>
        <v>1.3706430603809801E-3</v>
      </c>
      <c r="H34" s="6">
        <f t="shared" ref="H34:H36" si="65">I18/Z18</f>
        <v>9.231471724078015E-4</v>
      </c>
      <c r="L34">
        <f t="shared" ref="L34:L39" si="66">N5/Z5</f>
        <v>3.5436804197023037E-3</v>
      </c>
      <c r="M34">
        <f t="shared" ref="M34:M36" si="67">N18/Z18</f>
        <v>2.090132279991289E-3</v>
      </c>
      <c r="Q34">
        <f t="shared" ref="Q34:Q39" si="68">S5/Z5</f>
        <v>2.7383430973967086E-3</v>
      </c>
      <c r="R34">
        <f t="shared" ref="R34:R36" si="69">S18/Z18</f>
        <v>1.3191220721719302E-3</v>
      </c>
      <c r="V34">
        <f t="shared" ref="V34:V39" si="70">V5/Z5</f>
        <v>1.4341983506734341E-2</v>
      </c>
      <c r="W34">
        <f t="shared" ref="W34:W36" si="71">V18/Z18</f>
        <v>1.201463228414518E-2</v>
      </c>
      <c r="AD34" t="s">
        <v>23</v>
      </c>
      <c r="AE34">
        <f t="shared" si="54"/>
        <v>9.4059423063495157E-4</v>
      </c>
      <c r="AF34" s="19">
        <f t="shared" si="55"/>
        <v>1.051043775035926E-3</v>
      </c>
      <c r="AG34" t="s">
        <v>30</v>
      </c>
      <c r="AJ34">
        <f t="shared" si="56"/>
        <v>3.2714019530490331E-3</v>
      </c>
      <c r="AK34" s="19">
        <f t="shared" si="57"/>
        <v>3.7391114828711708E-3</v>
      </c>
      <c r="AO34">
        <f t="shared" si="58"/>
        <v>3.3428646170719492E-3</v>
      </c>
      <c r="AP34" s="19">
        <f t="shared" si="59"/>
        <v>3.4243684283428561E-3</v>
      </c>
      <c r="AR34" s="19">
        <f t="shared" si="60"/>
        <v>0.32039372796753235</v>
      </c>
      <c r="AS34">
        <f t="shared" si="61"/>
        <v>0.28035556957401503</v>
      </c>
    </row>
    <row r="35" spans="1:45">
      <c r="A35" t="s">
        <v>23</v>
      </c>
      <c r="B35">
        <f t="shared" si="62"/>
        <v>4.3066180443809936E-3</v>
      </c>
      <c r="C35" s="18">
        <f t="shared" si="63"/>
        <v>4.5675848119117648E-3</v>
      </c>
      <c r="D35" t="s">
        <v>30</v>
      </c>
      <c r="G35" s="6">
        <f t="shared" si="64"/>
        <v>1.1927317132824707E-3</v>
      </c>
      <c r="H35" s="6">
        <f t="shared" si="65"/>
        <v>7.7074543229011905E-4</v>
      </c>
      <c r="L35">
        <f t="shared" si="66"/>
        <v>2.4892497122315552E-3</v>
      </c>
      <c r="M35">
        <f t="shared" si="67"/>
        <v>1.9497867164411822E-3</v>
      </c>
      <c r="Q35">
        <f t="shared" si="68"/>
        <v>2.157378423891802E-3</v>
      </c>
      <c r="R35">
        <f t="shared" si="69"/>
        <v>1.2374892794057017E-3</v>
      </c>
      <c r="V35">
        <f t="shared" si="70"/>
        <v>1.560883537440525E-2</v>
      </c>
      <c r="W35">
        <f t="shared" si="71"/>
        <v>1.1736765502950421E-2</v>
      </c>
      <c r="AD35" t="s">
        <v>24</v>
      </c>
      <c r="AE35">
        <f t="shared" si="54"/>
        <v>1.0232169943995544E-3</v>
      </c>
      <c r="AF35" s="19">
        <f t="shared" si="55"/>
        <v>6.9461714791149677E-4</v>
      </c>
      <c r="AG35" t="s">
        <v>31</v>
      </c>
      <c r="AJ35">
        <f t="shared" si="56"/>
        <v>2.9955827360850936E-3</v>
      </c>
      <c r="AK35" s="19">
        <f t="shared" si="57"/>
        <v>2.2859809026637063E-3</v>
      </c>
      <c r="AO35">
        <f t="shared" si="58"/>
        <v>2.8181773377566246E-3</v>
      </c>
      <c r="AP35" s="19">
        <f t="shared" si="59"/>
        <v>2.8714186348032175E-3</v>
      </c>
      <c r="AR35" s="19">
        <f t="shared" si="60"/>
        <v>0.34015961736784694</v>
      </c>
      <c r="AS35">
        <f t="shared" si="61"/>
        <v>0.26303375833126835</v>
      </c>
    </row>
    <row r="36" spans="1:45">
      <c r="A36" t="s">
        <v>24</v>
      </c>
      <c r="B36">
        <f t="shared" si="62"/>
        <v>4.5762827549289588E-3</v>
      </c>
      <c r="C36" s="18">
        <f t="shared" si="63"/>
        <v>4.8606970981190014E-3</v>
      </c>
      <c r="D36" t="s">
        <v>31</v>
      </c>
      <c r="G36" s="6">
        <f t="shared" si="64"/>
        <v>1.2263073493883744E-3</v>
      </c>
      <c r="H36" s="6">
        <f t="shared" si="65"/>
        <v>8.9453351057506474E-4</v>
      </c>
      <c r="L36">
        <f t="shared" si="66"/>
        <v>2.7113757040154451E-3</v>
      </c>
      <c r="M36">
        <f t="shared" si="67"/>
        <v>1.8995447867312951E-3</v>
      </c>
      <c r="Q36">
        <f t="shared" si="68"/>
        <v>2.3182764021973798E-3</v>
      </c>
      <c r="R36">
        <f t="shared" si="69"/>
        <v>1.7233823239856862E-3</v>
      </c>
      <c r="V36">
        <f t="shared" si="70"/>
        <v>1.3161867779623972E-2</v>
      </c>
      <c r="W36">
        <f t="shared" si="71"/>
        <v>1.2970927705014795E-2</v>
      </c>
      <c r="AD36" t="s">
        <v>25</v>
      </c>
      <c r="AE36">
        <f t="shared" si="54"/>
        <v>1.0859970439164759E-3</v>
      </c>
      <c r="AF36" s="19">
        <f>AD22/Z22</f>
        <v>9.9163872483162873E-4</v>
      </c>
      <c r="AG36" t="s">
        <v>33</v>
      </c>
      <c r="AJ36">
        <f t="shared" si="56"/>
        <v>3.2592921165280038E-3</v>
      </c>
      <c r="AK36" s="19">
        <f>AI22/Z22</f>
        <v>2.883393702088803E-3</v>
      </c>
      <c r="AO36">
        <f t="shared" si="58"/>
        <v>3.4446824474751109E-3</v>
      </c>
      <c r="AP36" s="19">
        <f>AN22/Z22</f>
        <v>3.0025181899824356E-3</v>
      </c>
      <c r="AR36" s="19">
        <f t="shared" si="60"/>
        <v>0.31317884385004219</v>
      </c>
      <c r="AS36">
        <f>AQ22/Z22</f>
        <v>0.25376746548400653</v>
      </c>
    </row>
    <row r="37" spans="1:45">
      <c r="A37" t="s">
        <v>25</v>
      </c>
      <c r="B37">
        <f t="shared" si="62"/>
        <v>4.7906812993900394E-3</v>
      </c>
      <c r="C37" s="18">
        <f>D22/Z22</f>
        <v>4.7423749177986562E-3</v>
      </c>
      <c r="D37" t="s">
        <v>33</v>
      </c>
      <c r="G37" s="6">
        <f t="shared" si="64"/>
        <v>1.2456604008672389E-3</v>
      </c>
      <c r="H37" s="6">
        <f>I22/Z22</f>
        <v>7.7584907322528522E-4</v>
      </c>
      <c r="L37">
        <f t="shared" si="66"/>
        <v>3.2252388399487716E-3</v>
      </c>
      <c r="M37">
        <f>N22/Z22</f>
        <v>1.9455643800813224E-3</v>
      </c>
      <c r="Q37">
        <f t="shared" si="68"/>
        <v>1.9176840882407708E-3</v>
      </c>
      <c r="R37">
        <f>S22/Z22</f>
        <v>1.2816342159697621E-3</v>
      </c>
      <c r="V37">
        <f t="shared" si="70"/>
        <v>1.4902325293917771E-2</v>
      </c>
      <c r="W37">
        <f>V22/Z22</f>
        <v>1.213245138017559E-2</v>
      </c>
      <c r="AD37" t="s">
        <v>26</v>
      </c>
      <c r="AE37">
        <f t="shared" si="54"/>
        <v>9.5063039603285814E-4</v>
      </c>
      <c r="AF37" s="19">
        <f>AD23/Z23</f>
        <v>8.4425549015454838E-4</v>
      </c>
      <c r="AG37" t="s">
        <v>34</v>
      </c>
      <c r="AJ37">
        <f t="shared" si="56"/>
        <v>2.9775999967233627E-3</v>
      </c>
      <c r="AK37" s="19">
        <f>AI23/Z23</f>
        <v>2.9490009283140725E-3</v>
      </c>
      <c r="AO37">
        <f t="shared" si="58"/>
        <v>3.2752240949809695E-3</v>
      </c>
      <c r="AP37" s="19">
        <f>AN23/Z23</f>
        <v>3.3089965880568777E-3</v>
      </c>
      <c r="AR37" s="19">
        <f t="shared" si="60"/>
        <v>0.28251430274835543</v>
      </c>
      <c r="AS37">
        <f>AQ23/Z23</f>
        <v>0.28722498078576458</v>
      </c>
    </row>
    <row r="38" spans="1:45">
      <c r="A38" t="s">
        <v>26</v>
      </c>
      <c r="B38">
        <f t="shared" si="62"/>
        <v>4.9213299808920476E-3</v>
      </c>
      <c r="C38" s="18">
        <f>D23/Z23</f>
        <v>4.6066647594815036E-3</v>
      </c>
      <c r="D38" t="s">
        <v>34</v>
      </c>
      <c r="G38" s="6">
        <f t="shared" si="64"/>
        <v>1.3551409569752173E-3</v>
      </c>
      <c r="H38" s="6">
        <f>I23/Z23</f>
        <v>1.0103788380976034E-3</v>
      </c>
      <c r="L38">
        <f t="shared" si="66"/>
        <v>3.0847242868838913E-3</v>
      </c>
      <c r="M38">
        <f>N23/Z23</f>
        <v>1.9264314046386493E-3</v>
      </c>
      <c r="Q38">
        <f t="shared" si="68"/>
        <v>2.8690147663544912E-3</v>
      </c>
      <c r="R38">
        <f>S23/Z23</f>
        <v>2.0873013079680583E-3</v>
      </c>
      <c r="V38">
        <f t="shared" si="70"/>
        <v>1.3396549907667905E-2</v>
      </c>
      <c r="W38">
        <f>V23/Z23</f>
        <v>1.2549873015314515E-2</v>
      </c>
      <c r="AD38" t="s">
        <v>27</v>
      </c>
      <c r="AE38">
        <f t="shared" si="54"/>
        <v>9.8837074776326052E-4</v>
      </c>
      <c r="AF38" s="19">
        <f>AD24/Z24</f>
        <v>8.1659266640052427E-4</v>
      </c>
      <c r="AG38" t="s">
        <v>35</v>
      </c>
      <c r="AJ38">
        <f t="shared" si="56"/>
        <v>3.4745700381116685E-3</v>
      </c>
      <c r="AK38" s="19">
        <f>AI24/Z24</f>
        <v>2.8417696535385966E-3</v>
      </c>
      <c r="AO38">
        <f t="shared" si="58"/>
        <v>3.5484810135262427E-3</v>
      </c>
      <c r="AP38" s="19">
        <f>AN24/Z24</f>
        <v>2.9368802802408208E-3</v>
      </c>
      <c r="AR38" s="19">
        <f t="shared" si="60"/>
        <v>0.32733261656819945</v>
      </c>
      <c r="AS38">
        <f>AQ24/Z24</f>
        <v>0.25524032682848652</v>
      </c>
    </row>
    <row r="39" spans="1:45">
      <c r="A39" t="s">
        <v>27</v>
      </c>
      <c r="B39">
        <f t="shared" si="62"/>
        <v>4.6483215793127084E-3</v>
      </c>
      <c r="C39" s="18">
        <f>D24/Z24</f>
        <v>3.6403592370276286E-3</v>
      </c>
      <c r="D39" t="s">
        <v>35</v>
      </c>
      <c r="G39" s="6">
        <f t="shared" si="64"/>
        <v>1.4191284376411594E-3</v>
      </c>
      <c r="H39" s="6">
        <f>I24/Z24</f>
        <v>7.4658445153149438E-4</v>
      </c>
      <c r="L39">
        <f t="shared" si="66"/>
        <v>3.0018414729090651E-3</v>
      </c>
      <c r="M39">
        <f>N24/Z24</f>
        <v>1.7510206056689111E-3</v>
      </c>
      <c r="Q39">
        <f t="shared" si="68"/>
        <v>2.6101510128931555E-3</v>
      </c>
      <c r="R39">
        <f>S24/Z24</f>
        <v>1.2340264133803929E-3</v>
      </c>
      <c r="V39">
        <f t="shared" si="70"/>
        <v>1.7214544948318349E-2</v>
      </c>
      <c r="W39">
        <f>V24/Z24</f>
        <v>1.1587599395779686E-2</v>
      </c>
    </row>
    <row r="40" spans="1:45">
      <c r="C40" s="18"/>
      <c r="G40" s="2"/>
      <c r="K40" s="20"/>
      <c r="L40" s="20"/>
      <c r="AD40" s="20" t="s">
        <v>71</v>
      </c>
      <c r="AE40" s="20">
        <v>33</v>
      </c>
      <c r="AJ40" s="20" t="s">
        <v>71</v>
      </c>
      <c r="AK40" s="20">
        <v>35</v>
      </c>
      <c r="AO40" s="20" t="s">
        <v>71</v>
      </c>
      <c r="AP40" s="20">
        <v>29</v>
      </c>
      <c r="AR40" s="20" t="s">
        <v>71</v>
      </c>
      <c r="AS40" s="20">
        <v>47</v>
      </c>
    </row>
    <row r="41" spans="1:45">
      <c r="B41" s="20" t="s">
        <v>62</v>
      </c>
      <c r="C41" s="20">
        <v>31</v>
      </c>
      <c r="F41" s="20" t="s">
        <v>66</v>
      </c>
      <c r="G41" s="21">
        <v>49</v>
      </c>
      <c r="K41" s="20" t="s">
        <v>66</v>
      </c>
      <c r="L41" s="20">
        <v>49</v>
      </c>
      <c r="P41" s="20" t="s">
        <v>66</v>
      </c>
      <c r="Q41" s="20">
        <v>47</v>
      </c>
      <c r="U41" s="20" t="s">
        <v>66</v>
      </c>
      <c r="V41" s="20">
        <v>45</v>
      </c>
      <c r="AD41" s="20" t="s">
        <v>67</v>
      </c>
      <c r="AE41" s="20">
        <v>0.31759999999999999</v>
      </c>
      <c r="AJ41" s="20" t="s">
        <v>67</v>
      </c>
      <c r="AK41" s="20">
        <v>0.20862</v>
      </c>
      <c r="AO41" s="20" t="s">
        <v>67</v>
      </c>
      <c r="AP41" s="20">
        <v>0.62004999999999999</v>
      </c>
      <c r="AR41" s="20" t="s">
        <v>67</v>
      </c>
      <c r="AS41" s="20">
        <v>2.3310000000000002E-3</v>
      </c>
    </row>
    <row r="42" spans="1:45">
      <c r="B42" s="20" t="s">
        <v>63</v>
      </c>
      <c r="C42" s="20">
        <v>0.45571</v>
      </c>
      <c r="F42" s="20" t="s">
        <v>67</v>
      </c>
      <c r="G42" s="20">
        <v>5.8275000000000004E-4</v>
      </c>
      <c r="K42" s="20" t="s">
        <v>67</v>
      </c>
      <c r="L42" s="20">
        <v>5.8275000000000004E-4</v>
      </c>
      <c r="P42" s="20" t="s">
        <v>67</v>
      </c>
      <c r="Q42" s="20">
        <v>2.3310000000000002E-3</v>
      </c>
      <c r="U42" s="20" t="s">
        <v>67</v>
      </c>
      <c r="V42" s="20">
        <v>6.9930000000000001E-3</v>
      </c>
      <c r="AD42" s="20"/>
      <c r="AE42" s="20"/>
      <c r="AS42" s="22" t="s">
        <v>74</v>
      </c>
    </row>
    <row r="43" spans="1:45">
      <c r="F43" s="20"/>
      <c r="G43" s="23" t="s">
        <v>74</v>
      </c>
      <c r="K43" s="20"/>
      <c r="L43" s="23" t="s">
        <v>74</v>
      </c>
      <c r="P43" s="20"/>
      <c r="Q43" s="23" t="s">
        <v>74</v>
      </c>
      <c r="U43" s="20"/>
      <c r="V43" s="22" t="s">
        <v>74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96F17-1E17-3B41-8985-DE71680EF821}">
  <dimension ref="A2:F23"/>
  <sheetViews>
    <sheetView zoomScale="120" zoomScaleNormal="120" workbookViewId="0">
      <selection activeCell="B3" sqref="B3:C9"/>
    </sheetView>
  </sheetViews>
  <sheetFormatPr defaultColWidth="11.19921875" defaultRowHeight="15.6"/>
  <sheetData>
    <row r="2" spans="1:6">
      <c r="B2" t="str">
        <f>'Normalized Volumes and Wilcoxon'!U3</f>
        <v>Normalized Caudate Volume</v>
      </c>
      <c r="C2" t="s">
        <v>11</v>
      </c>
    </row>
    <row r="3" spans="1:6">
      <c r="A3" t="s">
        <v>21</v>
      </c>
      <c r="B3">
        <f>'Normalized Volumes and Wilcoxon'!U4</f>
        <v>2.0365181674479494E-3</v>
      </c>
      <c r="C3">
        <f>'Normalized Volumes and Wilcoxon'!J4</f>
        <v>1.1733389999999999</v>
      </c>
      <c r="F3" t="str">
        <f>'Normalized Volumes and Wilcoxon'!T3</f>
        <v>Caudate SUVR</v>
      </c>
    </row>
    <row r="4" spans="1:6">
      <c r="A4" t="s">
        <v>22</v>
      </c>
      <c r="B4">
        <f>'Normalized Volumes and Wilcoxon'!U5</f>
        <v>2.7383430973967086E-3</v>
      </c>
      <c r="C4">
        <f>'Normalized Volumes and Wilcoxon'!J5</f>
        <v>1.1354489999999999</v>
      </c>
      <c r="F4">
        <f>'Normalized Volumes and Wilcoxon'!T4</f>
        <v>0.98216999999999999</v>
      </c>
    </row>
    <row r="5" spans="1:6">
      <c r="A5" t="s">
        <v>23</v>
      </c>
      <c r="B5">
        <f>'Normalized Volumes and Wilcoxon'!U6</f>
        <v>2.157378423891802E-3</v>
      </c>
      <c r="C5">
        <f>'Normalized Volumes and Wilcoxon'!J6</f>
        <v>1.16187</v>
      </c>
      <c r="F5">
        <f>'Normalized Volumes and Wilcoxon'!T5</f>
        <v>1.078533</v>
      </c>
    </row>
    <row r="6" spans="1:6">
      <c r="A6" t="s">
        <v>24</v>
      </c>
      <c r="B6">
        <f>'Normalized Volumes and Wilcoxon'!U7</f>
        <v>2.3182764021973798E-3</v>
      </c>
      <c r="C6">
        <f>'Normalized Volumes and Wilcoxon'!J7</f>
        <v>1.0593520000000001</v>
      </c>
      <c r="F6">
        <f>'Normalized Volumes and Wilcoxon'!T6</f>
        <v>0.929809</v>
      </c>
    </row>
    <row r="7" spans="1:6">
      <c r="A7" t="s">
        <v>25</v>
      </c>
      <c r="B7">
        <f>'Normalized Volumes and Wilcoxon'!U8</f>
        <v>1.9176840882407708E-3</v>
      </c>
      <c r="C7">
        <f>'Normalized Volumes and Wilcoxon'!J8</f>
        <v>1.0358430000000001</v>
      </c>
      <c r="F7">
        <f>'Normalized Volumes and Wilcoxon'!T7</f>
        <v>0.94026900000000002</v>
      </c>
    </row>
    <row r="8" spans="1:6">
      <c r="A8" t="s">
        <v>26</v>
      </c>
      <c r="B8">
        <f>'Normalized Volumes and Wilcoxon'!U9</f>
        <v>2.8690147663544912E-3</v>
      </c>
      <c r="C8">
        <f>'Normalized Volumes and Wilcoxon'!J9</f>
        <v>1.1364829999999999</v>
      </c>
      <c r="F8">
        <f>'Normalized Volumes and Wilcoxon'!T8</f>
        <v>0.98816599999999999</v>
      </c>
    </row>
    <row r="9" spans="1:6">
      <c r="A9" t="s">
        <v>27</v>
      </c>
      <c r="B9">
        <f>'Normalized Volumes and Wilcoxon'!U10</f>
        <v>2.6101510128931555E-3</v>
      </c>
      <c r="C9">
        <f>'Normalized Volumes and Wilcoxon'!J10</f>
        <v>1.1247590000000001</v>
      </c>
      <c r="F9">
        <f>'Normalized Volumes and Wilcoxon'!T9</f>
        <v>1.007277</v>
      </c>
    </row>
    <row r="10" spans="1:6">
      <c r="A10" s="14"/>
      <c r="F10">
        <f>'Normalized Volumes and Wilcoxon'!T10</f>
        <v>1.150304</v>
      </c>
    </row>
    <row r="11" spans="1:6">
      <c r="A11" s="14"/>
    </row>
    <row r="12" spans="1:6">
      <c r="A12" s="14"/>
    </row>
    <row r="13" spans="1:6">
      <c r="A13" s="14"/>
    </row>
    <row r="14" spans="1:6">
      <c r="A14" s="14"/>
    </row>
    <row r="15" spans="1:6">
      <c r="A15" s="14"/>
      <c r="B15" t="s">
        <v>133</v>
      </c>
      <c r="C15" t="s">
        <v>17</v>
      </c>
      <c r="D15" t="s">
        <v>11</v>
      </c>
    </row>
    <row r="16" spans="1:6">
      <c r="A16" t="s">
        <v>28</v>
      </c>
      <c r="B16">
        <f>'Normalized Volumes and Wilcoxon'!U17</f>
        <v>1.5395761094995437E-3</v>
      </c>
      <c r="C16">
        <f>'Normalized Volumes and Wilcoxon'!T17</f>
        <v>0.90817400000000004</v>
      </c>
      <c r="D16">
        <f>'Normalized Volumes and Wilcoxon'!J17</f>
        <v>1.1887730000000001</v>
      </c>
    </row>
    <row r="17" spans="1:4">
      <c r="A17" t="s">
        <v>29</v>
      </c>
      <c r="B17">
        <f>'Normalized Volumes and Wilcoxon'!U18</f>
        <v>1.3191220721719302E-3</v>
      </c>
      <c r="C17">
        <f>'Normalized Volumes and Wilcoxon'!T18</f>
        <v>0.86155400000000004</v>
      </c>
      <c r="D17">
        <f>'Normalized Volumes and Wilcoxon'!J18</f>
        <v>1.2533730000000001</v>
      </c>
    </row>
    <row r="18" spans="1:4">
      <c r="A18" t="s">
        <v>30</v>
      </c>
      <c r="B18">
        <f>'Normalized Volumes and Wilcoxon'!U19</f>
        <v>1.2374892794057017E-3</v>
      </c>
      <c r="C18">
        <f>'Normalized Volumes and Wilcoxon'!T19</f>
        <v>0.81773600000000002</v>
      </c>
      <c r="D18">
        <f>'Normalized Volumes and Wilcoxon'!J19</f>
        <v>1.2039569999999999</v>
      </c>
    </row>
    <row r="19" spans="1:4">
      <c r="A19" t="s">
        <v>31</v>
      </c>
      <c r="B19">
        <f>'Normalized Volumes and Wilcoxon'!U20</f>
        <v>1.7233823239856862E-3</v>
      </c>
      <c r="C19">
        <f>'Normalized Volumes and Wilcoxon'!T20</f>
        <v>0.84273799999999999</v>
      </c>
      <c r="D19">
        <f>'Normalized Volumes and Wilcoxon'!J20</f>
        <v>1.274437</v>
      </c>
    </row>
    <row r="20" spans="1:4">
      <c r="A20" t="s">
        <v>32</v>
      </c>
      <c r="B20">
        <f>'Normalized Volumes and Wilcoxon'!U21</f>
        <v>1.1792978688075291E-3</v>
      </c>
      <c r="C20">
        <f>'Normalized Volumes and Wilcoxon'!T21</f>
        <v>0.74895100000000003</v>
      </c>
      <c r="D20">
        <f>'Normalized Volumes and Wilcoxon'!J21</f>
        <v>1.230664</v>
      </c>
    </row>
    <row r="21" spans="1:4">
      <c r="A21" t="s">
        <v>33</v>
      </c>
      <c r="B21">
        <f>'Normalized Volumes and Wilcoxon'!U22</f>
        <v>1.2816342159697621E-3</v>
      </c>
      <c r="C21">
        <f>'Normalized Volumes and Wilcoxon'!T22</f>
        <v>0.81496299999999999</v>
      </c>
      <c r="D21">
        <f>'Normalized Volumes and Wilcoxon'!J22</f>
        <v>1.2646390000000001</v>
      </c>
    </row>
    <row r="22" spans="1:4">
      <c r="A22" t="s">
        <v>34</v>
      </c>
      <c r="B22">
        <f>'Normalized Volumes and Wilcoxon'!U23</f>
        <v>2.0873013079680583E-3</v>
      </c>
      <c r="C22">
        <f>'Normalized Volumes and Wilcoxon'!T23</f>
        <v>0.87975099999999995</v>
      </c>
      <c r="D22">
        <f>'Normalized Volumes and Wilcoxon'!J23</f>
        <v>1.2936570000000001</v>
      </c>
    </row>
    <row r="23" spans="1:4">
      <c r="A23" t="s">
        <v>35</v>
      </c>
      <c r="B23">
        <f>'Normalized Volumes and Wilcoxon'!U24</f>
        <v>1.2340264133803929E-3</v>
      </c>
      <c r="C23">
        <f>'Normalized Volumes and Wilcoxon'!T24</f>
        <v>0.86911700000000003</v>
      </c>
      <c r="D23">
        <f>'Normalized Volumes and Wilcoxon'!J24</f>
        <v>1.2690729999999999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94AE8-0D7B-43F7-B857-2FFF35709293}">
  <dimension ref="A1:R33"/>
  <sheetViews>
    <sheetView workbookViewId="0">
      <selection activeCell="E21" sqref="E21"/>
    </sheetView>
  </sheetViews>
  <sheetFormatPr defaultColWidth="16.19921875" defaultRowHeight="15.6"/>
  <sheetData>
    <row r="1" spans="1:18">
      <c r="A1" s="23" t="s">
        <v>97</v>
      </c>
      <c r="H1" t="s">
        <v>102</v>
      </c>
      <c r="M1" t="s">
        <v>107</v>
      </c>
      <c r="P1" t="s">
        <v>121</v>
      </c>
    </row>
    <row r="2" spans="1:18">
      <c r="C2" s="8" t="s">
        <v>98</v>
      </c>
      <c r="D2" s="8" t="s">
        <v>8</v>
      </c>
      <c r="E2" s="8" t="s">
        <v>96</v>
      </c>
      <c r="F2" t="s">
        <v>99</v>
      </c>
      <c r="G2" s="8" t="s">
        <v>11</v>
      </c>
      <c r="H2" s="8" t="s">
        <v>37</v>
      </c>
      <c r="I2" t="s">
        <v>108</v>
      </c>
      <c r="J2" s="8" t="s">
        <v>14</v>
      </c>
      <c r="K2" s="8" t="s">
        <v>112</v>
      </c>
      <c r="L2" s="8" t="s">
        <v>113</v>
      </c>
      <c r="M2" s="8" t="s">
        <v>17</v>
      </c>
      <c r="N2" s="8" t="s">
        <v>117</v>
      </c>
      <c r="O2" s="15" t="s">
        <v>118</v>
      </c>
      <c r="P2" s="8" t="s">
        <v>120</v>
      </c>
      <c r="Q2" s="8" t="s">
        <v>119</v>
      </c>
      <c r="R2" s="8" t="s">
        <v>118</v>
      </c>
    </row>
    <row r="3" spans="1:18">
      <c r="A3" s="8" t="s">
        <v>28</v>
      </c>
      <c r="C3">
        <v>351</v>
      </c>
      <c r="D3">
        <f>'Normalized Volumes and Wilcoxon'!E17</f>
        <v>1.187279</v>
      </c>
      <c r="E3">
        <f>'Normalized Volumes and Wilcoxon'!F17</f>
        <v>4.6454510735077564E-3</v>
      </c>
      <c r="F3">
        <f>CORREL(D3:D10,E3:E10)</f>
        <v>-0.31465091894534947</v>
      </c>
      <c r="G3">
        <f>'Normalized Volumes and Wilcoxon'!J17</f>
        <v>1.1887730000000001</v>
      </c>
      <c r="H3">
        <f>'Normalized Volumes and Wilcoxon'!K17</f>
        <v>9.9032431745248823E-4</v>
      </c>
      <c r="I3">
        <f>CORREL(G3:G10,H3:H10)</f>
        <v>8.1394716373850123E-2</v>
      </c>
      <c r="J3">
        <f>'Normalized Volumes and Wilcoxon'!O17</f>
        <v>1.348042</v>
      </c>
      <c r="K3">
        <f>'Normalized Volumes and Wilcoxon'!P17</f>
        <v>2.0458727453129232E-3</v>
      </c>
      <c r="L3">
        <f>CORREL(J3:J10,K3:K10)</f>
        <v>0.22301850186696645</v>
      </c>
      <c r="M3">
        <f>'Normalized Volumes and Wilcoxon'!T17</f>
        <v>0.90817400000000004</v>
      </c>
      <c r="N3">
        <f>'Normalized Volumes and Wilcoxon'!U17</f>
        <v>1.5395761094995437E-3</v>
      </c>
      <c r="O3">
        <f>CORREL(M3:M10,N3:N10)</f>
        <v>0.52129349120073465</v>
      </c>
      <c r="P3">
        <f>'Normalized Volumes and Wilcoxon'!W17</f>
        <v>0.91525000000000001</v>
      </c>
      <c r="Q3">
        <f>'Normalized Volumes and Wilcoxon'!X17</f>
        <v>1.45630862498213E-2</v>
      </c>
      <c r="R3">
        <f>CORREL(P3:P10,Q3:Q10)</f>
        <v>4.9989377014616768E-2</v>
      </c>
    </row>
    <row r="4" spans="1:18">
      <c r="A4" s="8" t="s">
        <v>29</v>
      </c>
      <c r="C4">
        <v>346.5</v>
      </c>
      <c r="D4">
        <f>'Normalized Volumes and Wilcoxon'!E18</f>
        <v>1.0859890000000001</v>
      </c>
      <c r="E4">
        <f>'Normalized Volumes and Wilcoxon'!F18</f>
        <v>3.9770061094289632E-3</v>
      </c>
      <c r="G4">
        <f>'Normalized Volumes and Wilcoxon'!J18</f>
        <v>1.2533730000000001</v>
      </c>
      <c r="H4">
        <f>'Normalized Volumes and Wilcoxon'!K18</f>
        <v>9.231471724078015E-4</v>
      </c>
      <c r="J4">
        <f>'Normalized Volumes and Wilcoxon'!O18</f>
        <v>1.5049600000000001</v>
      </c>
      <c r="K4">
        <f>'Normalized Volumes and Wilcoxon'!P18</f>
        <v>2.090132279991289E-3</v>
      </c>
      <c r="M4">
        <f>'Normalized Volumes and Wilcoxon'!T18</f>
        <v>0.86155400000000004</v>
      </c>
      <c r="N4">
        <f>'Normalized Volumes and Wilcoxon'!U18</f>
        <v>1.3191220721719302E-3</v>
      </c>
      <c r="P4">
        <f>'Normalized Volumes and Wilcoxon'!W18</f>
        <v>0.90096299999999996</v>
      </c>
      <c r="Q4">
        <f>'Normalized Volumes and Wilcoxon'!X18</f>
        <v>1.201463228414518E-2</v>
      </c>
    </row>
    <row r="5" spans="1:18">
      <c r="A5" s="8" t="s">
        <v>30</v>
      </c>
      <c r="C5">
        <v>324</v>
      </c>
      <c r="D5">
        <f>'Normalized Volumes and Wilcoxon'!E19</f>
        <v>1.2291639999999999</v>
      </c>
      <c r="E5">
        <f>'Normalized Volumes and Wilcoxon'!F19</f>
        <v>4.5675848119117648E-3</v>
      </c>
      <c r="F5" t="s">
        <v>109</v>
      </c>
      <c r="G5">
        <f>'Normalized Volumes and Wilcoxon'!J19</f>
        <v>1.2039569999999999</v>
      </c>
      <c r="H5">
        <f>'Normalized Volumes and Wilcoxon'!K19</f>
        <v>7.7074543229011905E-4</v>
      </c>
      <c r="I5" s="14" t="s">
        <v>109</v>
      </c>
      <c r="J5">
        <f>'Normalized Volumes and Wilcoxon'!O19</f>
        <v>1.3124400000000001</v>
      </c>
      <c r="K5">
        <f>'Normalized Volumes and Wilcoxon'!P19</f>
        <v>1.9497867164411822E-3</v>
      </c>
      <c r="L5" t="s">
        <v>114</v>
      </c>
      <c r="M5">
        <f>'Normalized Volumes and Wilcoxon'!T19</f>
        <v>0.81773600000000002</v>
      </c>
      <c r="N5">
        <f>'Normalized Volumes and Wilcoxon'!U19</f>
        <v>1.2374892794057017E-3</v>
      </c>
      <c r="O5" s="14" t="s">
        <v>114</v>
      </c>
      <c r="P5">
        <f>'Normalized Volumes and Wilcoxon'!W19</f>
        <v>0.92796999999999996</v>
      </c>
      <c r="Q5">
        <f>'Normalized Volumes and Wilcoxon'!X19</f>
        <v>1.1736765502950421E-2</v>
      </c>
      <c r="R5" t="s">
        <v>114</v>
      </c>
    </row>
    <row r="6" spans="1:18">
      <c r="A6" s="8" t="s">
        <v>31</v>
      </c>
      <c r="C6">
        <v>357.5</v>
      </c>
      <c r="D6">
        <f>'Normalized Volumes and Wilcoxon'!E20</f>
        <v>1.10236</v>
      </c>
      <c r="E6">
        <f>'Normalized Volumes and Wilcoxon'!F20</f>
        <v>4.8606970981190014E-3</v>
      </c>
      <c r="F6">
        <f>CORREL(C3:C10,D3:D10)</f>
        <v>0.10544293067157784</v>
      </c>
      <c r="G6">
        <f>'Normalized Volumes and Wilcoxon'!J20</f>
        <v>1.274437</v>
      </c>
      <c r="H6">
        <f>'Normalized Volumes and Wilcoxon'!K20</f>
        <v>8.9453351057506474E-4</v>
      </c>
      <c r="I6">
        <f>CORREL(C3:C10,G3:G10)</f>
        <v>0.53145633507102563</v>
      </c>
      <c r="J6">
        <f>'Normalized Volumes and Wilcoxon'!O20</f>
        <v>1.358325</v>
      </c>
      <c r="K6">
        <f>'Normalized Volumes and Wilcoxon'!P20</f>
        <v>1.8995447867312951E-3</v>
      </c>
      <c r="L6">
        <f>CORREL(C3:C10,J3:J10)</f>
        <v>0.14610003421163126</v>
      </c>
      <c r="M6">
        <f>'Normalized Volumes and Wilcoxon'!T20</f>
        <v>0.84273799999999999</v>
      </c>
      <c r="N6">
        <f>'Normalized Volumes and Wilcoxon'!U20</f>
        <v>1.7233823239856862E-3</v>
      </c>
      <c r="O6">
        <f>CORREL(C3:C10,M3:M10)</f>
        <v>0.55829897310984411</v>
      </c>
      <c r="P6">
        <f>'Normalized Volumes and Wilcoxon'!W20</f>
        <v>0.93363200000000002</v>
      </c>
      <c r="Q6">
        <f>'Normalized Volumes and Wilcoxon'!X20</f>
        <v>1.2970927705014795E-2</v>
      </c>
      <c r="R6">
        <f>CORREL(C3:C10,P3:P10)</f>
        <v>-0.21879807392086623</v>
      </c>
    </row>
    <row r="7" spans="1:18">
      <c r="A7" s="8" t="s">
        <v>32</v>
      </c>
      <c r="C7">
        <v>283.5</v>
      </c>
      <c r="D7">
        <f>'Normalized Volumes and Wilcoxon'!E21</f>
        <v>1.091264</v>
      </c>
      <c r="E7">
        <f>'Normalized Volumes and Wilcoxon'!F21</f>
        <v>3.9244667514713432E-3</v>
      </c>
      <c r="G7">
        <f>'Normalized Volumes and Wilcoxon'!J21</f>
        <v>1.230664</v>
      </c>
      <c r="H7">
        <f>'Normalized Volumes and Wilcoxon'!K21</f>
        <v>7.6098545888007981E-4</v>
      </c>
      <c r="J7">
        <f>'Normalized Volumes and Wilcoxon'!O21</f>
        <v>1.358325</v>
      </c>
      <c r="K7">
        <f>'Normalized Volumes and Wilcoxon'!P21</f>
        <v>1.6700454372935857E-3</v>
      </c>
      <c r="M7">
        <f>'Normalized Volumes and Wilcoxon'!T21</f>
        <v>0.74895100000000003</v>
      </c>
      <c r="N7">
        <f>'Normalized Volumes and Wilcoxon'!U21</f>
        <v>1.1792978688075291E-3</v>
      </c>
      <c r="P7">
        <f>'Normalized Volumes and Wilcoxon'!W21</f>
        <v>0.93363200000000002</v>
      </c>
      <c r="Q7">
        <f>'Normalized Volumes and Wilcoxon'!X21</f>
        <v>1.4230241379499383E-2</v>
      </c>
    </row>
    <row r="8" spans="1:18">
      <c r="A8" s="8" t="s">
        <v>33</v>
      </c>
      <c r="C8">
        <v>403</v>
      </c>
      <c r="D8">
        <f>'Normalized Volumes and Wilcoxon'!E22</f>
        <v>1.094635</v>
      </c>
      <c r="E8">
        <f>'Normalized Volumes and Wilcoxon'!F22</f>
        <v>4.7423749177986562E-3</v>
      </c>
      <c r="F8" t="s">
        <v>110</v>
      </c>
      <c r="G8">
        <f>'Normalized Volumes and Wilcoxon'!J22</f>
        <v>1.2646390000000001</v>
      </c>
      <c r="H8">
        <f>'Normalized Volumes and Wilcoxon'!K22</f>
        <v>7.7584907322528522E-4</v>
      </c>
      <c r="I8" t="s">
        <v>111</v>
      </c>
      <c r="J8">
        <f>'Normalized Volumes and Wilcoxon'!O22</f>
        <v>1.3344849999999999</v>
      </c>
      <c r="K8">
        <f>'Normalized Volumes and Wilcoxon'!P22</f>
        <v>1.9455643800813224E-3</v>
      </c>
      <c r="L8" t="s">
        <v>111</v>
      </c>
      <c r="M8">
        <f>'Normalized Volumes and Wilcoxon'!T22</f>
        <v>0.81496299999999999</v>
      </c>
      <c r="N8">
        <f>'Normalized Volumes and Wilcoxon'!U22</f>
        <v>1.2816342159697621E-3</v>
      </c>
      <c r="O8" t="s">
        <v>111</v>
      </c>
      <c r="P8">
        <f>'Normalized Volumes and Wilcoxon'!W22</f>
        <v>0.91633399999999998</v>
      </c>
      <c r="Q8">
        <f>'Normalized Volumes and Wilcoxon'!X22</f>
        <v>1.213245138017559E-2</v>
      </c>
      <c r="R8" s="14" t="s">
        <v>111</v>
      </c>
    </row>
    <row r="9" spans="1:18">
      <c r="A9" s="8" t="s">
        <v>34</v>
      </c>
      <c r="C9">
        <v>370.5</v>
      </c>
      <c r="D9">
        <f>'Normalized Volumes and Wilcoxon'!E23</f>
        <v>1.060357</v>
      </c>
      <c r="E9">
        <f>'Normalized Volumes and Wilcoxon'!F23</f>
        <v>4.6066647594815036E-3</v>
      </c>
      <c r="F9">
        <f>CORREL(C3:C10,E3:E10)</f>
        <v>0.21131530756119443</v>
      </c>
      <c r="G9">
        <f>'Normalized Volumes and Wilcoxon'!J23</f>
        <v>1.2936570000000001</v>
      </c>
      <c r="H9">
        <f>'Normalized Volumes and Wilcoxon'!K23</f>
        <v>1.0103788380976034E-3</v>
      </c>
      <c r="I9">
        <f>CORREL(C3:C10,H3:H10)</f>
        <v>0.11134178873208213</v>
      </c>
      <c r="J9">
        <f>'Normalized Volumes and Wilcoxon'!O23</f>
        <v>1.412847</v>
      </c>
      <c r="K9">
        <f>'Normalized Volumes and Wilcoxon'!P23</f>
        <v>1.9264314046386493E-3</v>
      </c>
      <c r="L9">
        <f>CORREL(C3:C10,K3:K10)</f>
        <v>0.27726991359629377</v>
      </c>
      <c r="M9">
        <f>'Normalized Volumes and Wilcoxon'!T23</f>
        <v>0.87975099999999995</v>
      </c>
      <c r="N9">
        <f>'Normalized Volumes and Wilcoxon'!U23</f>
        <v>2.0873013079680583E-3</v>
      </c>
      <c r="O9">
        <f>CORREL(C3:C10,N3:N10)</f>
        <v>0.25966040361875431</v>
      </c>
      <c r="P9">
        <f>'Normalized Volumes and Wilcoxon'!W23</f>
        <v>0.88864799999999999</v>
      </c>
      <c r="Q9">
        <f>'Normalized Volumes and Wilcoxon'!X23</f>
        <v>1.2549873015314515E-2</v>
      </c>
      <c r="R9">
        <f>CORREL(C3:C10,Q3:Q10)</f>
        <v>-0.50165849072654745</v>
      </c>
    </row>
    <row r="10" spans="1:18">
      <c r="A10" s="8" t="s">
        <v>35</v>
      </c>
      <c r="C10">
        <v>390</v>
      </c>
      <c r="D10">
        <f>'Normalized Volumes and Wilcoxon'!E24</f>
        <v>1.273998</v>
      </c>
      <c r="E10">
        <f>'Normalized Volumes and Wilcoxon'!F24</f>
        <v>3.6403592370276286E-3</v>
      </c>
      <c r="G10">
        <f>'Normalized Volumes and Wilcoxon'!J24</f>
        <v>1.2690729999999999</v>
      </c>
      <c r="H10">
        <f>'Normalized Volumes and Wilcoxon'!K24</f>
        <v>7.4658445153149438E-4</v>
      </c>
      <c r="J10">
        <f>'Normalized Volumes and Wilcoxon'!O24</f>
        <v>1.4196489999999999</v>
      </c>
      <c r="K10">
        <f>'Normalized Volumes and Wilcoxon'!P24</f>
        <v>1.7510206056689111E-3</v>
      </c>
      <c r="M10">
        <f>'Normalized Volumes and Wilcoxon'!T24</f>
        <v>0.86911700000000003</v>
      </c>
      <c r="N10">
        <f>'Normalized Volumes and Wilcoxon'!U24</f>
        <v>1.2340264133803929E-3</v>
      </c>
      <c r="P10">
        <f>'Normalized Volumes and Wilcoxon'!W24</f>
        <v>0.93891000000000002</v>
      </c>
      <c r="Q10">
        <f>'Normalized Volumes and Wilcoxon'!X24</f>
        <v>1.1587599395779686E-2</v>
      </c>
    </row>
    <row r="11" spans="1:18">
      <c r="A11" s="8"/>
    </row>
    <row r="12" spans="1:18">
      <c r="A12" t="s">
        <v>58</v>
      </c>
      <c r="C12">
        <f>AVERAGE(C3:C10)</f>
        <v>353.25</v>
      </c>
      <c r="D12">
        <f>'Normalized Volumes and Wilcoxon'!E25</f>
        <v>1.1406307499999999</v>
      </c>
      <c r="E12">
        <f>'Normalized Volumes and Wilcoxon'!F25</f>
        <v>4.3705755948433272E-3</v>
      </c>
      <c r="G12">
        <f>'Normalized Volumes and Wilcoxon'!J25</f>
        <v>1.2473216250000001</v>
      </c>
      <c r="H12">
        <f>'Normalized Volumes and Wilcoxon'!K25</f>
        <v>8.5906853180749208E-4</v>
      </c>
    </row>
    <row r="13" spans="1:18">
      <c r="B13" s="8" t="s">
        <v>103</v>
      </c>
      <c r="C13" s="8" t="s">
        <v>104</v>
      </c>
      <c r="D13" s="8" t="s">
        <v>105</v>
      </c>
      <c r="F13" t="s">
        <v>106</v>
      </c>
    </row>
    <row r="14" spans="1:18">
      <c r="B14" t="s">
        <v>0</v>
      </c>
      <c r="C14" t="s">
        <v>0</v>
      </c>
      <c r="D14" t="s">
        <v>0</v>
      </c>
      <c r="G14" s="32" t="s">
        <v>116</v>
      </c>
    </row>
    <row r="15" spans="1:18">
      <c r="A15" s="8" t="s">
        <v>100</v>
      </c>
      <c r="B15">
        <v>9.5238095238095205E-2</v>
      </c>
      <c r="C15">
        <v>0.84012896825396799</v>
      </c>
      <c r="D15">
        <v>76</v>
      </c>
      <c r="F15" t="s">
        <v>28</v>
      </c>
      <c r="G15">
        <f>_xlfn.RANK.AVG(C3,C3:C10,1)</f>
        <v>4</v>
      </c>
    </row>
    <row r="16" spans="1:18">
      <c r="A16" s="8" t="s">
        <v>101</v>
      </c>
      <c r="B16">
        <v>0.33333333333333298</v>
      </c>
      <c r="C16">
        <v>0.42787698412698399</v>
      </c>
      <c r="D16">
        <v>56</v>
      </c>
      <c r="F16" t="s">
        <v>29</v>
      </c>
      <c r="G16">
        <f>_xlfn.RANK.AVG(C4,C3:C10,1)</f>
        <v>3</v>
      </c>
    </row>
    <row r="17" spans="1:7">
      <c r="B17" t="s">
        <v>1</v>
      </c>
      <c r="C17" t="s">
        <v>1</v>
      </c>
      <c r="D17" t="s">
        <v>1</v>
      </c>
      <c r="F17" t="s">
        <v>30</v>
      </c>
      <c r="G17">
        <f>_xlfn.RANK.AVG(C5,C3:C10,1)</f>
        <v>2</v>
      </c>
    </row>
    <row r="18" spans="1:7">
      <c r="A18" t="s">
        <v>100</v>
      </c>
      <c r="B18">
        <v>0.61904761904761896</v>
      </c>
      <c r="C18">
        <v>0.114980158730159</v>
      </c>
      <c r="D18">
        <v>32</v>
      </c>
      <c r="E18" t="s">
        <v>122</v>
      </c>
      <c r="F18" t="s">
        <v>31</v>
      </c>
      <c r="G18">
        <f>_xlfn.RANK.AVG(C6,C3:C10,1)</f>
        <v>5</v>
      </c>
    </row>
    <row r="19" spans="1:7">
      <c r="A19" t="s">
        <v>101</v>
      </c>
      <c r="B19">
        <v>9.5238095238095205E-2</v>
      </c>
      <c r="C19">
        <v>0.84012896825396799</v>
      </c>
      <c r="D19">
        <v>76</v>
      </c>
      <c r="F19" t="s">
        <v>32</v>
      </c>
      <c r="G19">
        <f>_xlfn.RANK.AVG(C7,C3:C10,1)</f>
        <v>1</v>
      </c>
    </row>
    <row r="20" spans="1:7">
      <c r="B20" t="s">
        <v>2</v>
      </c>
      <c r="C20" t="s">
        <v>2</v>
      </c>
      <c r="D20" t="s">
        <v>2</v>
      </c>
      <c r="F20" t="s">
        <v>33</v>
      </c>
      <c r="G20">
        <f>_xlfn.RANK.AVG(C8,C3:C10,1)</f>
        <v>8</v>
      </c>
    </row>
    <row r="21" spans="1:7">
      <c r="A21" t="s">
        <v>100</v>
      </c>
      <c r="B21">
        <v>9.5810100953060695E-2</v>
      </c>
      <c r="C21">
        <v>0.82145240325045299</v>
      </c>
      <c r="D21">
        <v>75.951951519942895</v>
      </c>
      <c r="F21" t="s">
        <v>34</v>
      </c>
      <c r="G21">
        <f>_xlfn.RANK.AVG(C9,C3:C10,1)</f>
        <v>6</v>
      </c>
    </row>
    <row r="22" spans="1:7">
      <c r="A22" t="s">
        <v>101</v>
      </c>
      <c r="B22">
        <v>-9.5238095238095205E-2</v>
      </c>
      <c r="C22">
        <v>0.84012896825396799</v>
      </c>
      <c r="D22">
        <v>92</v>
      </c>
      <c r="F22" t="s">
        <v>35</v>
      </c>
      <c r="G22">
        <f>_xlfn.RANK.AVG(C10,C3:C10,1)</f>
        <v>7</v>
      </c>
    </row>
    <row r="24" spans="1:7">
      <c r="B24" t="e">
        <f>CORREL(_xlfn.RANK.AVG(C3,C10,1),_xlfn.RANK.AVG(D3,D10,1))</f>
        <v>#N/A</v>
      </c>
    </row>
    <row r="25" spans="1:7">
      <c r="B25" s="15" t="s">
        <v>115</v>
      </c>
    </row>
    <row r="26" spans="1:7">
      <c r="B26" s="8" t="s">
        <v>103</v>
      </c>
      <c r="C26" s="8" t="s">
        <v>67</v>
      </c>
      <c r="D26" s="8" t="s">
        <v>105</v>
      </c>
    </row>
    <row r="27" spans="1:7">
      <c r="B27" t="s">
        <v>3</v>
      </c>
      <c r="C27" t="s">
        <v>3</v>
      </c>
      <c r="D27" t="s">
        <v>3</v>
      </c>
    </row>
    <row r="28" spans="1:7">
      <c r="A28" t="s">
        <v>100</v>
      </c>
      <c r="B28">
        <v>0.28571428571428598</v>
      </c>
      <c r="C28">
        <v>0.50079365079365101</v>
      </c>
      <c r="D28">
        <v>60</v>
      </c>
    </row>
    <row r="29" spans="1:7">
      <c r="A29" t="s">
        <v>101</v>
      </c>
      <c r="B29">
        <v>0.30952380952380998</v>
      </c>
      <c r="C29">
        <v>0.46180555555555602</v>
      </c>
      <c r="D29">
        <v>58</v>
      </c>
    </row>
    <row r="31" spans="1:7">
      <c r="B31" t="s">
        <v>4</v>
      </c>
      <c r="C31" t="s">
        <v>4</v>
      </c>
      <c r="D31" t="s">
        <v>4</v>
      </c>
    </row>
    <row r="32" spans="1:7">
      <c r="A32" t="s">
        <v>100</v>
      </c>
      <c r="B32">
        <v>-2.3952525238265202E-2</v>
      </c>
      <c r="C32">
        <v>0.95510618987891305</v>
      </c>
      <c r="D32">
        <v>86.012012120014305</v>
      </c>
    </row>
    <row r="33" spans="1:4">
      <c r="A33" t="s">
        <v>101</v>
      </c>
      <c r="B33">
        <v>-0.26190476190476197</v>
      </c>
      <c r="C33">
        <v>0.53640873015873003</v>
      </c>
      <c r="D33">
        <v>106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EF9E0-D4D5-D443-91A3-720FF92EC7B5}">
  <dimension ref="A1:T26"/>
  <sheetViews>
    <sheetView tabSelected="1" topLeftCell="A19" workbookViewId="0">
      <selection activeCell="E19" sqref="E19"/>
    </sheetView>
  </sheetViews>
  <sheetFormatPr defaultColWidth="11.19921875" defaultRowHeight="15.6"/>
  <sheetData>
    <row r="1" spans="1:20" ht="21">
      <c r="A1" s="24" t="s">
        <v>88</v>
      </c>
    </row>
    <row r="2" spans="1:20">
      <c r="C2" s="31" t="s">
        <v>91</v>
      </c>
      <c r="D2" s="31" t="s">
        <v>92</v>
      </c>
      <c r="E2" s="31" t="s">
        <v>91</v>
      </c>
      <c r="F2" s="31" t="s">
        <v>92</v>
      </c>
      <c r="G2" s="31" t="s">
        <v>91</v>
      </c>
      <c r="H2" s="31" t="s">
        <v>92</v>
      </c>
      <c r="I2" s="31" t="s">
        <v>91</v>
      </c>
      <c r="J2" s="31" t="s">
        <v>92</v>
      </c>
      <c r="K2" s="31" t="s">
        <v>91</v>
      </c>
      <c r="L2" s="31" t="s">
        <v>92</v>
      </c>
      <c r="M2" s="31" t="s">
        <v>91</v>
      </c>
      <c r="N2" s="31" t="s">
        <v>92</v>
      </c>
      <c r="O2" s="31" t="s">
        <v>91</v>
      </c>
      <c r="P2" s="31" t="s">
        <v>92</v>
      </c>
      <c r="Q2" s="31" t="s">
        <v>91</v>
      </c>
      <c r="R2" s="31" t="s">
        <v>92</v>
      </c>
      <c r="S2" s="31" t="s">
        <v>91</v>
      </c>
      <c r="T2" s="31" t="s">
        <v>92</v>
      </c>
    </row>
    <row r="3" spans="1:20" s="8" customFormat="1">
      <c r="C3" s="8" t="s">
        <v>0</v>
      </c>
      <c r="E3" s="8" t="s">
        <v>3</v>
      </c>
      <c r="G3" s="8" t="s">
        <v>2</v>
      </c>
      <c r="I3" s="8" t="s">
        <v>1</v>
      </c>
      <c r="K3" s="8" t="s">
        <v>4</v>
      </c>
      <c r="M3" s="8" t="s">
        <v>87</v>
      </c>
      <c r="O3" s="8" t="s">
        <v>70</v>
      </c>
      <c r="Q3" s="8" t="s">
        <v>72</v>
      </c>
      <c r="S3" s="8" t="s">
        <v>73</v>
      </c>
    </row>
    <row r="4" spans="1:20">
      <c r="C4">
        <v>6752.7999999999993</v>
      </c>
      <c r="D4">
        <v>6310.35</v>
      </c>
      <c r="E4">
        <v>3030.7</v>
      </c>
      <c r="F4">
        <v>2091.35</v>
      </c>
      <c r="G4">
        <v>4665.2999999999993</v>
      </c>
      <c r="H4">
        <v>2779.1</v>
      </c>
      <c r="I4">
        <v>1778.9</v>
      </c>
      <c r="J4">
        <v>1345.25</v>
      </c>
      <c r="K4">
        <v>20894.099999999999</v>
      </c>
      <c r="L4">
        <v>19782.400000000001</v>
      </c>
      <c r="M4">
        <v>450239.8849</v>
      </c>
      <c r="N4">
        <v>357211.42139999999</v>
      </c>
      <c r="O4">
        <v>1305</v>
      </c>
      <c r="P4">
        <v>1195.5</v>
      </c>
      <c r="Q4">
        <v>3973.5</v>
      </c>
      <c r="R4">
        <v>4158</v>
      </c>
      <c r="S4">
        <v>4425</v>
      </c>
      <c r="T4">
        <v>4183.5</v>
      </c>
    </row>
    <row r="5" spans="1:20">
      <c r="C5">
        <v>6824.25</v>
      </c>
      <c r="D5">
        <v>5507.9</v>
      </c>
      <c r="E5">
        <v>3907.9</v>
      </c>
      <c r="F5">
        <v>1826.9</v>
      </c>
      <c r="G5">
        <v>5057.2</v>
      </c>
      <c r="H5">
        <v>2894.7</v>
      </c>
      <c r="I5">
        <v>1956.0500000000002</v>
      </c>
      <c r="J5">
        <v>1278.5</v>
      </c>
      <c r="K5">
        <v>20467.5</v>
      </c>
      <c r="L5">
        <v>16639.5</v>
      </c>
      <c r="M5">
        <v>422735.89909999998</v>
      </c>
      <c r="N5">
        <v>398288.68579999998</v>
      </c>
      <c r="O5">
        <v>1379</v>
      </c>
      <c r="P5">
        <v>1346</v>
      </c>
      <c r="Q5">
        <v>4564</v>
      </c>
      <c r="R5">
        <v>4028</v>
      </c>
      <c r="S5">
        <v>4676.5</v>
      </c>
      <c r="T5">
        <v>4642.5</v>
      </c>
    </row>
    <row r="6" spans="1:20">
      <c r="C6">
        <v>6508.5</v>
      </c>
      <c r="D6">
        <v>7611.6</v>
      </c>
      <c r="E6">
        <v>3260.4</v>
      </c>
      <c r="F6">
        <v>2062.1999999999998</v>
      </c>
      <c r="G6">
        <v>3761.95</v>
      </c>
      <c r="H6">
        <v>3249.2</v>
      </c>
      <c r="I6">
        <v>1802.55</v>
      </c>
      <c r="J6">
        <v>1284.4000000000001</v>
      </c>
      <c r="K6">
        <v>23589.3</v>
      </c>
      <c r="L6">
        <v>19558.599999999999</v>
      </c>
      <c r="M6">
        <v>484204.20779999997</v>
      </c>
      <c r="N6">
        <v>467195.36499999999</v>
      </c>
      <c r="O6">
        <v>1421.5</v>
      </c>
      <c r="P6">
        <v>1751.5</v>
      </c>
      <c r="Q6">
        <v>4944</v>
      </c>
      <c r="R6">
        <v>6231</v>
      </c>
      <c r="S6">
        <v>5052</v>
      </c>
      <c r="T6">
        <v>5706.5</v>
      </c>
    </row>
    <row r="7" spans="1:20">
      <c r="C7">
        <v>7661.3</v>
      </c>
      <c r="D7">
        <v>8236.25</v>
      </c>
      <c r="E7">
        <v>3881.1000000000004</v>
      </c>
      <c r="F7">
        <v>2920.2</v>
      </c>
      <c r="G7">
        <v>4539.2</v>
      </c>
      <c r="H7">
        <v>3218.7</v>
      </c>
      <c r="I7">
        <v>2053</v>
      </c>
      <c r="J7">
        <v>1515.75</v>
      </c>
      <c r="K7">
        <v>22034.7</v>
      </c>
      <c r="L7">
        <v>21978.7</v>
      </c>
      <c r="M7">
        <v>569471.99639999995</v>
      </c>
      <c r="N7">
        <v>445699.81390000001</v>
      </c>
      <c r="O7">
        <v>1713</v>
      </c>
      <c r="P7">
        <v>1177</v>
      </c>
      <c r="Q7">
        <v>5015</v>
      </c>
      <c r="R7">
        <v>3873.5</v>
      </c>
      <c r="S7">
        <v>4718</v>
      </c>
      <c r="T7">
        <v>4865.5</v>
      </c>
    </row>
    <row r="8" spans="1:20">
      <c r="C8">
        <v>7364.7000000000007</v>
      </c>
      <c r="D8">
        <v>7777.4</v>
      </c>
      <c r="E8">
        <v>2948.05</v>
      </c>
      <c r="F8">
        <v>2337.1</v>
      </c>
      <c r="G8">
        <v>4958.1499999999996</v>
      </c>
      <c r="H8">
        <v>3309.65</v>
      </c>
      <c r="I8">
        <v>1914.95</v>
      </c>
      <c r="J8">
        <v>1508.1</v>
      </c>
      <c r="K8">
        <v>22909.3</v>
      </c>
      <c r="L8">
        <v>28201.1</v>
      </c>
      <c r="M8">
        <v>481448.89779999998</v>
      </c>
      <c r="N8">
        <v>558022.72499999998</v>
      </c>
      <c r="O8">
        <v>1669.5</v>
      </c>
      <c r="P8">
        <v>2064</v>
      </c>
      <c r="Q8">
        <v>5010.5</v>
      </c>
      <c r="R8">
        <v>5872.5</v>
      </c>
      <c r="S8">
        <v>5295.5</v>
      </c>
      <c r="T8">
        <v>6043</v>
      </c>
    </row>
    <row r="9" spans="1:20">
      <c r="C9">
        <v>7242.5</v>
      </c>
      <c r="D9">
        <v>8161.1</v>
      </c>
      <c r="E9">
        <v>4222.2</v>
      </c>
      <c r="F9">
        <v>2205.5500000000002</v>
      </c>
      <c r="G9">
        <v>4539.6499999999996</v>
      </c>
      <c r="H9">
        <v>3348.1000000000004</v>
      </c>
      <c r="I9">
        <v>1994.3</v>
      </c>
      <c r="J9">
        <v>1335.15</v>
      </c>
      <c r="K9">
        <v>19715.099999999999</v>
      </c>
      <c r="L9">
        <v>20878.599999999999</v>
      </c>
      <c r="M9">
        <v>415763.59350000002</v>
      </c>
      <c r="N9">
        <v>436705.5955</v>
      </c>
      <c r="O9">
        <v>1399</v>
      </c>
      <c r="P9">
        <v>1706.5</v>
      </c>
      <c r="Q9">
        <v>4382</v>
      </c>
      <c r="R9">
        <v>4962</v>
      </c>
      <c r="S9">
        <v>4820</v>
      </c>
      <c r="T9">
        <v>5167</v>
      </c>
    </row>
    <row r="10" spans="1:20">
      <c r="C10">
        <v>6163.3</v>
      </c>
      <c r="D10">
        <v>6839.7000000000007</v>
      </c>
      <c r="E10">
        <v>3460.85</v>
      </c>
      <c r="F10">
        <v>3099.1000000000004</v>
      </c>
      <c r="G10">
        <v>3980.2</v>
      </c>
      <c r="H10">
        <v>2860.25</v>
      </c>
      <c r="I10">
        <v>1881.65</v>
      </c>
      <c r="J10">
        <v>1500.15</v>
      </c>
      <c r="K10">
        <v>22825.1</v>
      </c>
      <c r="L10">
        <v>18633.3</v>
      </c>
      <c r="M10">
        <v>434016.68349999998</v>
      </c>
      <c r="N10">
        <v>426454.45319999999</v>
      </c>
      <c r="O10">
        <v>1310.5</v>
      </c>
      <c r="P10">
        <v>1253.5</v>
      </c>
      <c r="Q10">
        <v>4607</v>
      </c>
      <c r="R10">
        <v>4378.5</v>
      </c>
      <c r="S10">
        <v>4705</v>
      </c>
      <c r="T10">
        <v>4913</v>
      </c>
    </row>
    <row r="11" spans="1:20">
      <c r="D11">
        <v>5358.5</v>
      </c>
      <c r="F11">
        <v>1816.45</v>
      </c>
      <c r="H11">
        <v>2577.4499999999998</v>
      </c>
      <c r="J11">
        <v>1098.95</v>
      </c>
      <c r="L11">
        <v>17056.599999999999</v>
      </c>
      <c r="N11">
        <v>375706.13290000003</v>
      </c>
      <c r="P11">
        <v>1202</v>
      </c>
      <c r="R11">
        <v>4183</v>
      </c>
      <c r="T11">
        <v>4323</v>
      </c>
    </row>
    <row r="13" spans="1:20">
      <c r="C13" s="31" t="s">
        <v>91</v>
      </c>
      <c r="D13" s="31" t="s">
        <v>92</v>
      </c>
      <c r="E13" s="31" t="s">
        <v>91</v>
      </c>
      <c r="F13" s="31" t="s">
        <v>92</v>
      </c>
      <c r="G13" s="31" t="s">
        <v>91</v>
      </c>
      <c r="H13" s="31" t="s">
        <v>92</v>
      </c>
      <c r="I13" s="31" t="s">
        <v>91</v>
      </c>
      <c r="J13" s="31" t="s">
        <v>92</v>
      </c>
      <c r="K13" s="31" t="s">
        <v>91</v>
      </c>
      <c r="L13" s="31" t="s">
        <v>92</v>
      </c>
      <c r="M13" s="31" t="s">
        <v>91</v>
      </c>
      <c r="N13" s="31" t="s">
        <v>92</v>
      </c>
      <c r="O13" s="31" t="s">
        <v>91</v>
      </c>
      <c r="P13" s="31" t="s">
        <v>92</v>
      </c>
      <c r="Q13" s="31" t="s">
        <v>91</v>
      </c>
      <c r="R13" s="31" t="s">
        <v>92</v>
      </c>
      <c r="S13" s="31" t="s">
        <v>91</v>
      </c>
      <c r="T13" s="31" t="s">
        <v>92</v>
      </c>
    </row>
    <row r="14" spans="1:20" s="8" customFormat="1">
      <c r="C14" s="8" t="s">
        <v>0</v>
      </c>
      <c r="E14" s="8" t="s">
        <v>3</v>
      </c>
      <c r="G14" s="8" t="s">
        <v>2</v>
      </c>
      <c r="I14" s="8" t="s">
        <v>1</v>
      </c>
      <c r="K14" s="8" t="s">
        <v>4</v>
      </c>
      <c r="M14" s="8" t="s">
        <v>87</v>
      </c>
      <c r="O14" s="8" t="s">
        <v>70</v>
      </c>
      <c r="Q14" s="8" t="s">
        <v>72</v>
      </c>
      <c r="S14" s="8" t="s">
        <v>73</v>
      </c>
    </row>
    <row r="15" spans="1:20">
      <c r="C15">
        <v>6752.7999999999993</v>
      </c>
      <c r="D15">
        <v>6310.35</v>
      </c>
      <c r="E15">
        <v>3030.7</v>
      </c>
      <c r="F15">
        <v>2091.35</v>
      </c>
      <c r="G15">
        <v>4665.2999999999993</v>
      </c>
      <c r="H15">
        <v>2779.1</v>
      </c>
      <c r="I15">
        <v>1778.9</v>
      </c>
      <c r="J15">
        <v>1345.25</v>
      </c>
      <c r="K15">
        <v>20894.099999999999</v>
      </c>
      <c r="L15">
        <v>19782.400000000001</v>
      </c>
      <c r="M15">
        <v>450239.8849</v>
      </c>
      <c r="N15">
        <v>357211.42139999999</v>
      </c>
      <c r="O15">
        <v>1305</v>
      </c>
      <c r="P15">
        <v>1195.5</v>
      </c>
      <c r="Q15">
        <v>3973.5</v>
      </c>
      <c r="R15">
        <v>4158</v>
      </c>
      <c r="S15">
        <v>4425</v>
      </c>
      <c r="T15">
        <v>4183.5</v>
      </c>
    </row>
    <row r="16" spans="1:20">
      <c r="C16">
        <v>6824.25</v>
      </c>
      <c r="D16">
        <v>5507.9</v>
      </c>
      <c r="E16">
        <v>3907.9</v>
      </c>
      <c r="F16">
        <v>1826.9</v>
      </c>
      <c r="G16">
        <v>5057.2</v>
      </c>
      <c r="H16">
        <v>2894.7</v>
      </c>
      <c r="I16">
        <v>1956.0500000000002</v>
      </c>
      <c r="J16">
        <v>1278.5</v>
      </c>
      <c r="K16">
        <v>20467.5</v>
      </c>
      <c r="L16">
        <v>16639.5</v>
      </c>
      <c r="M16">
        <v>422735.89909999998</v>
      </c>
      <c r="N16">
        <v>398288.68579999998</v>
      </c>
      <c r="O16">
        <v>1379</v>
      </c>
      <c r="P16">
        <v>1346</v>
      </c>
      <c r="Q16">
        <v>4564</v>
      </c>
      <c r="R16">
        <v>4028</v>
      </c>
      <c r="S16">
        <v>4676.5</v>
      </c>
      <c r="T16">
        <v>4642.5</v>
      </c>
    </row>
    <row r="17" spans="2:20">
      <c r="C17">
        <v>6508.5</v>
      </c>
      <c r="D17">
        <v>7611.6</v>
      </c>
      <c r="E17">
        <v>3260.4</v>
      </c>
      <c r="F17">
        <v>2062.1999999999998</v>
      </c>
      <c r="G17">
        <v>3761.95</v>
      </c>
      <c r="H17">
        <v>3249.2</v>
      </c>
      <c r="I17">
        <v>1802.55</v>
      </c>
      <c r="J17">
        <v>1284.4000000000001</v>
      </c>
      <c r="K17">
        <v>23589.3</v>
      </c>
      <c r="L17">
        <v>19558.599999999999</v>
      </c>
      <c r="M17">
        <v>484204.20779999997</v>
      </c>
      <c r="N17">
        <v>467195.36499999999</v>
      </c>
      <c r="O17">
        <v>1421.5</v>
      </c>
      <c r="P17">
        <v>1751.5</v>
      </c>
      <c r="Q17">
        <v>4944</v>
      </c>
      <c r="R17">
        <v>6231</v>
      </c>
      <c r="S17">
        <v>5052</v>
      </c>
      <c r="T17">
        <v>5706.5</v>
      </c>
    </row>
    <row r="18" spans="2:20">
      <c r="C18">
        <v>7661.3</v>
      </c>
      <c r="D18">
        <v>8236.25</v>
      </c>
      <c r="E18">
        <v>3881.1000000000004</v>
      </c>
      <c r="F18">
        <v>2920.2</v>
      </c>
      <c r="G18">
        <v>4539.2</v>
      </c>
      <c r="H18">
        <v>3218.7</v>
      </c>
      <c r="I18">
        <v>2053</v>
      </c>
      <c r="J18">
        <v>1515.75</v>
      </c>
      <c r="K18">
        <v>22034.7</v>
      </c>
      <c r="L18">
        <v>21978.7</v>
      </c>
      <c r="M18">
        <v>569471.99639999995</v>
      </c>
      <c r="N18">
        <v>445699.81390000001</v>
      </c>
      <c r="O18">
        <v>1713</v>
      </c>
      <c r="P18">
        <v>1177</v>
      </c>
      <c r="Q18">
        <v>5015</v>
      </c>
      <c r="R18">
        <v>3873.5</v>
      </c>
      <c r="S18">
        <v>4718</v>
      </c>
      <c r="T18">
        <v>4865.5</v>
      </c>
    </row>
    <row r="19" spans="2:20">
      <c r="C19">
        <v>7364.7000000000007</v>
      </c>
      <c r="D19">
        <v>8161.1</v>
      </c>
      <c r="E19">
        <v>2948.05</v>
      </c>
      <c r="F19">
        <v>2205.5500000000002</v>
      </c>
      <c r="G19">
        <v>4958.1499999999996</v>
      </c>
      <c r="H19">
        <v>3348.1000000000004</v>
      </c>
      <c r="I19">
        <v>1914.95</v>
      </c>
      <c r="J19">
        <v>1335.15</v>
      </c>
      <c r="K19">
        <v>22909.3</v>
      </c>
      <c r="L19">
        <v>20878.599999999999</v>
      </c>
      <c r="M19">
        <v>481448.89779999998</v>
      </c>
      <c r="N19">
        <v>436705.5955</v>
      </c>
      <c r="O19">
        <v>1669.5</v>
      </c>
      <c r="P19">
        <v>1706.5</v>
      </c>
      <c r="Q19">
        <v>5010.5</v>
      </c>
      <c r="R19">
        <v>4962</v>
      </c>
      <c r="S19">
        <v>5295.5</v>
      </c>
      <c r="T19">
        <v>5167</v>
      </c>
    </row>
    <row r="20" spans="2:20">
      <c r="C20">
        <v>7242.5</v>
      </c>
      <c r="D20">
        <v>6839.7000000000007</v>
      </c>
      <c r="E20">
        <v>4222.2</v>
      </c>
      <c r="F20">
        <v>3099.1000000000004</v>
      </c>
      <c r="G20">
        <v>4539.6499999999996</v>
      </c>
      <c r="H20">
        <v>2860.25</v>
      </c>
      <c r="I20">
        <v>1994.3</v>
      </c>
      <c r="J20">
        <v>1500.15</v>
      </c>
      <c r="K20">
        <v>19715.099999999999</v>
      </c>
      <c r="L20">
        <v>18633.3</v>
      </c>
      <c r="M20">
        <v>415763.59350000002</v>
      </c>
      <c r="N20">
        <v>426454.45319999999</v>
      </c>
      <c r="O20">
        <v>1399</v>
      </c>
      <c r="P20">
        <v>1253.5</v>
      </c>
      <c r="Q20">
        <v>4382</v>
      </c>
      <c r="R20">
        <v>4378.5</v>
      </c>
      <c r="S20">
        <v>4820</v>
      </c>
      <c r="T20">
        <v>4913</v>
      </c>
    </row>
    <row r="21" spans="2:20">
      <c r="C21">
        <v>6163.3</v>
      </c>
      <c r="D21">
        <v>5358.5</v>
      </c>
      <c r="E21">
        <v>3460.85</v>
      </c>
      <c r="F21">
        <v>1816.45</v>
      </c>
      <c r="G21">
        <v>3980.2</v>
      </c>
      <c r="H21">
        <v>2577.4499999999998</v>
      </c>
      <c r="I21">
        <v>1881.65</v>
      </c>
      <c r="J21">
        <v>1098.95</v>
      </c>
      <c r="K21">
        <v>22825.1</v>
      </c>
      <c r="L21">
        <v>17056.599999999999</v>
      </c>
      <c r="M21">
        <v>434016.68349999998</v>
      </c>
      <c r="N21">
        <v>375706.13290000003</v>
      </c>
      <c r="O21">
        <v>1310.5</v>
      </c>
      <c r="P21">
        <v>1202</v>
      </c>
      <c r="Q21">
        <v>4607</v>
      </c>
      <c r="R21">
        <v>4183</v>
      </c>
      <c r="S21">
        <v>4705</v>
      </c>
      <c r="T21">
        <v>4323</v>
      </c>
    </row>
    <row r="23" spans="2:20">
      <c r="B23" s="27" t="s">
        <v>89</v>
      </c>
      <c r="C23" s="27">
        <v>24</v>
      </c>
      <c r="D23" s="27"/>
      <c r="E23" s="27">
        <v>47</v>
      </c>
      <c r="F23" s="27"/>
      <c r="G23" s="27">
        <v>49</v>
      </c>
      <c r="H23" s="27"/>
      <c r="I23" s="27">
        <v>49</v>
      </c>
      <c r="J23" s="27"/>
      <c r="K23" s="27">
        <v>43</v>
      </c>
      <c r="L23" s="27"/>
      <c r="M23" s="27">
        <v>37</v>
      </c>
      <c r="N23" s="27"/>
      <c r="O23" s="27">
        <v>34</v>
      </c>
      <c r="P23" s="27"/>
      <c r="Q23" s="27">
        <v>33</v>
      </c>
      <c r="R23" s="27"/>
      <c r="S23" s="27">
        <v>25</v>
      </c>
    </row>
    <row r="24" spans="2:20">
      <c r="B24" s="27" t="s">
        <v>90</v>
      </c>
      <c r="C24" s="27">
        <v>1</v>
      </c>
      <c r="D24" s="27"/>
      <c r="E24" s="27">
        <v>2.3310000000000002E-3</v>
      </c>
      <c r="F24" s="27"/>
      <c r="G24" s="27">
        <v>5.8275000000000004E-4</v>
      </c>
      <c r="H24" s="27"/>
      <c r="I24" s="27">
        <v>5.8275000000000004E-4</v>
      </c>
      <c r="J24" s="27"/>
      <c r="K24" s="27">
        <v>1.7482999999999999E-2</v>
      </c>
      <c r="L24" s="27"/>
      <c r="M24" s="27">
        <v>0.12820999999999999</v>
      </c>
      <c r="N24" s="27"/>
      <c r="O24" s="27">
        <v>0.25931999999999999</v>
      </c>
      <c r="P24" s="27"/>
      <c r="Q24" s="27">
        <v>0.31759999999999999</v>
      </c>
      <c r="R24" s="27"/>
      <c r="S24" s="27">
        <v>1</v>
      </c>
    </row>
    <row r="25" spans="2:20">
      <c r="E25" t="s">
        <v>93</v>
      </c>
      <c r="G25" t="s">
        <v>93</v>
      </c>
      <c r="I25" t="s">
        <v>93</v>
      </c>
      <c r="K25" t="s">
        <v>93</v>
      </c>
    </row>
    <row r="26" spans="2:20">
      <c r="E26" t="s">
        <v>94</v>
      </c>
      <c r="G26" t="s">
        <v>94</v>
      </c>
      <c r="I26" t="s">
        <v>94</v>
      </c>
      <c r="K26" t="s">
        <v>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40EBC-9E46-D342-9939-85A930050509}">
  <dimension ref="A1:C31"/>
  <sheetViews>
    <sheetView topLeftCell="A10" workbookViewId="0">
      <selection activeCell="A31" sqref="A31"/>
    </sheetView>
  </sheetViews>
  <sheetFormatPr defaultColWidth="11.19921875" defaultRowHeight="15.6"/>
  <cols>
    <col min="1" max="3" width="21" customWidth="1"/>
  </cols>
  <sheetData>
    <row r="1" spans="1:3" ht="21">
      <c r="A1" s="24" t="s">
        <v>81</v>
      </c>
    </row>
    <row r="3" spans="1:3">
      <c r="A3" t="s">
        <v>5</v>
      </c>
      <c r="B3" t="s">
        <v>6</v>
      </c>
      <c r="C3" t="s">
        <v>7</v>
      </c>
    </row>
    <row r="4" spans="1:3">
      <c r="A4" t="s">
        <v>21</v>
      </c>
      <c r="B4">
        <v>6759.4</v>
      </c>
      <c r="C4">
        <v>6746.2</v>
      </c>
    </row>
    <row r="5" spans="1:3">
      <c r="A5" t="s">
        <v>22</v>
      </c>
      <c r="B5">
        <v>6743.5</v>
      </c>
      <c r="C5">
        <v>6905</v>
      </c>
    </row>
    <row r="6" spans="1:3">
      <c r="A6" t="s">
        <v>23</v>
      </c>
      <c r="B6">
        <v>6412.8</v>
      </c>
      <c r="C6">
        <v>6604.2</v>
      </c>
    </row>
    <row r="7" spans="1:3">
      <c r="A7" t="s">
        <v>24</v>
      </c>
      <c r="B7">
        <v>7585</v>
      </c>
      <c r="C7">
        <v>7737.6</v>
      </c>
    </row>
    <row r="8" spans="1:3">
      <c r="A8" t="s">
        <v>25</v>
      </c>
      <c r="B8">
        <v>7434.3</v>
      </c>
      <c r="C8">
        <v>7295.1</v>
      </c>
    </row>
    <row r="9" spans="1:3">
      <c r="A9" t="s">
        <v>26</v>
      </c>
      <c r="B9">
        <v>6809</v>
      </c>
      <c r="C9">
        <v>7676</v>
      </c>
    </row>
    <row r="10" spans="1:3">
      <c r="A10" t="s">
        <v>27</v>
      </c>
      <c r="B10">
        <v>5934.1</v>
      </c>
      <c r="C10">
        <v>6392.5</v>
      </c>
    </row>
    <row r="11" spans="1:3">
      <c r="A11" s="14"/>
    </row>
    <row r="12" spans="1:3">
      <c r="A12" t="s">
        <v>28</v>
      </c>
      <c r="B12">
        <v>6485.7</v>
      </c>
      <c r="C12">
        <v>6135</v>
      </c>
    </row>
    <row r="13" spans="1:3">
      <c r="A13" t="s">
        <v>29</v>
      </c>
      <c r="B13">
        <v>5428.7</v>
      </c>
      <c r="C13">
        <v>5587.1</v>
      </c>
    </row>
    <row r="14" spans="1:3">
      <c r="A14" t="s">
        <v>30</v>
      </c>
      <c r="B14">
        <v>7461.7</v>
      </c>
      <c r="C14">
        <v>7761.5</v>
      </c>
    </row>
    <row r="15" spans="1:3">
      <c r="A15" t="s">
        <v>31</v>
      </c>
      <c r="B15">
        <v>8088.1</v>
      </c>
      <c r="C15">
        <v>8384.4</v>
      </c>
    </row>
    <row r="16" spans="1:3">
      <c r="A16" t="s">
        <v>33</v>
      </c>
      <c r="B16">
        <v>7512</v>
      </c>
      <c r="C16">
        <v>8810.2000000000007</v>
      </c>
    </row>
    <row r="17" spans="1:3">
      <c r="A17" t="s">
        <v>34</v>
      </c>
      <c r="B17">
        <v>7033.8</v>
      </c>
      <c r="C17">
        <v>6645.6</v>
      </c>
    </row>
    <row r="18" spans="1:3">
      <c r="A18" t="s">
        <v>35</v>
      </c>
      <c r="B18">
        <v>5111</v>
      </c>
      <c r="C18">
        <v>5606</v>
      </c>
    </row>
    <row r="21" spans="1:3">
      <c r="A21" t="s">
        <v>77</v>
      </c>
    </row>
    <row r="22" spans="1:3">
      <c r="A22" t="s">
        <v>82</v>
      </c>
    </row>
    <row r="23" spans="1:3">
      <c r="A23" t="s">
        <v>78</v>
      </c>
      <c r="B23">
        <v>23</v>
      </c>
    </row>
    <row r="24" spans="1:3">
      <c r="B24">
        <v>0.90151999999999999</v>
      </c>
    </row>
    <row r="25" spans="1:3">
      <c r="A25" t="s">
        <v>79</v>
      </c>
    </row>
    <row r="26" spans="1:3">
      <c r="A26" t="s">
        <v>83</v>
      </c>
      <c r="B26">
        <v>19</v>
      </c>
    </row>
    <row r="27" spans="1:3">
      <c r="A27" t="s">
        <v>84</v>
      </c>
      <c r="B27">
        <v>0.53496999999999995</v>
      </c>
    </row>
    <row r="29" spans="1:3">
      <c r="A29" t="s">
        <v>80</v>
      </c>
    </row>
    <row r="30" spans="1:3">
      <c r="A30" t="s">
        <v>83</v>
      </c>
      <c r="B30">
        <v>20</v>
      </c>
    </row>
    <row r="31" spans="1:3">
      <c r="A31" t="s">
        <v>84</v>
      </c>
      <c r="B31">
        <v>0.62004999999999999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Disease Burden</vt:lpstr>
      <vt:lpstr>Sex as variable</vt:lpstr>
      <vt:lpstr>Age as variable</vt:lpstr>
      <vt:lpstr>Normalized Volumes and Wilcoxon</vt:lpstr>
      <vt:lpstr>caudate graph</vt:lpstr>
      <vt:lpstr>Spearman - db.suvr</vt:lpstr>
      <vt:lpstr>Raw MR Wilcoxon</vt:lpstr>
      <vt:lpstr>LH Wilcoxon - no norm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Sidwell, Amanda Burns</dc:creator>
  <cp:lastModifiedBy>Amanda</cp:lastModifiedBy>
  <dcterms:created xsi:type="dcterms:W3CDTF">2018-07-03T16:06:53Z</dcterms:created>
  <dcterms:modified xsi:type="dcterms:W3CDTF">2018-08-01T16:34:47Z</dcterms:modified>
</cp:coreProperties>
</file>