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040" windowHeight="9072" activeTab="5"/>
  </bookViews>
  <sheets>
    <sheet name="CIT-111" sheetId="1" r:id="rId1"/>
    <sheet name="PHY-111" sheetId="2" r:id="rId2"/>
    <sheet name="CHE-111" sheetId="3" r:id="rId3"/>
    <sheet name="EEE-111" sheetId="4" r:id="rId4"/>
    <sheet name="MATH-111" sheetId="5" r:id="rId5"/>
    <sheet name="RESULT-Sheet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J3" i="5" s="1"/>
  <c r="I3" i="4"/>
  <c r="J3" i="4" s="1"/>
  <c r="N3" i="4" s="1"/>
  <c r="J3" i="3"/>
  <c r="N3" i="3" s="1"/>
  <c r="I3" i="3"/>
  <c r="I2" i="3"/>
  <c r="J2" i="3" s="1"/>
  <c r="N2" i="3" s="1"/>
  <c r="N3" i="2"/>
  <c r="J3" i="2"/>
  <c r="I3" i="2"/>
  <c r="I3" i="1"/>
  <c r="J3" i="1"/>
  <c r="N3" i="1" s="1"/>
  <c r="J5" i="6"/>
  <c r="J6" i="6"/>
  <c r="J4" i="6"/>
  <c r="J3" i="6"/>
  <c r="J2" i="6"/>
  <c r="I2" i="6"/>
  <c r="I6" i="6"/>
  <c r="I5" i="6"/>
  <c r="I4" i="6"/>
  <c r="I3" i="6"/>
  <c r="H6" i="6"/>
  <c r="H5" i="6"/>
  <c r="H4" i="6"/>
  <c r="H3" i="6"/>
  <c r="H2" i="6"/>
  <c r="G2" i="6"/>
  <c r="G5" i="6"/>
  <c r="G4" i="6"/>
  <c r="G3" i="6"/>
  <c r="B2" i="6"/>
  <c r="I2" i="5"/>
  <c r="J2" i="5" s="1"/>
  <c r="N2" i="5" s="1"/>
  <c r="I2" i="4"/>
  <c r="J2" i="4" s="1"/>
  <c r="N2" i="4" s="1"/>
  <c r="I2" i="2"/>
  <c r="J2" i="2" s="1"/>
  <c r="N2" i="2" s="1"/>
  <c r="N2" i="1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I2" i="1"/>
  <c r="J2" i="1" s="1"/>
  <c r="G6" i="6" l="1"/>
  <c r="K6" i="6" s="1"/>
  <c r="N3" i="5"/>
  <c r="K5" i="6"/>
  <c r="L5" i="6" s="1"/>
  <c r="M5" i="6" s="1"/>
  <c r="K4" i="6"/>
  <c r="L4" i="6" s="1"/>
  <c r="M4" i="6" s="1"/>
  <c r="K3" i="6"/>
  <c r="L3" i="6" s="1"/>
  <c r="M3" i="6" s="1"/>
  <c r="K2" i="6"/>
  <c r="L2" i="6" s="1"/>
  <c r="M2" i="6" s="1"/>
  <c r="L6" i="6" l="1"/>
  <c r="M6" i="6" s="1"/>
  <c r="M7" i="6" s="1"/>
</calcChain>
</file>

<file path=xl/sharedStrings.xml><?xml version="1.0" encoding="utf-8"?>
<sst xmlns="http://schemas.openxmlformats.org/spreadsheetml/2006/main" count="115" uniqueCount="30">
  <si>
    <t>Student ID</t>
  </si>
  <si>
    <t>Registration</t>
  </si>
  <si>
    <t>Name</t>
  </si>
  <si>
    <t>Course Code</t>
  </si>
  <si>
    <t>Course Name</t>
  </si>
  <si>
    <t>Credit</t>
  </si>
  <si>
    <t>Class Attended</t>
  </si>
  <si>
    <t>Total Class</t>
  </si>
  <si>
    <t>Attendance (%)</t>
  </si>
  <si>
    <t>Attendance Mark</t>
  </si>
  <si>
    <t>Assignment</t>
  </si>
  <si>
    <t>Mid</t>
  </si>
  <si>
    <t>Final</t>
  </si>
  <si>
    <t>Total (%)</t>
  </si>
  <si>
    <t>Grade</t>
  </si>
  <si>
    <t>Grade Point</t>
  </si>
  <si>
    <t>GPA</t>
  </si>
  <si>
    <t>Attendance</t>
  </si>
  <si>
    <t>CIT-111</t>
  </si>
  <si>
    <t>Programming Language</t>
  </si>
  <si>
    <t>PHY-111</t>
  </si>
  <si>
    <t>Physics-1</t>
  </si>
  <si>
    <t>CHE-111</t>
  </si>
  <si>
    <t>Chemistry</t>
  </si>
  <si>
    <t>EEE-111</t>
  </si>
  <si>
    <t>Basic electrical Engineering</t>
  </si>
  <si>
    <t>MATH-111</t>
  </si>
  <si>
    <t>Mathematics-1</t>
  </si>
  <si>
    <t>Sourav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</si>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</sst>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K3" sqref="K3"/>
    </sheetView>
  </sheetViews>
  <sheetFormatPr defaultRowHeight="14.4" x14ac:dyDescent="0.3"/>
  <cols>
    <col min="1" max="1" width="9.88671875" bestFit="1" customWidth="1"/>
    <col min="2" max="2" width="11" bestFit="1" customWidth="1"/>
    <col min="3" max="3" width="14.5546875" bestFit="1" customWidth="1"/>
    <col min="4" max="4" width="11.5546875" bestFit="1" customWidth="1"/>
    <col min="5" max="5" width="20.109375" bestFit="1" customWidth="1"/>
    <col min="6" max="6" width="6" bestFit="1" customWidth="1"/>
    <col min="7" max="7" width="13.5546875" bestFit="1" customWidth="1"/>
    <col min="8" max="8" width="9.77734375" bestFit="1" customWidth="1"/>
    <col min="9" max="9" width="14.109375" bestFit="1" customWidth="1"/>
    <col min="10" max="10" width="15.77734375" bestFit="1" customWidth="1"/>
    <col min="11" max="11" width="10.77734375" bestFit="1" customWidth="1"/>
    <col min="12" max="12" width="4.33203125" bestFit="1" customWidth="1"/>
    <col min="13" max="13" width="4.88671875" bestFit="1" customWidth="1"/>
    <col min="14" max="14" width="8.44140625" bestFit="1" customWidth="1"/>
  </cols>
  <sheetData>
    <row r="1" spans="1:14" s="6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3">
        <v>2302067</v>
      </c>
      <c r="B2" s="3">
        <v>11845</v>
      </c>
      <c r="C2" s="3" t="s">
        <v>28</v>
      </c>
      <c r="D2" s="3" t="s">
        <v>18</v>
      </c>
      <c r="E2" s="3" t="s">
        <v>19</v>
      </c>
      <c r="F2" s="3">
        <v>3</v>
      </c>
      <c r="G2" s="3">
        <v>30</v>
      </c>
      <c r="H2" s="3">
        <v>30</v>
      </c>
      <c r="I2" s="3">
        <f>G2/H2*100</f>
        <v>100</v>
      </c>
      <c r="J2" s="3">
        <f>IF(I2&gt;=90,10,IF(I2&gt;=80,9,IF(I2&gt;=70,8,IF(I2&gt;=60,7,0))))</f>
        <v>10</v>
      </c>
      <c r="K2" s="3">
        <v>4</v>
      </c>
      <c r="L2" s="3">
        <v>12</v>
      </c>
      <c r="M2" s="3">
        <v>60</v>
      </c>
      <c r="N2" s="3">
        <f>J2+K2+L2+M2</f>
        <v>86</v>
      </c>
    </row>
    <row r="3" spans="1:14" x14ac:dyDescent="0.3">
      <c r="A3" s="3">
        <v>2302008</v>
      </c>
      <c r="B3" s="3">
        <v>11810</v>
      </c>
      <c r="C3" s="3" t="s">
        <v>29</v>
      </c>
      <c r="D3" s="3" t="s">
        <v>18</v>
      </c>
      <c r="E3" s="3" t="s">
        <v>19</v>
      </c>
      <c r="F3" s="3">
        <v>3</v>
      </c>
      <c r="G3" s="3">
        <v>28</v>
      </c>
      <c r="H3" s="3">
        <v>30</v>
      </c>
      <c r="I3" s="11">
        <f>G3/H3*100</f>
        <v>93.333333333333329</v>
      </c>
      <c r="J3" s="3">
        <f>IF(I3&gt;=90,10,IF(I3&gt;=80,9,IF(I3&gt;=70,8,IF(I3&gt;=60,7,0))))</f>
        <v>10</v>
      </c>
      <c r="K3" s="3">
        <v>4</v>
      </c>
      <c r="L3" s="3">
        <v>13</v>
      </c>
      <c r="M3" s="3">
        <v>65</v>
      </c>
      <c r="N3" s="3">
        <f>J3+K3+L3+M3</f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4" sqref="M4"/>
    </sheetView>
  </sheetViews>
  <sheetFormatPr defaultRowHeight="14.4" x14ac:dyDescent="0.3"/>
  <cols>
    <col min="1" max="1" width="9.88671875" bestFit="1" customWidth="1"/>
    <col min="2" max="2" width="11" bestFit="1" customWidth="1"/>
    <col min="3" max="3" width="14.5546875" bestFit="1" customWidth="1"/>
    <col min="4" max="4" width="11.5546875" bestFit="1" customWidth="1"/>
    <col min="5" max="5" width="12.21875" bestFit="1" customWidth="1"/>
    <col min="6" max="6" width="6" bestFit="1" customWidth="1"/>
    <col min="7" max="7" width="13.5546875" bestFit="1" customWidth="1"/>
    <col min="8" max="8" width="9.77734375" bestFit="1" customWidth="1"/>
    <col min="9" max="9" width="14.109375" bestFit="1" customWidth="1"/>
    <col min="10" max="10" width="15.77734375" bestFit="1" customWidth="1"/>
    <col min="11" max="11" width="10.77734375" bestFit="1" customWidth="1"/>
    <col min="12" max="12" width="4.33203125" bestFit="1" customWidth="1"/>
    <col min="13" max="13" width="4.88671875" bestFit="1" customWidth="1"/>
    <col min="14" max="14" width="8.44140625" bestFit="1" customWidth="1"/>
  </cols>
  <sheetData>
    <row r="1" spans="1:14" s="6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14">
        <v>2302067</v>
      </c>
      <c r="B2" s="14">
        <v>11845</v>
      </c>
      <c r="C2" s="14" t="s">
        <v>28</v>
      </c>
      <c r="D2" s="3" t="s">
        <v>20</v>
      </c>
      <c r="E2" s="3" t="s">
        <v>21</v>
      </c>
      <c r="F2" s="3">
        <v>3</v>
      </c>
      <c r="G2" s="3">
        <v>30</v>
      </c>
      <c r="H2" s="3">
        <v>30</v>
      </c>
      <c r="I2" s="3">
        <f>G2/H2*100</f>
        <v>100</v>
      </c>
      <c r="J2" s="3">
        <f>IF(I2&gt;=90,10,IF(I2&gt;=80,9,IF(I2&gt;=70,8,IF(I2&gt;=60,7,0))))</f>
        <v>10</v>
      </c>
      <c r="K2" s="3">
        <v>4</v>
      </c>
      <c r="L2" s="3">
        <v>9</v>
      </c>
      <c r="M2" s="3">
        <v>65</v>
      </c>
      <c r="N2" s="3">
        <f>J2+K2+L2+M2</f>
        <v>88</v>
      </c>
    </row>
    <row r="3" spans="1:14" x14ac:dyDescent="0.3">
      <c r="A3" s="14">
        <v>2302008</v>
      </c>
      <c r="B3" s="14">
        <v>11810</v>
      </c>
      <c r="C3" s="14" t="s">
        <v>29</v>
      </c>
      <c r="D3" s="3" t="s">
        <v>20</v>
      </c>
      <c r="E3" s="3" t="s">
        <v>21</v>
      </c>
      <c r="F3" s="3">
        <v>3</v>
      </c>
      <c r="G3" s="3">
        <v>18</v>
      </c>
      <c r="H3" s="3">
        <v>30</v>
      </c>
      <c r="I3" s="3">
        <f>G3/H3*100</f>
        <v>60</v>
      </c>
      <c r="J3" s="3">
        <f>IF(I3&gt;=90,10,IF(I3&gt;=80,9,IF(I3&gt;=70,8,IF(I3&gt;=60,7,0))))</f>
        <v>7</v>
      </c>
      <c r="K3" s="3">
        <v>3</v>
      </c>
      <c r="L3" s="3">
        <v>12</v>
      </c>
      <c r="M3" s="3">
        <v>55</v>
      </c>
      <c r="N3" s="3">
        <f>J3+K3+L3+M3</f>
        <v>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3" sqref="G3"/>
    </sheetView>
  </sheetViews>
  <sheetFormatPr defaultRowHeight="14.4" x14ac:dyDescent="0.3"/>
  <cols>
    <col min="1" max="1" width="9.88671875" style="5" bestFit="1" customWidth="1"/>
    <col min="2" max="2" width="11" style="5" bestFit="1" customWidth="1"/>
    <col min="3" max="3" width="14.5546875" style="5" bestFit="1" customWidth="1"/>
    <col min="4" max="4" width="11.5546875" style="5" bestFit="1" customWidth="1"/>
    <col min="5" max="5" width="12.21875" style="5" bestFit="1" customWidth="1"/>
    <col min="6" max="6" width="6" style="5" bestFit="1" customWidth="1"/>
    <col min="7" max="7" width="13.5546875" style="5" bestFit="1" customWidth="1"/>
    <col min="8" max="8" width="9.77734375" style="5" bestFit="1" customWidth="1"/>
    <col min="9" max="9" width="14.6640625" style="5" bestFit="1" customWidth="1"/>
    <col min="10" max="10" width="15.77734375" style="5" bestFit="1" customWidth="1"/>
    <col min="11" max="11" width="10.77734375" style="5" bestFit="1" customWidth="1"/>
    <col min="12" max="12" width="4.33203125" style="5" bestFit="1" customWidth="1"/>
    <col min="13" max="13" width="4.88671875" style="5" bestFit="1" customWidth="1"/>
    <col min="14" max="14" width="8.44140625" style="5" bestFit="1" customWidth="1"/>
    <col min="15" max="16384" width="8.88671875" style="5"/>
  </cols>
  <sheetData>
    <row r="1" spans="1:14" s="12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14">
        <v>2302067</v>
      </c>
      <c r="B2" s="14">
        <v>11845</v>
      </c>
      <c r="C2" s="14" t="s">
        <v>28</v>
      </c>
      <c r="D2" s="3" t="s">
        <v>22</v>
      </c>
      <c r="E2" s="3" t="s">
        <v>23</v>
      </c>
      <c r="F2" s="3">
        <v>3</v>
      </c>
      <c r="G2" s="3">
        <v>28</v>
      </c>
      <c r="H2" s="3">
        <v>30</v>
      </c>
      <c r="I2" s="3">
        <f>G2/H2*100</f>
        <v>93.333333333333329</v>
      </c>
      <c r="J2" s="3">
        <f>IF(I2&gt;=90,10,IF(I2&gt;=80,9,IF(I2&gt;=70,8,IF(I2&gt;=60,7,0))))</f>
        <v>10</v>
      </c>
      <c r="K2" s="3">
        <v>5</v>
      </c>
      <c r="L2" s="3">
        <v>12</v>
      </c>
      <c r="M2" s="3">
        <v>55</v>
      </c>
      <c r="N2" s="3">
        <f>J2+K2+L2+M2</f>
        <v>82</v>
      </c>
    </row>
    <row r="3" spans="1:14" x14ac:dyDescent="0.3">
      <c r="A3" s="14">
        <v>2302008</v>
      </c>
      <c r="B3" s="14">
        <v>11810</v>
      </c>
      <c r="C3" s="14" t="s">
        <v>29</v>
      </c>
      <c r="D3" s="3" t="s">
        <v>22</v>
      </c>
      <c r="E3" s="3" t="s">
        <v>23</v>
      </c>
      <c r="F3" s="3">
        <v>3</v>
      </c>
      <c r="G3" s="3">
        <v>25</v>
      </c>
      <c r="H3" s="3">
        <v>30</v>
      </c>
      <c r="I3" s="10">
        <f>G3/H3*100</f>
        <v>83.333333333333343</v>
      </c>
      <c r="J3" s="3">
        <f>IF(I3&gt;=90,10,IF(I3&gt;=80,9,IF(I3&gt;=70,8,IF(I3&gt;=60,7,0))))</f>
        <v>9</v>
      </c>
      <c r="K3" s="3">
        <v>4</v>
      </c>
      <c r="L3" s="3">
        <v>14</v>
      </c>
      <c r="M3" s="3">
        <v>46</v>
      </c>
      <c r="N3" s="3">
        <f>J3+K3+L3+M3</f>
        <v>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3" sqref="G3"/>
    </sheetView>
  </sheetViews>
  <sheetFormatPr defaultRowHeight="14.4" x14ac:dyDescent="0.3"/>
  <cols>
    <col min="1" max="1" width="9.88671875" style="5" bestFit="1" customWidth="1"/>
    <col min="2" max="2" width="11" style="5" bestFit="1" customWidth="1"/>
    <col min="3" max="3" width="14.5546875" style="5" bestFit="1" customWidth="1"/>
    <col min="4" max="4" width="11.5546875" style="5" bestFit="1" customWidth="1"/>
    <col min="5" max="5" width="23.21875" style="5" bestFit="1" customWidth="1"/>
    <col min="6" max="6" width="6" style="5" bestFit="1" customWidth="1"/>
    <col min="7" max="7" width="13.5546875" style="5" bestFit="1" customWidth="1"/>
    <col min="8" max="8" width="9.77734375" style="5" bestFit="1" customWidth="1"/>
    <col min="9" max="9" width="14.109375" style="5" bestFit="1" customWidth="1"/>
    <col min="10" max="10" width="15.77734375" style="5" bestFit="1" customWidth="1"/>
    <col min="11" max="11" width="10.77734375" style="5" bestFit="1" customWidth="1"/>
    <col min="12" max="12" width="4.33203125" style="5" bestFit="1" customWidth="1"/>
    <col min="13" max="13" width="4.88671875" style="5" bestFit="1" customWidth="1"/>
    <col min="14" max="14" width="8.44140625" style="5" bestFit="1" customWidth="1"/>
    <col min="15" max="16384" width="8.88671875" style="5"/>
  </cols>
  <sheetData>
    <row r="1" spans="1:14" s="12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14">
        <v>2302067</v>
      </c>
      <c r="B2" s="14">
        <v>11845</v>
      </c>
      <c r="C2" s="14" t="s">
        <v>28</v>
      </c>
      <c r="D2" s="3" t="s">
        <v>24</v>
      </c>
      <c r="E2" s="3" t="s">
        <v>25</v>
      </c>
      <c r="F2" s="3">
        <v>3</v>
      </c>
      <c r="G2" s="3">
        <v>22</v>
      </c>
      <c r="H2" s="3">
        <v>30</v>
      </c>
      <c r="I2" s="3">
        <f>G2/H2*100</f>
        <v>73.333333333333329</v>
      </c>
      <c r="J2" s="3">
        <f>IF(I2&gt;=90,10,IF(I2&gt;=80,9,IF(I2&gt;=70,8,IF(I2&gt;=60,7,0))))</f>
        <v>8</v>
      </c>
      <c r="K2" s="3">
        <v>5</v>
      </c>
      <c r="L2" s="3">
        <v>11</v>
      </c>
      <c r="M2" s="3">
        <v>55</v>
      </c>
      <c r="N2" s="3">
        <f>J2+K2+L2+M2</f>
        <v>79</v>
      </c>
    </row>
    <row r="3" spans="1:14" x14ac:dyDescent="0.3">
      <c r="A3" s="14">
        <v>2302008</v>
      </c>
      <c r="B3" s="14">
        <v>11810</v>
      </c>
      <c r="C3" s="14" t="s">
        <v>29</v>
      </c>
      <c r="D3" s="3" t="s">
        <v>24</v>
      </c>
      <c r="E3" s="3" t="s">
        <v>25</v>
      </c>
      <c r="F3" s="3">
        <v>3</v>
      </c>
      <c r="G3" s="3">
        <v>24</v>
      </c>
      <c r="H3" s="3">
        <v>30</v>
      </c>
      <c r="I3" s="3">
        <f>G3/H3*100</f>
        <v>80</v>
      </c>
      <c r="J3" s="3">
        <f>IF(I3&gt;=90,10,IF(I3&gt;=80,9,IF(I3&gt;=70,8,IF(I3&gt;=60,7,0))))</f>
        <v>9</v>
      </c>
      <c r="K3" s="3">
        <v>3</v>
      </c>
      <c r="L3" s="3">
        <v>14</v>
      </c>
      <c r="M3" s="3">
        <v>65</v>
      </c>
      <c r="N3" s="3">
        <f>J3+K3+L3+M3</f>
        <v>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4" sqref="G4"/>
    </sheetView>
  </sheetViews>
  <sheetFormatPr defaultRowHeight="14.4" x14ac:dyDescent="0.3"/>
  <cols>
    <col min="1" max="1" width="9.88671875" style="5" bestFit="1" customWidth="1"/>
    <col min="2" max="2" width="11" style="5" bestFit="1" customWidth="1"/>
    <col min="3" max="3" width="14.5546875" style="5" bestFit="1" customWidth="1"/>
    <col min="4" max="4" width="11.5546875" style="5" bestFit="1" customWidth="1"/>
    <col min="5" max="5" width="15.44140625" style="5" customWidth="1"/>
    <col min="6" max="6" width="6" style="5" bestFit="1" customWidth="1"/>
    <col min="7" max="7" width="13.5546875" style="5" bestFit="1" customWidth="1"/>
    <col min="8" max="8" width="9.77734375" style="5" bestFit="1" customWidth="1"/>
    <col min="9" max="9" width="14.109375" style="5" bestFit="1" customWidth="1"/>
    <col min="10" max="10" width="15.77734375" style="5" bestFit="1" customWidth="1"/>
    <col min="11" max="11" width="10.77734375" style="5" bestFit="1" customWidth="1"/>
    <col min="12" max="12" width="4.33203125" style="5" bestFit="1" customWidth="1"/>
    <col min="13" max="13" width="4.88671875" style="5" bestFit="1" customWidth="1"/>
    <col min="14" max="14" width="8.44140625" style="5" bestFit="1" customWidth="1"/>
    <col min="15" max="16384" width="8.88671875" style="5"/>
  </cols>
  <sheetData>
    <row r="1" spans="1:14" s="12" customFormat="1" ht="26.4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s="13" customFormat="1" x14ac:dyDescent="0.3">
      <c r="A2" s="14">
        <v>2302067</v>
      </c>
      <c r="B2" s="14">
        <v>11845</v>
      </c>
      <c r="C2" s="14" t="s">
        <v>28</v>
      </c>
      <c r="D2" s="8" t="s">
        <v>26</v>
      </c>
      <c r="E2" s="8" t="s">
        <v>27</v>
      </c>
      <c r="F2" s="8">
        <v>3</v>
      </c>
      <c r="G2" s="8">
        <v>22</v>
      </c>
      <c r="H2" s="8">
        <v>30</v>
      </c>
      <c r="I2" s="8">
        <f>G2/H2*100</f>
        <v>73.333333333333329</v>
      </c>
      <c r="J2" s="8">
        <f>IF(I2&gt;=90,10,IF(I2&gt;=80,9,IF(I2&gt;=70,8,IF(I2&gt;=60,7,0))))</f>
        <v>8</v>
      </c>
      <c r="K2" s="8">
        <v>5</v>
      </c>
      <c r="L2" s="8">
        <v>13</v>
      </c>
      <c r="M2" s="8">
        <v>62</v>
      </c>
      <c r="N2" s="8">
        <f>J2+K2+L2+M2</f>
        <v>88</v>
      </c>
    </row>
    <row r="3" spans="1:14" x14ac:dyDescent="0.3">
      <c r="A3" s="14">
        <v>2302008</v>
      </c>
      <c r="B3" s="14">
        <v>11810</v>
      </c>
      <c r="C3" s="14" t="s">
        <v>29</v>
      </c>
      <c r="D3" s="3" t="s">
        <v>26</v>
      </c>
      <c r="E3" s="3" t="s">
        <v>27</v>
      </c>
      <c r="F3" s="3">
        <v>3</v>
      </c>
      <c r="G3" s="3">
        <v>25</v>
      </c>
      <c r="H3" s="3">
        <v>30</v>
      </c>
      <c r="I3" s="8">
        <f>G3/H3*100</f>
        <v>83.333333333333343</v>
      </c>
      <c r="J3" s="8">
        <f>IF(I3&gt;=90,10,IF(I3&gt;=80,9,IF(I3&gt;=70,8,IF(I3&gt;=60,7,0))))</f>
        <v>9</v>
      </c>
      <c r="K3" s="3">
        <v>3</v>
      </c>
      <c r="L3" s="3">
        <v>10</v>
      </c>
      <c r="M3" s="3">
        <v>59</v>
      </c>
      <c r="N3" s="8">
        <f>J3+K3+L3+M3</f>
        <v>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2" sqref="G2"/>
    </sheetView>
  </sheetViews>
  <sheetFormatPr defaultRowHeight="14.4" x14ac:dyDescent="0.3"/>
  <cols>
    <col min="1" max="1" width="9.88671875" bestFit="1" customWidth="1"/>
    <col min="2" max="2" width="19" customWidth="1"/>
    <col min="3" max="3" width="24" customWidth="1"/>
    <col min="4" max="4" width="11.5546875" bestFit="1" customWidth="1"/>
    <col min="5" max="5" width="23.21875" bestFit="1" customWidth="1"/>
    <col min="6" max="6" width="6" bestFit="1" customWidth="1"/>
    <col min="7" max="8" width="10.77734375" bestFit="1" customWidth="1"/>
    <col min="9" max="9" width="12.5546875" customWidth="1"/>
    <col min="10" max="10" width="11.109375" customWidth="1"/>
    <col min="11" max="11" width="23" customWidth="1"/>
    <col min="12" max="12" width="14" customWidth="1"/>
    <col min="13" max="13" width="10.88671875" bestFit="1" customWidth="1"/>
  </cols>
  <sheetData>
    <row r="1" spans="1:13" s="1" customFormat="1" ht="30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ht="36" customHeight="1" x14ac:dyDescent="0.3">
      <c r="A2" s="16">
        <v>2302067</v>
      </c>
      <c r="B2" s="17">
        <f>VLOOKUP(A2, 'CIT-111'!A:B, 2, FALSE)</f>
        <v>11845</v>
      </c>
      <c r="C2" s="16" t="s">
        <v>29</v>
      </c>
      <c r="D2" s="4" t="str">
        <f>'CIT-111'!D2</f>
        <v>CIT-111</v>
      </c>
      <c r="E2" s="4" t="str">
        <f>'CIT-111'!E2</f>
        <v>Programming Language</v>
      </c>
      <c r="F2" s="4">
        <f>'CIT-111'!F2</f>
        <v>3</v>
      </c>
      <c r="G2" s="4">
        <f>VLOOKUP(A2, 'CIT-111'!A:J,10, FALSE)</f>
        <v>10</v>
      </c>
      <c r="H2" s="4">
        <f>VLOOKUP(A2, 'CIT-111'!A:K,11, FALSE)</f>
        <v>4</v>
      </c>
      <c r="I2" s="4">
        <f>VLOOKUP(A2, 'CIT-111'!A:L,12, FALSE)</f>
        <v>12</v>
      </c>
      <c r="J2" s="4">
        <f>VLOOKUP(A2, 'CIT-111'!A:M,13, FALSE)</f>
        <v>60</v>
      </c>
      <c r="K2" s="4">
        <f>(G2+H2+I2+J2)</f>
        <v>86</v>
      </c>
      <c r="L2" s="15" t="str">
        <f>IF(K2&gt;=80, "A+", IF(K2 &gt;= 75, "A", IF(K2&gt;=70, "A-", IF(K2&gt;=65, "B+", IF(K2&gt;=60, "B", IF(K2&gt;=55, "B-", IF(K2&gt;=50, "C+", IF(K2&gt;=45, "C", IF(K2 &gt;= 40, "D", "0")))))))))</f>
        <v>A+</v>
      </c>
      <c r="M2" s="9">
        <f>IF(L2="A+", 4, IF(L2="A",3.75, IF(L2="A-",3.5, IF(L2="B+", 3.25, IF(L2="B", 3, IF(L2="B-", 2.75, IF(L2="C+", 2.5, IF(L2="C", 2.25, IF(L2="D", 2, IF(L2="F", 0, 0))))))))))</f>
        <v>4</v>
      </c>
    </row>
    <row r="3" spans="1:13" ht="35.4" customHeight="1" x14ac:dyDescent="0.3">
      <c r="A3" s="16"/>
      <c r="B3" s="18"/>
      <c r="C3" s="16"/>
      <c r="D3" s="4" t="str">
        <f>'PHY-111'!D2</f>
        <v>PHY-111</v>
      </c>
      <c r="E3" s="4" t="str">
        <f>'PHY-111'!E2</f>
        <v>Physics-1</v>
      </c>
      <c r="F3" s="4">
        <f>'PHY-111'!F2</f>
        <v>3</v>
      </c>
      <c r="G3" s="4">
        <f>VLOOKUP(A2, 'PHY-111'!A:J,10, FALSE)</f>
        <v>10</v>
      </c>
      <c r="H3" s="4">
        <f>VLOOKUP(A2, 'PHY-111'!A:K,11, FALSE)</f>
        <v>4</v>
      </c>
      <c r="I3" s="4">
        <f>VLOOKUP(A2, 'PHY-111'!A:L,12, FALSE)</f>
        <v>9</v>
      </c>
      <c r="J3" s="4">
        <f>VLOOKUP(A2, 'PHY-111'!A:M,13, FALSE)</f>
        <v>65</v>
      </c>
      <c r="K3" s="4">
        <f t="shared" ref="K3:K6" si="0">(G3+H3+I3+J3)</f>
        <v>88</v>
      </c>
      <c r="L3" s="15" t="str">
        <f t="shared" ref="L3:L5" si="1">IF(K3&gt;=80, "A+", IF(K3 &gt;= 75, "A", IF(K3&gt;=70, "A-", IF(K3&gt;=65, "B+", IF(K3&gt;=60, "B", IF(K3&gt;=55, "B-", IF(K3&gt;=50, "C+", IF(K3&gt;=45, "C", IF(K3 &gt;= 40, "D", "0")))))))))</f>
        <v>A+</v>
      </c>
      <c r="M3" s="9">
        <f t="shared" ref="M3:M6" si="2">IF(L3="A+", 4, IF(L3="A",3.75, IF(L3="A-",3.5, IF(L3="B+", 3.25, IF(L3="B", 3, IF(L3="B-", 2.75, IF(L3="C+", 2.5, IF(L3="C", 2.25, IF(L3="D", 2, IF(L3="F", 0, 0))))))))))</f>
        <v>4</v>
      </c>
    </row>
    <row r="4" spans="1:13" ht="25.8" customHeight="1" x14ac:dyDescent="0.3">
      <c r="A4" s="16"/>
      <c r="B4" s="18"/>
      <c r="C4" s="16"/>
      <c r="D4" s="4" t="str">
        <f>'CHE-111'!D2</f>
        <v>CHE-111</v>
      </c>
      <c r="E4" s="4" t="str">
        <f>'CHE-111'!E2</f>
        <v>Chemistry</v>
      </c>
      <c r="F4" s="4">
        <f>'CHE-111'!F2</f>
        <v>3</v>
      </c>
      <c r="G4" s="4">
        <f>VLOOKUP(A2, 'CHE-111'!A:J,10, FALSE)</f>
        <v>10</v>
      </c>
      <c r="H4" s="4">
        <f>VLOOKUP(A2, 'CHE-111'!A:K,11, FALSE)</f>
        <v>5</v>
      </c>
      <c r="I4" s="4">
        <f>VLOOKUP(A2, 'CHE-111'!A:L,12, FALSE)</f>
        <v>12</v>
      </c>
      <c r="J4" s="4">
        <f>VLOOKUP(A2, 'CHE-111'!A:M,13, FALSE)</f>
        <v>55</v>
      </c>
      <c r="K4" s="4">
        <f t="shared" si="0"/>
        <v>82</v>
      </c>
      <c r="L4" s="15" t="str">
        <f t="shared" si="1"/>
        <v>A+</v>
      </c>
      <c r="M4" s="9">
        <f t="shared" si="2"/>
        <v>4</v>
      </c>
    </row>
    <row r="5" spans="1:13" ht="31.2" customHeight="1" x14ac:dyDescent="0.3">
      <c r="A5" s="16"/>
      <c r="B5" s="18"/>
      <c r="C5" s="16"/>
      <c r="D5" s="4" t="str">
        <f>'EEE-111'!D2</f>
        <v>EEE-111</v>
      </c>
      <c r="E5" s="4" t="str">
        <f>'EEE-111'!E2</f>
        <v>Basic electrical Engineering</v>
      </c>
      <c r="F5" s="4">
        <f>'EEE-111'!F2</f>
        <v>3</v>
      </c>
      <c r="G5" s="4">
        <f>VLOOKUP(A2, 'EEE-111'!A:J,10, FALSE)</f>
        <v>8</v>
      </c>
      <c r="H5" s="4">
        <f>VLOOKUP(A2, 'EEE-111'!A:K,11, FALSE)</f>
        <v>5</v>
      </c>
      <c r="I5" s="4">
        <f>VLOOKUP(A2, 'EEE-111'!A:L,12, FALSE)</f>
        <v>11</v>
      </c>
      <c r="J5" s="4">
        <f>VLOOKUP(A2, 'EEE-111'!A:M,13, FALSE)</f>
        <v>55</v>
      </c>
      <c r="K5" s="4">
        <f t="shared" si="0"/>
        <v>79</v>
      </c>
      <c r="L5" s="15" t="str">
        <f t="shared" si="1"/>
        <v>A</v>
      </c>
      <c r="M5" s="9">
        <f t="shared" si="2"/>
        <v>3.75</v>
      </c>
    </row>
    <row r="6" spans="1:13" ht="39" customHeight="1" x14ac:dyDescent="0.3">
      <c r="A6" s="16"/>
      <c r="B6" s="19"/>
      <c r="C6" s="16"/>
      <c r="D6" s="4" t="str">
        <f>'MATH-111'!D2</f>
        <v>MATH-111</v>
      </c>
      <c r="E6" s="4" t="str">
        <f>'MATH-111'!E2</f>
        <v>Mathematics-1</v>
      </c>
      <c r="F6" s="4">
        <f>'MATH-111'!F2</f>
        <v>3</v>
      </c>
      <c r="G6" s="4">
        <f>VLOOKUP(A2, 'MATH-111'!A:J,10, FALSE)</f>
        <v>8</v>
      </c>
      <c r="H6" s="4">
        <f>VLOOKUP(A2, 'MATH-111'!A:K,11, FALSE)</f>
        <v>5</v>
      </c>
      <c r="I6" s="4">
        <f>VLOOKUP(A2, 'MATH-111'!A:L,12, FALSE)</f>
        <v>13</v>
      </c>
      <c r="J6" s="4">
        <f>VLOOKUP(A2, 'MATH-111'!A:M,13, FALSE)</f>
        <v>62</v>
      </c>
      <c r="K6" s="4">
        <f t="shared" si="0"/>
        <v>88</v>
      </c>
      <c r="L6" s="15" t="str">
        <f>IF(K6&gt;=80, "A+", IF(K6 &gt;= 75, "A", IF(K6&gt;=70, "A-", IF(K6&gt;=65, "B+", IF(K6&gt;=60, "B", IF(K6&gt;=55, "B-", IF(K6&gt;=50, "C+", IF(K6&gt;=45, "C", IF(K6 &gt;= 40, "D", "0")))))))))</f>
        <v>A+</v>
      </c>
      <c r="M6" s="9">
        <f t="shared" si="2"/>
        <v>4</v>
      </c>
    </row>
    <row r="7" spans="1:1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</v>
      </c>
      <c r="M7" s="9">
        <f>SUMPRODUCT(F2:F6, M2:M6)/SUM(F2:F6)</f>
        <v>3.95</v>
      </c>
    </row>
  </sheetData>
  <mergeCells count="3">
    <mergeCell ref="A2:A6"/>
    <mergeCell ref="B2:B6"/>
    <mergeCell ref="C2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CIT-111</vt:lpstr>
      <vt:lpstr>PHY-111</vt:lpstr>
      <vt:lpstr>CHE-111</vt:lpstr>
      <vt:lpstr>EEE-111</vt:lpstr>
      <vt:lpstr>MATH-111</vt:lpstr>
      <vt:lpstr>RESULT-Sheet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2025-05-17T12:32:40Z</dcterms:created>
  <dcterms:modified xsi:type="dcterms:W3CDTF">2025-05-18T18:08:16Z</dcterms:modified>
</cp:coreProperties>
</file>