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10.png" ContentType="image/png"/>
  <Override PartName="/xl/media/image4.png" ContentType="image/png"/>
  <Override PartName="/xl/media/image8.png" ContentType="image/png"/>
  <Override PartName="/xl/media/image3.png" ContentType="image/png"/>
  <Override PartName="/xl/media/image7.png" ContentType="image/png"/>
  <Override PartName="/xl/media/image12.png" ContentType="image/png"/>
  <Override PartName="/xl/media/image2.png" ContentType="image/png"/>
  <Override PartName="/xl/media/image6.png" ContentType="image/png"/>
  <Override PartName="/xl/media/image11.png" ContentType="image/png"/>
  <Override PartName="/xl/media/image1.png" ContentType="image/png"/>
  <Override PartName="/xl/media/image5.png" ContentType="image/png"/>
  <Override PartName="/xl/media/image9.png" ContentType="image/png"/>
  <Override PartName="/xl/worksheets/sheet9.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3.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6.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12.xml.rels" ContentType="application/vnd.openxmlformats-package.relationships+xml"/>
  <Override PartName="/xl/drawings/_rels/drawing2.xml.rels" ContentType="application/vnd.openxmlformats-package.relationships+xml"/>
  <Override PartName="/xl/drawings/_rels/drawing11.xml.rels" ContentType="application/vnd.openxmlformats-package.relationships+xml"/>
  <Override PartName="/xl/drawings/_rels/drawing9.xml.rels" ContentType="application/vnd.openxmlformats-package.relationships+xml"/>
  <Override PartName="/xl/drawings/_rels/drawing1.xml.rels" ContentType="application/vnd.openxmlformats-package.relationships+xml"/>
  <Override PartName="/xl/drawings/_rels/drawing10.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drawing4.xml" ContentType="application/vnd.openxmlformats-officedocument.drawing+xml"/>
  <Override PartName="/xl/drawings/drawing8.xml" ContentType="application/vnd.openxmlformats-officedocument.drawing+xml"/>
  <Override PartName="/xl/drawings/drawing3.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0" firstSheet="0" showHorizontalScroll="true" showSheetTabs="true" showVerticalScroll="true" tabRatio="811" windowHeight="8192" windowWidth="16384" xWindow="0" yWindow="0"/>
  </bookViews>
  <sheets>
    <sheet name="Instructions" sheetId="1" state="visible" r:id="rId2"/>
    <sheet name="hydrodata" sheetId="2" state="visible" r:id="rId3"/>
    <sheet name="control.in" sheetId="3" state="visible" r:id="rId4"/>
    <sheet name="seaenv.in" sheetId="4" state="visible" r:id="rId5"/>
    <sheet name="data.in" sheetId="5" state="visible" r:id="rId6"/>
    <sheet name="forces.in" sheetId="6" state="visible" r:id="rId7"/>
    <sheet name="bodies.in" sheetId="7" state="visible" r:id="rId8"/>
    <sheet name="Calcs - Motion Model" sheetId="8" state="visible" r:id="rId9"/>
    <sheet name="Calcs - Force summation" sheetId="9" state="visible" r:id="rId10"/>
    <sheet name="Calcs - Derivative Summation" sheetId="10" state="visible" r:id="rId11"/>
    <sheet name="Calcs - Body Summation" sheetId="11" state="visible" r:id="rId12"/>
    <sheet name="Calcs - Dynamic Solution" sheetId="12" state="visible" r:id="rId13"/>
  </sheets>
  <definedNames>
    <definedName function="false" hidden="false" localSheetId="0" name="_xlnm.Print_Titles" vbProcedure="false">Instructions!$5:$5</definedName>
    <definedName function="false" hidden="false" name="direct" vbProcedure="false">'control.in'!$I$71</definedName>
    <definedName function="false" hidden="false" name="freq" vbProcedure="false">'control.in'!$I$70</definedName>
  </definedNames>
  <calcPr iterateCount="100" refMode="A1" iterate="false" iterateDelta="0.001"/>
</workbook>
</file>

<file path=xl/sharedStrings.xml><?xml version="1.0" encoding="utf-8"?>
<sst xmlns="http://schemas.openxmlformats.org/spreadsheetml/2006/main" count="1864" uniqueCount="421">
  <si>
    <t>oFreq</t>
  </si>
  <si>
    <t>Example Spreadsheet</t>
  </si>
  <si>
    <t>Nicholas Barczak</t>
  </si>
  <si>
    <t>Rev:</t>
  </si>
  <si>
    <t>Date:</t>
  </si>
  <si>
    <t>Summary</t>
  </si>
  <si>
    <t>This spreadsheet is a simplified model of the operation of oFreq.  The spreadsheet allows the user to vary inputs and see the resulting outputs.  The spreadsheet tries to mimic the format of oFreq as strictly as possible.  But some simplifications are necessary.  oFreq was created specifically because spreadsheet applications are not sufficient to fully model the dynamics involved.</t>
  </si>
  <si>
    <t>Be warned that this spreadsheet specifically does not include any error checking.  It is possible to produce input combinations which have no physical meaning, but are still mathematically possible.  THe spreadsheet will faithfully execute these calculations.  The oFreq program will need built in error checking to catch these scenarios.</t>
  </si>
  <si>
    <t>The spreadsheet performs the calculations, with descriptions throughout to explain the calculation process.  </t>
  </si>
  <si>
    <t>hydroData</t>
  </si>
  <si>
    <t>This is the set of hydrodynamic data found for a run of oFreq.  Note that this data set is especially limited.  The data sets in oFreq include many more frequencies and directions.</t>
  </si>
  <si>
    <t>frequencies.out</t>
  </si>
  <si>
    <t>This this is the wave frequencies used by the oHydro run.  </t>
  </si>
  <si>
    <t>Index</t>
  </si>
  <si>
    <t>Frequency</t>
  </si>
  <si>
    <t>-</t>
  </si>
  <si>
    <t>rad/s</t>
  </si>
  <si>
    <t>Within the text input file, the index is not listed.  This is just an ordered list of frequencies.</t>
  </si>
  <si>
    <t>If oFreq asks for a wave frequency outside the list of frequencies available from the oHydro data, then it throws an error.</t>
  </si>
  <si>
    <t>directions.out</t>
  </si>
  <si>
    <t>This is the list of wave directions used by oHydro.</t>
  </si>
  <si>
    <t>Within the text input file, the index is not listed.  This is just an ordered list of directions.</t>
  </si>
  <si>
    <t>If oFreq asks for a wave direction outside the list of directions available from the oHydro data, then it throws an error.</t>
  </si>
  <si>
    <t>environment.out</t>
  </si>
  <si>
    <t>This is the set of physical properties used by oHydro to calculate its data.  One of these physical properties is important for oFreq.</t>
  </si>
  <si>
    <t>Variable</t>
  </si>
  <si>
    <t>Symbol</t>
  </si>
  <si>
    <t>Value</t>
  </si>
  <si>
    <t>Units</t>
  </si>
  <si>
    <t>Depth</t>
  </si>
  <si>
    <t>d =</t>
  </si>
  <si>
    <t>m</t>
  </si>
  <si>
    <t>Not currently used by oFreq, but still store as a private class variable to use by later expansions.</t>
  </si>
  <si>
    <t>Density</t>
  </si>
  <si>
    <t>r = </t>
  </si>
  <si>
    <t>kg/m^3</t>
  </si>
  <si>
    <t>Gravity</t>
  </si>
  <si>
    <t>g = </t>
  </si>
  <si>
    <t>m/s^2</t>
  </si>
  <si>
    <t>Wave Amplitude</t>
  </si>
  <si>
    <r>
      <t xml:space="preserve">z</t>
    </r>
    <r>
      <rPr>
        <rFont val="Standard Symbols L"/>
        <charset val="2"/>
        <family val="0"/>
        <color rgb="00000000"/>
        <sz val="12"/>
        <vertAlign val="subscript"/>
      </rPr>
      <t xml:space="preserve">0</t>
    </r>
    <r>
      <rPr>
        <rFont val="Standard Symbols L"/>
        <charset val="2"/>
        <family val="0"/>
        <color rgb="00000000"/>
        <sz val="12"/>
      </rPr>
      <t xml:space="preserve"> = </t>
    </r>
  </si>
  <si>
    <t>Used by oFreq to calculate hydrodynamic forces.</t>
  </si>
  <si>
    <t>Hydrodynamic Forces</t>
  </si>
  <si>
    <t>These are the hydrodynamic forces generated by oHydro.  oHydro will produce one set of forces for each force type and each body.  This set is distributed across multiple files because each force data point varies with both wave direction and wave frequency.</t>
  </si>
  <si>
    <t>hydrostiffness.out</t>
  </si>
  <si>
    <t>Note that all frequencies have the same coefficients.  This is correct.  Hydrodynamic stiffness does not vary with wave frequency.  The same results are repeated for each frequency to maintain consistent formatting with other results and to allow possibly of future developments that may result in hydro-stiffness varying with frequency.</t>
  </si>
  <si>
    <t>frequency:</t>
  </si>
  <si>
    <t>Value:</t>
  </si>
  <si>
    <t>hydrodamp.out</t>
  </si>
  <si>
    <t>hydromass.out</t>
  </si>
  <si>
    <t>crossstiffness.out</t>
  </si>
  <si>
    <t>crossdamp.out</t>
  </si>
  <si>
    <t>crossmass.out</t>
  </si>
  <si>
    <t>Force Excite</t>
  </si>
  <si>
    <t>Be warned that forcexcite has all entries as complex numbers.</t>
  </si>
  <si>
    <t>real </t>
  </si>
  <si>
    <t>Imag</t>
  </si>
  <si>
    <t>Complex</t>
  </si>
  <si>
    <t>As part of the text reading, oFreq will interpret the text values as complex numbers.</t>
  </si>
  <si>
    <t>control.in Inputs</t>
  </si>
  <si>
    <t>This tab on the spreadsheet models the control.in file.  Normally, control.in contains a list of wave frequencies and directions that the program iterates through.  The spreadsheet contains the list, but it does not iterate through the frequencies and directions.  Instead, it just allows the user to select from the list of wave directions and list of wave frequencies.</t>
  </si>
  <si>
    <t>frequency</t>
  </si>
  <si>
    <t>Within the text input file, the index is not listed.  This is just an ordered list of frequencies, generated by the GUI usually.</t>
  </si>
  <si>
    <t>direction</t>
  </si>
  <si>
    <t>rad</t>
  </si>
  <si>
    <t>Within the text input file, the index is not listed.  This is just an ordered list of directions, generated by the GUI usually.</t>
  </si>
  <si>
    <t>wavemodel</t>
  </si>
  <si>
    <t>wavemodel1</t>
  </si>
  <si>
    <t>The spreadsheet only has one wave model defined, so this option is not really used.  But in the program oFreq, this is used to select the correct wave model.</t>
  </si>
  <si>
    <t>Calculations</t>
  </si>
  <si>
    <t>The calculations that follow below are not actually part of the text input files.  You won't find them in the input files.  These are now calculations to process the text inputs.</t>
  </si>
  <si>
    <t>Global Variable</t>
  </si>
  <si>
    <t>The wave direction and wave frequency are global variables that get accessed frequently by many functions.  Notice that although there is a list of directions and frequencies, the program only recognizes a single frequency and direction at any one time.</t>
  </si>
  <si>
    <t>Wave Frequency</t>
  </si>
  <si>
    <t>w = </t>
  </si>
  <si>
    <t>Wave DIrection</t>
  </si>
  <si>
    <t>a = </t>
  </si>
  <si>
    <t>seaenv.in Inputs</t>
  </si>
  <si>
    <t>This tab models the sea environment used in oFreq.  The sea environment is a definition of how wave amplitude varies with wave frequency and wave direction.</t>
  </si>
  <si>
    <t>Wave Custom</t>
  </si>
  <si>
    <t>The custom wave object is a wave spectrum object.</t>
  </si>
  <si>
    <t>Frequencies</t>
  </si>
  <si>
    <t>Within the text input file, the index is not listed.  This is just an ordered list.</t>
  </si>
  <si>
    <t>Wave Energy</t>
  </si>
  <si>
    <t>Energy</t>
  </si>
  <si>
    <t>Sea Custom</t>
  </si>
  <si>
    <t>The custom sea object defines the wave directions and applies a wave spectrum to each wave direction.</t>
  </si>
  <si>
    <t>Spreadpoint</t>
  </si>
  <si>
    <t>A spreadpoint defines all the information for a given wave direction.  THis inludes wave angle and associated spectrum.</t>
  </si>
  <si>
    <t>Wave Angle</t>
  </si>
  <si>
    <t>Scaling Factor</t>
  </si>
  <si>
    <t>Sea Spectrum</t>
  </si>
  <si>
    <t>Normally, the sea spectrum object is just referenced by the sea spreadpoint.  However, the spreadsheet is not that smart.  And so the wave spectrum is processed in.  The spectrum is multiplied by the scaling parameter.</t>
  </si>
  <si>
    <t>1.  Calculate Frequency Step</t>
  </si>
  <si>
    <t>Input Frequency</t>
  </si>
  <si>
    <r>
      <t xml:space="preserve">w</t>
    </r>
    <r>
      <rPr>
        <rFont val="Garamond"/>
        <family val="1"/>
        <color rgb="00000000"/>
        <sz val="12"/>
        <vertAlign val="subscript"/>
      </rPr>
      <t xml:space="preserve">input</t>
    </r>
    <r>
      <rPr>
        <rFont val="Standard Symbols L"/>
        <charset val="2"/>
        <family val="0"/>
        <color rgb="00000000"/>
        <sz val="12"/>
      </rPr>
      <t xml:space="preserve"> = </t>
    </r>
  </si>
  <si>
    <t>Frequency 1 below</t>
  </si>
  <si>
    <r>
      <t xml:space="preserve">w</t>
    </r>
    <r>
      <rPr>
        <rFont val="Standard Symbols L"/>
        <charset val="2"/>
        <family val="0"/>
        <color rgb="00000000"/>
        <sz val="12"/>
        <vertAlign val="subscript"/>
      </rPr>
      <t xml:space="preserve">0</t>
    </r>
    <r>
      <rPr>
        <rFont val="Standard Symbols L"/>
        <charset val="2"/>
        <family val="0"/>
        <color rgb="00000000"/>
        <sz val="12"/>
      </rPr>
      <t xml:space="preserve"> = </t>
    </r>
  </si>
  <si>
    <t>Frequency step</t>
  </si>
  <si>
    <t>dw = </t>
  </si>
  <si>
    <t>2.  Calculate interpolation frequency</t>
  </si>
  <si>
    <t>Interpolation frequency</t>
  </si>
  <si>
    <r>
      <t xml:space="preserve">w</t>
    </r>
    <r>
      <rPr>
        <rFont val="Standard Symbols L"/>
        <charset val="2"/>
        <family val="0"/>
        <color rgb="00000000"/>
        <sz val="12"/>
        <vertAlign val="subscript"/>
      </rPr>
      <t xml:space="preserve">1</t>
    </r>
    <r>
      <rPr>
        <rFont val="Standard Symbols L"/>
        <charset val="2"/>
        <family val="0"/>
        <color rgb="00000000"/>
        <sz val="12"/>
      </rPr>
      <t xml:space="preserve"> = </t>
    </r>
  </si>
  <si>
    <t>3.  Interpolate for Wave Frequency</t>
  </si>
  <si>
    <t>Wave Direction 1</t>
  </si>
  <si>
    <r>
      <t xml:space="preserve">S</t>
    </r>
    <r>
      <rPr>
        <rFont val="Standard Symbols L"/>
        <charset val="2"/>
        <family val="0"/>
        <color rgb="00000000"/>
        <sz val="12"/>
      </rPr>
      <t xml:space="preserve">(w) = </t>
    </r>
  </si>
  <si>
    <t>m^2/(rad/s)</t>
  </si>
  <si>
    <t>Wave Direction 2</t>
  </si>
  <si>
    <t>4.  Interpolate for Wave Direction</t>
  </si>
  <si>
    <t>Wave direction 1</t>
  </si>
  <si>
    <t>a1 = </t>
  </si>
  <si>
    <t>Wave direction 2</t>
  </si>
  <si>
    <t>a2 = </t>
  </si>
  <si>
    <t>Input wave direction</t>
  </si>
  <si>
    <t>Energy – direction 1</t>
  </si>
  <si>
    <t>Energy – direction 2</t>
  </si>
  <si>
    <t>Interpolated energy</t>
  </si>
  <si>
    <r>
      <t xml:space="preserve">S</t>
    </r>
    <r>
      <rPr>
        <rFont val="Standard Symbols L"/>
        <charset val="2"/>
        <family val="0"/>
        <color rgb="00000000"/>
        <sz val="12"/>
      </rPr>
      <t xml:space="preserve">(a</t>
    </r>
    <r>
      <rPr>
        <rFont val="Garamond"/>
        <family val="1"/>
        <color rgb="00000000"/>
        <sz val="12"/>
        <vertAlign val="subscript"/>
      </rPr>
      <t xml:space="preserve">input</t>
    </r>
    <r>
      <rPr>
        <rFont val="Standard Symbols L"/>
        <charset val="2"/>
        <family val="0"/>
        <color rgb="00000000"/>
        <sz val="12"/>
      </rPr>
      <t xml:space="preserve">) = </t>
    </r>
  </si>
  <si>
    <t>5.  Calculate Wave Amplitude</t>
  </si>
  <si>
    <t>Wave amplitude</t>
  </si>
  <si>
    <t>z0 = </t>
  </si>
  <si>
    <t>data.in Inputs</t>
  </si>
  <si>
    <t>Data.in just specifies the location of the text file data from oHydro runs.  This tab does include the calculations necesary to process that data so that it is applicable to the specific frequency, direction, and wave amplitude given by oFreq.</t>
  </si>
  <si>
    <t>Interpolate Reactive Forces</t>
  </si>
  <si>
    <t>The reactive forces are first interpolated for the specific wave frequency and wave direction considered.</t>
  </si>
  <si>
    <t>In the spreadsheet, data is only included for one wave direction.  Thus interpolation for wave direction is already complete.  In the real program, oFreq will need to interpolate for wave direction, and recognize cases when only one wave direction exists in the hydrodynamic data.</t>
  </si>
  <si>
    <t>Wave Frequencies</t>
  </si>
  <si>
    <t>The following wave frequencies were from the hydrodynamic data.  These are used as the basis of the interpolation.</t>
  </si>
  <si>
    <t>Interpolated Hydrostiffness</t>
  </si>
  <si>
    <t>The hydrostiffness is a reactive force, associated with a zero order derivative.</t>
  </si>
  <si>
    <t>The interpolation formula used here should also work for oFreq.  Just be sure to check for divide by zero errors and always get the closest two data points.</t>
  </si>
  <si>
    <t>Notice that this interpolation formula does not check when it has gone outside the possible data range.  The final program oFreq will need to check for this.</t>
  </si>
  <si>
    <t>Interpolated Hydrodamping</t>
  </si>
  <si>
    <t>The hydrodamping is a reactive force, associated with a first order derivative.</t>
  </si>
  <si>
    <t>Interpolated Hydromass</t>
  </si>
  <si>
    <t>The hydromass is a reactive force, associated with a second order derivative.</t>
  </si>
  <si>
    <t>Interpolated Cross-Body Forces</t>
  </si>
  <si>
    <t>The cross body forces are interpolated in the same manner as the reactive forces.</t>
  </si>
  <si>
    <t>Interpolated Cross-Body Stiffness</t>
  </si>
  <si>
    <t>The cross-body stiffness is a reactive force, associated with a zero order derivative.</t>
  </si>
  <si>
    <t>Interpolated Cross-Body Damping</t>
  </si>
  <si>
    <t>The cross-body damping is a reactive force, associated with a first order derivative.</t>
  </si>
  <si>
    <t>The cross-body mass is a reactive force, associated with a second order derivative.</t>
  </si>
  <si>
    <t>Handle Excitation Forces</t>
  </si>
  <si>
    <t>The excitation force is a hydrodynamic active force.  The excitation forces require two steps to process.  First, the excitation force is interpolated for the specific frequency considered.  Then, the force must be scaled up to the correct wave amplitude.</t>
  </si>
  <si>
    <t>Interpolate Excitation Force</t>
  </si>
  <si>
    <t>The excitation forces require two steps to process.  First, the excitation force is interpolated for the specific frequency considered.  Then, the force must be scaled up to the correct wave amplitude.</t>
  </si>
  <si>
    <t>Scale Excitation Force</t>
  </si>
  <si>
    <t>The excitation force (hydrodynamic active force) scales with wave amplitude.  In this case, we will use the case of only one dataset of oHydro data, and scale linearly.  But oFreq will also check to see if it has multiple data sets of oHydro with different wave amplitudes.  If so, it will apply non-linear scaling.</t>
  </si>
  <si>
    <t>Don't worry about interpolating the wave amplitude for different wave directions and wave frequencies.  Due to the mechanics of how oHydro must work (when it gets eventually developed), the wave amplitude is constant for all frequencies and directions within a given oHydro run.</t>
  </si>
  <si>
    <t>oHydro Data</t>
  </si>
  <si>
    <t>oFreq Setting</t>
  </si>
  <si>
    <t>forces.in Inputs</t>
  </si>
  <si>
    <t>force.in defines user force sets to use by bodies.  In oFreq, the user can define multiple force sets to apply to the body.  In the spreadsheet, only one force set is defined for simplicity.</t>
  </si>
  <si>
    <t>User Active Forces</t>
  </si>
  <si>
    <t>The active forces are defined the same way the the hydrodynamic active force, a list of complex numbers.</t>
  </si>
  <si>
    <t>Interpretation</t>
  </si>
  <si>
    <t>  force {</t>
  </si>
  <si>
    <t>Equation</t>
  </si>
  <si>
    <t>Real</t>
  </si>
  <si>
    <t>Imaginary</t>
  </si>
  <si>
    <t>    equation 1;</t>
  </si>
  <si>
    <t>    coeff /*F1 = */ 6.00+5.00i;</t>
  </si>
  <si>
    <t>  }</t>
  </si>
  <si>
    <t>    equation 2;</t>
  </si>
  <si>
    <t>    coeff /*F2 = */ 8.20+i23.0;</t>
  </si>
  <si>
    <t>Variable Storage</t>
  </si>
  <si>
    <t>    equation 3;</t>
  </si>
  <si>
    <t>The easiest way to store the individual entries is in a column array.  This is the format of the matrix they will be in when combined in a dynamic solver.  However, a matrix object may be a slightly different definition than a simple array.  But, I will point out that the variables still need to go through the motion model before they are ready  for the dynamic solver.  So maybe it is better to start as an array, as a reminder that they are not yet ready for a dynamic solver.  Food for thought.  I leave it up to you.</t>
  </si>
  <si>
    <t>    coeff /*F3 = */ 56.20-5.00i;</t>
  </si>
  <si>
    <t>    equation 4;</t>
  </si>
  <si>
    <t>    coeff /*F4 = */ 2.00-i53.00;</t>
  </si>
  <si>
    <t>    equation 5;</t>
  </si>
  <si>
    <t>    coeff /*F5 = */ 6.2E3+i4.3E3;</t>
  </si>
  <si>
    <t>    equation 6;</t>
  </si>
  <si>
    <t>    coeff /*F6 = */ 5.3E3-i23.3E3;</t>
  </si>
  <si>
    <t>User Reactive Forces</t>
  </si>
  <si>
    <t>The reactive user forces are entered individually for each equation and variable.  But this separation is largely nomenclature for the user's benefit.  For calculations, it becomes more efficient to quickly store everything arrays.  That is how I present them here.</t>
  </si>
  <si>
    <t>force_reactive {</t>
  </si>
  <si>
    <t>  //User defined name of user reactive force.  Other objects refer to this name</t>
  </si>
  <si>
    <t>Each order of derivative represents a different array.  The rows within the array represent the equation number.  The columns within the array represent a variable number.  All array are always square:  same number of rows and columns.</t>
  </si>
  <si>
    <t>  name "reactive force 1";</t>
  </si>
  <si>
    <t>  //Define an equation with user coefficients assigned</t>
  </si>
  <si>
    <t>  //Each definition contains a derivative followed by coefficients for each</t>
  </si>
  <si>
    <t>  //variable associated with that derivative.</t>
  </si>
  <si>
    <t> derivative {</t>
  </si>
  <si>
    <t>  order 0;</t>
  </si>
  <si>
    <t>  equation {</t>
  </si>
  <si>
    <t>   number 1;</t>
  </si>
  <si>
    <t>Derivative</t>
  </si>
  <si>
    <t>   //forces refer to specific variables.  All others are assumed 0.</t>
  </si>
  <si>
    <t>Oder:</t>
  </si>
  <si>
    <t>   force (</t>
  </si>
  <si>
    <t>Var 1</t>
  </si>
  <si>
    <t>Var 2</t>
  </si>
  <si>
    <t>Var 3</t>
  </si>
  <si>
    <t>Var 4</t>
  </si>
  <si>
    <t>Var 5</t>
  </si>
  <si>
    <t>Var 6</t>
  </si>
  <si>
    <t>One slight problem here.  In our case, we know that all bodies are using a 6DOF motion model.  So all arrays are 6x6.  But we don't want the program dependent on that restriction.  It needs to be able to dynamically allocated the size of the array.  Now, it could scan through the inputs that the user provides and resize the array to handle all the user inputs.  But what if the user only defines inputs for up to equation 4?  In that case, the program would only allocate a 4x4 array.  Given that these inputs pass through a motion model before a full 6x6 matrix is needed, we may be ok.  So that the initial user forces only define an array as large as needed, but when these get passed to the motion model, the motion model then states what size of matrix is needed and returns values for that.  Something to think about.</t>
  </si>
  <si>
    <t>   /*C_x1 = */ 1.00</t>
  </si>
  <si>
    <t>Eq 1</t>
  </si>
  <si>
    <t>   /*C_x2 = */ 0.00</t>
  </si>
  <si>
    <t>Eq 2</t>
  </si>
  <si>
    <t>   /*C_x3 = */ 0.00</t>
  </si>
  <si>
    <t>Eq 3</t>
  </si>
  <si>
    <t>   /*C_x4 = */ -5.00</t>
  </si>
  <si>
    <t>Eq 4</t>
  </si>
  <si>
    <t>   /*C_x5 = */ 0.00</t>
  </si>
  <si>
    <t>Eq 5</t>
  </si>
  <si>
    <t>   /*C_x6 = */ 1.20</t>
  </si>
  <si>
    <t>Eq 6</t>
  </si>
  <si>
    <t>   );</t>
  </si>
  <si>
    <t>   number 2;</t>
  </si>
  <si>
    <t>   /*C_x1 = */ 2.00</t>
  </si>
  <si>
    <t>   /*C_x4 = */ -10.00</t>
  </si>
  <si>
    <t>   /*C_x6 = */ 3.00</t>
  </si>
  <si>
    <t> }</t>
  </si>
  <si>
    <t>  order 1;</t>
  </si>
  <si>
    <t>   /*C_x3 = */ 3:4.23</t>
  </si>
  <si>
    <t>   /*C_x4 = */ 4:-5.34</t>
  </si>
  <si>
    <t>   number 6;</t>
  </si>
  <si>
    <t>   /*C_x3 = */ 3:9.23</t>
  </si>
  <si>
    <t>   /*C_x4 = */ 4:-34.0</t>
  </si>
  <si>
    <t>  order 2;</t>
  </si>
  <si>
    <t>   /*C_x3 = */ 3:9.80</t>
  </si>
  <si>
    <t>   /*C_x4 = */ 4:-10.0</t>
  </si>
  <si>
    <t>   number 5;</t>
  </si>
  <si>
    <t>   /*C_x3 = */ 3:9.81</t>
  </si>
  <si>
    <t>   /*C_x4 = */ 4:-1.0E-2</t>
  </si>
  <si>
    <t>}</t>
  </si>
  <si>
    <t>User Cross-Body Forces</t>
  </si>
  <si>
    <t>The cross-body forces are formatted exactly the same as user reactive forces.  The only differences happen later when we form the global forces matrix in the dynamic solver. The reactive user forces are entered individually for each equation and variable.  But this separation is largely nomenclature for the user's benefit.  For calculations, it becomes more efficient to quickly store everything arrays.  That is how I present them here.</t>
  </si>
  <si>
    <t>force_crossbody {</t>
  </si>
  <si>
    <t>  name "cross-body force 2";</t>
  </si>
  <si>
    <t>   /*C_x1 = */ 2.5</t>
  </si>
  <si>
    <t>   /*C_x2 = */ 1.3</t>
  </si>
  <si>
    <t>   /*C_x3 = */ -8.8</t>
  </si>
  <si>
    <t>   /*C_x4 = */ 3</t>
  </si>
  <si>
    <t>   /*C_x6 = */ 12.4</t>
  </si>
  <si>
    <t>   number 3;</t>
  </si>
  <si>
    <t>   /*C_x1 = */ 3.58</t>
  </si>
  <si>
    <t>   /*C_x2 = */ 8.95</t>
  </si>
  <si>
    <t>   /*C_x3 = */ 1.32E2</t>
  </si>
  <si>
    <t>   /*C_x4 = */ 6.87</t>
  </si>
  <si>
    <t>   /*C_x5 = */ 9.328</t>
  </si>
  <si>
    <t>   /*C_x6 = */ 3.5</t>
  </si>
  <si>
    <t>   /*C_x5 = */ 5:3.24</t>
  </si>
  <si>
    <t>   /*C_x2 = */ 2:-4.583</t>
  </si>
  <si>
    <t>   /*C_x1 = */ 1:6.57</t>
  </si>
  <si>
    <t>   /*C_x3 = */ 3:-582.5</t>
  </si>
  <si>
    <t>bodies.in Inputs</t>
  </si>
  <si>
    <t>The bodies are the main container object for all the seven force types.</t>
  </si>
  <si>
    <t>Body 1</t>
  </si>
  <si>
    <t>body {</t>
  </si>
  <si>
    <t>  //The name of the body.  Outputs will refer to this name</t>
  </si>
  <si>
    <t>name:</t>
  </si>
  <si>
    <t>body1</t>
  </si>
  <si>
    <t>  name "body1";</t>
  </si>
  <si>
    <t>hydrobody:</t>
  </si>
  <si>
    <t>  //The name of the hydrodynamic data used to refer to the body</t>
  </si>
  <si>
    <t>  //If no name is provided, the program first searches for a hydrodynamic</t>
  </si>
  <si>
    <t>Mass Properties</t>
  </si>
  <si>
    <t>  //body which matches the current body name.</t>
  </si>
  <si>
    <t>The mass properties can be stored in a matrix.  Normally, this is a 6x6 matrix, but it should be allowed to dynamically resize to handle other possible situations.</t>
  </si>
  <si>
    <t>  //If that doesn't work, then the program returns an error.</t>
  </si>
  <si>
    <t>  hydrobody "body1";</t>
  </si>
  <si>
    <t>  </t>
  </si>
  <si>
    <r>
      <t xml:space="preserve">The mass matrix behaves the same way as a reactive force matrix.  It really </t>
    </r>
    <r>
      <rPr>
        <rFont val="Garamond"/>
        <family val="1"/>
        <i val="true"/>
        <color rgb="00808080"/>
        <sz val="10.5"/>
      </rPr>
      <t xml:space="preserve">is</t>
    </r>
    <r>
      <rPr>
        <rFont val="Garamond"/>
        <family val="1"/>
        <color rgb="00808080"/>
        <sz val="10.5"/>
      </rPr>
      <t xml:space="preserve"> just another reactive force matrix.  It just gets its own name because the user considers more special than the other forces.  But that doesn't have anything to do with the programming.</t>
    </r>
  </si>
  <si>
    <t>  //Mass definition for the body.  Includes all the mass properties.</t>
  </si>
  <si>
    <t>  //If a property is not defined, it is assumed to be zero.</t>
  </si>
  <si>
    <t>  massprop {</t>
  </si>
  <si>
    <t>    //Mass [kg]</t>
  </si>
  <si>
    <t>    mass 563823;</t>
  </si>
  <si>
    <t>Mass Matrix</t>
  </si>
  <si>
    <t>    //Moment of inertia XX (Ixx) [kg-m^2]</t>
  </si>
  <si>
    <t>    ixx 2.32E8;</t>
  </si>
  <si>
    <t>    //Moment of inertia YY (Iyy) [kg-m^2]</t>
  </si>
  <si>
    <t>mass</t>
  </si>
  <si>
    <t>    iyy 2.543E11;</t>
  </si>
  <si>
    <t>    //Moment of inertia ZZ (Izz) [kg-m^2]</t>
  </si>
  <si>
    <t>    izz 2.543E11;</t>
  </si>
  <si>
    <t>ixx</t>
  </si>
  <si>
    <t>ixy</t>
  </si>
  <si>
    <t>ixz</t>
  </si>
  <si>
    <t>    //Product of inertia XY (Ixy) [kg-m^2]</t>
  </si>
  <si>
    <t>iyy</t>
  </si>
  <si>
    <t>iyz</t>
  </si>
  <si>
    <t>    ixy 65.2E8;</t>
  </si>
  <si>
    <t>izz</t>
  </si>
  <si>
    <t>    //Product of inertia XZ (Ixz) [kg-m^2]</t>
  </si>
  <si>
    <t>    ixz -35.1E8;</t>
  </si>
  <si>
    <t>    //Product of inertia YZ (Iyz) [kg-m^2]</t>
  </si>
  <si>
    <t>    iyz -65.21E8;</t>
  </si>
  <si>
    <t>  //Center of gravity definition. [m]  Center of gravity relative to </t>
  </si>
  <si>
    <t>  //world coordinates.</t>
  </si>
  <si>
    <t>  centroid {</t>
  </si>
  <si>
    <t>    //Centroid X [m]</t>
  </si>
  <si>
    <t>    cogx 1.00;</t>
  </si>
  <si>
    <t>    //Centroid Y [m]</t>
  </si>
  <si>
    <t>    cogy -3.24;</t>
  </si>
  <si>
    <t>Center of Gravity</t>
  </si>
  <si>
    <t>    //Centroid Z [m]</t>
  </si>
  <si>
    <t>The center of gravity can be stored in a vertical column array.  In the situations we are considering, I don't think it will get used.  But other versions of the program may use it.</t>
  </si>
  <si>
    <t>    cogz 0.00;</t>
  </si>
  <si>
    <t>  //Heading of the body [rad], relative to True North, positive counter-clockwise</t>
  </si>
  <si>
    <t>  //Heading used for interpolation of wave forces</t>
  </si>
  <si>
    <t>COG</t>
  </si>
  <si>
    <t>  //WARNING:  wave cross-body forces are not interpolated with heading.</t>
  </si>
  <si>
    <t>  heading 0.785398;</t>
  </si>
  <si>
    <t>  //Specify motion model to use</t>
  </si>
  <si>
    <t>  motion "6dof";</t>
  </si>
  <si>
    <t>Heading</t>
  </si>
  <si>
    <t>  //Specify user active forces.  Multiple forces can be added with multiple</t>
  </si>
  <si>
    <r>
      <t xml:space="preserve">The heading gets used when interpolating hydrodynamic forces for wave direction.  However, this spreadsheet only considers one wave direction.  So the heading isn't relevant to the spreadsheet.  But that is just another case where the spreadsheet is a </t>
    </r>
    <r>
      <rPr>
        <rFont val="Garamond"/>
        <family val="1"/>
        <i val="true"/>
        <color rgb="00000000"/>
        <sz val="12"/>
      </rPr>
      <t xml:space="preserve">simplified</t>
    </r>
    <r>
      <rPr>
        <rFont val="Garamond"/>
        <family val="1"/>
        <color rgb="00000000"/>
        <sz val="12"/>
      </rPr>
      <t xml:space="preserve"> model.  The actual program is more complex and will adjust for heading when interpolating hydrodynamic forces.</t>
    </r>
  </si>
  <si>
    <t>  //models specified.</t>
  </si>
  <si>
    <t>  force_active {</t>
  </si>
  <si>
    <t>    model "active force 1";</t>
  </si>
  <si>
    <t>  //Specify user reactive forces.  Multiple forces can be added with multiple</t>
  </si>
  <si>
    <t>Motion</t>
  </si>
  <si>
    <r>
      <t xml:space="preserve">The motion is how the body knows which motion model to use.  The body has an initial knowledge of user input coefficients.  But it has to send this information to the motion model and ask what the results </t>
    </r>
    <r>
      <rPr>
        <rFont val="Garamond"/>
        <family val="1"/>
        <i val="true"/>
        <color rgb="00000000"/>
        <sz val="12"/>
      </rPr>
      <t xml:space="preserve">force</t>
    </r>
    <r>
      <rPr>
        <rFont val="Garamond"/>
        <family val="1"/>
        <color rgb="00000000"/>
        <sz val="12"/>
      </rPr>
      <t xml:space="preserve"> coefficients are.  And the force coefficients are the important part, because that is what the dynamic solver needs.</t>
    </r>
  </si>
  <si>
    <t>  force_reactive {</t>
  </si>
  <si>
    <t>    model "reactive force 1";</t>
  </si>
  <si>
    <t>The body object also asks the motion model how many equations are used.  This allows it to allocate the correct size of the matrices.  If the motion model returns a value of 6 equations, the body knows to create a 6x6 matrix object.</t>
  </si>
  <si>
    <t>  //Specify cross body forces.  Each cross body force must include the force</t>
  </si>
  <si>
    <t>  //model used and the body linked to.  </t>
  </si>
  <si>
    <t>  force_crossbody {</t>
  </si>
  <si>
    <t>    model {</t>
  </si>
  <si>
    <t>Forces</t>
  </si>
  <si>
    <t>      name "cross-body force 1";</t>
  </si>
  <si>
    <t>All the user forces specified here.  This spreadsheet is a simplified model, and does not include most of the complexity allowed by the full program of oFreq.  This spreadsheet will only use one set of user forces:  those already defined in the forces.in tab.</t>
  </si>
  <si>
    <t>      linkedbody "body2";</t>
  </si>
  <si>
    <t>    }</t>
  </si>
  <si>
    <t>Body 2</t>
  </si>
  <si>
    <t>body2</t>
  </si>
  <si>
    <t>  name "body2";</t>
  </si>
  <si>
    <t>  hydrobody "body2";</t>
  </si>
  <si>
    <t>      linkedbody "body1";</t>
  </si>
  <si>
    <t>Motion Model</t>
  </si>
  <si>
    <t>The motion model converts user input coefficients into force matrices.  This is important for two reasons:   </t>
  </si>
  <si>
    <t>First, the motion model can segregate any custom calculations necessary to generate the force coefficients.  It can even be used to filter out any unwanted forces.  For example, the hydrodynamic forces always assume 6 equations.  But the user may select a motion model with only 3 equations.  Internal to motion model, the programming selected which forces to ignore.  Don't worry.  For the current project scope, we will deal strictly with 6 equation motion models.  But the base class for the motion model should be flexible enough to allow the user this much detail.</t>
  </si>
  <si>
    <t>The second reason for the motion model is to inform the body of the required structure for the matrices.  The matrix size depends completely on the number of equations.  The user inputs are too flexible to reliably inform the body of the required matrix size.  But the body does know which motion model will be used.  It can ask that motion model what size of matrices are required.</t>
  </si>
  <si>
    <t>This spreadsheet shows the operation of the 6DOF motion model.  This motion model is very direct.  All equations are used.  And all input coefficients are directly the force coefficients.  The spreadsheet still shows the conversion below, but don't get surprised when the coefficients all stay the same.  The motion model allows definition of seven types of forces.</t>
  </si>
  <si>
    <t>Mass force</t>
  </si>
  <si>
    <t>User reactive force</t>
  </si>
  <si>
    <t>User cross-body force</t>
  </si>
  <si>
    <t>Hydrodynamic reactive force</t>
  </si>
  <si>
    <t>Hydrodynamic cross-body force</t>
  </si>
  <si>
    <t>User active force</t>
  </si>
  <si>
    <t>Hydrodynamic active force</t>
  </si>
  <si>
    <t>There are many similarities between each of these force types.  After a while, they all look like children of one large parent class for force definitions.  Which is the intent.</t>
  </si>
  <si>
    <t>Body1</t>
  </si>
  <si>
    <t>At this point, everything is still defined on a per-body basis.</t>
  </si>
  <si>
    <t>Mass Force</t>
  </si>
  <si>
    <t>Each Matrix has a derivative associated with it.  For now, the derivative is just tracked with the matrix.  It becomes important later when we sum across derivatives.</t>
  </si>
  <si>
    <t>Input Coefficients – Array Object</t>
  </si>
  <si>
    <t>Force Coefficients – Matrix Object</t>
  </si>
  <si>
    <t>==&gt;</t>
  </si>
  <si>
    <t>Model</t>
  </si>
  <si>
    <t>User Reactive Force</t>
  </si>
  <si>
    <t>There may be multiple user reactive force objects.  Eventually, the program will combine these all into a single matrix.  But the must be maintained as a collection of individual objects so the program can separate out the results later.  The user wanted the forces separate to track each one individually.  So the program will need to present results for each force individually.  Each Matrix has a derivative associated with it.  For now, the derivative is just tracked with the matrix.  It becomes important later when we sum across derivatives.</t>
  </si>
  <si>
    <t>User Cross-Body Force</t>
  </si>
  <si>
    <t>Hydrodynamic Reactive Force</t>
  </si>
  <si>
    <t>Each body only has one hydrodynamic reactive force associated with it.  Each Matrix has a derivative associated with it.  For now, the derivative is just tracked with the matrix.  It becomes important later when we sum across derivatives.</t>
  </si>
  <si>
    <t>Hydrodynamic Cross-Body Force</t>
  </si>
  <si>
    <t>Each body may have multiple hydrodynamic cross-body forces associated with it.  If there are N bodies defined, the program can expect up to N-1 hydrodynamic cross-body forces.  Each Matrix has a derivative associated with it.  For now, the derivative is just tracked with the matrix.  It becomes important later when we sum across derivatives.</t>
  </si>
  <si>
    <t>The active forces are a different structure from all the previous forces.  They do not have a specific derivative associated with them.  And they are only a column matrix.  They may expand to be any number of rows deep, but will only be one column wide.</t>
  </si>
  <si>
    <t>Const</t>
  </si>
  <si>
    <t>Hydrodynamic Active Forces</t>
  </si>
  <si>
    <t>Body2</t>
  </si>
  <si>
    <t>Force Summation</t>
  </si>
  <si>
    <t>Up to this point, the program has hosted a collection of force objects for each force type.  Now, those individual forces are summed into a single matrix for each force type.  Before, where there were an unlimited number of force coefficient matrices.  Now, after the summation, there should be seven, times the number of derivatives.  This is not a major change.  Before, individual forces were tracked because there are useful to the user.  Now, the program begins the process of summing those forces into a useful form for calculation.</t>
  </si>
  <si>
    <t>The program oFreq can implement an unlimited number of forces for each derivative and force type.  Within the spreadsheet, that becomes very effort intensive.  So only one force was created for each force type.  Unfortunately, that means there is nothing to sum at this step.  The results are simply reproduced from the last step.  But notice that now, the results are only dealing with the matrix objects.</t>
  </si>
  <si>
    <t>Ignore this section for the moment.  It gets used  by the next tab to sum across multiple derivatives.</t>
  </si>
  <si>
    <t>Derivative Summation</t>
  </si>
  <si>
    <t>Now the results are summed up for each derivative.  At this point, all objects are converted into matrices of complex numbers.  To sum across derivatives, each matrix must be multiplied by a specific formula, which is a function of the order of the derivative.  At the end of this summation, there are only seven force matrices, one for each force type.</t>
  </si>
  <si>
    <t>The following formula gets multiplied to each entry in a matrix in order to sum up the results.</t>
  </si>
  <si>
    <t>Where:</t>
  </si>
  <si>
    <t>i =</t>
  </si>
  <si>
    <t>Imaginary number</t>
  </si>
  <si>
    <t>ω = </t>
  </si>
  <si>
    <t>Wave frequency</t>
  </si>
  <si>
    <t>v = </t>
  </si>
  <si>
    <t>Order of derivative</t>
  </si>
  <si>
    <t>Frequency:</t>
  </si>
  <si>
    <t>User Active Force</t>
  </si>
  <si>
    <t>The user active force does not sum with derivative orders.  This matrix does not depend on derivatives.  No summation is necessary.  It just gets carried forward.</t>
  </si>
  <si>
    <t>Hydrodynamic Active Force</t>
  </si>
  <si>
    <t>The hydrodynamic active force does not sum with derivative orders.  This matrix does not depend on derivatives.  No summation is necessary.  It just gets carried forward.</t>
  </si>
  <si>
    <t>Body Summation</t>
  </si>
  <si>
    <t>Now the results are summed into only three types of force objects:  reactive forces, cross-body forces, and active forces.  Depending on how many bodies are defined, there may be multiple cross-body force objects.  But each body should only have one set of reactive forces and one set of active forces.</t>
  </si>
  <si>
    <t>Reactive Forces</t>
  </si>
  <si>
    <t>The reactive force is the summation of the following force types.</t>
  </si>
  <si>
    <t>Cross-Body Forces</t>
  </si>
  <si>
    <t>The cross-body force is the summation of the following force types.</t>
  </si>
  <si>
    <t>Active Forces</t>
  </si>
  <si>
    <t>The active force is the summation of the following force types</t>
  </si>
  <si>
    <t>Dynamic Solution</t>
  </si>
  <si>
    <t>Finally, the different force types for each body are combined into a single large force matrix.  This includes the reactive forces and cross-body forces.  The active forces are combined into a second column matrix.</t>
  </si>
  <si>
    <t>Reactive forces – body1</t>
  </si>
  <si>
    <t>Cross-body force – body 1 to body 2</t>
  </si>
  <si>
    <t>Cross-body force – body 2 to body 1</t>
  </si>
  <si>
    <t>Reactive forces – body2</t>
  </si>
  <si>
    <t>Active</t>
  </si>
  <si>
    <t>Invert Matrix</t>
  </si>
  <si>
    <t>The next step would be to invert the matrix of complex numbers.  Unforunately, the spreadsheet application does not support inversion of complex numbers.  Instead, I will take the magnitude of the complex numbers and invert that.  This will maintain the accuracy of the magnitude of the results, but not the phase angle.</t>
  </si>
  <si>
    <t>Take Magnitude</t>
  </si>
  <si>
    <r>
      <t xml:space="preserve">This step does </t>
    </r>
    <r>
      <rPr>
        <rFont val="Garamond"/>
        <family val="1"/>
        <i val="true"/>
        <color rgb="00808080"/>
        <sz val="12"/>
      </rPr>
      <t xml:space="preserve">not </t>
    </r>
    <r>
      <rPr>
        <rFont val="Garamond"/>
        <family val="1"/>
        <color rgb="00808080"/>
        <sz val="12"/>
      </rPr>
      <t xml:space="preserve">happen in the program oFreq.</t>
    </r>
  </si>
  <si>
    <t>Note that this is taking the inversion of a set of real numbers.  The program oFreq will need to invert the complex numbers.</t>
  </si>
  <si>
    <t>Pre-Multiply Matrix</t>
  </si>
  <si>
    <t>Finally, the inverted matrix is pre-multiplied to the active force matrix.  Since the inverted matrix is no longer complex numbers, the forcing matrix is also turned into magnitude only.  In the program oFreq, the active force matrix remains complex numbers.</t>
  </si>
  <si>
    <t>Note that this is pre-multiplying a set of real numbers.  The program oFreq will need to pre-multiply the complex numbers.</t>
  </si>
  <si>
    <t>THIS IS IT!  THIS IS THE FINAL SOLUTION THAT EVERYTHING BUILT TOWARDS</t>
  </si>
  <si>
    <t>Pull Out Answers for Each Body</t>
  </si>
  <si>
    <t>The outputs of the column matrix match the sequence of the inputs for the bodies.  So, if body1 had six variables, the first six outputs in the column matrix go to body1.</t>
  </si>
  <si>
    <t>x1 = </t>
  </si>
  <si>
    <t>x2 = </t>
  </si>
  <si>
    <t>x3 = </t>
  </si>
  <si>
    <t>x4 =</t>
  </si>
  <si>
    <t>x5 = </t>
  </si>
  <si>
    <t>x6 = </t>
  </si>
</sst>
</file>

<file path=xl/styles.xml><?xml version="1.0" encoding="utf-8"?>
<styleSheet xmlns="http://schemas.openxmlformats.org/spreadsheetml/2006/main">
  <numFmts count="10">
    <numFmt formatCode="#,##0.00" numFmtId="164"/>
    <numFmt formatCode="@" numFmtId="165"/>
    <numFmt formatCode="0.00" numFmtId="166"/>
    <numFmt formatCode="MMM\ D&quot;, &quot;YYYY" numFmtId="167"/>
    <numFmt formatCode="#,##0" numFmtId="168"/>
    <numFmt formatCode="#,##0.000" numFmtId="169"/>
    <numFmt formatCode="#,##0.0" numFmtId="170"/>
    <numFmt formatCode="0.00E+00" numFmtId="171"/>
    <numFmt formatCode="GENERAL" numFmtId="172"/>
    <numFmt formatCode="0.00E+000" numFmtId="173"/>
  </numFmts>
  <fonts count="27">
    <font>
      <name val="Garamond"/>
      <family val="1"/>
      <color rgb="00000000"/>
      <sz val="12"/>
    </font>
    <font>
      <name val="Arial"/>
      <family val="0"/>
      <sz val="10"/>
    </font>
    <font>
      <name val="Arial"/>
      <family val="0"/>
      <sz val="10"/>
    </font>
    <font>
      <name val="Arial"/>
      <family val="0"/>
      <sz val="10"/>
    </font>
    <font>
      <name val="Garamond"/>
      <family val="1"/>
      <i val="true"/>
      <color rgb="00000000"/>
      <sz val="10.5"/>
    </font>
    <font>
      <name val="Arial Narrow"/>
      <family val="2"/>
      <b val="true"/>
      <color rgb="0011471E"/>
      <sz val="24"/>
    </font>
    <font>
      <name val="Arial Narrow"/>
      <family val="2"/>
      <color rgb="0011471E"/>
      <sz val="20"/>
    </font>
    <font>
      <name val="Arial Narrow"/>
      <family val="2"/>
      <color rgb="0011471E"/>
      <sz val="16"/>
    </font>
    <font>
      <name val="Arial Narrow"/>
      <family val="2"/>
      <i val="true"/>
      <color rgb="0011471E"/>
      <sz val="14"/>
    </font>
    <font>
      <name val="Garamond"/>
      <family val="1"/>
      <b val="true"/>
      <color rgb="00800000"/>
      <sz val="12"/>
    </font>
    <font>
      <name val="Garamond"/>
      <family val="1"/>
      <b val="true"/>
      <color rgb="0000AE00"/>
      <sz val="12"/>
    </font>
    <font>
      <name val="Garamond"/>
      <family val="1"/>
      <b val="true"/>
      <color rgb="00666600"/>
      <sz val="12"/>
    </font>
    <font>
      <name val="Garamond"/>
      <family val="1"/>
      <color rgb="00808080"/>
      <sz val="10.5"/>
    </font>
    <font>
      <name val="Arial Narrow"/>
      <family val="2"/>
      <b val="true"/>
      <color rgb="00000000"/>
      <sz val="20"/>
    </font>
    <font>
      <name val="Arial Narrow"/>
      <family val="2"/>
      <color rgb="00000000"/>
      <sz val="16"/>
    </font>
    <font>
      <name val="Standard Symbols L"/>
      <charset val="2"/>
      <family val="0"/>
      <color rgb="00000000"/>
      <sz val="12"/>
    </font>
    <font>
      <name val="Standard Symbols L"/>
      <charset val="2"/>
      <family val="0"/>
      <color rgb="00000000"/>
      <sz val="12"/>
      <vertAlign val="subscript"/>
    </font>
    <font>
      <name val="Garamond"/>
      <family val="1"/>
      <b val="true"/>
      <color rgb="00808080"/>
      <sz val="10.5"/>
    </font>
    <font>
      <name val="Garamond"/>
      <family val="1"/>
      <b val="true"/>
      <color rgb="00000000"/>
      <sz val="12"/>
    </font>
    <font>
      <name val="Garamond"/>
      <family val="1"/>
      <color rgb="00000000"/>
      <sz val="12"/>
      <vertAlign val="subscript"/>
    </font>
    <font>
      <name val="Garamond"/>
      <family val="1"/>
      <i val="true"/>
      <color rgb="00808080"/>
      <sz val="10.5"/>
    </font>
    <font>
      <name val="Garamond"/>
      <family val="1"/>
      <i val="true"/>
      <color rgb="00000000"/>
      <sz val="12"/>
    </font>
    <font>
      <name val="Garamond"/>
      <family val="1"/>
      <color rgb="00FFFFFF"/>
      <sz val="12"/>
    </font>
    <font>
      <name val="Arial Narrow"/>
      <family val="2"/>
      <color rgb="00808080"/>
      <sz val="16"/>
    </font>
    <font>
      <name val="Garamond"/>
      <family val="1"/>
      <color rgb="00808080"/>
      <sz val="12"/>
    </font>
    <font>
      <name val="Garamond"/>
      <family val="1"/>
      <i val="true"/>
      <color rgb="00808080"/>
      <sz val="12"/>
    </font>
    <font>
      <name val="Garamond"/>
      <family val="1"/>
      <b val="true"/>
      <color rgb="00FFFFFF"/>
      <sz val="12"/>
    </font>
  </fonts>
  <fills count="8">
    <fill>
      <patternFill patternType="none"/>
    </fill>
    <fill>
      <patternFill patternType="gray125"/>
    </fill>
    <fill>
      <patternFill patternType="solid">
        <fgColor rgb="00CCCCCC"/>
        <bgColor rgb="00CCCCFF"/>
      </patternFill>
    </fill>
    <fill>
      <patternFill patternType="solid">
        <fgColor rgb="00DBEDFF"/>
        <bgColor rgb="00CCFFFF"/>
      </patternFill>
    </fill>
    <fill>
      <patternFill patternType="solid">
        <fgColor rgb="00FFBFBF"/>
        <bgColor rgb="00FF99CC"/>
      </patternFill>
    </fill>
    <fill>
      <patternFill patternType="solid">
        <fgColor rgb="00A5FFC0"/>
        <bgColor rgb="00CCFFFF"/>
      </patternFill>
    </fill>
    <fill>
      <patternFill patternType="solid">
        <fgColor rgb="00FFF6D6"/>
        <bgColor rgb="00FFFFFF"/>
      </patternFill>
    </fill>
    <fill>
      <patternFill patternType="solid">
        <fgColor rgb="00000000"/>
        <bgColor rgb="00000080"/>
      </patternFill>
    </fill>
  </fills>
  <borders count="34">
    <border diagonalDown="false" diagonalUp="false">
      <left/>
      <right/>
      <top/>
      <bottom/>
      <diagonal/>
    </border>
    <border diagonalDown="false" diagonalUp="false">
      <left/>
      <right/>
      <top/>
      <bottom style="thick"/>
      <diagonal/>
    </border>
    <border diagonalDown="false" diagonalUp="false">
      <left/>
      <right/>
      <top/>
      <bottom style="medium"/>
      <diagonal/>
    </border>
    <border diagonalDown="false" diagonalUp="false">
      <left/>
      <right/>
      <top/>
      <bottom style="thin"/>
      <diagonal/>
    </border>
    <border diagonalDown="false" diagonalUp="false">
      <left/>
      <right/>
      <top/>
      <bottom style="thin">
        <color rgb="00808080"/>
      </bottom>
      <diagonal/>
    </border>
    <border diagonalDown="false" diagonalUp="false">
      <left style="medium"/>
      <right/>
      <top style="medium"/>
      <bottom/>
      <diagonal/>
    </border>
    <border diagonalDown="false" diagonalUp="false">
      <left/>
      <right/>
      <top style="medium"/>
      <bottom/>
      <diagonal/>
    </border>
    <border diagonalDown="false" diagonalUp="false">
      <left/>
      <right style="medium"/>
      <top style="medium"/>
      <bottom/>
      <diagonal/>
    </border>
    <border diagonalDown="false" diagonalUp="false">
      <left style="medium"/>
      <right/>
      <top/>
      <bottom/>
      <diagonal/>
    </border>
    <border diagonalDown="false" diagonalUp="false">
      <left style="medium"/>
      <right/>
      <top/>
      <bottom style="thin"/>
      <diagonal/>
    </border>
    <border diagonalDown="false" diagonalUp="false">
      <left/>
      <right style="medium"/>
      <top/>
      <bottom style="medium"/>
      <diagonal/>
    </border>
    <border diagonalDown="false" diagonalUp="false">
      <left/>
      <right/>
      <top style="medium"/>
      <bottom style="medium"/>
      <diagonal/>
    </border>
    <border diagonalDown="false" diagonalUp="false">
      <left style="medium"/>
      <right/>
      <top/>
      <bottom style="medium"/>
      <diagonal/>
    </border>
    <border diagonalDown="false" diagonalUp="false">
      <left style="medium"/>
      <right style="medium"/>
      <top style="medium"/>
      <bottom style="medium"/>
      <diagonal/>
    </border>
    <border diagonalDown="false" diagonalUp="false">
      <left style="medium"/>
      <right style="medium"/>
      <top/>
      <bottom style="thick"/>
      <diagonal/>
    </border>
    <border diagonalDown="false" diagonalUp="false">
      <left style="medium"/>
      <right style="medium"/>
      <top/>
      <bottom style="medium"/>
      <diagonal/>
    </border>
    <border diagonalDown="false" diagonalUp="false">
      <left/>
      <right style="hair"/>
      <top/>
      <bottom style="hair"/>
      <diagonal/>
    </border>
    <border diagonalDown="false" diagonalUp="false">
      <left style="hair"/>
      <right style="hair"/>
      <top/>
      <bottom style="hair"/>
      <diagonal/>
    </border>
    <border diagonalDown="false" diagonalUp="false">
      <left style="hair"/>
      <right/>
      <top/>
      <bottom style="hair"/>
      <diagonal/>
    </border>
    <border diagonalDown="false" diagonalUp="false">
      <left/>
      <right style="hair"/>
      <top style="hair"/>
      <bottom style="hair"/>
      <diagonal/>
    </border>
    <border diagonalDown="false" diagonalUp="false">
      <left style="hair"/>
      <right style="hair"/>
      <top style="hair"/>
      <bottom style="hair"/>
      <diagonal/>
    </border>
    <border diagonalDown="false" diagonalUp="false">
      <left style="hair"/>
      <right/>
      <top style="hair"/>
      <bottom style="hair"/>
      <diagonal/>
    </border>
    <border diagonalDown="false" diagonalUp="false">
      <left/>
      <right style="medium"/>
      <top/>
      <bottom/>
      <diagonal/>
    </border>
    <border diagonalDown="false" diagonalUp="false">
      <left/>
      <right style="hair"/>
      <top style="hair"/>
      <bottom/>
      <diagonal/>
    </border>
    <border diagonalDown="false" diagonalUp="false">
      <left style="hair"/>
      <right style="hair"/>
      <top style="hair"/>
      <bottom/>
      <diagonal/>
    </border>
    <border diagonalDown="false" diagonalUp="false">
      <left style="hair"/>
      <right/>
      <top style="hair"/>
      <bottom/>
      <diagonal/>
    </border>
    <border diagonalDown="false" diagonalUp="false">
      <left style="medium"/>
      <right style="medium"/>
      <top style="medium"/>
      <bottom/>
      <diagonal/>
    </border>
    <border diagonalDown="false" diagonalUp="false">
      <left style="medium"/>
      <right style="medium"/>
      <top/>
      <bottom/>
      <diagonal/>
    </border>
    <border diagonalDown="false" diagonalUp="false">
      <left/>
      <right style="hair"/>
      <top/>
      <bottom/>
      <diagonal/>
    </border>
    <border diagonalDown="false" diagonalUp="false">
      <left style="medium"/>
      <right/>
      <top/>
      <bottom style="hair"/>
      <diagonal/>
    </border>
    <border diagonalDown="false" diagonalUp="false">
      <left style="medium"/>
      <right/>
      <top style="hair"/>
      <bottom/>
      <diagonal/>
    </border>
    <border diagonalDown="false" diagonalUp="false">
      <left/>
      <right/>
      <top style="hair"/>
      <bottom/>
      <diagonal/>
    </border>
    <border diagonalDown="false" diagonalUp="false">
      <left/>
      <right style="medium"/>
      <top style="hair"/>
      <bottom/>
      <diagonal/>
    </border>
    <border diagonalDown="false" diagonalUp="false">
      <left style="medium"/>
      <right style="medium"/>
      <top style="hair"/>
      <bottom/>
      <diagonal/>
    </border>
  </borders>
  <cellStyleXfs count="33">
    <xf applyAlignment="true" applyBorder="true" applyFont="true" applyProtection="true" borderId="0" fillId="0" fontId="0" numFmtId="164">
      <alignment horizontal="right" indent="0" shrinkToFit="false" textRotation="0" vertical="top" wrapText="false"/>
      <protection hidden="false" locked="fals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false" applyFont="true" applyProtection="true" borderId="0" fillId="0" fontId="0" numFmtId="165">
      <alignment horizontal="left" indent="0" shrinkToFit="false" textRotation="0" vertical="top" wrapText="true"/>
      <protection hidden="false" locked="false"/>
    </xf>
    <xf applyAlignment="true" applyBorder="false" applyFont="true" applyProtection="true" borderId="0" fillId="0" fontId="4" numFmtId="165">
      <alignment horizontal="left" indent="0" shrinkToFit="false" textRotation="0" vertical="top" wrapText="true"/>
      <protection hidden="false" locked="false"/>
    </xf>
    <xf applyAlignment="true" applyBorder="false" applyFont="true" applyProtection="true" borderId="0" fillId="2" fontId="0" numFmtId="165">
      <alignment horizontal="right" indent="0" shrinkToFit="false" textRotation="0" vertical="top" wrapText="true"/>
      <protection hidden="false" locked="false"/>
    </xf>
    <xf applyAlignment="true" applyBorder="true" applyFont="true" applyProtection="true" borderId="1" fillId="0" fontId="5" numFmtId="165">
      <alignment horizontal="left" indent="0" shrinkToFit="false" textRotation="0" vertical="bottom" wrapText="true"/>
      <protection hidden="false" locked="false"/>
    </xf>
    <xf applyAlignment="true" applyBorder="true" applyFont="true" applyProtection="true" borderId="1" fillId="0" fontId="6" numFmtId="165">
      <alignment horizontal="left" indent="0" shrinkToFit="false" textRotation="0" vertical="bottom" wrapText="true"/>
      <protection hidden="false" locked="false"/>
    </xf>
    <xf applyAlignment="true" applyBorder="true" applyFont="true" applyProtection="true" borderId="2" fillId="0" fontId="7" numFmtId="165">
      <alignment horizontal="left" indent="0" shrinkToFit="false" textRotation="0" vertical="bottom" wrapText="true"/>
      <protection hidden="false" locked="false"/>
    </xf>
    <xf applyAlignment="true" applyBorder="true" applyFont="true" applyProtection="true" borderId="3" fillId="0" fontId="8" numFmtId="165">
      <alignment horizontal="left" indent="0" shrinkToFit="false" textRotation="0" vertical="bottom" wrapText="true"/>
      <protection hidden="false" locked="false"/>
    </xf>
    <xf applyAlignment="true" applyBorder="true" applyFont="true" applyProtection="true" borderId="1" fillId="2" fontId="4" numFmtId="165">
      <alignment horizontal="right" indent="0" shrinkToFit="false" textRotation="0" vertical="top" wrapText="true"/>
      <protection hidden="false" locked="false"/>
    </xf>
    <xf applyAlignment="true" applyBorder="true" applyFont="true" applyProtection="true" borderId="4" fillId="3" fontId="0" numFmtId="164">
      <alignment horizontal="right" indent="0" shrinkToFit="false" textRotation="0" vertical="top" wrapText="false"/>
      <protection hidden="false" locked="false"/>
    </xf>
    <xf applyAlignment="true" applyBorder="false" applyFont="true" applyProtection="true" borderId="0" fillId="4" fontId="9" numFmtId="164">
      <alignment horizontal="right" indent="0" shrinkToFit="false" textRotation="0" vertical="top" wrapText="false"/>
      <protection hidden="false" locked="false"/>
    </xf>
    <xf applyAlignment="true" applyBorder="false" applyFont="true" applyProtection="true" borderId="0" fillId="5" fontId="10" numFmtId="164">
      <alignment horizontal="right" indent="0" shrinkToFit="false" textRotation="0" vertical="top" wrapText="false"/>
      <protection hidden="false" locked="false"/>
    </xf>
    <xf applyAlignment="true" applyBorder="false" applyFont="true" applyProtection="true" borderId="0" fillId="6" fontId="11" numFmtId="164">
      <alignment horizontal="right" indent="0" shrinkToFit="false" textRotation="0" vertical="top" wrapText="false"/>
      <protection hidden="false" locked="false"/>
    </xf>
    <xf applyAlignment="true" applyBorder="false" applyFont="true" applyProtection="true" borderId="0" fillId="0" fontId="12" numFmtId="165">
      <alignment horizontal="left" indent="0" shrinkToFit="false" textRotation="0" vertical="top" wrapText="true"/>
      <protection hidden="false" locked="false"/>
    </xf>
  </cellStyleXfs>
  <cellXfs count="137">
    <xf applyAlignment="false" applyBorder="false" applyFont="false" applyProtection="false" borderId="0" fillId="0" fontId="0" numFmtId="164" xfId="0"/>
    <xf applyAlignment="false" applyBorder="true" applyFont="false" applyProtection="false" borderId="5" fillId="0" fontId="0" numFmtId="164" xfId="0"/>
    <xf applyAlignment="false" applyBorder="true" applyFont="false" applyProtection="false" borderId="6" fillId="0" fontId="0" numFmtId="164" xfId="0"/>
    <xf applyAlignment="true" applyBorder="true" applyFont="true" applyProtection="false" borderId="7" fillId="0" fontId="13" numFmtId="164" xfId="0">
      <alignment horizontal="general" indent="0" shrinkToFit="false" textRotation="0" vertical="top" wrapText="false"/>
    </xf>
    <xf applyAlignment="false" applyBorder="true" applyFont="false" applyProtection="false" borderId="8" fillId="0" fontId="0" numFmtId="164" xfId="0"/>
    <xf applyAlignment="false" applyBorder="true" applyFont="false" applyProtection="false" borderId="9" fillId="0" fontId="0" numFmtId="164" xfId="0"/>
    <xf applyAlignment="false" applyBorder="true" applyFont="false" applyProtection="false" borderId="3" fillId="0" fontId="0" numFmtId="164" xfId="0"/>
    <xf applyAlignment="true" applyBorder="true" applyFont="true" applyProtection="false" borderId="10" fillId="0" fontId="14" numFmtId="164" xfId="0">
      <alignment horizontal="general" indent="0" shrinkToFit="false" textRotation="0" vertical="top" wrapText="false"/>
    </xf>
    <xf applyAlignment="true" applyBorder="true" applyFont="true" applyProtection="false" borderId="11" fillId="0" fontId="0" numFmtId="165" xfId="20">
      <alignment horizontal="left" indent="0" shrinkToFit="false" textRotation="0" vertical="top" wrapText="true"/>
    </xf>
    <xf applyAlignment="true" applyBorder="true" applyFont="true" applyProtection="false" borderId="6" fillId="0" fontId="0" numFmtId="165" xfId="20">
      <alignment horizontal="right" indent="0" shrinkToFit="false" textRotation="0" vertical="top" wrapText="true"/>
    </xf>
    <xf applyAlignment="true" applyBorder="true" applyFont="false" applyProtection="false" borderId="7" fillId="0" fontId="0" numFmtId="166" xfId="20">
      <alignment horizontal="right" indent="0" shrinkToFit="false" textRotation="0" vertical="top" wrapText="true"/>
    </xf>
    <xf applyAlignment="false" applyBorder="true" applyFont="false" applyProtection="false" borderId="12" fillId="0" fontId="0" numFmtId="164" xfId="0"/>
    <xf applyAlignment="false" applyBorder="true" applyFont="false" applyProtection="false" borderId="2" fillId="0" fontId="0" numFmtId="164" xfId="0"/>
    <xf applyAlignment="true" applyBorder="true" applyFont="true" applyProtection="false" borderId="2" fillId="0" fontId="0" numFmtId="165" xfId="20">
      <alignment horizontal="right" indent="0" shrinkToFit="false" textRotation="0" vertical="top" wrapText="true"/>
    </xf>
    <xf applyAlignment="true" applyBorder="true" applyFont="false" applyProtection="false" borderId="10" fillId="0" fontId="0" numFmtId="167" xfId="20">
      <alignment horizontal="right" indent="0" shrinkToFit="false" textRotation="0" vertical="top" wrapText="true"/>
    </xf>
    <xf applyAlignment="false" applyBorder="false" applyFont="true" applyProtection="false" borderId="1" fillId="0" fontId="5" numFmtId="165" xfId="23"/>
    <xf applyAlignment="false" applyBorder="false" applyFont="true" applyProtection="false" borderId="0" fillId="0" fontId="0" numFmtId="165" xfId="20"/>
    <xf applyAlignment="false" applyBorder="false" applyFont="true" applyProtection="false" borderId="1" fillId="0" fontId="6" numFmtId="165" xfId="24"/>
    <xf applyAlignment="false" applyBorder="false" applyFont="true" applyProtection="false" borderId="0" fillId="2" fontId="0" numFmtId="165" xfId="22"/>
    <xf applyAlignment="false" applyBorder="false" applyFont="true" applyProtection="false" borderId="1" fillId="2" fontId="4" numFmtId="165" xfId="27"/>
    <xf applyAlignment="false" applyBorder="false" applyFont="false" applyProtection="false" borderId="0" fillId="0" fontId="0" numFmtId="168" xfId="0"/>
    <xf applyAlignment="false" applyBorder="false" applyFont="false" applyProtection="false" borderId="0" fillId="0" fontId="0" numFmtId="169" xfId="0"/>
    <xf applyAlignment="false" applyBorder="false" applyFont="true" applyProtection="false" borderId="0" fillId="0" fontId="12" numFmtId="165" xfId="32"/>
    <xf applyAlignment="true" applyBorder="false" applyFont="true" applyProtection="false" borderId="1" fillId="2" fontId="4" numFmtId="165" xfId="27">
      <alignment horizontal="left" indent="0" shrinkToFit="false" textRotation="0" vertical="top" wrapText="true"/>
    </xf>
    <xf applyAlignment="false" applyBorder="false" applyFont="false" applyProtection="false" borderId="1" fillId="2" fontId="4" numFmtId="165" xfId="27"/>
    <xf applyAlignment="true" applyBorder="false" applyFont="true" applyProtection="false" borderId="0" fillId="0" fontId="0" numFmtId="165" xfId="20">
      <alignment horizontal="left" indent="0" shrinkToFit="false" textRotation="0" vertical="top" wrapText="true"/>
    </xf>
    <xf applyAlignment="false" applyBorder="false" applyFont="false" applyProtection="false" borderId="0" fillId="0" fontId="0" numFmtId="170" xfId="0"/>
    <xf applyAlignment="false" applyBorder="false" applyFont="true" applyProtection="false" borderId="0" fillId="0" fontId="4" numFmtId="165" xfId="21"/>
    <xf applyAlignment="true" applyBorder="false" applyFont="true" applyProtection="false" borderId="0" fillId="0" fontId="15" numFmtId="165" xfId="20">
      <alignment horizontal="left" indent="0" shrinkToFit="false" textRotation="0" vertical="top" wrapText="true"/>
    </xf>
    <xf applyAlignment="true" applyBorder="false" applyFont="true" applyProtection="false" borderId="0" fillId="0" fontId="15" numFmtId="165" xfId="20">
      <alignment horizontal="general" indent="0" shrinkToFit="false" textRotation="0" vertical="top" wrapText="true"/>
    </xf>
    <xf applyAlignment="false" applyBorder="false" applyFont="true" applyProtection="false" borderId="0" fillId="0" fontId="17" numFmtId="165" xfId="32"/>
    <xf applyAlignment="false" applyBorder="false" applyFont="true" applyProtection="false" borderId="0" fillId="0" fontId="18" numFmtId="165" xfId="20"/>
    <xf applyAlignment="false" applyBorder="false" applyFont="true" applyProtection="false" borderId="0" fillId="0" fontId="18" numFmtId="164" xfId="0"/>
    <xf applyAlignment="false" applyBorder="false" applyFont="false" applyProtection="false" borderId="0" fillId="0" fontId="0" numFmtId="171" xfId="0"/>
    <xf applyAlignment="true" applyBorder="false" applyFont="false" applyProtection="false" borderId="0" fillId="0" fontId="0" numFmtId="164" xfId="0">
      <alignment horizontal="left" indent="0" shrinkToFit="false" textRotation="0" vertical="top" wrapText="false"/>
    </xf>
    <xf applyAlignment="false" applyBorder="false" applyFont="false" applyProtection="false" borderId="0" fillId="7" fontId="0" numFmtId="168" xfId="0"/>
    <xf applyAlignment="false" applyBorder="false" applyFont="false" applyProtection="false" borderId="0" fillId="7" fontId="0" numFmtId="169" xfId="0"/>
    <xf applyAlignment="false" applyBorder="false" applyFont="false" applyProtection="false" borderId="0" fillId="7" fontId="0" numFmtId="164" xfId="0"/>
    <xf applyAlignment="false" applyBorder="false" applyFont="false" applyProtection="false" borderId="4" fillId="3" fontId="0" numFmtId="168" xfId="28"/>
    <xf applyAlignment="false" applyBorder="false" applyFont="true" applyProtection="false" borderId="2" fillId="0" fontId="7" numFmtId="165" xfId="25"/>
    <xf applyAlignment="false" applyBorder="false" applyFont="false" applyProtection="false" borderId="0" fillId="0" fontId="0" numFmtId="172" xfId="0"/>
    <xf applyAlignment="true" applyBorder="false" applyFont="false" applyProtection="false" borderId="1" fillId="2" fontId="4" numFmtId="165" xfId="27">
      <alignment horizontal="left" indent="0" shrinkToFit="false" textRotation="0" vertical="center" wrapText="true"/>
    </xf>
    <xf applyAlignment="false" applyBorder="false" applyFont="true" applyProtection="false" borderId="0" fillId="0" fontId="0" numFmtId="169" xfId="0"/>
    <xf applyAlignment="true" applyBorder="true" applyFont="false" applyProtection="false" borderId="13"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false" applyBorder="true" applyFont="true" applyProtection="false" borderId="14" fillId="2" fontId="4" numFmtId="165" xfId="27"/>
    <xf applyAlignment="false" applyBorder="true" applyFont="false" applyProtection="false" borderId="15" fillId="0" fontId="0" numFmtId="164" xfId="0"/>
    <xf applyAlignment="false" applyBorder="true" applyFont="false" applyProtection="false" borderId="13" fillId="0" fontId="0" numFmtId="164" xfId="0"/>
    <xf applyAlignment="false" applyBorder="true" applyFont="false" applyProtection="false" borderId="15" fillId="0" fontId="0" numFmtId="171" xfId="0"/>
    <xf applyAlignment="false" applyBorder="true" applyFont="false" applyProtection="false" borderId="13" fillId="0" fontId="0" numFmtId="171" xfId="0"/>
    <xf applyAlignment="false" applyBorder="false" applyFont="true" applyProtection="false" borderId="3" fillId="0" fontId="8" numFmtId="165" xfId="26"/>
    <xf applyAlignment="false" applyBorder="true" applyFont="false" applyProtection="false" borderId="16" fillId="2" fontId="4" numFmtId="165" xfId="27"/>
    <xf applyAlignment="false" applyBorder="true" applyFont="true" applyProtection="false" borderId="17" fillId="2" fontId="4" numFmtId="165" xfId="27"/>
    <xf applyAlignment="false" applyBorder="true" applyFont="true" applyProtection="false" borderId="18" fillId="2" fontId="4" numFmtId="165" xfId="27"/>
    <xf applyAlignment="false" applyBorder="true" applyFont="false" applyProtection="false" borderId="0" fillId="0" fontId="4" numFmtId="165" xfId="27"/>
    <xf applyAlignment="false" applyBorder="true" applyFont="true" applyProtection="false" borderId="19" fillId="2" fontId="4" numFmtId="165" xfId="27"/>
    <xf applyAlignment="false" applyBorder="true" applyFont="false" applyProtection="false" borderId="20" fillId="0" fontId="0" numFmtId="171" xfId="0"/>
    <xf applyAlignment="false" applyBorder="true" applyFont="false" applyProtection="false" borderId="21" fillId="0" fontId="0" numFmtId="171" xfId="0"/>
    <xf applyAlignment="false" applyBorder="true" applyFont="false" applyProtection="false" borderId="5" fillId="0" fontId="0" numFmtId="171" xfId="0"/>
    <xf applyAlignment="false" applyBorder="true" applyFont="false" applyProtection="false" borderId="0" fillId="0" fontId="0" numFmtId="171" xfId="0"/>
    <xf applyAlignment="false" applyBorder="true" applyFont="false" applyProtection="false" borderId="7" fillId="0" fontId="0" numFmtId="171" xfId="0"/>
    <xf applyAlignment="true" applyBorder="false" applyFont="true" applyProtection="false" borderId="0" fillId="7" fontId="22" numFmtId="164" xfId="0">
      <alignment horizontal="center" indent="0" shrinkToFit="false" textRotation="0" vertical="center" wrapText="false"/>
    </xf>
    <xf applyAlignment="false" applyBorder="true" applyFont="false" applyProtection="false" borderId="8" fillId="0" fontId="0" numFmtId="171" xfId="0"/>
    <xf applyAlignment="false" applyBorder="true" applyFont="false" applyProtection="false" borderId="22" fillId="0" fontId="0" numFmtId="171" xfId="0"/>
    <xf applyAlignment="true" applyBorder="false" applyFont="true" applyProtection="false" borderId="0" fillId="7" fontId="22" numFmtId="165" xfId="0">
      <alignment horizontal="left" indent="0" shrinkToFit="false" textRotation="0" vertical="top" wrapText="false"/>
    </xf>
    <xf applyAlignment="true" applyBorder="false" applyFont="true" applyProtection="false" borderId="0" fillId="7" fontId="22" numFmtId="164" xfId="0">
      <alignment horizontal="center" indent="0" shrinkToFit="false" textRotation="0" vertical="top" wrapText="false"/>
    </xf>
    <xf applyAlignment="false" applyBorder="false" applyFont="true" applyProtection="false" borderId="0" fillId="7" fontId="22" numFmtId="165" xfId="0"/>
    <xf applyAlignment="false" applyBorder="true" applyFont="true" applyProtection="false" borderId="23" fillId="2" fontId="4" numFmtId="165" xfId="27"/>
    <xf applyAlignment="false" applyBorder="true" applyFont="false" applyProtection="false" borderId="24" fillId="0" fontId="0" numFmtId="171" xfId="0"/>
    <xf applyAlignment="false" applyBorder="true" applyFont="false" applyProtection="false" borderId="25" fillId="0" fontId="0" numFmtId="171" xfId="0"/>
    <xf applyAlignment="false" applyBorder="true" applyFont="false" applyProtection="false" borderId="12" fillId="0" fontId="0" numFmtId="171" xfId="0"/>
    <xf applyAlignment="false" applyBorder="true" applyFont="false" applyProtection="false" borderId="10" fillId="0" fontId="0" numFmtId="171" xfId="0"/>
    <xf applyAlignment="true" applyBorder="true" applyFont="false" applyProtection="false" borderId="20" fillId="0" fontId="0" numFmtId="171" xfId="0">
      <alignment horizontal="left" indent="0" shrinkToFit="false" textRotation="0" vertical="top" wrapText="false"/>
    </xf>
    <xf applyAlignment="true" applyBorder="true" applyFont="false" applyProtection="false" borderId="26" fillId="0" fontId="0" numFmtId="171" xfId="0">
      <alignment horizontal="left" indent="0" shrinkToFit="false" textRotation="0" vertical="top" wrapText="false"/>
    </xf>
    <xf applyAlignment="true" applyBorder="true" applyFont="false" applyProtection="false" borderId="27" fillId="0" fontId="0" numFmtId="171" xfId="0">
      <alignment horizontal="left" indent="0" shrinkToFit="false" textRotation="0" vertical="top" wrapText="false"/>
    </xf>
    <xf applyAlignment="true" applyBorder="true" applyFont="false" applyProtection="false" borderId="15" fillId="0" fontId="0" numFmtId="171" xfId="0">
      <alignment horizontal="left" indent="0" shrinkToFit="false" textRotation="0" vertical="top" wrapText="false"/>
    </xf>
    <xf applyAlignment="true" applyBorder="true" applyFont="false" applyProtection="false" borderId="5" fillId="0" fontId="0" numFmtId="171" xfId="0">
      <alignment horizontal="left" indent="0" shrinkToFit="false" textRotation="0" vertical="top" wrapText="false"/>
    </xf>
    <xf applyAlignment="true" applyBorder="true" applyFont="false" applyProtection="false" borderId="0" fillId="0" fontId="0" numFmtId="171" xfId="0">
      <alignment horizontal="left" indent="0" shrinkToFit="false" textRotation="0" vertical="top" wrapText="false"/>
    </xf>
    <xf applyAlignment="true" applyBorder="true" applyFont="false" applyProtection="false" borderId="7" fillId="0" fontId="0" numFmtId="171" xfId="0">
      <alignment horizontal="left" indent="0" shrinkToFit="false" textRotation="0" vertical="top" wrapText="false"/>
    </xf>
    <xf applyAlignment="true" applyBorder="true" applyFont="false" applyProtection="false" borderId="8" fillId="0" fontId="0" numFmtId="171" xfId="0">
      <alignment horizontal="left" indent="0" shrinkToFit="false" textRotation="0" vertical="top" wrapText="false"/>
    </xf>
    <xf applyAlignment="true" applyBorder="true" applyFont="false" applyProtection="false" borderId="22" fillId="0" fontId="0" numFmtId="171" xfId="0">
      <alignment horizontal="left" indent="0" shrinkToFit="false" textRotation="0" vertical="top" wrapText="false"/>
    </xf>
    <xf applyAlignment="true" applyBorder="true" applyFont="false" applyProtection="false" borderId="12" fillId="0" fontId="0" numFmtId="171" xfId="0">
      <alignment horizontal="left" indent="0" shrinkToFit="false" textRotation="0" vertical="top" wrapText="false"/>
    </xf>
    <xf applyAlignment="true" applyBorder="true" applyFont="false" applyProtection="false" borderId="10" fillId="0" fontId="0" numFmtId="171" xfId="0">
      <alignment horizontal="left" indent="0" shrinkToFit="false" textRotation="0" vertical="top" wrapText="false"/>
    </xf>
    <xf applyAlignment="false" applyBorder="false" applyFont="false" applyProtection="false" borderId="0" fillId="0" fontId="0" numFmtId="165" xfId="20"/>
    <xf applyAlignment="true" applyBorder="false" applyFont="false" applyProtection="false" borderId="0" fillId="0" fontId="0" numFmtId="165" xfId="20">
      <alignment horizontal="left" indent="0" shrinkToFit="false" textRotation="0" vertical="top" wrapText="true"/>
    </xf>
    <xf applyAlignment="true" applyBorder="true" applyFont="false" applyProtection="false" borderId="28" fillId="0" fontId="0" numFmtId="171" xfId="0">
      <alignment horizontal="left" indent="0" shrinkToFit="false" textRotation="0" vertical="top" wrapText="false"/>
    </xf>
    <xf applyAlignment="false" applyBorder="true" applyFont="false" applyProtection="false" borderId="7" fillId="0" fontId="0" numFmtId="164" xfId="0"/>
    <xf applyAlignment="false" applyBorder="true" applyFont="false" applyProtection="false" borderId="22" fillId="0" fontId="0" numFmtId="164" xfId="0"/>
    <xf applyAlignment="true" applyBorder="true" applyFont="false" applyProtection="false" borderId="29" fillId="0" fontId="0" numFmtId="171" xfId="0">
      <alignment horizontal="left" indent="0" shrinkToFit="false" textRotation="0" vertical="top" wrapText="false"/>
    </xf>
    <xf applyAlignment="false" applyBorder="true" applyFont="false" applyProtection="false" borderId="30" fillId="0" fontId="0" numFmtId="164" xfId="0"/>
    <xf applyAlignment="false" applyBorder="true" applyFont="false" applyProtection="false" borderId="31" fillId="0" fontId="0" numFmtId="164" xfId="0"/>
    <xf applyAlignment="false" applyBorder="true" applyFont="false" applyProtection="false" borderId="23" fillId="0" fontId="0" numFmtId="164" xfId="0"/>
    <xf applyAlignment="false" applyBorder="true" applyFont="false" applyProtection="false" borderId="32" fillId="0" fontId="0" numFmtId="164" xfId="0"/>
    <xf applyAlignment="false" applyBorder="true" applyFont="false" applyProtection="false" borderId="28" fillId="0" fontId="0" numFmtId="164" xfId="0"/>
    <xf applyAlignment="false" applyBorder="true" applyFont="false" applyProtection="false" borderId="8" fillId="0" fontId="0" numFmtId="173" xfId="0"/>
    <xf applyAlignment="false" applyBorder="true" applyFont="false" applyProtection="false" borderId="12" fillId="0" fontId="0" numFmtId="173" xfId="0"/>
    <xf applyAlignment="false" applyBorder="true" applyFont="false" applyProtection="false" borderId="10" fillId="0" fontId="0" numFmtId="164" xfId="0"/>
    <xf applyAlignment="true" applyBorder="true" applyFont="false" applyProtection="false" borderId="7" fillId="0" fontId="0" numFmtId="164" xfId="0">
      <alignment horizontal="left" indent="0" shrinkToFit="false" textRotation="0" vertical="top" wrapText="false"/>
    </xf>
    <xf applyAlignment="true" applyBorder="true" applyFont="false" applyProtection="false" borderId="22" fillId="0" fontId="0" numFmtId="164" xfId="0">
      <alignment horizontal="left" indent="0" shrinkToFit="false" textRotation="0" vertical="top" wrapText="false"/>
    </xf>
    <xf applyAlignment="true" applyBorder="true" applyFont="false" applyProtection="false" borderId="30" fillId="0" fontId="0" numFmtId="164" xfId="0">
      <alignment horizontal="left" indent="0" shrinkToFit="false" textRotation="0" vertical="top" wrapText="false"/>
    </xf>
    <xf applyAlignment="true" applyBorder="true" applyFont="false" applyProtection="false" borderId="31" fillId="0" fontId="0" numFmtId="164" xfId="0">
      <alignment horizontal="left" indent="0" shrinkToFit="false" textRotation="0" vertical="top" wrapText="false"/>
    </xf>
    <xf applyAlignment="true" applyBorder="true" applyFont="false" applyProtection="false" borderId="23" fillId="0" fontId="0" numFmtId="164" xfId="0">
      <alignment horizontal="left" indent="0" shrinkToFit="false" textRotation="0" vertical="top" wrapText="false"/>
    </xf>
    <xf applyAlignment="true" applyBorder="true" applyFont="false" applyProtection="false" borderId="32" fillId="0" fontId="0" numFmtId="164" xfId="0">
      <alignment horizontal="left" indent="0" shrinkToFit="false" textRotation="0" vertical="top" wrapText="false"/>
    </xf>
    <xf applyAlignment="true" applyBorder="true" applyFont="false" applyProtection="false" borderId="8" fillId="0" fontId="0" numFmtId="164" xfId="0">
      <alignment horizontal="left" indent="0" shrinkToFit="false" textRotation="0" vertical="top" wrapText="false"/>
    </xf>
    <xf applyAlignment="true" applyBorder="true" applyFont="false" applyProtection="false" borderId="28" fillId="0" fontId="0" numFmtId="164" xfId="0">
      <alignment horizontal="left" indent="0" shrinkToFit="false" textRotation="0" vertical="top" wrapText="false"/>
    </xf>
    <xf applyAlignment="true" applyBorder="true" applyFont="false" applyProtection="false" borderId="8" fillId="0" fontId="0" numFmtId="173" xfId="0">
      <alignment horizontal="left" indent="0" shrinkToFit="false" textRotation="0" vertical="top" wrapText="false"/>
    </xf>
    <xf applyAlignment="true" applyBorder="true" applyFont="false" applyProtection="false" borderId="12" fillId="0" fontId="0" numFmtId="173" xfId="0">
      <alignment horizontal="left" indent="0" shrinkToFit="false" textRotation="0" vertical="top" wrapText="false"/>
    </xf>
    <xf applyAlignment="true" applyBorder="true" applyFont="false" applyProtection="false" borderId="10" fillId="0" fontId="0" numFmtId="164" xfId="0">
      <alignment horizontal="left" indent="0" shrinkToFit="false" textRotation="0" vertical="top" wrapText="false"/>
    </xf>
    <xf applyAlignment="true" applyBorder="true" applyFont="false" applyProtection="false" borderId="26" fillId="0" fontId="0" numFmtId="164" xfId="0">
      <alignment horizontal="left" indent="0" shrinkToFit="false" textRotation="0" vertical="top" wrapText="false"/>
    </xf>
    <xf applyAlignment="true" applyBorder="true" applyFont="true" applyProtection="false" borderId="27" fillId="0" fontId="0" numFmtId="164" xfId="0">
      <alignment horizontal="left" indent="0" shrinkToFit="false" textRotation="0" vertical="top" wrapText="false"/>
    </xf>
    <xf applyAlignment="true" applyBorder="true" applyFont="false" applyProtection="false" borderId="33" fillId="0" fontId="0" numFmtId="164" xfId="0">
      <alignment horizontal="left" indent="0" shrinkToFit="false" textRotation="0" vertical="top" wrapText="false"/>
    </xf>
    <xf applyAlignment="true" applyBorder="true" applyFont="false" applyProtection="false" borderId="15" fillId="0" fontId="0" numFmtId="164" xfId="0">
      <alignment horizontal="left" indent="0" shrinkToFit="false" textRotation="0" vertical="top" wrapText="false"/>
    </xf>
    <xf applyAlignment="false" applyBorder="false" applyFont="true" applyProtection="false" borderId="2" fillId="0" fontId="23" numFmtId="165" xfId="25"/>
    <xf applyAlignment="false" applyBorder="false" applyFont="true" applyProtection="false" borderId="0" fillId="0" fontId="24" numFmtId="165" xfId="20"/>
    <xf applyAlignment="false" applyBorder="false" applyFont="true" applyProtection="false" borderId="0" fillId="0" fontId="24" numFmtId="164" xfId="0"/>
    <xf applyAlignment="true" applyBorder="true" applyFont="false" applyProtection="false" borderId="5" fillId="0" fontId="0" numFmtId="171" xfId="0">
      <alignment horizontal="right" indent="0" shrinkToFit="false" textRotation="0" vertical="top" wrapText="false"/>
    </xf>
    <xf applyAlignment="true" applyBorder="true" applyFont="false" applyProtection="false" borderId="0" fillId="0" fontId="0" numFmtId="171" xfId="0">
      <alignment horizontal="right" indent="0" shrinkToFit="false" textRotation="0" vertical="top" wrapText="false"/>
    </xf>
    <xf applyAlignment="true" applyBorder="true" applyFont="false" applyProtection="false" borderId="28" fillId="0" fontId="0" numFmtId="171" xfId="0">
      <alignment horizontal="right" indent="0" shrinkToFit="false" textRotation="0" vertical="top" wrapText="false"/>
    </xf>
    <xf applyAlignment="true" applyBorder="false" applyFont="false" applyProtection="false" borderId="0" fillId="0" fontId="0" numFmtId="171" xfId="0">
      <alignment horizontal="right" indent="0" shrinkToFit="false" textRotation="0" vertical="top" wrapText="false"/>
    </xf>
    <xf applyAlignment="true" applyBorder="true" applyFont="false" applyProtection="false" borderId="7" fillId="0" fontId="0" numFmtId="171" xfId="0">
      <alignment horizontal="right" indent="0" shrinkToFit="false" textRotation="0" vertical="top" wrapText="false"/>
    </xf>
    <xf applyAlignment="true" applyBorder="true" applyFont="false" applyProtection="false" borderId="8" fillId="0" fontId="0" numFmtId="171" xfId="0">
      <alignment horizontal="right" indent="0" shrinkToFit="false" textRotation="0" vertical="top" wrapText="false"/>
    </xf>
    <xf applyAlignment="true" applyBorder="true" applyFont="false" applyProtection="false" borderId="22" fillId="0" fontId="0" numFmtId="171" xfId="0">
      <alignment horizontal="right" indent="0" shrinkToFit="false" textRotation="0" vertical="top" wrapText="false"/>
    </xf>
    <xf applyAlignment="true" applyBorder="true" applyFont="false" applyProtection="false" borderId="29" fillId="0" fontId="0" numFmtId="171" xfId="0">
      <alignment horizontal="right" indent="0" shrinkToFit="false" textRotation="0" vertical="top" wrapText="false"/>
    </xf>
    <xf applyAlignment="true" applyBorder="true" applyFont="false" applyProtection="false" borderId="30" fillId="0" fontId="0" numFmtId="171" xfId="0">
      <alignment horizontal="right" indent="0" shrinkToFit="false" textRotation="0" vertical="top" wrapText="false"/>
    </xf>
    <xf applyAlignment="true" applyBorder="true" applyFont="false" applyProtection="false" borderId="31" fillId="0" fontId="0" numFmtId="171" xfId="0">
      <alignment horizontal="right" indent="0" shrinkToFit="false" textRotation="0" vertical="top" wrapText="false"/>
    </xf>
    <xf applyAlignment="true" applyBorder="true" applyFont="false" applyProtection="false" borderId="23" fillId="0" fontId="0" numFmtId="171" xfId="0">
      <alignment horizontal="right" indent="0" shrinkToFit="false" textRotation="0" vertical="top" wrapText="false"/>
    </xf>
    <xf applyAlignment="true" applyBorder="true" applyFont="false" applyProtection="false" borderId="32" fillId="0" fontId="0" numFmtId="171" xfId="0">
      <alignment horizontal="right" indent="0" shrinkToFit="false" textRotation="0" vertical="top" wrapText="false"/>
    </xf>
    <xf applyAlignment="true" applyBorder="true" applyFont="false" applyProtection="false" borderId="8" fillId="0" fontId="0" numFmtId="171" xfId="0">
      <alignment horizontal="right" indent="0" shrinkToFit="false" textRotation="0" vertical="top" wrapText="false"/>
    </xf>
    <xf applyAlignment="true" applyBorder="true" applyFont="false" applyProtection="false" borderId="28" fillId="0" fontId="0" numFmtId="171" xfId="0">
      <alignment horizontal="right" indent="0" shrinkToFit="false" textRotation="0" vertical="top" wrapText="false"/>
    </xf>
    <xf applyAlignment="true" applyBorder="true" applyFont="false" applyProtection="false" borderId="12" fillId="0" fontId="0" numFmtId="171" xfId="0">
      <alignment horizontal="right" indent="0" shrinkToFit="false" textRotation="0" vertical="top" wrapText="false"/>
    </xf>
    <xf applyAlignment="true" applyBorder="true" applyFont="false" applyProtection="false" borderId="10" fillId="0" fontId="0" numFmtId="171" xfId="0">
      <alignment horizontal="right" indent="0" shrinkToFit="false" textRotation="0" vertical="top" wrapText="false"/>
    </xf>
    <xf applyAlignment="true" applyBorder="true" applyFont="true" applyProtection="false" borderId="0" fillId="0" fontId="24" numFmtId="171" xfId="0">
      <alignment horizontal="left" indent="0" shrinkToFit="false" textRotation="0" vertical="top" wrapText="false"/>
    </xf>
    <xf applyAlignment="true" applyBorder="true" applyFont="false" applyProtection="false" borderId="26" fillId="0" fontId="0" numFmtId="171" xfId="0">
      <alignment horizontal="right" indent="0" shrinkToFit="false" textRotation="0" vertical="top" wrapText="false"/>
    </xf>
    <xf applyAlignment="true" applyBorder="true" applyFont="false" applyProtection="false" borderId="27" fillId="0" fontId="0" numFmtId="171" xfId="0">
      <alignment horizontal="right" indent="0" shrinkToFit="false" textRotation="0" vertical="top" wrapText="false"/>
    </xf>
    <xf applyAlignment="true" applyBorder="true" applyFont="false" applyProtection="false" borderId="33" fillId="0" fontId="0" numFmtId="171" xfId="0">
      <alignment horizontal="right" indent="0" shrinkToFit="false" textRotation="0" vertical="top" wrapText="false"/>
    </xf>
    <xf applyAlignment="true" applyBorder="true" applyFont="false" applyProtection="false" borderId="15" fillId="0" fontId="0" numFmtId="171" xfId="0">
      <alignment horizontal="right" indent="0" shrinkToFit="false" textRotation="0" vertical="top" wrapText="false"/>
    </xf>
    <xf applyAlignment="false" applyBorder="false" applyFont="true" applyProtection="false" borderId="0" fillId="7" fontId="26" numFmtId="165" xfId="20"/>
  </cellXfs>
  <cellStyles count="19">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Text" xfId="20"/>
    <cellStyle builtinId="54" customBuiltin="true" name="Units" xfId="21"/>
    <cellStyle builtinId="54" customBuiltin="true" name="TableHeading" xfId="22"/>
    <cellStyle builtinId="54" customBuiltin="true" name="DocHeading 1" xfId="23"/>
    <cellStyle builtinId="54" customBuiltin="true" name="DocHeading 2" xfId="24"/>
    <cellStyle builtinId="54" customBuiltin="true" name="DocHeading 3" xfId="25"/>
    <cellStyle builtinId="54" customBuiltin="true" name="DocHeading 4" xfId="26"/>
    <cellStyle builtinId="54" customBuiltin="true" name="UnitsHeading" xfId="27"/>
    <cellStyle builtinId="54" customBuiltin="true" name="Input" xfId="28"/>
    <cellStyle builtinId="54" customBuiltin="true" name="Fail" xfId="29"/>
    <cellStyle builtinId="54" customBuiltin="true" name="Pass" xfId="30"/>
    <cellStyle builtinId="54" customBuiltin="true" name="Marginal" xfId="31"/>
    <cellStyle builtinId="54" customBuiltin="true" name="Comment" xfId="32"/>
  </cellStyles>
  <colors>
    <indexedColors>
      <rgbColor rgb="00000000"/>
      <rgbColor rgb="00FFFFFF"/>
      <rgbColor rgb="00FF0000"/>
      <rgbColor rgb="0000FF00"/>
      <rgbColor rgb="000000FF"/>
      <rgbColor rgb="00FFFF00"/>
      <rgbColor rgb="00FF00FF"/>
      <rgbColor rgb="0000FFFF"/>
      <rgbColor rgb="00800000"/>
      <rgbColor rgb="0000AE00"/>
      <rgbColor rgb="00000080"/>
      <rgbColor rgb="00666600"/>
      <rgbColor rgb="00800080"/>
      <rgbColor rgb="00008080"/>
      <rgbColor rgb="00CCCCCC"/>
      <rgbColor rgb="00808080"/>
      <rgbColor rgb="009999FF"/>
      <rgbColor rgb="00993366"/>
      <rgbColor rgb="00FFF6D6"/>
      <rgbColor rgb="00DBED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A5FFC0"/>
      <rgbColor rgb="00FFFF99"/>
      <rgbColor rgb="0099CCFF"/>
      <rgbColor rgb="00FF99CC"/>
      <rgbColor rgb="00CC99FF"/>
      <rgbColor rgb="00FFBFBF"/>
      <rgbColor rgb="003366FF"/>
      <rgbColor rgb="0033CCCC"/>
      <rgbColor rgb="0099CC00"/>
      <rgbColor rgb="00FFCC00"/>
      <rgbColor rgb="00FF9900"/>
      <rgbColor rgb="00FF6600"/>
      <rgbColor rgb="00666699"/>
      <rgbColor rgb="00969696"/>
      <rgbColor rgb="00003366"/>
      <rgbColor rgb="00339966"/>
      <rgbColor rgb="0011471E"/>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10.xml.rels><?xml version="1.0" encoding="UTF-8"?>
<Relationships xmlns="http://schemas.openxmlformats.org/package/2006/relationships"><Relationship Id="rId1" Type="http://schemas.openxmlformats.org/officeDocument/2006/relationships/image" Target="../media/image10.png"/>
</Relationships>
</file>

<file path=xl/drawings/_rels/drawing11.xml.rels><?xml version="1.0" encoding="UTF-8"?>
<Relationships xmlns="http://schemas.openxmlformats.org/package/2006/relationships"><Relationship Id="rId1" Type="http://schemas.openxmlformats.org/officeDocument/2006/relationships/image" Target="../media/image11.png"/>
</Relationships>
</file>

<file path=xl/drawings/_rels/drawing12.xml.rels><?xml version="1.0" encoding="UTF-8"?>
<Relationships xmlns="http://schemas.openxmlformats.org/package/2006/relationships"><Relationship Id="rId1" Type="http://schemas.openxmlformats.org/officeDocument/2006/relationships/image" Target="../media/image12.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_rels/drawing5.xml.rels><?xml version="1.0" encoding="UTF-8"?>
<Relationships xmlns="http://schemas.openxmlformats.org/package/2006/relationships"><Relationship Id="rId1" Type="http://schemas.openxmlformats.org/officeDocument/2006/relationships/image" Target="../media/image5.png"/>
</Relationships>
</file>

<file path=xl/drawings/_rels/drawing6.xml.rels><?xml version="1.0" encoding="UTF-8"?>
<Relationships xmlns="http://schemas.openxmlformats.org/package/2006/relationships"><Relationship Id="rId1" Type="http://schemas.openxmlformats.org/officeDocument/2006/relationships/image" Target="../media/image6.png"/>
</Relationships>
</file>

<file path=xl/drawings/_rels/drawing7.xml.rels><?xml version="1.0" encoding="UTF-8"?>
<Relationships xmlns="http://schemas.openxmlformats.org/package/2006/relationships"><Relationship Id="rId1" Type="http://schemas.openxmlformats.org/officeDocument/2006/relationships/image" Target="../media/image7.png"/>
</Relationships>
</file>

<file path=xl/drawings/_rels/drawing8.xml.rels><?xml version="1.0" encoding="UTF-8"?>
<Relationships xmlns="http://schemas.openxmlformats.org/package/2006/relationships"><Relationship Id="rId1" Type="http://schemas.openxmlformats.org/officeDocument/2006/relationships/image" Target="../media/image8.png"/>
</Relationships>
</file>

<file path=xl/drawings/_rels/drawing9.xml.rels><?xml version="1.0" encoding="UTF-8"?>
<Relationships xmlns="http://schemas.openxmlformats.org/package/2006/relationships"><Relationship Id="rId1" Type="http://schemas.openxmlformats.org/officeDocument/2006/relationships/image" Target="../media/image9.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2</xdr:row>
      <xdr:rowOff>234720</xdr:rowOff>
    </xdr:to>
    <xdr:pic>
      <xdr:nvPicPr>
        <xdr:cNvPr descr="" id="0" name="Graphics 1"/>
        <xdr:cNvPicPr/>
      </xdr:nvPicPr>
      <xdr:blipFill>
        <a:blip r:embed="rId1"/>
        <a:stretch>
          <a:fillRect/>
        </a:stretch>
      </xdr:blipFill>
      <xdr:spPr>
        <a:xfrm>
          <a:off x="0" y="0"/>
          <a:ext cx="1427760" cy="862560"/>
        </a:xfrm>
        <a:prstGeom prst="rect">
          <a:avLst/>
        </a:prstGeom>
      </xdr:spPr>
    </xdr:pic>
    <xdr:clientData/>
  </xdr:twoCellAnchor>
</xdr:wsDr>
</file>

<file path=xl/drawings/drawing10.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9" name="Graphics 1"/>
        <xdr:cNvPicPr/>
      </xdr:nvPicPr>
      <xdr:blipFill>
        <a:blip r:embed="rId1"/>
        <a:stretch>
          <a:fillRect/>
        </a:stretch>
      </xdr:blipFill>
      <xdr:spPr>
        <a:xfrm>
          <a:off x="0" y="0"/>
          <a:ext cx="1427760" cy="879480"/>
        </a:xfrm>
        <a:prstGeom prst="rect">
          <a:avLst/>
        </a:prstGeom>
      </xdr:spPr>
    </xdr:pic>
    <xdr:clientData/>
  </xdr:twoCellAnchor>
</xdr:wsDr>
</file>

<file path=xl/drawings/drawing1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10" name="Graphics 1"/>
        <xdr:cNvPicPr/>
      </xdr:nvPicPr>
      <xdr:blipFill>
        <a:blip r:embed="rId1"/>
        <a:stretch>
          <a:fillRect/>
        </a:stretch>
      </xdr:blipFill>
      <xdr:spPr>
        <a:xfrm>
          <a:off x="0" y="0"/>
          <a:ext cx="1427760" cy="879480"/>
        </a:xfrm>
        <a:prstGeom prst="rect">
          <a:avLst/>
        </a:prstGeom>
      </xdr:spPr>
    </xdr:pic>
    <xdr:clientData/>
  </xdr:twoCellAnchor>
</xdr:wsDr>
</file>

<file path=xl/drawings/drawing1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1</xdr:col>
      <xdr:colOff>642960</xdr:colOff>
      <xdr:row>3</xdr:row>
      <xdr:rowOff>37800</xdr:rowOff>
    </xdr:to>
    <xdr:pic>
      <xdr:nvPicPr>
        <xdr:cNvPr descr="" id="11" name="Graphics 1"/>
        <xdr:cNvPicPr/>
      </xdr:nvPicPr>
      <xdr:blipFill>
        <a:blip r:embed="rId1"/>
        <a:stretch>
          <a:fillRect/>
        </a:stretch>
      </xdr:blipFill>
      <xdr:spPr>
        <a:xfrm>
          <a:off x="0" y="0"/>
          <a:ext cx="1482120" cy="880200"/>
        </a:xfrm>
        <a:prstGeom prst="rect">
          <a:avLst/>
        </a:prstGeom>
      </xdr:spPr>
    </xdr:pic>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36720</xdr:rowOff>
    </xdr:to>
    <xdr:pic>
      <xdr:nvPicPr>
        <xdr:cNvPr descr="" id="1" name="Graphics 1"/>
        <xdr:cNvPicPr/>
      </xdr:nvPicPr>
      <xdr:blipFill>
        <a:blip r:embed="rId1"/>
        <a:stretch>
          <a:fillRect/>
        </a:stretch>
      </xdr:blipFill>
      <xdr:spPr>
        <a:xfrm>
          <a:off x="0" y="0"/>
          <a:ext cx="1650600" cy="786600"/>
        </a:xfrm>
        <a:prstGeom prst="rect">
          <a:avLst/>
        </a:prstGeom>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2" name="Graphics 1"/>
        <xdr:cNvPicPr/>
      </xdr:nvPicPr>
      <xdr:blipFill>
        <a:blip r:embed="rId1"/>
        <a:stretch>
          <a:fillRect/>
        </a:stretch>
      </xdr:blipFill>
      <xdr:spPr>
        <a:xfrm>
          <a:off x="0" y="0"/>
          <a:ext cx="1427760" cy="879480"/>
        </a:xfrm>
        <a:prstGeom prst="rect">
          <a:avLst/>
        </a:prstGeom>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147960</xdr:colOff>
      <xdr:row>3</xdr:row>
      <xdr:rowOff>37080</xdr:rowOff>
    </xdr:to>
    <xdr:pic>
      <xdr:nvPicPr>
        <xdr:cNvPr descr="" id="3" name="Graphics 1"/>
        <xdr:cNvPicPr/>
      </xdr:nvPicPr>
      <xdr:blipFill>
        <a:blip r:embed="rId1"/>
        <a:stretch>
          <a:fillRect/>
        </a:stretch>
      </xdr:blipFill>
      <xdr:spPr>
        <a:xfrm>
          <a:off x="0" y="0"/>
          <a:ext cx="1677960" cy="879480"/>
        </a:xfrm>
        <a:prstGeom prst="rect">
          <a:avLst/>
        </a:prstGeom>
      </xdr:spPr>
    </xdr:pic>
    <xdr:clientData/>
  </xdr:twoCellAnchor>
</xdr:wsDr>
</file>

<file path=xl/drawings/drawing5.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147960</xdr:colOff>
      <xdr:row>3</xdr:row>
      <xdr:rowOff>36720</xdr:rowOff>
    </xdr:to>
    <xdr:pic>
      <xdr:nvPicPr>
        <xdr:cNvPr descr="" id="4" name="Graphics 1"/>
        <xdr:cNvPicPr/>
      </xdr:nvPicPr>
      <xdr:blipFill>
        <a:blip r:embed="rId1"/>
        <a:stretch>
          <a:fillRect/>
        </a:stretch>
      </xdr:blipFill>
      <xdr:spPr>
        <a:xfrm>
          <a:off x="0" y="0"/>
          <a:ext cx="1932120" cy="821520"/>
        </a:xfrm>
        <a:prstGeom prst="rect">
          <a:avLst/>
        </a:prstGeom>
      </xdr:spPr>
    </xdr:pic>
    <xdr:clientData/>
  </xdr:twoCellAnchor>
</xdr:wsDr>
</file>

<file path=xl/drawings/drawing6.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5" name="Graphics 1"/>
        <xdr:cNvPicPr/>
      </xdr:nvPicPr>
      <xdr:blipFill>
        <a:blip r:embed="rId1"/>
        <a:stretch>
          <a:fillRect/>
        </a:stretch>
      </xdr:blipFill>
      <xdr:spPr>
        <a:xfrm>
          <a:off x="0" y="0"/>
          <a:ext cx="1427760" cy="879480"/>
        </a:xfrm>
        <a:prstGeom prst="rect">
          <a:avLst/>
        </a:prstGeom>
      </xdr:spPr>
    </xdr:pic>
    <xdr:clientData/>
  </xdr:twoCellAnchor>
</xdr:wsDr>
</file>

<file path=xl/drawings/drawing7.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36720</xdr:rowOff>
    </xdr:to>
    <xdr:pic>
      <xdr:nvPicPr>
        <xdr:cNvPr descr="" id="6" name="Graphics 1"/>
        <xdr:cNvPicPr/>
      </xdr:nvPicPr>
      <xdr:blipFill>
        <a:blip r:embed="rId1"/>
        <a:stretch>
          <a:fillRect/>
        </a:stretch>
      </xdr:blipFill>
      <xdr:spPr>
        <a:xfrm>
          <a:off x="0" y="0"/>
          <a:ext cx="1427760" cy="859680"/>
        </a:xfrm>
        <a:prstGeom prst="rect">
          <a:avLst/>
        </a:prstGeom>
      </xdr:spPr>
    </xdr:pic>
    <xdr:clientData/>
  </xdr:twoCellAnchor>
</xdr:wsDr>
</file>

<file path=xl/drawings/drawing8.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7" name="Graphics 1"/>
        <xdr:cNvPicPr/>
      </xdr:nvPicPr>
      <xdr:blipFill>
        <a:blip r:embed="rId1"/>
        <a:stretch>
          <a:fillRect/>
        </a:stretch>
      </xdr:blipFill>
      <xdr:spPr>
        <a:xfrm>
          <a:off x="0" y="0"/>
          <a:ext cx="1650600" cy="879480"/>
        </a:xfrm>
        <a:prstGeom prst="rect">
          <a:avLst/>
        </a:prstGeom>
      </xdr:spPr>
    </xdr:pic>
    <xdr:clientData/>
  </xdr:twoCellAnchor>
</xdr:wsDr>
</file>

<file path=xl/drawings/drawing9.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0</xdr:colOff>
      <xdr:row>0</xdr:row>
      <xdr:rowOff>0</xdr:rowOff>
    </xdr:from>
    <xdr:to>
      <xdr:col>2</xdr:col>
      <xdr:colOff>147600</xdr:colOff>
      <xdr:row>3</xdr:row>
      <xdr:rowOff>37080</xdr:rowOff>
    </xdr:to>
    <xdr:pic>
      <xdr:nvPicPr>
        <xdr:cNvPr descr="" id="8" name="Graphics 1"/>
        <xdr:cNvPicPr/>
      </xdr:nvPicPr>
      <xdr:blipFill>
        <a:blip r:embed="rId1"/>
        <a:stretch>
          <a:fillRect/>
        </a:stretch>
      </xdr:blipFill>
      <xdr:spPr>
        <a:xfrm>
          <a:off x="0" y="0"/>
          <a:ext cx="1650600" cy="87948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79">
      <selection activeCell="C17" activeCellId="0" pane="topLeft" sqref="C17"/>
    </sheetView>
  </sheetViews>
  <cols>
    <col collapsed="false" hidden="false" max="18" min="1" style="0" width="6.6156862745098"/>
    <col collapsed="false" hidden="false" max="1025" min="19" style="0" width="8.4"/>
  </cols>
  <sheetData>
    <row collapsed="false" customFormat="false" customHeight="false" hidden="false" ht="24.1" outlineLevel="0" r="1">
      <c r="A1" s="1"/>
      <c r="B1" s="2"/>
      <c r="C1" s="2"/>
      <c r="D1" s="3" t="s">
        <v>0</v>
      </c>
      <c r="E1" s="3"/>
      <c r="F1" s="3"/>
      <c r="G1" s="3"/>
      <c r="H1" s="3"/>
      <c r="I1" s="3"/>
      <c r="J1" s="3"/>
      <c r="K1" s="4"/>
    </row>
    <row collapsed="false" customFormat="false" customHeight="true" hidden="false" ht="25.35" outlineLevel="0" r="2">
      <c r="A2" s="5"/>
      <c r="B2" s="6"/>
      <c r="D2" s="7" t="s">
        <v>1</v>
      </c>
      <c r="E2" s="7"/>
      <c r="F2" s="7"/>
      <c r="G2" s="7"/>
      <c r="H2" s="7"/>
      <c r="I2" s="7"/>
      <c r="J2" s="7"/>
      <c r="K2" s="4"/>
    </row>
    <row collapsed="false" customFormat="false" customHeight="true" hidden="false" ht="20.1"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72.35" outlineLevel="0" r="8">
      <c r="A8" s="16" t="s">
        <v>6</v>
      </c>
      <c r="B8" s="16"/>
      <c r="C8" s="16"/>
      <c r="D8" s="16"/>
      <c r="E8" s="16"/>
      <c r="F8" s="16"/>
      <c r="G8" s="16"/>
      <c r="H8" s="16"/>
      <c r="I8" s="16"/>
      <c r="J8" s="16"/>
    </row>
    <row collapsed="false" customFormat="false" customHeight="true" hidden="false" ht="72.35" outlineLevel="0" r="9">
      <c r="A9" s="16" t="s">
        <v>7</v>
      </c>
      <c r="B9" s="16"/>
      <c r="C9" s="16"/>
      <c r="D9" s="16"/>
      <c r="E9" s="16"/>
      <c r="F9" s="16"/>
      <c r="G9" s="16"/>
      <c r="H9" s="16"/>
      <c r="I9" s="16"/>
      <c r="J9" s="16"/>
    </row>
    <row collapsed="false" customFormat="false" customHeight="true" hidden="false" ht="29.85" outlineLevel="0" r="10">
      <c r="A10" s="16" t="s">
        <v>8</v>
      </c>
      <c r="B10" s="16"/>
      <c r="C10" s="16"/>
      <c r="D10" s="16"/>
      <c r="E10" s="16"/>
      <c r="F10" s="16"/>
      <c r="G10" s="16"/>
      <c r="H10" s="16"/>
      <c r="I10" s="16"/>
      <c r="J10" s="16"/>
    </row>
  </sheetData>
  <mergeCells count="9">
    <mergeCell ref="D1:J1"/>
    <mergeCell ref="D2:J2"/>
    <mergeCell ref="D3:G4"/>
    <mergeCell ref="I3:J3"/>
    <mergeCell ref="I4:J4"/>
    <mergeCell ref="A7:J7"/>
    <mergeCell ref="A8:J8"/>
    <mergeCell ref="A9:J9"/>
    <mergeCell ref="A10:J10"/>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tru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86"/>
  <sheetViews>
    <sheetView colorId="64" defaultGridColor="true" rightToLeft="false" showFormulas="false" showGridLines="true" showOutlineSymbols="true" showRowColHeaders="true" showZeros="true" tabSelected="false" topLeftCell="A139" view="normal" windowProtection="false" workbookViewId="0" zoomScale="90" zoomScaleNormal="90" zoomScalePageLayoutView="179">
      <selection activeCell="B159" activeCellId="0" pane="topLeft" sqref="B159"/>
    </sheetView>
  </sheetViews>
  <cols>
    <col collapsed="false" hidden="false" max="18" min="1"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374</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72.35" outlineLevel="0" r="8">
      <c r="A8" s="16" t="s">
        <v>375</v>
      </c>
      <c r="B8" s="16"/>
      <c r="C8" s="16"/>
      <c r="D8" s="16"/>
      <c r="E8" s="16"/>
      <c r="F8" s="16"/>
      <c r="G8" s="16"/>
      <c r="H8" s="16"/>
      <c r="I8" s="16"/>
      <c r="J8" s="16"/>
    </row>
    <row collapsed="false" customFormat="false" customHeight="true" hidden="false" ht="15.65" outlineLevel="0" r="9">
      <c r="A9" s="20" t="n">
        <v>1</v>
      </c>
      <c r="B9" s="25" t="s">
        <v>343</v>
      </c>
      <c r="C9" s="25"/>
      <c r="D9" s="25"/>
      <c r="E9" s="83"/>
    </row>
    <row collapsed="false" customFormat="false" customHeight="true" hidden="false" ht="15.65" outlineLevel="0" r="10">
      <c r="A10" s="20" t="n">
        <v>2</v>
      </c>
      <c r="B10" s="25" t="s">
        <v>344</v>
      </c>
      <c r="C10" s="25"/>
      <c r="D10" s="25"/>
      <c r="E10" s="83"/>
    </row>
    <row collapsed="false" customFormat="false" customHeight="true" hidden="false" ht="15.65" outlineLevel="0" r="11">
      <c r="A11" s="20" t="n">
        <v>3</v>
      </c>
      <c r="B11" s="25" t="s">
        <v>345</v>
      </c>
      <c r="C11" s="25"/>
      <c r="D11" s="25"/>
      <c r="E11" s="83"/>
    </row>
    <row collapsed="false" customFormat="false" customHeight="true" hidden="false" ht="15.65" outlineLevel="0" r="12">
      <c r="A12" s="20" t="n">
        <v>4</v>
      </c>
      <c r="B12" s="25" t="s">
        <v>346</v>
      </c>
      <c r="C12" s="25"/>
      <c r="D12" s="25"/>
      <c r="E12" s="25"/>
    </row>
    <row collapsed="false" customFormat="false" customHeight="true" hidden="false" ht="29.85" outlineLevel="0" r="13">
      <c r="A13" s="20" t="n">
        <v>5</v>
      </c>
      <c r="B13" s="25" t="s">
        <v>347</v>
      </c>
      <c r="C13" s="25"/>
      <c r="D13" s="25"/>
      <c r="E13" s="25"/>
    </row>
    <row collapsed="false" customFormat="false" customHeight="true" hidden="false" ht="15.65" outlineLevel="0" r="14">
      <c r="A14" s="20" t="n">
        <v>6</v>
      </c>
      <c r="B14" s="25" t="s">
        <v>348</v>
      </c>
      <c r="C14" s="25"/>
      <c r="D14" s="25"/>
      <c r="E14" s="83"/>
    </row>
    <row collapsed="false" customFormat="false" customHeight="true" hidden="false" ht="15.65" outlineLevel="0" r="15">
      <c r="A15" s="20" t="n">
        <v>7</v>
      </c>
      <c r="B15" s="25" t="s">
        <v>349</v>
      </c>
      <c r="C15" s="25"/>
      <c r="D15" s="25"/>
      <c r="E15" s="25"/>
    </row>
    <row collapsed="false" customFormat="false" customHeight="false" hidden="false" ht="14.5" outlineLevel="0" r="16">
      <c r="A16" s="20"/>
      <c r="B16" s="84"/>
      <c r="C16" s="83"/>
      <c r="D16" s="83"/>
      <c r="E16" s="83"/>
    </row>
    <row collapsed="false" customFormat="false" customHeight="true" hidden="false" ht="29.85" outlineLevel="0" r="17">
      <c r="A17" s="16" t="s">
        <v>376</v>
      </c>
      <c r="B17" s="16"/>
      <c r="C17" s="16"/>
      <c r="D17" s="16"/>
      <c r="E17" s="16"/>
      <c r="F17" s="16"/>
      <c r="G17" s="16"/>
      <c r="H17" s="16"/>
      <c r="I17" s="16"/>
      <c r="J17" s="16"/>
    </row>
    <row collapsed="false" customFormat="false" customHeight="false" hidden="false" ht="14.5" outlineLevel="0" r="18">
      <c r="A18" s="83"/>
      <c r="B18" s="84"/>
      <c r="C18" s="83"/>
      <c r="D18" s="83"/>
      <c r="E18" s="83"/>
    </row>
    <row collapsed="false" customFormat="false" customHeight="false" hidden="false" ht="14.5" outlineLevel="0" r="19">
      <c r="A19" s="83"/>
      <c r="B19" s="84"/>
      <c r="C19" s="83"/>
      <c r="D19" s="83"/>
      <c r="E19" s="83"/>
    </row>
    <row collapsed="false" customFormat="false" customHeight="false" hidden="false" ht="14.5" outlineLevel="0" r="22">
      <c r="A22" s="0" t="s">
        <v>377</v>
      </c>
    </row>
    <row collapsed="false" customFormat="false" customHeight="true" hidden="false" ht="15.65" outlineLevel="0" r="23">
      <c r="B23" s="83" t="s">
        <v>378</v>
      </c>
      <c r="C23" s="16" t="s">
        <v>379</v>
      </c>
      <c r="D23" s="16"/>
      <c r="E23" s="16"/>
      <c r="F23" s="16"/>
      <c r="G23" s="16"/>
      <c r="H23" s="16"/>
      <c r="I23" s="16"/>
      <c r="J23" s="16"/>
    </row>
    <row collapsed="false" customFormat="false" customHeight="true" hidden="false" ht="15.65" outlineLevel="0" r="24">
      <c r="B24" s="83" t="s">
        <v>380</v>
      </c>
      <c r="C24" s="16" t="s">
        <v>381</v>
      </c>
      <c r="D24" s="16"/>
      <c r="E24" s="16"/>
      <c r="F24" s="16"/>
      <c r="G24" s="16"/>
      <c r="H24" s="16"/>
      <c r="I24" s="16"/>
      <c r="J24" s="16"/>
    </row>
    <row collapsed="false" customFormat="false" customHeight="true" hidden="false" ht="15.65" outlineLevel="0" r="25">
      <c r="B25" s="83" t="s">
        <v>382</v>
      </c>
      <c r="C25" s="16" t="s">
        <v>383</v>
      </c>
      <c r="D25" s="16"/>
      <c r="E25" s="16"/>
      <c r="F25" s="16"/>
      <c r="G25" s="16"/>
      <c r="H25" s="16"/>
      <c r="I25" s="16"/>
      <c r="J25" s="16"/>
    </row>
    <row collapsed="false" customFormat="false" customHeight="true" hidden="false" ht="29.85" outlineLevel="0" r="28">
      <c r="A28" s="15" t="s">
        <v>351</v>
      </c>
      <c r="B28" s="15"/>
      <c r="C28" s="15"/>
      <c r="D28" s="15"/>
      <c r="E28" s="15"/>
      <c r="F28" s="15"/>
      <c r="G28" s="15"/>
      <c r="H28" s="15"/>
      <c r="I28" s="15"/>
      <c r="J28" s="15"/>
    </row>
    <row collapsed="false" customFormat="false" customHeight="true" hidden="false" ht="15.65" outlineLevel="0" r="29">
      <c r="A29" s="16" t="s">
        <v>352</v>
      </c>
      <c r="B29" s="16"/>
      <c r="C29" s="16"/>
      <c r="D29" s="16"/>
      <c r="E29" s="16"/>
      <c r="F29" s="16"/>
      <c r="G29" s="16"/>
      <c r="H29" s="16"/>
      <c r="I29" s="16"/>
      <c r="J29" s="16"/>
    </row>
    <row collapsed="false" customFormat="false" customHeight="true" hidden="false" ht="24.6" outlineLevel="0" r="31">
      <c r="A31" s="17" t="s">
        <v>353</v>
      </c>
      <c r="B31" s="17"/>
      <c r="C31" s="17"/>
      <c r="D31" s="17"/>
      <c r="E31" s="17"/>
      <c r="F31" s="17"/>
      <c r="G31" s="17"/>
      <c r="H31" s="17"/>
      <c r="I31" s="17"/>
      <c r="J31" s="17"/>
    </row>
    <row collapsed="false" customFormat="false" customHeight="false" hidden="false" ht="14.5" outlineLevel="0" r="32">
      <c r="A32" s="44" t="s">
        <v>384</v>
      </c>
      <c r="B32" s="44"/>
      <c r="C32" s="44"/>
      <c r="E32" s="21" t="n">
        <f aca="false">freq</f>
        <v>0.159</v>
      </c>
      <c r="F32" s="27" t="s">
        <v>16</v>
      </c>
    </row>
    <row collapsed="false" customFormat="false" customHeight="false" hidden="false" ht="14.5" outlineLevel="0" r="33">
      <c r="A33" s="54"/>
      <c r="B33" s="54"/>
      <c r="C33" s="54"/>
      <c r="D33" s="54"/>
      <c r="E33" s="54"/>
      <c r="F33" s="54"/>
      <c r="G33" s="54"/>
    </row>
    <row collapsed="false" customFormat="false" customHeight="false" hidden="false" ht="14.5" outlineLevel="0" r="34">
      <c r="A34" s="54"/>
      <c r="B34" s="76" t="str">
        <f aca="false">IMSUM('Calcs - Force summation'!Q28)</f>
        <v>-14254.0092629999-9.95352146909225e-11i</v>
      </c>
      <c r="C34" s="77" t="str">
        <f aca="false">IMSUM('Calcs - Force summation'!R28)</f>
        <v>0</v>
      </c>
      <c r="D34" s="77" t="str">
        <f aca="false">IMSUM('Calcs - Force summation'!S28)</f>
        <v>0</v>
      </c>
      <c r="E34" s="77" t="str">
        <f aca="false">IMSUM('Calcs - Force summation'!T28)</f>
        <v>0.126404999999999+8.82681397272925e-16i</v>
      </c>
      <c r="F34" s="77" t="str">
        <f aca="false">IMSUM('Calcs - Force summation'!U28)</f>
        <v>0</v>
      </c>
      <c r="G34" s="78" t="str">
        <f aca="false">IMSUM('Calcs - Force summation'!V28)</f>
        <v>-0.0303371999999998-2.11843535345502e-16i</v>
      </c>
    </row>
    <row collapsed="false" customFormat="false" customHeight="false" hidden="false" ht="14.5" outlineLevel="0" r="35">
      <c r="A35" s="54"/>
      <c r="B35" s="79" t="str">
        <f aca="false">IMSUM('Calcs - Force summation'!Q29)</f>
        <v>-0.0505619999999996-3.5307255890917e-16i</v>
      </c>
      <c r="C35" s="77" t="str">
        <f aca="false">IMSUM('Calcs - Force summation'!R29)</f>
        <v>-21838.3092629998-1.52496098527298e-10i</v>
      </c>
      <c r="D35" s="77" t="str">
        <f aca="false">IMSUM('Calcs - Force summation'!S29)</f>
        <v>0</v>
      </c>
      <c r="E35" s="77" t="str">
        <f aca="false">IMSUM('Calcs - Force summation'!T29)</f>
        <v>0.252809999999998+1.76536279454585e-15i</v>
      </c>
      <c r="F35" s="77" t="str">
        <f aca="false">IMSUM('Calcs - Force summation'!U29)</f>
        <v>0</v>
      </c>
      <c r="G35" s="80" t="str">
        <f aca="false">IMSUM('Calcs - Force summation'!V29)</f>
        <v>-0.0758429999999994-5.29608838363755e-16i</v>
      </c>
    </row>
    <row collapsed="false" customFormat="false" customHeight="false" hidden="false" ht="14.5" outlineLevel="0" r="36">
      <c r="A36" s="54"/>
      <c r="B36" s="79" t="str">
        <f aca="false">IMSUM('Calcs - Force summation'!Q30)</f>
        <v>0</v>
      </c>
      <c r="C36" s="77" t="str">
        <f aca="false">IMSUM('Calcs - Force summation'!R30)</f>
        <v>0</v>
      </c>
      <c r="D36" s="77" t="str">
        <f aca="false">IMSUM('Calcs - Force summation'!S30)</f>
        <v>-21838.3092629998-1.52496098527298e-10i</v>
      </c>
      <c r="E36" s="77" t="str">
        <f aca="false">IMSUM('Calcs - Force summation'!T30)</f>
        <v>0</v>
      </c>
      <c r="F36" s="77" t="str">
        <f aca="false">IMSUM('Calcs - Force summation'!U30)</f>
        <v>0</v>
      </c>
      <c r="G36" s="80" t="str">
        <f aca="false">IMSUM('Calcs - Force summation'!V30)</f>
        <v>0</v>
      </c>
    </row>
    <row collapsed="false" customFormat="false" customHeight="false" hidden="false" ht="14.5" outlineLevel="0" r="37">
      <c r="A37" s="54"/>
      <c r="B37" s="79" t="str">
        <f aca="false">IMSUM('Calcs - Force summation'!Q31)</f>
        <v>0</v>
      </c>
      <c r="C37" s="77" t="str">
        <f aca="false">IMSUM('Calcs - Force summation'!R31)</f>
        <v>0</v>
      </c>
      <c r="D37" s="77" t="str">
        <f aca="false">IMSUM('Calcs - Force summation'!S31)</f>
        <v>0</v>
      </c>
      <c r="E37" s="77" t="str">
        <f aca="false">IMSUM('Calcs - Force summation'!T31)</f>
        <v>-5865191.99999996-4.09564168334637e-08i</v>
      </c>
      <c r="F37" s="77" t="str">
        <f aca="false">IMSUM('Calcs - Force summation'!U31)</f>
        <v>-164832119.999999-1.15101654204389e-06i</v>
      </c>
      <c r="G37" s="80" t="str">
        <f aca="false">IMSUM('Calcs - Force summation'!V31)</f>
        <v>88736309.9999993+6.19642340885593e-07i</v>
      </c>
    </row>
    <row collapsed="false" customFormat="false" customHeight="false" hidden="false" ht="14.5" outlineLevel="0" r="38">
      <c r="A38" s="54"/>
      <c r="B38" s="79" t="str">
        <f aca="false">IMSUM('Calcs - Force summation'!Q32)</f>
        <v>0</v>
      </c>
      <c r="C38" s="77" t="str">
        <f aca="false">IMSUM('Calcs - Force summation'!R32)</f>
        <v>0</v>
      </c>
      <c r="D38" s="77" t="str">
        <f aca="false">IMSUM('Calcs - Force summation'!S32)</f>
        <v>0</v>
      </c>
      <c r="E38" s="77" t="str">
        <f aca="false">IMSUM('Calcs - Force summation'!T32)</f>
        <v>-164832119.999999-1.15101654204389e-06i</v>
      </c>
      <c r="F38" s="77" t="str">
        <f aca="false">IMSUM('Calcs - Force summation'!U32)</f>
        <v>-6428958299.99995-4.4893175865301e-05i</v>
      </c>
      <c r="G38" s="80" t="str">
        <f aca="false">IMSUM('Calcs - Force summation'!V32)</f>
        <v>164857400.999999+1.15119307832335e-06i</v>
      </c>
    </row>
    <row collapsed="false" customFormat="false" customHeight="false" hidden="false" ht="14.5" outlineLevel="0" r="39">
      <c r="A39" s="54"/>
      <c r="B39" s="81" t="str">
        <f aca="false">IMSUM('Calcs - Force summation'!Q33)</f>
        <v>0</v>
      </c>
      <c r="C39" s="77" t="str">
        <f aca="false">IMSUM('Calcs - Force summation'!R33)</f>
        <v>0</v>
      </c>
      <c r="D39" s="77" t="str">
        <f aca="false">IMSUM('Calcs - Force summation'!S33)</f>
        <v>0</v>
      </c>
      <c r="E39" s="77" t="str">
        <f aca="false">IMSUM('Calcs - Force summation'!T33)</f>
        <v>88736309.9999993+6.19642340885593e-07i</v>
      </c>
      <c r="F39" s="77" t="str">
        <f aca="false">IMSUM('Calcs - Force summation'!U33)</f>
        <v>164857400.999999+1.15119307832335e-06i</v>
      </c>
      <c r="G39" s="82" t="str">
        <f aca="false">IMSUM('Calcs - Force summation'!V33)</f>
        <v>-6428958299.99995-4.4893175865301e-05i</v>
      </c>
    </row>
    <row collapsed="false" customFormat="false" customHeight="true" hidden="false" ht="24.6" outlineLevel="0" r="42">
      <c r="A42" s="17" t="s">
        <v>359</v>
      </c>
      <c r="B42" s="17"/>
      <c r="C42" s="17"/>
      <c r="D42" s="17"/>
      <c r="E42" s="17"/>
      <c r="F42" s="17"/>
      <c r="G42" s="17"/>
      <c r="H42" s="17"/>
      <c r="I42" s="17"/>
      <c r="J42" s="17"/>
    </row>
    <row collapsed="false" customFormat="false" customHeight="false" hidden="false" ht="14.5" outlineLevel="0" r="43">
      <c r="A43" s="44" t="s">
        <v>384</v>
      </c>
      <c r="B43" s="44"/>
      <c r="C43" s="44"/>
      <c r="E43" s="21" t="n">
        <f aca="false">freq</f>
        <v>0.159</v>
      </c>
      <c r="F43" s="27" t="s">
        <v>16</v>
      </c>
    </row>
    <row collapsed="false" customFormat="false" customHeight="false" hidden="false" ht="14.5" outlineLevel="0" r="44">
      <c r="A44" s="54"/>
      <c r="B44" s="54"/>
      <c r="C44" s="54"/>
      <c r="D44" s="54"/>
      <c r="E44" s="54"/>
      <c r="F44" s="54"/>
      <c r="G44" s="54"/>
    </row>
    <row collapsed="false" customFormat="false" customHeight="false" hidden="false" ht="14.5" outlineLevel="0" r="45">
      <c r="A45" s="54"/>
      <c r="B45" s="76" t="str">
        <f aca="false">IMSUM('Calcs - Force summation'!Q41,'Calcs - Force summation'!Q51,'Calcs - Force summation'!Q61)</f>
        <v>1</v>
      </c>
      <c r="C45" s="77" t="str">
        <f aca="false">IMSUM('Calcs - Force summation'!R41,'Calcs - Force summation'!R51,'Calcs - Force summation'!R61)</f>
        <v>0</v>
      </c>
      <c r="D45" s="77" t="str">
        <f aca="false">IMSUM('Calcs - Force summation'!S41,'Calcs - Force summation'!S51,'Calcs - Force summation'!S61)</f>
        <v>-0.2477538+0.672569999999994i</v>
      </c>
      <c r="E45" s="77" t="str">
        <f aca="false">IMSUM('Calcs - Force summation'!T41,'Calcs - Force summation'!T51,'Calcs - Force summation'!T61)</f>
        <v>-4.74719-0.849059999999993i</v>
      </c>
      <c r="F45" s="77" t="str">
        <f aca="false">IMSUM('Calcs - Force summation'!U41,'Calcs - Force summation'!U51,'Calcs - Force summation'!U61)</f>
        <v>0</v>
      </c>
      <c r="G45" s="78" t="str">
        <f aca="false">IMSUM('Calcs - Force summation'!V41,'Calcs - Force summation'!V51,'Calcs - Force summation'!V61)</f>
        <v>1.2</v>
      </c>
    </row>
    <row collapsed="false" customFormat="false" customHeight="false" hidden="false" ht="14.5" outlineLevel="0" r="46">
      <c r="A46" s="54"/>
      <c r="B46" s="79" t="str">
        <f aca="false">IMSUM('Calcs - Force summation'!Q42,'Calcs - Force summation'!Q52,'Calcs - Force summation'!Q62)</f>
        <v>2</v>
      </c>
      <c r="C46" s="77" t="str">
        <f aca="false">IMSUM('Calcs - Force summation'!R42,'Calcs - Force summation'!R52,'Calcs - Force summation'!R62)</f>
        <v>0</v>
      </c>
      <c r="D46" s="77" t="str">
        <f aca="false">IMSUM('Calcs - Force summation'!S42,'Calcs - Force summation'!S52,'Calcs - Force summation'!S62)</f>
        <v>0</v>
      </c>
      <c r="E46" s="77" t="str">
        <f aca="false">IMSUM('Calcs - Force summation'!T42,'Calcs - Force summation'!T52,'Calcs - Force summation'!T62)</f>
        <v>-10</v>
      </c>
      <c r="F46" s="77" t="str">
        <f aca="false">IMSUM('Calcs - Force summation'!U42,'Calcs - Force summation'!U52,'Calcs - Force summation'!U62)</f>
        <v>0</v>
      </c>
      <c r="G46" s="80" t="str">
        <f aca="false">IMSUM('Calcs - Force summation'!V42,'Calcs - Force summation'!V52,'Calcs - Force summation'!V62)</f>
        <v>3</v>
      </c>
    </row>
    <row collapsed="false" customFormat="false" customHeight="false" hidden="false" ht="14.5" outlineLevel="0" r="47">
      <c r="A47" s="54"/>
      <c r="B47" s="79" t="str">
        <f aca="false">IMSUM('Calcs - Force summation'!Q43,'Calcs - Force summation'!Q53,'Calcs - Force summation'!Q63)</f>
        <v>0</v>
      </c>
      <c r="C47" s="77" t="str">
        <f aca="false">IMSUM('Calcs - Force summation'!R43,'Calcs - Force summation'!R53,'Calcs - Force summation'!R63)</f>
        <v>0</v>
      </c>
      <c r="D47" s="77" t="str">
        <f aca="false">IMSUM('Calcs - Force summation'!S43,'Calcs - Force summation'!S53,'Calcs - Force summation'!S63)</f>
        <v>0</v>
      </c>
      <c r="E47" s="77" t="str">
        <f aca="false">IMSUM('Calcs - Force summation'!T43,'Calcs - Force summation'!T53,'Calcs - Force summation'!T63)</f>
        <v>0</v>
      </c>
      <c r="F47" s="77" t="str">
        <f aca="false">IMSUM('Calcs - Force summation'!U43,'Calcs - Force summation'!U53,'Calcs - Force summation'!U63)</f>
        <v>0</v>
      </c>
      <c r="G47" s="80" t="str">
        <f aca="false">IMSUM('Calcs - Force summation'!V43,'Calcs - Force summation'!V53,'Calcs - Force summation'!V63)</f>
        <v>0</v>
      </c>
    </row>
    <row collapsed="false" customFormat="false" customHeight="false" hidden="false" ht="14.5" outlineLevel="0" r="48">
      <c r="A48" s="54"/>
      <c r="B48" s="79" t="str">
        <f aca="false">IMSUM('Calcs - Force summation'!Q44,'Calcs - Force summation'!Q54,'Calcs - Force summation'!Q64)</f>
        <v>0</v>
      </c>
      <c r="C48" s="77" t="str">
        <f aca="false">IMSUM('Calcs - Force summation'!R44,'Calcs - Force summation'!R54,'Calcs - Force summation'!R64)</f>
        <v>0</v>
      </c>
      <c r="D48" s="77" t="str">
        <f aca="false">IMSUM('Calcs - Force summation'!S44,'Calcs - Force summation'!S54,'Calcs - Force summation'!S64)</f>
        <v>0</v>
      </c>
      <c r="E48" s="77" t="str">
        <f aca="false">IMSUM('Calcs - Force summation'!T44,'Calcs - Force summation'!T54,'Calcs - Force summation'!T64)</f>
        <v>0</v>
      </c>
      <c r="F48" s="77" t="str">
        <f aca="false">IMSUM('Calcs - Force summation'!U44,'Calcs - Force summation'!U54,'Calcs - Force summation'!U64)</f>
        <v>0</v>
      </c>
      <c r="G48" s="80" t="str">
        <f aca="false">IMSUM('Calcs - Force summation'!V44,'Calcs - Force summation'!V54,'Calcs - Force summation'!V64)</f>
        <v>0</v>
      </c>
    </row>
    <row collapsed="false" customFormat="false" customHeight="false" hidden="false" ht="14.5" outlineLevel="0" r="49">
      <c r="A49" s="54"/>
      <c r="B49" s="79" t="str">
        <f aca="false">IMSUM('Calcs - Force summation'!Q45,'Calcs - Force summation'!Q55,'Calcs - Force summation'!Q65)</f>
        <v>0</v>
      </c>
      <c r="C49" s="77" t="str">
        <f aca="false">IMSUM('Calcs - Force summation'!R45,'Calcs - Force summation'!R55,'Calcs - Force summation'!R65)</f>
        <v>0</v>
      </c>
      <c r="D49" s="77" t="str">
        <f aca="false">IMSUM('Calcs - Force summation'!S45,'Calcs - Force summation'!S55,'Calcs - Force summation'!S65)</f>
        <v>0</v>
      </c>
      <c r="E49" s="77" t="str">
        <f aca="false">IMSUM('Calcs - Force summation'!T45,'Calcs - Force summation'!T55,'Calcs - Force summation'!T65)</f>
        <v>0</v>
      </c>
      <c r="F49" s="77" t="str">
        <f aca="false">IMSUM('Calcs - Force summation'!U45,'Calcs - Force summation'!U55,'Calcs - Force summation'!U65)</f>
        <v>0</v>
      </c>
      <c r="G49" s="80" t="str">
        <f aca="false">IMSUM('Calcs - Force summation'!V45,'Calcs - Force summation'!V55,'Calcs - Force summation'!V65)</f>
        <v>0</v>
      </c>
    </row>
    <row collapsed="false" customFormat="false" customHeight="false" hidden="false" ht="14.5" outlineLevel="0" r="50">
      <c r="A50" s="54"/>
      <c r="B50" s="81" t="str">
        <f aca="false">IMSUM('Calcs - Force summation'!Q46,'Calcs - Force summation'!Q56,'Calcs - Force summation'!Q66)</f>
        <v>0</v>
      </c>
      <c r="C50" s="77" t="str">
        <f aca="false">IMSUM('Calcs - Force summation'!R46,'Calcs - Force summation'!R56,'Calcs - Force summation'!R66)</f>
        <v>0</v>
      </c>
      <c r="D50" s="77" t="str">
        <f aca="false">IMSUM('Calcs - Force summation'!S46,'Calcs - Force summation'!S56,'Calcs - Force summation'!S66)</f>
        <v>-0.248006610000003+1.46756999999999i</v>
      </c>
      <c r="E50" s="77" t="str">
        <f aca="false">IMSUM('Calcs - Force summation'!T46,'Calcs - Force summation'!T56,'Calcs - Force summation'!T66)</f>
        <v>0.000252810000018865-5.40599999999997i</v>
      </c>
      <c r="F50" s="77" t="str">
        <f aca="false">IMSUM('Calcs - Force summation'!U46,'Calcs - Force summation'!U56,'Calcs - Force summation'!U66)</f>
        <v>0</v>
      </c>
      <c r="G50" s="82" t="str">
        <f aca="false">IMSUM('Calcs - Force summation'!V46,'Calcs - Force summation'!V56,'Calcs - Force summation'!V66)</f>
        <v>0</v>
      </c>
    </row>
    <row collapsed="false" customFormat="false" customHeight="true" hidden="false" ht="24.6" outlineLevel="0" r="53">
      <c r="A53" s="17" t="s">
        <v>361</v>
      </c>
      <c r="B53" s="17"/>
      <c r="C53" s="17"/>
      <c r="D53" s="17"/>
      <c r="E53" s="17"/>
      <c r="F53" s="17"/>
      <c r="G53" s="17"/>
      <c r="H53" s="17"/>
      <c r="I53" s="17"/>
      <c r="J53" s="17"/>
    </row>
    <row collapsed="false" customFormat="false" customHeight="false" hidden="false" ht="14.5" outlineLevel="0" r="54">
      <c r="A54" s="44" t="s">
        <v>384</v>
      </c>
      <c r="B54" s="44"/>
      <c r="C54" s="44"/>
      <c r="E54" s="21" t="n">
        <f aca="false">freq</f>
        <v>0.159</v>
      </c>
      <c r="F54" s="27" t="s">
        <v>16</v>
      </c>
    </row>
    <row collapsed="false" customFormat="false" customHeight="false" hidden="false" ht="14.5" outlineLevel="0" r="55">
      <c r="A55" s="54"/>
      <c r="B55" s="54"/>
      <c r="C55" s="54"/>
      <c r="D55" s="54"/>
      <c r="E55" s="54"/>
      <c r="F55" s="54"/>
      <c r="G55" s="54"/>
    </row>
    <row collapsed="false" customFormat="false" customHeight="false" hidden="false" ht="14.5" outlineLevel="0" r="56">
      <c r="A56" s="54"/>
      <c r="B56" s="76" t="str">
        <f aca="false">IMSUM('Calcs - Force summation'!Q74,'Calcs - Force summation'!Q84,'Calcs - Force summation'!Q94)</f>
        <v>2.5</v>
      </c>
      <c r="C56" s="77" t="str">
        <f aca="false">IMSUM('Calcs - Force summation'!R74,'Calcs - Force summation'!R84,'Calcs - Force summation'!R94)</f>
        <v>1.3</v>
      </c>
      <c r="D56" s="77" t="str">
        <f aca="false">IMSUM('Calcs - Force summation'!S74,'Calcs - Force summation'!S84,'Calcs - Force summation'!S94)</f>
        <v>-9.0477538-1.73005553865493e-15i</v>
      </c>
      <c r="E56" s="77" t="str">
        <f aca="false">IMSUM('Calcs - Force summation'!T74,'Calcs - Force summation'!T84,'Calcs - Force summation'!T94)</f>
        <v>3.25281+1.76536279454585e-15i</v>
      </c>
      <c r="F56" s="77" t="str">
        <f aca="false">IMSUM('Calcs - Force summation'!U74,'Calcs - Force summation'!U84,'Calcs - Force summation'!U94)</f>
        <v>0</v>
      </c>
      <c r="G56" s="78" t="str">
        <f aca="false">IMSUM('Calcs - Force summation'!V74,'Calcs - Force summation'!V84,'Calcs - Force summation'!V94)</f>
        <v>12.4</v>
      </c>
    </row>
    <row collapsed="false" customFormat="false" customHeight="false" hidden="false" ht="14.5" outlineLevel="0" r="57">
      <c r="A57" s="54"/>
      <c r="B57" s="79" t="str">
        <f aca="false">IMSUM('Calcs - Force summation'!Q75,'Calcs - Force summation'!Q85,'Calcs - Force summation'!Q95)</f>
        <v>0</v>
      </c>
      <c r="C57" s="77" t="str">
        <f aca="false">IMSUM('Calcs - Force summation'!R75,'Calcs - Force summation'!R85,'Calcs - Force summation'!R95)</f>
        <v>0</v>
      </c>
      <c r="D57" s="77" t="str">
        <f aca="false">IMSUM('Calcs - Force summation'!S75,'Calcs - Force summation'!S85,'Calcs - Force summation'!S95)</f>
        <v>0</v>
      </c>
      <c r="E57" s="77" t="str">
        <f aca="false">IMSUM('Calcs - Force summation'!T75,'Calcs - Force summation'!T85,'Calcs - Force summation'!T95)</f>
        <v>0</v>
      </c>
      <c r="F57" s="77" t="str">
        <f aca="false">IMSUM('Calcs - Force summation'!U75,'Calcs - Force summation'!U85,'Calcs - Force summation'!U95)</f>
        <v>0</v>
      </c>
      <c r="G57" s="80" t="str">
        <f aca="false">IMSUM('Calcs - Force summation'!V75,'Calcs - Force summation'!V85,'Calcs - Force summation'!V95)</f>
        <v>0</v>
      </c>
    </row>
    <row collapsed="false" customFormat="false" customHeight="false" hidden="false" ht="14.5" outlineLevel="0" r="58">
      <c r="A58" s="54"/>
      <c r="B58" s="79" t="str">
        <f aca="false">IMSUM('Calcs - Force summation'!Q76,'Calcs - Force summation'!Q86,'Calcs - Force summation'!Q96)</f>
        <v>3.58+1.04462999999999i</v>
      </c>
      <c r="C58" s="77" t="str">
        <f aca="false">IMSUM('Calcs - Force summation'!R76,'Calcs - Force summation'!R86,'Calcs - Force summation'!R96)</f>
        <v>8.95</v>
      </c>
      <c r="D58" s="77" t="str">
        <f aca="false">IMSUM('Calcs - Force summation'!S76,'Calcs - Force summation'!S86,'Calcs - Force summation'!S96)</f>
        <v>132-92.6174999999995i</v>
      </c>
      <c r="E58" s="77" t="str">
        <f aca="false">IMSUM('Calcs - Force summation'!T76,'Calcs - Force summation'!T86,'Calcs - Force summation'!T96)</f>
        <v>6.87</v>
      </c>
      <c r="F58" s="77" t="str">
        <f aca="false">IMSUM('Calcs - Force summation'!U76,'Calcs - Force summation'!U86,'Calcs - Force summation'!U96)</f>
        <v>9.328</v>
      </c>
      <c r="G58" s="80" t="str">
        <f aca="false">IMSUM('Calcs - Force summation'!V76,'Calcs - Force summation'!V86,'Calcs - Force summation'!V96)</f>
        <v>3.5</v>
      </c>
    </row>
    <row collapsed="false" customFormat="false" customHeight="false" hidden="false" ht="14.5" outlineLevel="0" r="59">
      <c r="A59" s="54"/>
      <c r="B59" s="79" t="str">
        <f aca="false">IMSUM('Calcs - Force summation'!Q77,'Calcs - Force summation'!Q87,'Calcs - Force summation'!Q97)</f>
        <v>0</v>
      </c>
      <c r="C59" s="77" t="str">
        <f aca="false">IMSUM('Calcs - Force summation'!R77,'Calcs - Force summation'!R87,'Calcs - Force summation'!R97)</f>
        <v>0</v>
      </c>
      <c r="D59" s="77" t="str">
        <f aca="false">IMSUM('Calcs - Force summation'!S77,'Calcs - Force summation'!S87,'Calcs - Force summation'!S97)</f>
        <v>0</v>
      </c>
      <c r="E59" s="77" t="str">
        <f aca="false">IMSUM('Calcs - Force summation'!T77,'Calcs - Force summation'!T87,'Calcs - Force summation'!T97)</f>
        <v>0</v>
      </c>
      <c r="F59" s="77" t="str">
        <f aca="false">IMSUM('Calcs - Force summation'!U77,'Calcs - Force summation'!U87,'Calcs - Force summation'!U97)</f>
        <v>0</v>
      </c>
      <c r="G59" s="80" t="str">
        <f aca="false">IMSUM('Calcs - Force summation'!V77,'Calcs - Force summation'!V87,'Calcs - Force summation'!V97)</f>
        <v>0</v>
      </c>
    </row>
    <row collapsed="false" customFormat="false" customHeight="false" hidden="false" ht="14.5" outlineLevel="0" r="60">
      <c r="A60" s="54"/>
      <c r="B60" s="79" t="str">
        <f aca="false">IMSUM('Calcs - Force summation'!Q78,'Calcs - Force summation'!Q88,'Calcs - Force summation'!Q98)</f>
        <v>0</v>
      </c>
      <c r="C60" s="77" t="str">
        <f aca="false">IMSUM('Calcs - Force summation'!R78,'Calcs - Force summation'!R88,'Calcs - Force summation'!R98)</f>
        <v>2.54423197717096e-15-0.728696999999996i</v>
      </c>
      <c r="D60" s="77" t="str">
        <f aca="false">IMSUM('Calcs - Force summation'!S78,'Calcs - Force summation'!S88,'Calcs - Force summation'!S98)</f>
        <v>-0.248006609999998-1.73182090144948e-15i</v>
      </c>
      <c r="E60" s="77" t="str">
        <f aca="false">IMSUM('Calcs - Force summation'!T78,'Calcs - Force summation'!T88,'Calcs - Force summation'!T98)</f>
        <v>0.00025280999999999+1.76536279454585e-18i</v>
      </c>
      <c r="F60" s="77" t="str">
        <f aca="false">IMSUM('Calcs - Force summation'!U78,'Calcs - Force summation'!U88,'Calcs - Force summation'!U98)</f>
        <v>-1.79867152651842e-15+0.515159999999997i</v>
      </c>
      <c r="G60" s="80" t="str">
        <f aca="false">IMSUM('Calcs - Force summation'!V78,'Calcs - Force summation'!V88,'Calcs - Force summation'!V98)</f>
        <v>0</v>
      </c>
    </row>
    <row collapsed="false" customFormat="false" customHeight="false" hidden="false" ht="14.5" outlineLevel="0" r="61">
      <c r="A61" s="54"/>
      <c r="B61" s="81" t="str">
        <f aca="false">IMSUM('Calcs - Force summation'!Q79,'Calcs - Force summation'!Q89,'Calcs - Force summation'!Q99)</f>
        <v>0</v>
      </c>
      <c r="C61" s="77" t="str">
        <f aca="false">IMSUM('Calcs - Force summation'!R79,'Calcs - Force summation'!R89,'Calcs - Force summation'!R99)</f>
        <v>0</v>
      </c>
      <c r="D61" s="77" t="str">
        <f aca="false">IMSUM('Calcs - Force summation'!S79,'Calcs - Force summation'!S89,'Calcs - Force summation'!S99)</f>
        <v>0</v>
      </c>
      <c r="E61" s="77" t="str">
        <f aca="false">IMSUM('Calcs - Force summation'!T79,'Calcs - Force summation'!T89,'Calcs - Force summation'!T99)</f>
        <v>0</v>
      </c>
      <c r="F61" s="77" t="str">
        <f aca="false">IMSUM('Calcs - Force summation'!U79,'Calcs - Force summation'!U89,'Calcs - Force summation'!U99)</f>
        <v>0</v>
      </c>
      <c r="G61" s="82" t="str">
        <f aca="false">IMSUM('Calcs - Force summation'!V79,'Calcs - Force summation'!V89,'Calcs - Force summation'!V99)</f>
        <v>0</v>
      </c>
    </row>
    <row collapsed="false" customFormat="false" customHeight="true" hidden="false" ht="24.6" outlineLevel="0" r="64">
      <c r="A64" s="17" t="s">
        <v>362</v>
      </c>
      <c r="B64" s="17"/>
      <c r="C64" s="17"/>
      <c r="D64" s="17"/>
      <c r="E64" s="17"/>
      <c r="F64" s="17"/>
      <c r="G64" s="17"/>
      <c r="H64" s="17"/>
      <c r="I64" s="17"/>
      <c r="J64" s="17"/>
    </row>
    <row collapsed="false" customFormat="false" customHeight="false" hidden="false" ht="14.5" outlineLevel="0" r="65">
      <c r="A65" s="44" t="s">
        <v>384</v>
      </c>
      <c r="B65" s="44"/>
      <c r="C65" s="44"/>
      <c r="E65" s="21" t="n">
        <f aca="false">freq</f>
        <v>0.159</v>
      </c>
      <c r="F65" s="27" t="s">
        <v>16</v>
      </c>
    </row>
    <row collapsed="false" customFormat="false" customHeight="false" hidden="false" ht="14.5" outlineLevel="0" r="66">
      <c r="A66" s="54"/>
      <c r="B66" s="54"/>
      <c r="C66" s="54"/>
      <c r="D66" s="54"/>
      <c r="E66" s="54"/>
      <c r="F66" s="54"/>
      <c r="G66" s="54"/>
    </row>
    <row collapsed="false" customFormat="false" customHeight="false" hidden="false" ht="14.5" outlineLevel="0" r="67">
      <c r="A67" s="54"/>
      <c r="B67" s="76" t="str">
        <f aca="false">IMSUM('Calcs - Force summation'!Q107,'Calcs - Force summation'!Q117,'Calcs - Force summation'!Q127)</f>
        <v>-23.088320684573+1.95665876346859e-07i</v>
      </c>
      <c r="C67" s="77" t="str">
        <f aca="false">IMSUM('Calcs - Force summation'!R107,'Calcs - Force summation'!R117,'Calcs - Force summation'!R127)</f>
        <v>0.001099852835728+9.21200475456185e-09i</v>
      </c>
      <c r="D67" s="77" t="str">
        <f aca="false">IMSUM('Calcs - Force summation'!S107,'Calcs - Force summation'!S117,'Calcs - Force summation'!S127)</f>
        <v>0.00222599287292619+7.01854820324244e-09i</v>
      </c>
      <c r="E67" s="77" t="str">
        <f aca="false">IMSUM('Calcs - Force summation'!T107,'Calcs - Force summation'!T117,'Calcs - Force summation'!T127)</f>
        <v>0.0014445560799957+1.54427762252844e-08i</v>
      </c>
      <c r="F67" s="77" t="str">
        <f aca="false">IMSUM('Calcs - Force summation'!U107,'Calcs - Force summation'!U117,'Calcs - Force summation'!U127)</f>
        <v>11.5168568622865-9.58828454343936e-08i</v>
      </c>
      <c r="G67" s="78" t="str">
        <f aca="false">IMSUM('Calcs - Force summation'!V107,'Calcs - Force summation'!V117,'Calcs - Force summation'!V127)</f>
        <v>1.93739661401157-8.18583261418653e-08i</v>
      </c>
    </row>
    <row collapsed="false" customFormat="false" customHeight="false" hidden="false" ht="14.5" outlineLevel="0" r="68">
      <c r="A68" s="54"/>
      <c r="B68" s="79" t="str">
        <f aca="false">IMSUM('Calcs - Force summation'!Q108,'Calcs - Force summation'!Q118,'Calcs - Force summation'!Q128)</f>
        <v>0.00113609230484512-1.39742990388365e-08i</v>
      </c>
      <c r="C68" s="77" t="str">
        <f aca="false">IMSUM('Calcs - Force summation'!R108,'Calcs - Force summation'!R118,'Calcs - Force summation'!R128)</f>
        <v>-41.2820451445728+2.9057201374028e-07i</v>
      </c>
      <c r="D68" s="77" t="str">
        <f aca="false">IMSUM('Calcs - Force summation'!S108,'Calcs - Force summation'!S118,'Calcs - Force summation'!S128)</f>
        <v>-1.03407574544572-8.8121826284567e-07i</v>
      </c>
      <c r="E68" s="77" t="str">
        <f aca="false">IMSUM('Calcs - Force summation'!T108,'Calcs - Force summation'!T118,'Calcs - Force summation'!T128)</f>
        <v>-64.3162644891458+5.01716216428802e-07i</v>
      </c>
      <c r="F68" s="77" t="str">
        <f aca="false">IMSUM('Calcs - Force summation'!U108,'Calcs - Force summation'!U118,'Calcs - Force summation'!U128)</f>
        <v>-0.00066978044813169+1.63463131469189e-09i</v>
      </c>
      <c r="G68" s="80" t="str">
        <f aca="false">IMSUM('Calcs - Force summation'!V108,'Calcs - Force summation'!V118,'Calcs - Force summation'!V128)</f>
        <v>0.00911640685371935-1.24072999786769e-08i</v>
      </c>
    </row>
    <row collapsed="false" customFormat="false" customHeight="false" hidden="false" ht="14.5" outlineLevel="0" r="69">
      <c r="A69" s="54"/>
      <c r="B69" s="79" t="str">
        <f aca="false">IMSUM('Calcs - Force summation'!Q109,'Calcs - Force summation'!Q119,'Calcs - Force summation'!Q129)</f>
        <v>0.0020688443871879+6.17582253179674e-06i</v>
      </c>
      <c r="C69" s="77" t="str">
        <f aca="false">IMSUM('Calcs - Force summation'!R109,'Calcs - Force summation'!R119,'Calcs - Force summation'!R129)</f>
        <v>-1.05247722368596+0.000367136215002131i</v>
      </c>
      <c r="D69" s="77" t="str">
        <f aca="false">IMSUM('Calcs - Force summation'!S109,'Calcs - Force summation'!S119,'Calcs - Force summation'!S129)</f>
        <v>3434.14106961206+0.00344415601761007i</v>
      </c>
      <c r="E69" s="77" t="str">
        <f aca="false">IMSUM('Calcs - Force summation'!T109,'Calcs - Force summation'!T119,'Calcs - Force summation'!T129)</f>
        <v>-2.08886545280608+0.00055676709394923i</v>
      </c>
      <c r="F69" s="77" t="str">
        <f aca="false">IMSUM('Calcs - Force summation'!U109,'Calcs - Force summation'!U119,'Calcs - Force summation'!U129)</f>
        <v>0.0308208690014024-2.91886485209479e-06i</v>
      </c>
      <c r="G69" s="80" t="str">
        <f aca="false">IMSUM('Calcs - Force summation'!V109,'Calcs - Force summation'!V119,'Calcs - Force summation'!V129)</f>
        <v>-0.00063759556927068+8.38488326395955e-06i</v>
      </c>
    </row>
    <row collapsed="false" customFormat="false" customHeight="false" hidden="false" ht="14.5" outlineLevel="0" r="70">
      <c r="A70" s="54"/>
      <c r="B70" s="79" t="str">
        <f aca="false">IMSUM('Calcs - Force summation'!Q110,'Calcs - Force summation'!Q120,'Calcs - Force summation'!Q130)</f>
        <v>0.0016216934055268-3.00698389214964e-08i</v>
      </c>
      <c r="C70" s="77" t="str">
        <f aca="false">IMSUM('Calcs - Force summation'!R110,'Calcs - Force summation'!R120,'Calcs - Force summation'!R130)</f>
        <v>-64.3086801891458+2.90716564328194e-07i</v>
      </c>
      <c r="D70" s="77" t="str">
        <f aca="false">IMSUM('Calcs - Force summation'!S110,'Calcs - Force summation'!S120,'Calcs - Force summation'!S130)</f>
        <v>-2.06295706244572-3.28012812083043e-06i</v>
      </c>
      <c r="E70" s="77" t="str">
        <f aca="false">IMSUM('Calcs - Force summation'!T110,'Calcs - Force summation'!T120,'Calcs - Force summation'!T130)</f>
        <v>-18946.9353191891+5.34355747050995e-07i</v>
      </c>
      <c r="F70" s="77" t="str">
        <f aca="false">IMSUM('Calcs - Force summation'!U110,'Calcs - Force summation'!U120,'Calcs - Force summation'!U130)</f>
        <v>0.00032393277349207+4.60636355940673e-09i</v>
      </c>
      <c r="G70" s="80" t="str">
        <f aca="false">IMSUM('Calcs - Force summation'!V110,'Calcs - Force summation'!V120,'Calcs - Force summation'!V130)</f>
        <v>0.0155632538891462-1.59821665666441e-08i</v>
      </c>
    </row>
    <row collapsed="false" customFormat="false" customHeight="false" hidden="false" ht="14.5" outlineLevel="0" r="71">
      <c r="A71" s="54"/>
      <c r="B71" s="79" t="str">
        <f aca="false">IMSUM('Calcs - Force summation'!Q111,'Calcs - Force summation'!Q121,'Calcs - Force summation'!Q131)</f>
        <v>11.5158456222865-9.73142550956277e-08i</v>
      </c>
      <c r="C71" s="77" t="str">
        <f aca="false">IMSUM('Calcs - Force summation'!R111,'Calcs - Force summation'!R121,'Calcs - Force summation'!R131)</f>
        <v>-0.00055184360117373+2.30172799540759e-09i</v>
      </c>
      <c r="D71" s="77" t="str">
        <f aca="false">IMSUM('Calcs - Force summation'!S111,'Calcs - Force summation'!S121,'Calcs - Force summation'!S131)</f>
        <v>0.0306853930170464+6.07226681630618e-08i</v>
      </c>
      <c r="E71" s="77" t="str">
        <f aca="false">IMSUM('Calcs - Force summation'!T111,'Calcs - Force summation'!T121,'Calcs - Force summation'!T131)</f>
        <v>0.00055721637026771+2.92929867919851e-09i</v>
      </c>
      <c r="F71" s="77" t="str">
        <f aca="false">IMSUM('Calcs - Force summation'!U111,'Calcs - Force summation'!U121,'Calcs - Force summation'!U131)</f>
        <v>-5947.84557013337+4.76480511798565e-08i</v>
      </c>
      <c r="G71" s="80" t="str">
        <f aca="false">IMSUM('Calcs - Force summation'!V111,'Calcs - Force summation'!V121,'Calcs - Force summation'!V131)</f>
        <v>-0.986336772228649+4.06439132211968e-08i</v>
      </c>
    </row>
    <row collapsed="false" customFormat="false" customHeight="false" hidden="false" ht="14.5" outlineLevel="0" r="72">
      <c r="A72" s="54"/>
      <c r="B72" s="81" t="str">
        <f aca="false">IMSUM('Calcs - Force summation'!Q112,'Calcs - Force summation'!Q122,'Calcs - Force summation'!Q132)</f>
        <v>1.91188108256584+7.78314293981836e-09i</v>
      </c>
      <c r="C72" s="77" t="str">
        <f aca="false">IMSUM('Calcs - Force summation'!R112,'Calcs - Force summation'!R122,'Calcs - Force summation'!R132)</f>
        <v>0.00927172488651216-1.79054314145129e-08i</v>
      </c>
      <c r="D72" s="77" t="str">
        <f aca="false">IMSUM('Calcs - Force summation'!S112,'Calcs - Force summation'!S122,'Calcs - Force summation'!S132)</f>
        <v>-0.0013135544716628-1.09934728326173e-08i</v>
      </c>
      <c r="E72" s="77" t="str">
        <f aca="false">IMSUM('Calcs - Force summation'!T112,'Calcs - Force summation'!T122,'Calcs - Force summation'!T132)</f>
        <v>0.0151573744282196+1.84399411430475e-08i</v>
      </c>
      <c r="F72" s="77" t="str">
        <f aca="false">IMSUM('Calcs - Force summation'!U112,'Calcs - Force summation'!U122,'Calcs - Force summation'!U132)</f>
        <v>-0.971981335782918-5.40786914676817e-09i</v>
      </c>
      <c r="G72" s="82" t="str">
        <f aca="false">IMSUM('Calcs - Force summation'!V112,'Calcs - Force summation'!V122,'Calcs - Force summation'!V132)</f>
        <v>-89.7926284337187+1.39368831491818e-10i</v>
      </c>
    </row>
    <row collapsed="false" customFormat="false" customHeight="true" hidden="false" ht="24.6" outlineLevel="0" r="75">
      <c r="A75" s="17" t="s">
        <v>364</v>
      </c>
      <c r="B75" s="17"/>
      <c r="C75" s="17"/>
      <c r="D75" s="17"/>
      <c r="E75" s="17"/>
      <c r="F75" s="17"/>
      <c r="G75" s="17"/>
      <c r="H75" s="17"/>
      <c r="I75" s="17"/>
      <c r="J75" s="17"/>
    </row>
    <row collapsed="false" customFormat="false" customHeight="false" hidden="false" ht="14.5" outlineLevel="0" r="76">
      <c r="A76" s="44" t="s">
        <v>384</v>
      </c>
      <c r="B76" s="44"/>
      <c r="C76" s="44"/>
      <c r="E76" s="21" t="n">
        <f aca="false">freq</f>
        <v>0.159</v>
      </c>
      <c r="F76" s="27" t="s">
        <v>16</v>
      </c>
    </row>
    <row collapsed="false" customFormat="false" customHeight="false" hidden="false" ht="14.5" outlineLevel="0" r="77">
      <c r="A77" s="54"/>
      <c r="B77" s="54"/>
      <c r="C77" s="54"/>
      <c r="D77" s="54"/>
      <c r="E77" s="54"/>
      <c r="F77" s="54"/>
      <c r="G77" s="54"/>
    </row>
    <row collapsed="false" customFormat="false" customHeight="false" hidden="false" ht="14.5" outlineLevel="0" r="78">
      <c r="A78" s="54"/>
      <c r="B78" s="76" t="str">
        <f aca="false">IMSUM('Calcs - Force summation'!Q140,'Calcs - Force summation'!Q150,'Calcs - Force summation'!Q160)</f>
        <v>-23.088320684573+1.95665876346859e-07i</v>
      </c>
      <c r="C78" s="77" t="str">
        <f aca="false">IMSUM('Calcs - Force summation'!R140,'Calcs - Force summation'!R150,'Calcs - Force summation'!R160)</f>
        <v>0.001099852835728+9.21200475456185e-09i</v>
      </c>
      <c r="D78" s="77" t="str">
        <f aca="false">IMSUM('Calcs - Force summation'!S140,'Calcs - Force summation'!S150,'Calcs - Force summation'!S160)</f>
        <v>0.00222599287292619+7.01854820324244e-09i</v>
      </c>
      <c r="E78" s="77" t="str">
        <f aca="false">IMSUM('Calcs - Force summation'!T140,'Calcs - Force summation'!T150,'Calcs - Force summation'!T160)</f>
        <v>0.0014445560799957+1.54427762252844e-08i</v>
      </c>
      <c r="F78" s="77" t="str">
        <f aca="false">IMSUM('Calcs - Force summation'!U140,'Calcs - Force summation'!U150,'Calcs - Force summation'!U160)</f>
        <v>11.5168568622865-9.58828454343936e-08i</v>
      </c>
      <c r="G78" s="78" t="str">
        <f aca="false">IMSUM('Calcs - Force summation'!V140,'Calcs - Force summation'!V150,'Calcs - Force summation'!V160)</f>
        <v>1.93739661401157-8.18583261418653e-08i</v>
      </c>
    </row>
    <row collapsed="false" customFormat="false" customHeight="false" hidden="false" ht="14.5" outlineLevel="0" r="79">
      <c r="A79" s="54"/>
      <c r="B79" s="79" t="str">
        <f aca="false">IMSUM('Calcs - Force summation'!Q141,'Calcs - Force summation'!Q151,'Calcs - Force summation'!Q161)</f>
        <v>0.00113609230484512-1.39742990388365e-08i</v>
      </c>
      <c r="C79" s="77" t="str">
        <f aca="false">IMSUM('Calcs - Force summation'!R141,'Calcs - Force summation'!R151,'Calcs - Force summation'!R161)</f>
        <v>-41.2820451445728+2.9057201374028e-07i</v>
      </c>
      <c r="D79" s="77" t="str">
        <f aca="false">IMSUM('Calcs - Force summation'!S141,'Calcs - Force summation'!S151,'Calcs - Force summation'!S161)</f>
        <v>-1.03407574544572-8.8121826284567e-07i</v>
      </c>
      <c r="E79" s="77" t="str">
        <f aca="false">IMSUM('Calcs - Force summation'!T141,'Calcs - Force summation'!T151,'Calcs - Force summation'!T161)</f>
        <v>-64.3162644891458+5.01716216428802e-07i</v>
      </c>
      <c r="F79" s="77" t="str">
        <f aca="false">IMSUM('Calcs - Force summation'!U141,'Calcs - Force summation'!U151,'Calcs - Force summation'!U161)</f>
        <v>-0.00066978044813169+1.63463131469189e-09i</v>
      </c>
      <c r="G79" s="80" t="str">
        <f aca="false">IMSUM('Calcs - Force summation'!V141,'Calcs - Force summation'!V151,'Calcs - Force summation'!V161)</f>
        <v>0.00911640685371935-1.24072999786769e-08i</v>
      </c>
    </row>
    <row collapsed="false" customFormat="false" customHeight="false" hidden="false" ht="14.5" outlineLevel="0" r="80">
      <c r="A80" s="54"/>
      <c r="B80" s="79" t="str">
        <f aca="false">IMSUM('Calcs - Force summation'!Q142,'Calcs - Force summation'!Q152,'Calcs - Force summation'!Q162)</f>
        <v>0.0020688443871879+6.17582253179674e-06i</v>
      </c>
      <c r="C80" s="77" t="str">
        <f aca="false">IMSUM('Calcs - Force summation'!R142,'Calcs - Force summation'!R152,'Calcs - Force summation'!R162)</f>
        <v>-1.05247722368596+0.000367136215002131i</v>
      </c>
      <c r="D80" s="77" t="str">
        <f aca="false">IMSUM('Calcs - Force summation'!S142,'Calcs - Force summation'!S152,'Calcs - Force summation'!S162)</f>
        <v>-17.6589303879449+0.00344415601761007i</v>
      </c>
      <c r="E80" s="77" t="str">
        <f aca="false">IMSUM('Calcs - Force summation'!T142,'Calcs - Force summation'!T152,'Calcs - Force summation'!T162)</f>
        <v>-1.97912545280608+0.00055676709394923i</v>
      </c>
      <c r="F80" s="77" t="str">
        <f aca="false">IMSUM('Calcs - Force summation'!U142,'Calcs - Force summation'!U152,'Calcs - Force summation'!U162)</f>
        <v>-0.00185113099859759-2.91886485209479e-06i</v>
      </c>
      <c r="G80" s="80" t="str">
        <f aca="false">IMSUM('Calcs - Force summation'!V142,'Calcs - Force summation'!V152,'Calcs - Force summation'!V162)</f>
        <v>-0.00063759556927068+8.38488326395955e-06i</v>
      </c>
    </row>
    <row collapsed="false" customFormat="false" customHeight="false" hidden="false" ht="14.5" outlineLevel="0" r="81">
      <c r="A81" s="54"/>
      <c r="B81" s="79" t="str">
        <f aca="false">IMSUM('Calcs - Force summation'!Q143,'Calcs - Force summation'!Q153,'Calcs - Force summation'!Q163)</f>
        <v>0.0016216934055268-3.00698389214964e-08i</v>
      </c>
      <c r="C81" s="77" t="str">
        <f aca="false">IMSUM('Calcs - Force summation'!R143,'Calcs - Force summation'!R153,'Calcs - Force summation'!R163)</f>
        <v>-64.3086801891458+2.90716564328194e-07i</v>
      </c>
      <c r="D81" s="77" t="str">
        <f aca="false">IMSUM('Calcs - Force summation'!S143,'Calcs - Force summation'!S153,'Calcs - Force summation'!S163)</f>
        <v>-1.95321706244572-3.28012812083043e-06i</v>
      </c>
      <c r="E81" s="77" t="str">
        <f aca="false">IMSUM('Calcs - Force summation'!T143,'Calcs - Force summation'!T153,'Calcs - Force summation'!T163)</f>
        <v>-122.935319189145+5.34355747050995e-07i</v>
      </c>
      <c r="F81" s="77" t="str">
        <f aca="false">IMSUM('Calcs - Force summation'!U143,'Calcs - Force summation'!U153,'Calcs - Force summation'!U163)</f>
        <v>-0.00053966722650793+4.60636355940673e-09i</v>
      </c>
      <c r="G81" s="80" t="str">
        <f aca="false">IMSUM('Calcs - Force summation'!V143,'Calcs - Force summation'!V153,'Calcs - Force summation'!V163)</f>
        <v>0.0141941538891462-1.59821665666441e-08i</v>
      </c>
    </row>
    <row collapsed="false" customFormat="false" customHeight="false" hidden="false" ht="14.5" outlineLevel="0" r="82">
      <c r="A82" s="54"/>
      <c r="B82" s="79" t="str">
        <f aca="false">IMSUM('Calcs - Force summation'!Q144,'Calcs - Force summation'!Q154,'Calcs - Force summation'!Q164)</f>
        <v>11.5158456222865-9.73142550956277e-08i</v>
      </c>
      <c r="C82" s="77" t="str">
        <f aca="false">IMSUM('Calcs - Force summation'!R144,'Calcs - Force summation'!R154,'Calcs - Force summation'!R164)</f>
        <v>-0.00055184360117373+2.30172799540759e-09i</v>
      </c>
      <c r="D82" s="77" t="str">
        <f aca="false">IMSUM('Calcs - Force summation'!S144,'Calcs - Force summation'!S154,'Calcs - Force summation'!S164)</f>
        <v>-0.00198660698295365+6.07226681630618e-08i</v>
      </c>
      <c r="E82" s="77" t="str">
        <f aca="false">IMSUM('Calcs - Force summation'!T144,'Calcs - Force summation'!T154,'Calcs - Force summation'!T164)</f>
        <v>-0.00030638362973229+2.92929867919851e-09i</v>
      </c>
      <c r="F82" s="77" t="str">
        <f aca="false">IMSUM('Calcs - Force summation'!U144,'Calcs - Force summation'!U154,'Calcs - Force summation'!U164)</f>
        <v>-5.7455701333719+4.76480511798565e-08i</v>
      </c>
      <c r="G82" s="80" t="str">
        <f aca="false">IMSUM('Calcs - Force summation'!V144,'Calcs - Force summation'!V154,'Calcs - Force summation'!V164)</f>
        <v>-0.985488392228649+4.06439132211968e-08i</v>
      </c>
    </row>
    <row collapsed="false" customFormat="false" customHeight="false" hidden="false" ht="14.5" outlineLevel="0" r="83">
      <c r="A83" s="54"/>
      <c r="B83" s="81" t="str">
        <f aca="false">IMSUM('Calcs - Force summation'!Q145,'Calcs - Force summation'!Q155,'Calcs - Force summation'!Q165)</f>
        <v>1.91188108256584+7.78314293981836e-09i</v>
      </c>
      <c r="C83" s="77" t="str">
        <f aca="false">IMSUM('Calcs - Force summation'!R145,'Calcs - Force summation'!R155,'Calcs - Force summation'!R165)</f>
        <v>0.00927172488651216-1.79054314145129e-08i</v>
      </c>
      <c r="D83" s="77" t="str">
        <f aca="false">IMSUM('Calcs - Force summation'!S145,'Calcs - Force summation'!S155,'Calcs - Force summation'!S165)</f>
        <v>-0.0013135544716628-1.09934728326173e-08i</v>
      </c>
      <c r="E83" s="77" t="str">
        <f aca="false">IMSUM('Calcs - Force summation'!T145,'Calcs - Force summation'!T155,'Calcs - Force summation'!T165)</f>
        <v>0.0151573744282196+1.84399411430475e-08i</v>
      </c>
      <c r="F83" s="77" t="str">
        <f aca="false">IMSUM('Calcs - Force summation'!U145,'Calcs - Force summation'!U155,'Calcs - Force summation'!U165)</f>
        <v>-0.971981335782918-5.40786914676817e-09i</v>
      </c>
      <c r="G83" s="82" t="str">
        <f aca="false">IMSUM('Calcs - Force summation'!V145,'Calcs - Force summation'!V155,'Calcs - Force summation'!V165)</f>
        <v>-89.7926284337187+1.39368831491818e-10i</v>
      </c>
    </row>
    <row collapsed="false" customFormat="false" customHeight="true" hidden="false" ht="24.6" outlineLevel="0" r="86">
      <c r="A86" s="17" t="s">
        <v>385</v>
      </c>
      <c r="B86" s="17"/>
      <c r="C86" s="17"/>
      <c r="D86" s="17"/>
      <c r="E86" s="17"/>
      <c r="F86" s="17"/>
      <c r="G86" s="17"/>
      <c r="H86" s="17"/>
      <c r="I86" s="17"/>
      <c r="J86" s="17"/>
    </row>
    <row collapsed="false" customFormat="false" customHeight="true" hidden="false" ht="29.85" outlineLevel="0" r="87">
      <c r="A87" s="16" t="s">
        <v>386</v>
      </c>
      <c r="B87" s="16"/>
      <c r="C87" s="16"/>
      <c r="D87" s="16"/>
      <c r="E87" s="16"/>
      <c r="F87" s="16"/>
      <c r="G87" s="16"/>
      <c r="H87" s="16"/>
      <c r="I87" s="16"/>
      <c r="J87" s="16"/>
    </row>
    <row collapsed="false" customFormat="false" customHeight="false" hidden="false" ht="14.5" outlineLevel="0" r="89">
      <c r="B89" s="73" t="str">
        <f aca="false">'Calcs - Force summation'!Q173</f>
        <v>6+5i</v>
      </c>
    </row>
    <row collapsed="false" customFormat="false" customHeight="false" hidden="false" ht="14.5" outlineLevel="0" r="90">
      <c r="B90" s="74" t="str">
        <f aca="false">'Calcs - Force summation'!Q174</f>
        <v>8.2+23i</v>
      </c>
    </row>
    <row collapsed="false" customFormat="false" customHeight="false" hidden="false" ht="14.5" outlineLevel="0" r="91">
      <c r="B91" s="74" t="str">
        <f aca="false">'Calcs - Force summation'!Q175</f>
        <v>56.2-5i</v>
      </c>
    </row>
    <row collapsed="false" customFormat="false" customHeight="false" hidden="false" ht="14.5" outlineLevel="0" r="92">
      <c r="B92" s="74" t="str">
        <f aca="false">'Calcs - Force summation'!Q176</f>
        <v>2-53i</v>
      </c>
    </row>
    <row collapsed="false" customFormat="false" customHeight="false" hidden="false" ht="14.5" outlineLevel="0" r="93">
      <c r="B93" s="74" t="str">
        <f aca="false">'Calcs - Force summation'!Q177</f>
        <v>6200+1300i</v>
      </c>
    </row>
    <row collapsed="false" customFormat="false" customHeight="false" hidden="false" ht="14.5" outlineLevel="0" r="94">
      <c r="B94" s="75" t="str">
        <f aca="false">'Calcs - Force summation'!Q178</f>
        <v>5300-23300i</v>
      </c>
    </row>
    <row collapsed="false" customFormat="false" customHeight="true" hidden="false" ht="24.6" outlineLevel="0" r="97">
      <c r="A97" s="17" t="s">
        <v>387</v>
      </c>
      <c r="B97" s="17"/>
      <c r="C97" s="17"/>
      <c r="D97" s="17"/>
      <c r="E97" s="17"/>
      <c r="F97" s="17"/>
      <c r="G97" s="17"/>
      <c r="H97" s="17"/>
      <c r="I97" s="17"/>
      <c r="J97" s="17"/>
    </row>
    <row collapsed="false" customFormat="false" customHeight="true" hidden="false" ht="44" outlineLevel="0" r="98">
      <c r="A98" s="16" t="s">
        <v>388</v>
      </c>
      <c r="B98" s="16"/>
      <c r="C98" s="16"/>
      <c r="D98" s="16"/>
      <c r="E98" s="16"/>
      <c r="F98" s="16"/>
      <c r="G98" s="16"/>
      <c r="H98" s="16"/>
      <c r="I98" s="16"/>
      <c r="J98" s="16"/>
    </row>
    <row collapsed="false" customFormat="false" customHeight="false" hidden="false" ht="14.5" outlineLevel="0" r="100">
      <c r="B100" s="73" t="str">
        <f aca="false">'Calcs - Force summation'!Q186</f>
        <v>0.00387439302323404+8.24325588972951i</v>
      </c>
    </row>
    <row collapsed="false" customFormat="false" customHeight="false" hidden="false" ht="14.5" outlineLevel="0" r="101">
      <c r="B101" s="74" t="str">
        <f aca="false">'Calcs - Force summation'!Q187</f>
        <v>0.00011889738788433+589.404412470422i</v>
      </c>
    </row>
    <row collapsed="false" customFormat="false" customHeight="false" hidden="false" ht="14.5" outlineLevel="0" r="102">
      <c r="B102" s="74" t="str">
        <f aca="false">'Calcs - Force summation'!Q188</f>
        <v>11376.7440966769-63.5126154322011i</v>
      </c>
    </row>
    <row collapsed="false" customFormat="false" customHeight="false" hidden="false" ht="14.5" outlineLevel="0" r="103">
      <c r="B103" s="74" t="str">
        <f aca="false">'Calcs - Force summation'!Q189</f>
        <v>52027.3890830443</v>
      </c>
    </row>
    <row collapsed="false" customFormat="false" customHeight="false" hidden="false" ht="14.5" outlineLevel="0" r="104">
      <c r="B104" s="74" t="str">
        <f aca="false">'Calcs - Force summation'!Q190</f>
        <v>-38.2898221218425+0.10615277584585i</v>
      </c>
    </row>
    <row collapsed="false" customFormat="false" customHeight="false" hidden="false" ht="14.5" outlineLevel="0" r="105">
      <c r="B105" s="75" t="str">
        <f aca="false">'Calcs - Force summation'!Q191</f>
        <v>1.01106934390178-292.808914797704i</v>
      </c>
    </row>
    <row collapsed="false" customFormat="false" customHeight="true" hidden="false" ht="29.85" outlineLevel="0" r="109">
      <c r="A109" s="15" t="s">
        <v>369</v>
      </c>
      <c r="B109" s="15"/>
      <c r="C109" s="15"/>
      <c r="D109" s="15"/>
      <c r="E109" s="15"/>
      <c r="F109" s="15"/>
      <c r="G109" s="15"/>
      <c r="H109" s="15"/>
      <c r="I109" s="15"/>
      <c r="J109" s="15"/>
    </row>
    <row collapsed="false" customFormat="false" customHeight="true" hidden="false" ht="14.9" outlineLevel="0" r="110">
      <c r="A110" s="16" t="s">
        <v>352</v>
      </c>
      <c r="B110" s="16"/>
      <c r="C110" s="16"/>
      <c r="D110" s="16"/>
      <c r="E110" s="16"/>
      <c r="F110" s="16"/>
      <c r="G110" s="16"/>
      <c r="H110" s="16"/>
      <c r="I110" s="16"/>
      <c r="J110" s="16"/>
    </row>
    <row collapsed="false" customFormat="false" customHeight="true" hidden="false" ht="24.85" outlineLevel="0" r="112">
      <c r="A112" s="17" t="s">
        <v>353</v>
      </c>
      <c r="B112" s="17"/>
      <c r="C112" s="17"/>
      <c r="D112" s="17"/>
      <c r="E112" s="17"/>
      <c r="F112" s="17"/>
      <c r="G112" s="17"/>
      <c r="H112" s="17"/>
      <c r="I112" s="17"/>
      <c r="J112" s="17"/>
    </row>
    <row collapsed="false" customFormat="false" customHeight="false" hidden="false" ht="14.5" outlineLevel="0" r="113">
      <c r="A113" s="44" t="s">
        <v>384</v>
      </c>
      <c r="B113" s="44"/>
      <c r="C113" s="44"/>
      <c r="E113" s="21" t="n">
        <f aca="false">freq</f>
        <v>0.159</v>
      </c>
      <c r="F113" s="27" t="s">
        <v>16</v>
      </c>
    </row>
    <row collapsed="false" customFormat="false" customHeight="false" hidden="false" ht="14.5" outlineLevel="0" r="114">
      <c r="A114" s="54"/>
      <c r="B114" s="54"/>
      <c r="C114" s="54"/>
      <c r="D114" s="54"/>
      <c r="E114" s="54"/>
      <c r="F114" s="54"/>
      <c r="G114" s="54"/>
    </row>
    <row collapsed="false" customFormat="false" customHeight="false" hidden="false" ht="14.5" outlineLevel="0" r="115">
      <c r="A115" s="54"/>
      <c r="B115" s="76" t="str">
        <f aca="false">IMSUM('Calcs - Force summation'!Q203)</f>
        <v>-14254.0092629999-9.95352146909225e-11i</v>
      </c>
      <c r="C115" s="77" t="str">
        <f aca="false">IMSUM('Calcs - Force summation'!R203)</f>
        <v>0</v>
      </c>
      <c r="D115" s="77" t="str">
        <f aca="false">IMSUM('Calcs - Force summation'!S203)</f>
        <v>0</v>
      </c>
      <c r="E115" s="77" t="str">
        <f aca="false">IMSUM('Calcs - Force summation'!T203)</f>
        <v>0.126404999999999+8.82681397272925e-16i</v>
      </c>
      <c r="F115" s="77" t="str">
        <f aca="false">IMSUM('Calcs - Force summation'!U203)</f>
        <v>0</v>
      </c>
      <c r="G115" s="78" t="str">
        <f aca="false">IMSUM('Calcs - Force summation'!V203)</f>
        <v>-0.0303371999999998-2.11843535345502e-16i</v>
      </c>
    </row>
    <row collapsed="false" customFormat="false" customHeight="false" hidden="false" ht="14.5" outlineLevel="0" r="116">
      <c r="A116" s="54"/>
      <c r="B116" s="79" t="str">
        <f aca="false">IMSUM('Calcs - Force summation'!Q204)</f>
        <v>-0.0505619999999996-3.5307255890917e-16i</v>
      </c>
      <c r="C116" s="77" t="str">
        <f aca="false">IMSUM('Calcs - Force summation'!R204)</f>
        <v>-21838.3092629998-1.52496098527298e-10i</v>
      </c>
      <c r="D116" s="77" t="str">
        <f aca="false">IMSUM('Calcs - Force summation'!S204)</f>
        <v>0</v>
      </c>
      <c r="E116" s="77" t="str">
        <f aca="false">IMSUM('Calcs - Force summation'!T204)</f>
        <v>0.252809999999998+1.76536279454585e-15i</v>
      </c>
      <c r="F116" s="77" t="str">
        <f aca="false">IMSUM('Calcs - Force summation'!U204)</f>
        <v>0</v>
      </c>
      <c r="G116" s="80" t="str">
        <f aca="false">IMSUM('Calcs - Force summation'!V204)</f>
        <v>-0.0758429999999994-5.29608838363755e-16i</v>
      </c>
    </row>
    <row collapsed="false" customFormat="false" customHeight="false" hidden="false" ht="14.5" outlineLevel="0" r="117">
      <c r="A117" s="54"/>
      <c r="B117" s="79" t="str">
        <f aca="false">IMSUM('Calcs - Force summation'!Q205)</f>
        <v>0</v>
      </c>
      <c r="C117" s="77" t="str">
        <f aca="false">IMSUM('Calcs - Force summation'!R205)</f>
        <v>0</v>
      </c>
      <c r="D117" s="77" t="str">
        <f aca="false">IMSUM('Calcs - Force summation'!S205)</f>
        <v>-21838.3092629998-1.52496098527298e-10i</v>
      </c>
      <c r="E117" s="77" t="str">
        <f aca="false">IMSUM('Calcs - Force summation'!T205)</f>
        <v>0</v>
      </c>
      <c r="F117" s="77" t="str">
        <f aca="false">IMSUM('Calcs - Force summation'!U205)</f>
        <v>0</v>
      </c>
      <c r="G117" s="80" t="str">
        <f aca="false">IMSUM('Calcs - Force summation'!V205)</f>
        <v>0</v>
      </c>
    </row>
    <row collapsed="false" customFormat="false" customHeight="false" hidden="false" ht="14.5" outlineLevel="0" r="118">
      <c r="A118" s="54"/>
      <c r="B118" s="79" t="str">
        <f aca="false">IMSUM('Calcs - Force summation'!Q206)</f>
        <v>0</v>
      </c>
      <c r="C118" s="77" t="str">
        <f aca="false">IMSUM('Calcs - Force summation'!R206)</f>
        <v>0</v>
      </c>
      <c r="D118" s="77" t="str">
        <f aca="false">IMSUM('Calcs - Force summation'!S206)</f>
        <v>0</v>
      </c>
      <c r="E118" s="77" t="str">
        <f aca="false">IMSUM('Calcs - Force summation'!T206)</f>
        <v>-5865191.99999996-4.09564168334637e-08i</v>
      </c>
      <c r="F118" s="77" t="str">
        <f aca="false">IMSUM('Calcs - Force summation'!U206)</f>
        <v>-164832119.999999-1.15101654204389e-06i</v>
      </c>
      <c r="G118" s="80" t="str">
        <f aca="false">IMSUM('Calcs - Force summation'!V206)</f>
        <v>88736309.9999993+6.19642340885593e-07i</v>
      </c>
    </row>
    <row collapsed="false" customFormat="false" customHeight="false" hidden="false" ht="14.5" outlineLevel="0" r="119">
      <c r="A119" s="54"/>
      <c r="B119" s="79" t="str">
        <f aca="false">IMSUM('Calcs - Force summation'!Q207)</f>
        <v>0</v>
      </c>
      <c r="C119" s="77" t="str">
        <f aca="false">IMSUM('Calcs - Force summation'!R207)</f>
        <v>0</v>
      </c>
      <c r="D119" s="77" t="str">
        <f aca="false">IMSUM('Calcs - Force summation'!S207)</f>
        <v>0</v>
      </c>
      <c r="E119" s="77" t="str">
        <f aca="false">IMSUM('Calcs - Force summation'!T207)</f>
        <v>-164832119.999999-1.15101654204389e-06i</v>
      </c>
      <c r="F119" s="77" t="str">
        <f aca="false">IMSUM('Calcs - Force summation'!U207)</f>
        <v>-6428958299.99995-4.4893175865301e-05i</v>
      </c>
      <c r="G119" s="80" t="str">
        <f aca="false">IMSUM('Calcs - Force summation'!V207)</f>
        <v>164857400.999999+1.15119307832335e-06i</v>
      </c>
    </row>
    <row collapsed="false" customFormat="false" customHeight="false" hidden="false" ht="14.5" outlineLevel="0" r="120">
      <c r="A120" s="54"/>
      <c r="B120" s="81" t="str">
        <f aca="false">IMSUM('Calcs - Force summation'!Q208)</f>
        <v>0</v>
      </c>
      <c r="C120" s="77" t="str">
        <f aca="false">IMSUM('Calcs - Force summation'!R208)</f>
        <v>0</v>
      </c>
      <c r="D120" s="77" t="str">
        <f aca="false">IMSUM('Calcs - Force summation'!S208)</f>
        <v>0</v>
      </c>
      <c r="E120" s="77" t="str">
        <f aca="false">IMSUM('Calcs - Force summation'!T208)</f>
        <v>88736309.9999993+6.19642340885593e-07i</v>
      </c>
      <c r="F120" s="77" t="str">
        <f aca="false">IMSUM('Calcs - Force summation'!U208)</f>
        <v>164857400.999999+1.15119307832335e-06i</v>
      </c>
      <c r="G120" s="82" t="str">
        <f aca="false">IMSUM('Calcs - Force summation'!V208)</f>
        <v>-6428958299.99995-4.4893175865301e-05i</v>
      </c>
    </row>
    <row collapsed="false" customFormat="false" customHeight="true" hidden="false" ht="24.85" outlineLevel="0" r="123">
      <c r="A123" s="17" t="s">
        <v>359</v>
      </c>
      <c r="B123" s="17"/>
      <c r="C123" s="17"/>
      <c r="D123" s="17"/>
      <c r="E123" s="17"/>
      <c r="F123" s="17"/>
      <c r="G123" s="17"/>
      <c r="H123" s="17"/>
      <c r="I123" s="17"/>
      <c r="J123" s="17"/>
    </row>
    <row collapsed="false" customFormat="false" customHeight="false" hidden="false" ht="14.5" outlineLevel="0" r="124">
      <c r="A124" s="44" t="s">
        <v>384</v>
      </c>
      <c r="B124" s="44"/>
      <c r="C124" s="44"/>
      <c r="E124" s="21" t="n">
        <f aca="false">freq</f>
        <v>0.159</v>
      </c>
      <c r="F124" s="27" t="s">
        <v>16</v>
      </c>
    </row>
    <row collapsed="false" customFormat="false" customHeight="false" hidden="false" ht="14.5" outlineLevel="0" r="125">
      <c r="A125" s="54"/>
      <c r="B125" s="54"/>
      <c r="C125" s="54"/>
      <c r="D125" s="54"/>
      <c r="E125" s="54"/>
      <c r="F125" s="54"/>
      <c r="G125" s="54"/>
    </row>
    <row collapsed="false" customFormat="false" customHeight="false" hidden="false" ht="14.5" outlineLevel="0" r="126">
      <c r="A126" s="54"/>
      <c r="B126" s="76" t="str">
        <f aca="false">IMSUM('Calcs - Force summation'!Q216,'Calcs - Force summation'!Q226,'Calcs - Force summation'!Q236)</f>
        <v>1</v>
      </c>
      <c r="C126" s="77" t="str">
        <f aca="false">IMSUM('Calcs - Force summation'!R216,'Calcs - Force summation'!R226,'Calcs - Force summation'!R236)</f>
        <v>0</v>
      </c>
      <c r="D126" s="77" t="str">
        <f aca="false">IMSUM('Calcs - Force summation'!S216,'Calcs - Force summation'!S226,'Calcs - Force summation'!S236)</f>
        <v>-0.2477538+0.672569999999994i</v>
      </c>
      <c r="E126" s="77" t="str">
        <f aca="false">IMSUM('Calcs - Force summation'!T216,'Calcs - Force summation'!T226,'Calcs - Force summation'!T236)</f>
        <v>-4.74719-0.849059999999993i</v>
      </c>
      <c r="F126" s="77" t="str">
        <f aca="false">IMSUM('Calcs - Force summation'!U216,'Calcs - Force summation'!U226,'Calcs - Force summation'!U236)</f>
        <v>0</v>
      </c>
      <c r="G126" s="78" t="str">
        <f aca="false">IMSUM('Calcs - Force summation'!V216,'Calcs - Force summation'!V226,'Calcs - Force summation'!V236)</f>
        <v>1.2</v>
      </c>
    </row>
    <row collapsed="false" customFormat="false" customHeight="false" hidden="false" ht="14.5" outlineLevel="0" r="127">
      <c r="A127" s="54"/>
      <c r="B127" s="79" t="str">
        <f aca="false">IMSUM('Calcs - Force summation'!Q217,'Calcs - Force summation'!Q227,'Calcs - Force summation'!Q237)</f>
        <v>2</v>
      </c>
      <c r="C127" s="77" t="str">
        <f aca="false">IMSUM('Calcs - Force summation'!R217,'Calcs - Force summation'!R227,'Calcs - Force summation'!R237)</f>
        <v>0</v>
      </c>
      <c r="D127" s="77" t="str">
        <f aca="false">IMSUM('Calcs - Force summation'!S217,'Calcs - Force summation'!S227,'Calcs - Force summation'!S237)</f>
        <v>0</v>
      </c>
      <c r="E127" s="77" t="str">
        <f aca="false">IMSUM('Calcs - Force summation'!T217,'Calcs - Force summation'!T227,'Calcs - Force summation'!T237)</f>
        <v>-10</v>
      </c>
      <c r="F127" s="77" t="str">
        <f aca="false">IMSUM('Calcs - Force summation'!U217,'Calcs - Force summation'!U227,'Calcs - Force summation'!U237)</f>
        <v>0</v>
      </c>
      <c r="G127" s="80" t="str">
        <f aca="false">IMSUM('Calcs - Force summation'!V217,'Calcs - Force summation'!V227,'Calcs - Force summation'!V237)</f>
        <v>3</v>
      </c>
    </row>
    <row collapsed="false" customFormat="false" customHeight="false" hidden="false" ht="14.5" outlineLevel="0" r="128">
      <c r="A128" s="54"/>
      <c r="B128" s="79" t="str">
        <f aca="false">IMSUM('Calcs - Force summation'!Q218,'Calcs - Force summation'!Q228,'Calcs - Force summation'!Q238)</f>
        <v>0</v>
      </c>
      <c r="C128" s="77" t="str">
        <f aca="false">IMSUM('Calcs - Force summation'!R218,'Calcs - Force summation'!R228,'Calcs - Force summation'!R238)</f>
        <v>0</v>
      </c>
      <c r="D128" s="77" t="str">
        <f aca="false">IMSUM('Calcs - Force summation'!S218,'Calcs - Force summation'!S228,'Calcs - Force summation'!S238)</f>
        <v>0</v>
      </c>
      <c r="E128" s="77" t="str">
        <f aca="false">IMSUM('Calcs - Force summation'!T218,'Calcs - Force summation'!T228,'Calcs - Force summation'!T238)</f>
        <v>0</v>
      </c>
      <c r="F128" s="77" t="str">
        <f aca="false">IMSUM('Calcs - Force summation'!U218,'Calcs - Force summation'!U228,'Calcs - Force summation'!U238)</f>
        <v>0</v>
      </c>
      <c r="G128" s="80" t="str">
        <f aca="false">IMSUM('Calcs - Force summation'!V218,'Calcs - Force summation'!V228,'Calcs - Force summation'!V238)</f>
        <v>0</v>
      </c>
    </row>
    <row collapsed="false" customFormat="false" customHeight="false" hidden="false" ht="14.5" outlineLevel="0" r="129">
      <c r="A129" s="54"/>
      <c r="B129" s="79" t="str">
        <f aca="false">IMSUM('Calcs - Force summation'!Q219,'Calcs - Force summation'!Q229,'Calcs - Force summation'!Q239)</f>
        <v>0</v>
      </c>
      <c r="C129" s="77" t="str">
        <f aca="false">IMSUM('Calcs - Force summation'!R219,'Calcs - Force summation'!R229,'Calcs - Force summation'!R239)</f>
        <v>0</v>
      </c>
      <c r="D129" s="77" t="str">
        <f aca="false">IMSUM('Calcs - Force summation'!S219,'Calcs - Force summation'!S229,'Calcs - Force summation'!S239)</f>
        <v>0</v>
      </c>
      <c r="E129" s="77" t="str">
        <f aca="false">IMSUM('Calcs - Force summation'!T219,'Calcs - Force summation'!T229,'Calcs - Force summation'!T239)</f>
        <v>0</v>
      </c>
      <c r="F129" s="77" t="str">
        <f aca="false">IMSUM('Calcs - Force summation'!U219,'Calcs - Force summation'!U229,'Calcs - Force summation'!U239)</f>
        <v>0</v>
      </c>
      <c r="G129" s="80" t="str">
        <f aca="false">IMSUM('Calcs - Force summation'!V219,'Calcs - Force summation'!V229,'Calcs - Force summation'!V239)</f>
        <v>0</v>
      </c>
    </row>
    <row collapsed="false" customFormat="false" customHeight="false" hidden="false" ht="14.5" outlineLevel="0" r="130">
      <c r="A130" s="54"/>
      <c r="B130" s="79" t="str">
        <f aca="false">IMSUM('Calcs - Force summation'!Q220,'Calcs - Force summation'!Q230,'Calcs - Force summation'!Q240)</f>
        <v>0</v>
      </c>
      <c r="C130" s="77" t="str">
        <f aca="false">IMSUM('Calcs - Force summation'!R220,'Calcs - Force summation'!R230,'Calcs - Force summation'!R240)</f>
        <v>0</v>
      </c>
      <c r="D130" s="77" t="str">
        <f aca="false">IMSUM('Calcs - Force summation'!S220,'Calcs - Force summation'!S230,'Calcs - Force summation'!S240)</f>
        <v>0</v>
      </c>
      <c r="E130" s="77" t="str">
        <f aca="false">IMSUM('Calcs - Force summation'!T220,'Calcs - Force summation'!T230,'Calcs - Force summation'!T240)</f>
        <v>0</v>
      </c>
      <c r="F130" s="77" t="str">
        <f aca="false">IMSUM('Calcs - Force summation'!U220,'Calcs - Force summation'!U230,'Calcs - Force summation'!U240)</f>
        <v>0</v>
      </c>
      <c r="G130" s="80" t="str">
        <f aca="false">IMSUM('Calcs - Force summation'!V220,'Calcs - Force summation'!V230,'Calcs - Force summation'!V240)</f>
        <v>0</v>
      </c>
    </row>
    <row collapsed="false" customFormat="false" customHeight="false" hidden="false" ht="14.5" outlineLevel="0" r="131">
      <c r="A131" s="54"/>
      <c r="B131" s="81" t="str">
        <f aca="false">IMSUM('Calcs - Force summation'!Q221,'Calcs - Force summation'!Q231,'Calcs - Force summation'!Q241)</f>
        <v>0</v>
      </c>
      <c r="C131" s="77" t="str">
        <f aca="false">IMSUM('Calcs - Force summation'!R221,'Calcs - Force summation'!R231,'Calcs - Force summation'!R241)</f>
        <v>0</v>
      </c>
      <c r="D131" s="77" t="str">
        <f aca="false">IMSUM('Calcs - Force summation'!S221,'Calcs - Force summation'!S231,'Calcs - Force summation'!S241)</f>
        <v>-0.248006610000003+1.46756999999999i</v>
      </c>
      <c r="E131" s="77" t="str">
        <f aca="false">IMSUM('Calcs - Force summation'!T221,'Calcs - Force summation'!T231,'Calcs - Force summation'!T241)</f>
        <v>0.000252810000018865-5.40599999999997i</v>
      </c>
      <c r="F131" s="77" t="str">
        <f aca="false">IMSUM('Calcs - Force summation'!U221,'Calcs - Force summation'!U231,'Calcs - Force summation'!U241)</f>
        <v>0</v>
      </c>
      <c r="G131" s="82" t="str">
        <f aca="false">IMSUM('Calcs - Force summation'!V221,'Calcs - Force summation'!V231,'Calcs - Force summation'!V241)</f>
        <v>0</v>
      </c>
    </row>
    <row collapsed="false" customFormat="false" customHeight="true" hidden="false" ht="24.85" outlineLevel="0" r="134">
      <c r="A134" s="17" t="s">
        <v>361</v>
      </c>
      <c r="B134" s="17"/>
      <c r="C134" s="17"/>
      <c r="D134" s="17"/>
      <c r="E134" s="17"/>
      <c r="F134" s="17"/>
      <c r="G134" s="17"/>
      <c r="H134" s="17"/>
      <c r="I134" s="17"/>
      <c r="J134" s="17"/>
    </row>
    <row collapsed="false" customFormat="false" customHeight="false" hidden="false" ht="14.5" outlineLevel="0" r="135">
      <c r="A135" s="44" t="s">
        <v>384</v>
      </c>
      <c r="B135" s="44"/>
      <c r="C135" s="44"/>
      <c r="E135" s="21" t="n">
        <f aca="false">freq</f>
        <v>0.159</v>
      </c>
      <c r="F135" s="27" t="s">
        <v>16</v>
      </c>
    </row>
    <row collapsed="false" customFormat="false" customHeight="false" hidden="false" ht="14.5" outlineLevel="0" r="136">
      <c r="A136" s="54"/>
      <c r="B136" s="54"/>
      <c r="C136" s="54"/>
      <c r="D136" s="54"/>
      <c r="E136" s="54"/>
      <c r="F136" s="54"/>
      <c r="G136" s="54"/>
    </row>
    <row collapsed="false" customFormat="false" customHeight="false" hidden="false" ht="14.5" outlineLevel="0" r="137">
      <c r="A137" s="54"/>
      <c r="B137" s="76" t="str">
        <f aca="false">IMSUM('Calcs - Force summation'!Q249,'Calcs - Force summation'!Q259,'Calcs - Force summation'!Q269)</f>
        <v>2.5</v>
      </c>
      <c r="C137" s="77" t="str">
        <f aca="false">IMSUM('Calcs - Force summation'!R249,'Calcs - Force summation'!R259,'Calcs - Force summation'!R269)</f>
        <v>0</v>
      </c>
      <c r="D137" s="77" t="str">
        <f aca="false">IMSUM('Calcs - Force summation'!S249,'Calcs - Force summation'!S259,'Calcs - Force summation'!S269)</f>
        <v>3.58+1.04462999999999i</v>
      </c>
      <c r="E137" s="77" t="str">
        <f aca="false">IMSUM('Calcs - Force summation'!T249,'Calcs - Force summation'!T259,'Calcs - Force summation'!T269)</f>
        <v>0</v>
      </c>
      <c r="F137" s="77" t="str">
        <f aca="false">IMSUM('Calcs - Force summation'!U249,'Calcs - Force summation'!U259,'Calcs - Force summation'!U269)</f>
        <v>0</v>
      </c>
      <c r="G137" s="78" t="str">
        <f aca="false">IMSUM('Calcs - Force summation'!V249,'Calcs - Force summation'!V259,'Calcs - Force summation'!V269)</f>
        <v>0</v>
      </c>
    </row>
    <row collapsed="false" customFormat="false" customHeight="false" hidden="false" ht="14.5" outlineLevel="0" r="138">
      <c r="A138" s="54"/>
      <c r="B138" s="79" t="str">
        <f aca="false">IMSUM('Calcs - Force summation'!Q250,'Calcs - Force summation'!Q260,'Calcs - Force summation'!Q270)</f>
        <v>1.3</v>
      </c>
      <c r="C138" s="77" t="str">
        <f aca="false">IMSUM('Calcs - Force summation'!R250,'Calcs - Force summation'!R260,'Calcs - Force summation'!R270)</f>
        <v>0</v>
      </c>
      <c r="D138" s="77" t="str">
        <f aca="false">IMSUM('Calcs - Force summation'!S250,'Calcs - Force summation'!S260,'Calcs - Force summation'!S270)</f>
        <v>8.95</v>
      </c>
      <c r="E138" s="77" t="str">
        <f aca="false">IMSUM('Calcs - Force summation'!T250,'Calcs - Force summation'!T260,'Calcs - Force summation'!T270)</f>
        <v>0</v>
      </c>
      <c r="F138" s="77" t="str">
        <f aca="false">IMSUM('Calcs - Force summation'!U250,'Calcs - Force summation'!U260,'Calcs - Force summation'!U270)</f>
        <v>2.54423197717096e-15-0.728696999999996i</v>
      </c>
      <c r="G138" s="80" t="str">
        <f aca="false">IMSUM('Calcs - Force summation'!V250,'Calcs - Force summation'!V260,'Calcs - Force summation'!V270)</f>
        <v>0</v>
      </c>
    </row>
    <row collapsed="false" customFormat="false" customHeight="false" hidden="false" ht="14.5" outlineLevel="0" r="139">
      <c r="A139" s="54"/>
      <c r="B139" s="79" t="str">
        <f aca="false">IMSUM('Calcs - Force summation'!Q251,'Calcs - Force summation'!Q261,'Calcs - Force summation'!Q271)</f>
        <v>-9.0477538-1.73005553865493e-15i</v>
      </c>
      <c r="C139" s="77" t="str">
        <f aca="false">IMSUM('Calcs - Force summation'!R251,'Calcs - Force summation'!R261,'Calcs - Force summation'!R271)</f>
        <v>0</v>
      </c>
      <c r="D139" s="77" t="str">
        <f aca="false">IMSUM('Calcs - Force summation'!S251,'Calcs - Force summation'!S261,'Calcs - Force summation'!S271)</f>
        <v>132-92.6174999999995i</v>
      </c>
      <c r="E139" s="77" t="str">
        <f aca="false">IMSUM('Calcs - Force summation'!T251,'Calcs - Force summation'!T261,'Calcs - Force summation'!T271)</f>
        <v>0</v>
      </c>
      <c r="F139" s="77" t="str">
        <f aca="false">IMSUM('Calcs - Force summation'!U251,'Calcs - Force summation'!U261,'Calcs - Force summation'!U271)</f>
        <v>-0.248006609999998-1.73182090144948e-15i</v>
      </c>
      <c r="G139" s="80" t="str">
        <f aca="false">IMSUM('Calcs - Force summation'!V251,'Calcs - Force summation'!V261,'Calcs - Force summation'!V271)</f>
        <v>0</v>
      </c>
    </row>
    <row collapsed="false" customFormat="false" customHeight="false" hidden="false" ht="14.5" outlineLevel="0" r="140">
      <c r="A140" s="54"/>
      <c r="B140" s="79" t="str">
        <f aca="false">IMSUM('Calcs - Force summation'!Q252,'Calcs - Force summation'!Q262,'Calcs - Force summation'!Q272)</f>
        <v>3.25281+1.76536279454585e-15i</v>
      </c>
      <c r="C140" s="77" t="str">
        <f aca="false">IMSUM('Calcs - Force summation'!R252,'Calcs - Force summation'!R262,'Calcs - Force summation'!R272)</f>
        <v>0</v>
      </c>
      <c r="D140" s="77" t="str">
        <f aca="false">IMSUM('Calcs - Force summation'!S252,'Calcs - Force summation'!S262,'Calcs - Force summation'!S272)</f>
        <v>6.87</v>
      </c>
      <c r="E140" s="77" t="str">
        <f aca="false">IMSUM('Calcs - Force summation'!T252,'Calcs - Force summation'!T262,'Calcs - Force summation'!T272)</f>
        <v>0</v>
      </c>
      <c r="F140" s="77" t="str">
        <f aca="false">IMSUM('Calcs - Force summation'!U252,'Calcs - Force summation'!U262,'Calcs - Force summation'!U272)</f>
        <v>0.00025280999999999+1.76536279454585e-18i</v>
      </c>
      <c r="G140" s="80" t="str">
        <f aca="false">IMSUM('Calcs - Force summation'!V252,'Calcs - Force summation'!V262,'Calcs - Force summation'!V272)</f>
        <v>0</v>
      </c>
    </row>
    <row collapsed="false" customFormat="false" customHeight="false" hidden="false" ht="14.5" outlineLevel="0" r="141">
      <c r="A141" s="54"/>
      <c r="B141" s="79" t="str">
        <f aca="false">IMSUM('Calcs - Force summation'!Q253,'Calcs - Force summation'!Q263,'Calcs - Force summation'!Q273)</f>
        <v>0</v>
      </c>
      <c r="C141" s="77" t="str">
        <f aca="false">IMSUM('Calcs - Force summation'!R253,'Calcs - Force summation'!R263,'Calcs - Force summation'!R273)</f>
        <v>0</v>
      </c>
      <c r="D141" s="77" t="str">
        <f aca="false">IMSUM('Calcs - Force summation'!S253,'Calcs - Force summation'!S263,'Calcs - Force summation'!S273)</f>
        <v>9.328</v>
      </c>
      <c r="E141" s="77" t="str">
        <f aca="false">IMSUM('Calcs - Force summation'!T253,'Calcs - Force summation'!T263,'Calcs - Force summation'!T273)</f>
        <v>0</v>
      </c>
      <c r="F141" s="77" t="str">
        <f aca="false">IMSUM('Calcs - Force summation'!U253,'Calcs - Force summation'!U263,'Calcs - Force summation'!U273)</f>
        <v>-1.79867152651842e-15+0.515159999999997i</v>
      </c>
      <c r="G141" s="80" t="str">
        <f aca="false">IMSUM('Calcs - Force summation'!V253,'Calcs - Force summation'!V263,'Calcs - Force summation'!V273)</f>
        <v>0</v>
      </c>
    </row>
    <row collapsed="false" customFormat="false" customHeight="false" hidden="false" ht="14.5" outlineLevel="0" r="142">
      <c r="A142" s="54"/>
      <c r="B142" s="81" t="str">
        <f aca="false">IMSUM('Calcs - Force summation'!Q254,'Calcs - Force summation'!Q264,'Calcs - Force summation'!Q274)</f>
        <v>12.4</v>
      </c>
      <c r="C142" s="77" t="str">
        <f aca="false">IMSUM('Calcs - Force summation'!R254,'Calcs - Force summation'!R264,'Calcs - Force summation'!R274)</f>
        <v>0</v>
      </c>
      <c r="D142" s="77" t="str">
        <f aca="false">IMSUM('Calcs - Force summation'!S254,'Calcs - Force summation'!S264,'Calcs - Force summation'!S274)</f>
        <v>3.5</v>
      </c>
      <c r="E142" s="77" t="str">
        <f aca="false">IMSUM('Calcs - Force summation'!T254,'Calcs - Force summation'!T264,'Calcs - Force summation'!T274)</f>
        <v>0</v>
      </c>
      <c r="F142" s="77" t="str">
        <f aca="false">IMSUM('Calcs - Force summation'!U254,'Calcs - Force summation'!U264,'Calcs - Force summation'!U274)</f>
        <v>0</v>
      </c>
      <c r="G142" s="82" t="str">
        <f aca="false">IMSUM('Calcs - Force summation'!V254,'Calcs - Force summation'!V264,'Calcs - Force summation'!V274)</f>
        <v>0</v>
      </c>
    </row>
    <row collapsed="false" customFormat="false" customHeight="true" hidden="false" ht="24.85" outlineLevel="0" r="145">
      <c r="A145" s="17" t="s">
        <v>362</v>
      </c>
      <c r="B145" s="17"/>
      <c r="C145" s="17"/>
      <c r="D145" s="17"/>
      <c r="E145" s="17"/>
      <c r="F145" s="17"/>
      <c r="G145" s="17"/>
      <c r="H145" s="17"/>
      <c r="I145" s="17"/>
      <c r="J145" s="17"/>
    </row>
    <row collapsed="false" customFormat="false" customHeight="false" hidden="false" ht="14.5" outlineLevel="0" r="146">
      <c r="A146" s="44" t="s">
        <v>384</v>
      </c>
      <c r="B146" s="44"/>
      <c r="C146" s="44"/>
      <c r="E146" s="21" t="n">
        <f aca="false">freq</f>
        <v>0.159</v>
      </c>
      <c r="F146" s="27" t="s">
        <v>16</v>
      </c>
    </row>
    <row collapsed="false" customFormat="false" customHeight="false" hidden="false" ht="14.5" outlineLevel="0" r="147">
      <c r="A147" s="54"/>
      <c r="B147" s="54"/>
      <c r="C147" s="54"/>
      <c r="D147" s="54"/>
      <c r="E147" s="54"/>
      <c r="F147" s="54"/>
      <c r="G147" s="54"/>
    </row>
    <row collapsed="false" customFormat="false" customHeight="false" hidden="false" ht="14.5" outlineLevel="0" r="148">
      <c r="A148" s="54"/>
      <c r="B148" s="76" t="str">
        <f aca="false">IMSUM('Calcs - Force summation'!Q282,'Calcs - Force summation'!Q292,'Calcs - Force summation'!Q302)</f>
        <v>-23.088320684573+1.95665876346859e-07i</v>
      </c>
      <c r="C148" s="77" t="str">
        <f aca="false">IMSUM('Calcs - Force summation'!R282,'Calcs - Force summation'!R292,'Calcs - Force summation'!R302)</f>
        <v>0.001099852835728+9.21200475456185e-09i</v>
      </c>
      <c r="D148" s="77" t="str">
        <f aca="false">IMSUM('Calcs - Force summation'!S282,'Calcs - Force summation'!S292,'Calcs - Force summation'!S302)</f>
        <v>0.00222599287292619+7.01854820324244e-09i</v>
      </c>
      <c r="E148" s="77" t="str">
        <f aca="false">IMSUM('Calcs - Force summation'!T282,'Calcs - Force summation'!T292,'Calcs - Force summation'!T302)</f>
        <v>0.0014445560799957+1.54427762252844e-08i</v>
      </c>
      <c r="F148" s="77" t="str">
        <f aca="false">IMSUM('Calcs - Force summation'!U282,'Calcs - Force summation'!U292,'Calcs - Force summation'!U302)</f>
        <v>11.5168568622865-9.58828454343936e-08i</v>
      </c>
      <c r="G148" s="78" t="str">
        <f aca="false">IMSUM('Calcs - Force summation'!V282,'Calcs - Force summation'!V292,'Calcs - Force summation'!V302)</f>
        <v>1.93739661401157-8.18583261418653e-08i</v>
      </c>
    </row>
    <row collapsed="false" customFormat="false" customHeight="false" hidden="false" ht="14.5" outlineLevel="0" r="149">
      <c r="A149" s="54"/>
      <c r="B149" s="79" t="str">
        <f aca="false">IMSUM('Calcs - Force summation'!Q283,'Calcs - Force summation'!Q293,'Calcs - Force summation'!Q303)</f>
        <v>0.00113609230484512-1.39742990388365e-08i</v>
      </c>
      <c r="C149" s="77" t="str">
        <f aca="false">IMSUM('Calcs - Force summation'!R283,'Calcs - Force summation'!R293,'Calcs - Force summation'!R303)</f>
        <v>-41.2820451445728+2.9057201374028e-07i</v>
      </c>
      <c r="D149" s="77" t="str">
        <f aca="false">IMSUM('Calcs - Force summation'!S283,'Calcs - Force summation'!S293,'Calcs - Force summation'!S303)</f>
        <v>-1.03407574544572-8.8121826284567e-07i</v>
      </c>
      <c r="E149" s="77" t="str">
        <f aca="false">IMSUM('Calcs - Force summation'!T283,'Calcs - Force summation'!T293,'Calcs - Force summation'!T303)</f>
        <v>-64.3162644891458+5.01716216428802e-07i</v>
      </c>
      <c r="F149" s="77" t="str">
        <f aca="false">IMSUM('Calcs - Force summation'!U283,'Calcs - Force summation'!U293,'Calcs - Force summation'!U303)</f>
        <v>-0.00066978044813169+1.63463131469189e-09i</v>
      </c>
      <c r="G149" s="80" t="str">
        <f aca="false">IMSUM('Calcs - Force summation'!V283,'Calcs - Force summation'!V293,'Calcs - Force summation'!V303)</f>
        <v>0.00911640685371935-1.24072999786769e-08i</v>
      </c>
    </row>
    <row collapsed="false" customFormat="false" customHeight="false" hidden="false" ht="14.5" outlineLevel="0" r="150">
      <c r="A150" s="54"/>
      <c r="B150" s="79" t="str">
        <f aca="false">IMSUM('Calcs - Force summation'!Q284,'Calcs - Force summation'!Q294,'Calcs - Force summation'!Q304)</f>
        <v>0.0020688443871879+6.17582253179674e-06i</v>
      </c>
      <c r="C150" s="77" t="str">
        <f aca="false">IMSUM('Calcs - Force summation'!R284,'Calcs - Force summation'!R294,'Calcs - Force summation'!R304)</f>
        <v>-1.05247722368596+0.000367136215002131i</v>
      </c>
      <c r="D150" s="77" t="str">
        <f aca="false">IMSUM('Calcs - Force summation'!S284,'Calcs - Force summation'!S294,'Calcs - Force summation'!S304)</f>
        <v>3434.14106961206+0.00344415601761007i</v>
      </c>
      <c r="E150" s="77" t="str">
        <f aca="false">IMSUM('Calcs - Force summation'!T284,'Calcs - Force summation'!T294,'Calcs - Force summation'!T304)</f>
        <v>-2.08886545280608+0.00055676709394923i</v>
      </c>
      <c r="F150" s="77" t="str">
        <f aca="false">IMSUM('Calcs - Force summation'!U284,'Calcs - Force summation'!U294,'Calcs - Force summation'!U304)</f>
        <v>0.0308208690014024-2.91886485209479e-06i</v>
      </c>
      <c r="G150" s="80" t="str">
        <f aca="false">IMSUM('Calcs - Force summation'!V284,'Calcs - Force summation'!V294,'Calcs - Force summation'!V304)</f>
        <v>-0.00063759556927068+8.38488326395955e-06i</v>
      </c>
    </row>
    <row collapsed="false" customFormat="false" customHeight="false" hidden="false" ht="14.5" outlineLevel="0" r="151">
      <c r="A151" s="54"/>
      <c r="B151" s="79" t="str">
        <f aca="false">IMSUM('Calcs - Force summation'!Q285,'Calcs - Force summation'!Q295,'Calcs - Force summation'!Q305)</f>
        <v>0.0016216934055268-3.00698389214964e-08i</v>
      </c>
      <c r="C151" s="77" t="str">
        <f aca="false">IMSUM('Calcs - Force summation'!R285,'Calcs - Force summation'!R295,'Calcs - Force summation'!R305)</f>
        <v>-64.3086801891458+2.90716564328194e-07i</v>
      </c>
      <c r="D151" s="77" t="str">
        <f aca="false">IMSUM('Calcs - Force summation'!S285,'Calcs - Force summation'!S295,'Calcs - Force summation'!S305)</f>
        <v>-2.06295706244572-3.28012812083043e-06i</v>
      </c>
      <c r="E151" s="77" t="str">
        <f aca="false">IMSUM('Calcs - Force summation'!T285,'Calcs - Force summation'!T295,'Calcs - Force summation'!T305)</f>
        <v>-18946.9353191891+5.34355747050995e-07i</v>
      </c>
      <c r="F151" s="77" t="str">
        <f aca="false">IMSUM('Calcs - Force summation'!U285,'Calcs - Force summation'!U295,'Calcs - Force summation'!U305)</f>
        <v>0.00032393277349207+4.60636355940673e-09i</v>
      </c>
      <c r="G151" s="80" t="str">
        <f aca="false">IMSUM('Calcs - Force summation'!V285,'Calcs - Force summation'!V295,'Calcs - Force summation'!V305)</f>
        <v>0.0155632538891462-1.59821665666441e-08i</v>
      </c>
    </row>
    <row collapsed="false" customFormat="false" customHeight="false" hidden="false" ht="14.5" outlineLevel="0" r="152">
      <c r="A152" s="54"/>
      <c r="B152" s="79" t="str">
        <f aca="false">IMSUM('Calcs - Force summation'!Q286,'Calcs - Force summation'!Q296,'Calcs - Force summation'!Q306)</f>
        <v>11.5158456222865-9.73142550956277e-08i</v>
      </c>
      <c r="C152" s="77" t="str">
        <f aca="false">IMSUM('Calcs - Force summation'!R286,'Calcs - Force summation'!R296,'Calcs - Force summation'!R306)</f>
        <v>-0.00055184360117373+2.30172799540759e-09i</v>
      </c>
      <c r="D152" s="77" t="str">
        <f aca="false">IMSUM('Calcs - Force summation'!S286,'Calcs - Force summation'!S296,'Calcs - Force summation'!S306)</f>
        <v>0.0306853930170464+6.07226681630618e-08i</v>
      </c>
      <c r="E152" s="77" t="str">
        <f aca="false">IMSUM('Calcs - Force summation'!T286,'Calcs - Force summation'!T296,'Calcs - Force summation'!T306)</f>
        <v>0.00055721637026771+2.92929867919851e-09i</v>
      </c>
      <c r="F152" s="77" t="str">
        <f aca="false">IMSUM('Calcs - Force summation'!U286,'Calcs - Force summation'!U296,'Calcs - Force summation'!U306)</f>
        <v>-5947.84557013337+4.76480511798565e-08i</v>
      </c>
      <c r="G152" s="80" t="str">
        <f aca="false">IMSUM('Calcs - Force summation'!V286,'Calcs - Force summation'!V296,'Calcs - Force summation'!V306)</f>
        <v>-0.986336772228649+4.06439132211968e-08i</v>
      </c>
    </row>
    <row collapsed="false" customFormat="false" customHeight="false" hidden="false" ht="14.5" outlineLevel="0" r="153">
      <c r="A153" s="54"/>
      <c r="B153" s="81" t="str">
        <f aca="false">IMSUM('Calcs - Force summation'!Q287,'Calcs - Force summation'!Q297,'Calcs - Force summation'!Q307)</f>
        <v>1.91188108256584+7.78314293981836e-09i</v>
      </c>
      <c r="C153" s="77" t="str">
        <f aca="false">IMSUM('Calcs - Force summation'!R287,'Calcs - Force summation'!R297,'Calcs - Force summation'!R307)</f>
        <v>0.00927172488651216-1.79054314145129e-08i</v>
      </c>
      <c r="D153" s="77" t="str">
        <f aca="false">IMSUM('Calcs - Force summation'!S287,'Calcs - Force summation'!S297,'Calcs - Force summation'!S307)</f>
        <v>-0.0013135544716628-1.09934728326173e-08i</v>
      </c>
      <c r="E153" s="77" t="str">
        <f aca="false">IMSUM('Calcs - Force summation'!T287,'Calcs - Force summation'!T297,'Calcs - Force summation'!T307)</f>
        <v>0.0151573744282196+1.84399411430475e-08i</v>
      </c>
      <c r="F153" s="77" t="str">
        <f aca="false">IMSUM('Calcs - Force summation'!U287,'Calcs - Force summation'!U297,'Calcs - Force summation'!U307)</f>
        <v>-0.971981335782918-5.40786914676817e-09i</v>
      </c>
      <c r="G153" s="82" t="str">
        <f aca="false">IMSUM('Calcs - Force summation'!V287,'Calcs - Force summation'!V297,'Calcs - Force summation'!V307)</f>
        <v>-89.7926284337187+1.39368831491818e-10i</v>
      </c>
    </row>
    <row collapsed="false" customFormat="false" customHeight="true" hidden="false" ht="24.85" outlineLevel="0" r="156">
      <c r="A156" s="17" t="s">
        <v>364</v>
      </c>
      <c r="B156" s="17"/>
      <c r="C156" s="17"/>
      <c r="D156" s="17"/>
      <c r="E156" s="17"/>
      <c r="F156" s="17"/>
      <c r="G156" s="17"/>
      <c r="H156" s="17"/>
      <c r="I156" s="17"/>
      <c r="J156" s="17"/>
    </row>
    <row collapsed="false" customFormat="false" customHeight="false" hidden="false" ht="14.5" outlineLevel="0" r="157">
      <c r="A157" s="44" t="s">
        <v>384</v>
      </c>
      <c r="B157" s="44"/>
      <c r="C157" s="44"/>
      <c r="E157" s="21" t="n">
        <f aca="false">freq</f>
        <v>0.159</v>
      </c>
      <c r="F157" s="27" t="s">
        <v>16</v>
      </c>
    </row>
    <row collapsed="false" customFormat="false" customHeight="false" hidden="false" ht="14.5" outlineLevel="0" r="158">
      <c r="A158" s="54"/>
      <c r="B158" s="54"/>
      <c r="C158" s="54"/>
      <c r="D158" s="54"/>
      <c r="E158" s="54"/>
      <c r="F158" s="54"/>
      <c r="G158" s="54"/>
    </row>
    <row collapsed="false" customFormat="false" customHeight="false" hidden="false" ht="14.5" outlineLevel="0" r="159">
      <c r="A159" s="54"/>
      <c r="B159" s="76" t="str">
        <f aca="false">IMSUM('Calcs - Force summation'!Q315,'Calcs - Force summation'!Q325,'Calcs - Force summation'!Q335)</f>
        <v>-23.088320684573+1.95665876346859e-07i</v>
      </c>
      <c r="C159" s="77" t="str">
        <f aca="false">IMSUM('Calcs - Force summation'!R315,'Calcs - Force summation'!R325,'Calcs - Force summation'!R335)</f>
        <v>0.00113609230484512-1.39742990388365e-08i</v>
      </c>
      <c r="D159" s="77" t="str">
        <f aca="false">IMSUM('Calcs - Force summation'!S315,'Calcs - Force summation'!S325,'Calcs - Force summation'!S335)</f>
        <v>0.0020688443871879+6.17582253179674e-06i</v>
      </c>
      <c r="E159" s="77" t="str">
        <f aca="false">IMSUM('Calcs - Force summation'!T315,'Calcs - Force summation'!T325,'Calcs - Force summation'!T335)</f>
        <v>0.0016216934055268-3.00698389214964e-08i</v>
      </c>
      <c r="F159" s="77" t="str">
        <f aca="false">IMSUM('Calcs - Force summation'!U315,'Calcs - Force summation'!U325,'Calcs - Force summation'!U335)</f>
        <v>11.5158456222865-9.73142550956277e-08i</v>
      </c>
      <c r="G159" s="78" t="str">
        <f aca="false">IMSUM('Calcs - Force summation'!V315,'Calcs - Force summation'!V325,'Calcs - Force summation'!V335)</f>
        <v>1.91188108256584+7.78314293981836e-09i</v>
      </c>
    </row>
    <row collapsed="false" customFormat="false" customHeight="false" hidden="false" ht="14.5" outlineLevel="0" r="160">
      <c r="A160" s="54"/>
      <c r="B160" s="79" t="str">
        <f aca="false">IMSUM('Calcs - Force summation'!Q316,'Calcs - Force summation'!Q326,'Calcs - Force summation'!Q336)</f>
        <v>0.001099852835728+9.21200475456185e-09i</v>
      </c>
      <c r="C160" s="77" t="str">
        <f aca="false">IMSUM('Calcs - Force summation'!R316,'Calcs - Force summation'!R326,'Calcs - Force summation'!R336)</f>
        <v>-41.2820451445728+2.9057201374028e-07i</v>
      </c>
      <c r="D160" s="77" t="str">
        <f aca="false">IMSUM('Calcs - Force summation'!S316,'Calcs - Force summation'!S326,'Calcs - Force summation'!S336)</f>
        <v>-1.05247722368596+0.000367136215002131i</v>
      </c>
      <c r="E160" s="77" t="str">
        <f aca="false">IMSUM('Calcs - Force summation'!T316,'Calcs - Force summation'!T326,'Calcs - Force summation'!T336)</f>
        <v>-64.3086801891458+2.90716564328194e-07i</v>
      </c>
      <c r="F160" s="77" t="str">
        <f aca="false">IMSUM('Calcs - Force summation'!U316,'Calcs - Force summation'!U326,'Calcs - Force summation'!U336)</f>
        <v>-0.00055184360117373+2.30172799540759e-09i</v>
      </c>
      <c r="G160" s="80" t="str">
        <f aca="false">IMSUM('Calcs - Force summation'!V316,'Calcs - Force summation'!V326,'Calcs - Force summation'!V336)</f>
        <v>0.00927172488651216-1.79054314145129e-08i</v>
      </c>
    </row>
    <row collapsed="false" customFormat="false" customHeight="false" hidden="false" ht="14.5" outlineLevel="0" r="161">
      <c r="A161" s="54"/>
      <c r="B161" s="79" t="str">
        <f aca="false">IMSUM('Calcs - Force summation'!Q317,'Calcs - Force summation'!Q327,'Calcs - Force summation'!Q337)</f>
        <v>0.00222599287292619+7.01854820324244e-09i</v>
      </c>
      <c r="C161" s="77" t="str">
        <f aca="false">IMSUM('Calcs - Force summation'!R317,'Calcs - Force summation'!R327,'Calcs - Force summation'!R337)</f>
        <v>-1.03407574544572-8.8121826284567e-07i</v>
      </c>
      <c r="D161" s="77" t="str">
        <f aca="false">IMSUM('Calcs - Force summation'!S317,'Calcs - Force summation'!S327,'Calcs - Force summation'!S337)</f>
        <v>-17.6589303879449+0.00344415601761007i</v>
      </c>
      <c r="E161" s="77" t="str">
        <f aca="false">IMSUM('Calcs - Force summation'!T317,'Calcs - Force summation'!T327,'Calcs - Force summation'!T337)</f>
        <v>-1.95321706244572-3.28012812083043e-06i</v>
      </c>
      <c r="F161" s="77" t="str">
        <f aca="false">IMSUM('Calcs - Force summation'!U317,'Calcs - Force summation'!U327,'Calcs - Force summation'!U337)</f>
        <v>-0.00198660698295365+6.07226681630618e-08i</v>
      </c>
      <c r="G161" s="80" t="str">
        <f aca="false">IMSUM('Calcs - Force summation'!V317,'Calcs - Force summation'!V327,'Calcs - Force summation'!V337)</f>
        <v>-0.0013135544716628-1.09934728326173e-08i</v>
      </c>
    </row>
    <row collapsed="false" customFormat="false" customHeight="false" hidden="false" ht="14.5" outlineLevel="0" r="162">
      <c r="A162" s="54"/>
      <c r="B162" s="79" t="str">
        <f aca="false">IMSUM('Calcs - Force summation'!Q318,'Calcs - Force summation'!Q328,'Calcs - Force summation'!Q338)</f>
        <v>0.0014445560799957+1.54427762252844e-08i</v>
      </c>
      <c r="C162" s="77" t="str">
        <f aca="false">IMSUM('Calcs - Force summation'!R318,'Calcs - Force summation'!R328,'Calcs - Force summation'!R338)</f>
        <v>-64.3162644891458+5.01716216428802e-07i</v>
      </c>
      <c r="D162" s="77" t="str">
        <f aca="false">IMSUM('Calcs - Force summation'!S318,'Calcs - Force summation'!S328,'Calcs - Force summation'!S338)</f>
        <v>-1.97912545280608+0.00055676709394923i</v>
      </c>
      <c r="E162" s="77" t="str">
        <f aca="false">IMSUM('Calcs - Force summation'!T318,'Calcs - Force summation'!T328,'Calcs - Force summation'!T338)</f>
        <v>-122.935319189145+5.34355747050995e-07i</v>
      </c>
      <c r="F162" s="77" t="str">
        <f aca="false">IMSUM('Calcs - Force summation'!U318,'Calcs - Force summation'!U328,'Calcs - Force summation'!U338)</f>
        <v>-0.00030638362973229+2.92929867919851e-09i</v>
      </c>
      <c r="G162" s="80" t="str">
        <f aca="false">IMSUM('Calcs - Force summation'!V318,'Calcs - Force summation'!V328,'Calcs - Force summation'!V338)</f>
        <v>0.0151573744282196+1.84399411430475e-08i</v>
      </c>
    </row>
    <row collapsed="false" customFormat="false" customHeight="false" hidden="false" ht="14.5" outlineLevel="0" r="163">
      <c r="A163" s="54"/>
      <c r="B163" s="79" t="str">
        <f aca="false">IMSUM('Calcs - Force summation'!Q319,'Calcs - Force summation'!Q329,'Calcs - Force summation'!Q339)</f>
        <v>11.5168568622865-9.58828454343936e-08i</v>
      </c>
      <c r="C163" s="77" t="str">
        <f aca="false">IMSUM('Calcs - Force summation'!R319,'Calcs - Force summation'!R329,'Calcs - Force summation'!R339)</f>
        <v>-0.00066978044813169+1.63463131469189e-09i</v>
      </c>
      <c r="D163" s="77" t="str">
        <f aca="false">IMSUM('Calcs - Force summation'!S319,'Calcs - Force summation'!S329,'Calcs - Force summation'!S339)</f>
        <v>-0.00185113099859759-2.91886485209479e-06i</v>
      </c>
      <c r="E163" s="77" t="str">
        <f aca="false">IMSUM('Calcs - Force summation'!T319,'Calcs - Force summation'!T329,'Calcs - Force summation'!T339)</f>
        <v>-0.00053966722650793+4.60636355940673e-09i</v>
      </c>
      <c r="F163" s="77" t="str">
        <f aca="false">IMSUM('Calcs - Force summation'!U319,'Calcs - Force summation'!U329,'Calcs - Force summation'!U339)</f>
        <v>-5.7455701333719+4.76480511798565e-08i</v>
      </c>
      <c r="G163" s="80" t="str">
        <f aca="false">IMSUM('Calcs - Force summation'!V319,'Calcs - Force summation'!V329,'Calcs - Force summation'!V339)</f>
        <v>-0.971981335782918-5.40786914676817e-09i</v>
      </c>
    </row>
    <row collapsed="false" customFormat="false" customHeight="false" hidden="false" ht="14.5" outlineLevel="0" r="164">
      <c r="A164" s="54"/>
      <c r="B164" s="81" t="str">
        <f aca="false">IMSUM('Calcs - Force summation'!Q320,'Calcs - Force summation'!Q330,'Calcs - Force summation'!Q340)</f>
        <v>1.93739661401157-8.18583261418653e-08i</v>
      </c>
      <c r="C164" s="77" t="str">
        <f aca="false">IMSUM('Calcs - Force summation'!R320,'Calcs - Force summation'!R330,'Calcs - Force summation'!R340)</f>
        <v>0.00911640685371935-1.24072999786769e-08i</v>
      </c>
      <c r="D164" s="77" t="str">
        <f aca="false">IMSUM('Calcs - Force summation'!S320,'Calcs - Force summation'!S330,'Calcs - Force summation'!S340)</f>
        <v>-0.00063759556927068+8.38488326395955e-06i</v>
      </c>
      <c r="E164" s="77" t="str">
        <f aca="false">IMSUM('Calcs - Force summation'!T320,'Calcs - Force summation'!T330,'Calcs - Force summation'!T340)</f>
        <v>0.0141941538891462-1.59821665666441e-08i</v>
      </c>
      <c r="F164" s="77" t="str">
        <f aca="false">IMSUM('Calcs - Force summation'!U320,'Calcs - Force summation'!U330,'Calcs - Force summation'!U340)</f>
        <v>-0.985488392228649+4.06439132211968e-08i</v>
      </c>
      <c r="G164" s="82" t="str">
        <f aca="false">IMSUM('Calcs - Force summation'!V320,'Calcs - Force summation'!V330,'Calcs - Force summation'!V340)</f>
        <v>-89.7926284337187+1.39368831491818e-10i</v>
      </c>
    </row>
    <row collapsed="false" customFormat="false" customHeight="true" hidden="false" ht="24.85" outlineLevel="0" r="167">
      <c r="A167" s="17" t="s">
        <v>385</v>
      </c>
      <c r="B167" s="17"/>
      <c r="C167" s="17"/>
      <c r="D167" s="17"/>
      <c r="E167" s="17"/>
      <c r="F167" s="17"/>
      <c r="G167" s="17"/>
      <c r="H167" s="17"/>
      <c r="I167" s="17"/>
      <c r="J167" s="17"/>
    </row>
    <row collapsed="false" customFormat="false" customHeight="true" hidden="false" ht="29.85" outlineLevel="0" r="168">
      <c r="A168" s="16" t="s">
        <v>386</v>
      </c>
      <c r="B168" s="16"/>
      <c r="C168" s="16"/>
      <c r="D168" s="16"/>
      <c r="E168" s="16"/>
      <c r="F168" s="16"/>
      <c r="G168" s="16"/>
      <c r="H168" s="16"/>
      <c r="I168" s="16"/>
      <c r="J168" s="16"/>
    </row>
    <row collapsed="false" customFormat="false" customHeight="false" hidden="false" ht="14.5" outlineLevel="0" r="170">
      <c r="B170" s="73" t="str">
        <f aca="false">'Calcs - Force summation'!Q348</f>
        <v>6+5i</v>
      </c>
    </row>
    <row collapsed="false" customFormat="false" customHeight="false" hidden="false" ht="14.5" outlineLevel="0" r="171">
      <c r="B171" s="74" t="str">
        <f aca="false">'Calcs - Force summation'!Q349</f>
        <v>8.2+23i</v>
      </c>
    </row>
    <row collapsed="false" customFormat="false" customHeight="false" hidden="false" ht="14.5" outlineLevel="0" r="172">
      <c r="B172" s="74" t="str">
        <f aca="false">'Calcs - Force summation'!Q350</f>
        <v>56.2-5i</v>
      </c>
    </row>
    <row collapsed="false" customFormat="false" customHeight="false" hidden="false" ht="14.5" outlineLevel="0" r="173">
      <c r="B173" s="74" t="str">
        <f aca="false">'Calcs - Force summation'!Q351</f>
        <v>2-53i</v>
      </c>
    </row>
    <row collapsed="false" customFormat="false" customHeight="false" hidden="false" ht="14.5" outlineLevel="0" r="174">
      <c r="B174" s="74" t="str">
        <f aca="false">'Calcs - Force summation'!Q352</f>
        <v>6200+1300i</v>
      </c>
    </row>
    <row collapsed="false" customFormat="false" customHeight="false" hidden="false" ht="14.5" outlineLevel="0" r="175">
      <c r="B175" s="75" t="str">
        <f aca="false">'Calcs - Force summation'!Q353</f>
        <v>5300-23300i</v>
      </c>
    </row>
    <row collapsed="false" customFormat="false" customHeight="true" hidden="false" ht="24.85" outlineLevel="0" r="178">
      <c r="A178" s="17" t="s">
        <v>387</v>
      </c>
      <c r="B178" s="17"/>
      <c r="C178" s="17"/>
      <c r="D178" s="17"/>
      <c r="E178" s="17"/>
      <c r="F178" s="17"/>
      <c r="G178" s="17"/>
      <c r="H178" s="17"/>
      <c r="I178" s="17"/>
      <c r="J178" s="17"/>
    </row>
    <row collapsed="false" customFormat="false" customHeight="true" hidden="false" ht="43.9" outlineLevel="0" r="179">
      <c r="A179" s="16" t="s">
        <v>388</v>
      </c>
      <c r="B179" s="16"/>
      <c r="C179" s="16"/>
      <c r="D179" s="16"/>
      <c r="E179" s="16"/>
      <c r="F179" s="16"/>
      <c r="G179" s="16"/>
      <c r="H179" s="16"/>
      <c r="I179" s="16"/>
      <c r="J179" s="16"/>
    </row>
    <row collapsed="false" customFormat="false" customHeight="false" hidden="false" ht="14.5" outlineLevel="0" r="181">
      <c r="B181" s="73" t="str">
        <f aca="false">'Calcs - Force summation'!Q361</f>
        <v>0.00387439302323404+8.24325588972951i</v>
      </c>
    </row>
    <row collapsed="false" customFormat="false" customHeight="false" hidden="false" ht="14.5" outlineLevel="0" r="182">
      <c r="B182" s="74" t="str">
        <f aca="false">'Calcs - Force summation'!Q362</f>
        <v>0.00011889738788433+589.404412470422i</v>
      </c>
    </row>
    <row collapsed="false" customFormat="false" customHeight="false" hidden="false" ht="14.5" outlineLevel="0" r="183">
      <c r="B183" s="74" t="str">
        <f aca="false">'Calcs - Force summation'!Q363</f>
        <v>11376.7440966769-63.5126154322011i</v>
      </c>
    </row>
    <row collapsed="false" customFormat="false" customHeight="false" hidden="false" ht="14.5" outlineLevel="0" r="184">
      <c r="B184" s="74" t="str">
        <f aca="false">'Calcs - Force summation'!Q364</f>
        <v>52027.3890830443</v>
      </c>
    </row>
    <row collapsed="false" customFormat="false" customHeight="false" hidden="false" ht="14.5" outlineLevel="0" r="185">
      <c r="B185" s="74" t="str">
        <f aca="false">'Calcs - Force summation'!Q365</f>
        <v>-38.2898221218425+0.10615277584585i</v>
      </c>
    </row>
    <row collapsed="false" customFormat="false" customHeight="false" hidden="false" ht="14.5" outlineLevel="0" r="186">
      <c r="B186" s="75" t="str">
        <f aca="false">'Calcs - Force summation'!Q366</f>
        <v>1.01106934390178-292.808914797704i</v>
      </c>
    </row>
  </sheetData>
  <mergeCells count="50">
    <mergeCell ref="D1:J1"/>
    <mergeCell ref="D2:J2"/>
    <mergeCell ref="D3:G4"/>
    <mergeCell ref="I3:J3"/>
    <mergeCell ref="I4:J4"/>
    <mergeCell ref="A7:J7"/>
    <mergeCell ref="A8:J8"/>
    <mergeCell ref="B9:D9"/>
    <mergeCell ref="B10:D10"/>
    <mergeCell ref="B11:D11"/>
    <mergeCell ref="B12:E12"/>
    <mergeCell ref="B13:E13"/>
    <mergeCell ref="B14:D14"/>
    <mergeCell ref="B15:E15"/>
    <mergeCell ref="A17:J17"/>
    <mergeCell ref="C23:J23"/>
    <mergeCell ref="C24:J24"/>
    <mergeCell ref="C25:J25"/>
    <mergeCell ref="A28:J28"/>
    <mergeCell ref="A29:J29"/>
    <mergeCell ref="A31:J31"/>
    <mergeCell ref="A32:C32"/>
    <mergeCell ref="A42:J42"/>
    <mergeCell ref="A43:C43"/>
    <mergeCell ref="A53:J53"/>
    <mergeCell ref="A54:C54"/>
    <mergeCell ref="A64:J64"/>
    <mergeCell ref="A65:C65"/>
    <mergeCell ref="A75:J75"/>
    <mergeCell ref="A76:C76"/>
    <mergeCell ref="A86:J86"/>
    <mergeCell ref="A87:J87"/>
    <mergeCell ref="A97:J97"/>
    <mergeCell ref="A98:J98"/>
    <mergeCell ref="A109:J109"/>
    <mergeCell ref="A110:J110"/>
    <mergeCell ref="A112:J112"/>
    <mergeCell ref="A113:C113"/>
    <mergeCell ref="A123:J123"/>
    <mergeCell ref="A124:C124"/>
    <mergeCell ref="A134:J134"/>
    <mergeCell ref="A135:C135"/>
    <mergeCell ref="A145:J145"/>
    <mergeCell ref="A146:C146"/>
    <mergeCell ref="A156:J156"/>
    <mergeCell ref="A157:C157"/>
    <mergeCell ref="A167:J167"/>
    <mergeCell ref="A168:J168"/>
    <mergeCell ref="A178:J178"/>
    <mergeCell ref="A179:J179"/>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97"/>
  <sheetViews>
    <sheetView colorId="64" defaultGridColor="true" rightToLeft="false" showFormulas="false" showGridLines="true" showOutlineSymbols="true" showRowColHeaders="true" showZeros="true" tabSelected="true" topLeftCell="A61" view="normal" windowProtection="false" workbookViewId="0" zoomScale="90" zoomScaleNormal="90" zoomScalePageLayoutView="179">
      <selection activeCell="N84" activeCellId="0" pane="topLeft" sqref="N84"/>
    </sheetView>
  </sheetViews>
  <cols>
    <col collapsed="false" hidden="false" max="18" min="1"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389</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58.2" outlineLevel="0" r="8">
      <c r="A8" s="16" t="s">
        <v>390</v>
      </c>
      <c r="B8" s="16"/>
      <c r="C8" s="16"/>
      <c r="D8" s="16"/>
      <c r="E8" s="16"/>
      <c r="F8" s="16"/>
      <c r="G8" s="16"/>
      <c r="H8" s="16"/>
      <c r="I8" s="16"/>
      <c r="J8" s="16"/>
    </row>
    <row collapsed="false" customFormat="false" customHeight="true" hidden="false" ht="29.85" outlineLevel="0" r="11">
      <c r="A11" s="15" t="s">
        <v>351</v>
      </c>
      <c r="B11" s="15"/>
      <c r="C11" s="15"/>
      <c r="D11" s="15"/>
      <c r="E11" s="15"/>
      <c r="F11" s="15"/>
      <c r="G11" s="15"/>
      <c r="H11" s="15"/>
      <c r="I11" s="15"/>
      <c r="J11" s="15"/>
    </row>
    <row collapsed="false" customFormat="false" customHeight="true" hidden="false" ht="15.65" outlineLevel="0" r="12">
      <c r="A12" s="16" t="s">
        <v>352</v>
      </c>
      <c r="B12" s="16"/>
      <c r="C12" s="16"/>
      <c r="D12" s="16"/>
      <c r="E12" s="16"/>
      <c r="F12" s="16"/>
      <c r="G12" s="16"/>
      <c r="H12" s="16"/>
      <c r="I12" s="16"/>
      <c r="J12" s="16"/>
    </row>
    <row collapsed="false" customFormat="false" customHeight="true" hidden="false" ht="24.6" outlineLevel="0" r="15">
      <c r="A15" s="17" t="s">
        <v>391</v>
      </c>
      <c r="B15" s="17"/>
      <c r="C15" s="17"/>
      <c r="D15" s="17"/>
      <c r="E15" s="17"/>
      <c r="F15" s="17"/>
      <c r="G15" s="17"/>
      <c r="H15" s="17"/>
      <c r="I15" s="17"/>
      <c r="J15" s="17"/>
    </row>
    <row collapsed="false" customFormat="false" customHeight="true" hidden="false" ht="15.65" outlineLevel="0" r="16">
      <c r="A16" s="16" t="s">
        <v>392</v>
      </c>
      <c r="B16" s="16"/>
      <c r="C16" s="16"/>
      <c r="D16" s="16"/>
      <c r="E16" s="16"/>
      <c r="F16" s="16"/>
      <c r="G16" s="16"/>
      <c r="H16" s="16"/>
      <c r="I16" s="16"/>
      <c r="J16" s="16"/>
    </row>
    <row collapsed="false" customFormat="false" customHeight="true" hidden="false" ht="15.65" outlineLevel="0" r="17">
      <c r="B17" s="16" t="s">
        <v>343</v>
      </c>
      <c r="C17" s="16"/>
      <c r="D17" s="16"/>
      <c r="E17" s="16"/>
      <c r="F17" s="16"/>
      <c r="G17" s="16"/>
      <c r="H17" s="16"/>
      <c r="I17" s="16"/>
      <c r="J17" s="16"/>
    </row>
    <row collapsed="false" customFormat="false" customHeight="true" hidden="false" ht="15.65" outlineLevel="0" r="18">
      <c r="B18" s="16" t="s">
        <v>344</v>
      </c>
      <c r="C18" s="16"/>
      <c r="D18" s="16"/>
      <c r="E18" s="16"/>
      <c r="F18" s="16"/>
      <c r="G18" s="16"/>
      <c r="H18" s="16"/>
      <c r="I18" s="16"/>
      <c r="J18" s="16"/>
    </row>
    <row collapsed="false" customFormat="false" customHeight="true" hidden="false" ht="15.65" outlineLevel="0" r="19">
      <c r="B19" s="16" t="s">
        <v>346</v>
      </c>
      <c r="C19" s="16"/>
      <c r="D19" s="16"/>
      <c r="E19" s="16"/>
      <c r="F19" s="16"/>
      <c r="G19" s="16"/>
      <c r="H19" s="16"/>
      <c r="I19" s="16"/>
      <c r="J19" s="16"/>
    </row>
    <row collapsed="false" customFormat="false" customHeight="false" hidden="false" ht="14.5" outlineLevel="0" r="21">
      <c r="A21" s="54"/>
      <c r="B21" s="76" t="str">
        <f aca="false">IMSUM('Calcs - Derivative Summation'!B34,'Calcs - Derivative Summation'!B45,'Calcs - Derivative Summation'!B67)</f>
        <v>-14276.0975836845+1.95566341132168e-07i</v>
      </c>
      <c r="C21" s="77" t="str">
        <f aca="false">IMSUM('Calcs - Derivative Summation'!C34,'Calcs - Derivative Summation'!C45,'Calcs - Derivative Summation'!C67)</f>
        <v>0.001099852835728+9.21200475456185e-09i</v>
      </c>
      <c r="D21" s="77" t="str">
        <f aca="false">IMSUM('Calcs - Derivative Summation'!D34,'Calcs - Derivative Summation'!D45,'Calcs - Derivative Summation'!D67)</f>
        <v>-0.245527807127074+0.672570007018542i</v>
      </c>
      <c r="E21" s="77" t="str">
        <f aca="false">IMSUM('Calcs - Derivative Summation'!E34,'Calcs - Derivative Summation'!E45,'Calcs - Derivative Summation'!E67)</f>
        <v>-4.61934044392-0.849059984557216i</v>
      </c>
      <c r="F21" s="77" t="str">
        <f aca="false">IMSUM('Calcs - Derivative Summation'!F34,'Calcs - Derivative Summation'!F45,'Calcs - Derivative Summation'!F67)</f>
        <v>11.5168568622865-9.58828454343936e-08i</v>
      </c>
      <c r="G21" s="78" t="str">
        <f aca="false">IMSUM('Calcs - Derivative Summation'!G34,'Calcs - Derivative Summation'!G45,'Calcs - Derivative Summation'!G67)</f>
        <v>3.10705941401157-8.18583263537088e-08i</v>
      </c>
    </row>
    <row collapsed="false" customFormat="false" customHeight="false" hidden="false" ht="14.5" outlineLevel="0" r="22">
      <c r="A22" s="54"/>
      <c r="B22" s="79" t="str">
        <f aca="false">IMSUM('Calcs - Derivative Summation'!B35,'Calcs - Derivative Summation'!B46,'Calcs - Derivative Summation'!B68)</f>
        <v>1.95057409230485-1.39742993919091e-08i</v>
      </c>
      <c r="C22" s="77" t="str">
        <f aca="false">IMSUM('Calcs - Derivative Summation'!C35,'Calcs - Derivative Summation'!C46,'Calcs - Derivative Summation'!C68)</f>
        <v>-21879.5913081444+2.90419517641753e-07i</v>
      </c>
      <c r="D22" s="77" t="str">
        <f aca="false">IMSUM('Calcs - Derivative Summation'!D35,'Calcs - Derivative Summation'!D46,'Calcs - Derivative Summation'!D68)</f>
        <v>-1.03407574544572-8.8121826284567e-07i</v>
      </c>
      <c r="E22" s="77" t="str">
        <f aca="false">IMSUM('Calcs - Derivative Summation'!E35,'Calcs - Derivative Summation'!E46,'Calcs - Derivative Summation'!E68)</f>
        <v>-74.0634544891458+5.01716218194165e-07i</v>
      </c>
      <c r="F22" s="77" t="str">
        <f aca="false">IMSUM('Calcs - Derivative Summation'!F35,'Calcs - Derivative Summation'!F46,'Calcs - Derivative Summation'!F68)</f>
        <v>-0.00066978044813169+1.63463131469189e-09i</v>
      </c>
      <c r="G22" s="80" t="str">
        <f aca="false">IMSUM('Calcs - Derivative Summation'!G35,'Calcs - Derivative Summation'!G46,'Calcs - Derivative Summation'!G68)</f>
        <v>2.93327340685372-1.24073005082857e-08i</v>
      </c>
    </row>
    <row collapsed="false" customFormat="false" customHeight="false" hidden="false" ht="14.5" outlineLevel="0" r="23">
      <c r="A23" s="54"/>
      <c r="B23" s="79" t="str">
        <f aca="false">IMSUM('Calcs - Derivative Summation'!B36,'Calcs - Derivative Summation'!B47,'Calcs - Derivative Summation'!B69)</f>
        <v>0.0020688443871879+6.17582253179674e-06i</v>
      </c>
      <c r="C23" s="77" t="str">
        <f aca="false">IMSUM('Calcs - Derivative Summation'!C36,'Calcs - Derivative Summation'!C47,'Calcs - Derivative Summation'!C69)</f>
        <v>-1.05247722368596+0.00036713621500213i</v>
      </c>
      <c r="D23" s="77" t="str">
        <f aca="false">IMSUM('Calcs - Derivative Summation'!D36,'Calcs - Derivative Summation'!D47,'Calcs - Derivative Summation'!D69)</f>
        <v>-18404.1681933877+0.00344415586511397i</v>
      </c>
      <c r="E23" s="77" t="str">
        <f aca="false">IMSUM('Calcs - Derivative Summation'!E36,'Calcs - Derivative Summation'!E47,'Calcs - Derivative Summation'!E69)</f>
        <v>-2.08886545280608+0.00055676709394923i</v>
      </c>
      <c r="F23" s="77" t="str">
        <f aca="false">IMSUM('Calcs - Derivative Summation'!F36,'Calcs - Derivative Summation'!F47,'Calcs - Derivative Summation'!F69)</f>
        <v>0.0308208690014024-2.91886485209479e-06i</v>
      </c>
      <c r="G23" s="80" t="str">
        <f aca="false">IMSUM('Calcs - Derivative Summation'!G36,'Calcs - Derivative Summation'!G47,'Calcs - Derivative Summation'!G69)</f>
        <v>-0.00063759556927068+8.38488326395955e-06i</v>
      </c>
    </row>
    <row collapsed="false" customFormat="false" customHeight="false" hidden="false" ht="14.5" outlineLevel="0" r="24">
      <c r="A24" s="54"/>
      <c r="B24" s="79" t="str">
        <f aca="false">IMSUM('Calcs - Derivative Summation'!B37,'Calcs - Derivative Summation'!B48,'Calcs - Derivative Summation'!B70)</f>
        <v>0.0016216934055268-3.00698389214964e-08i</v>
      </c>
      <c r="C24" s="77" t="str">
        <f aca="false">IMSUM('Calcs - Derivative Summation'!C37,'Calcs - Derivative Summation'!C48,'Calcs - Derivative Summation'!C70)</f>
        <v>-64.3086801891458+2.90716564328194e-07i</v>
      </c>
      <c r="D24" s="77" t="str">
        <f aca="false">IMSUM('Calcs - Derivative Summation'!D37,'Calcs - Derivative Summation'!D48,'Calcs - Derivative Summation'!D70)</f>
        <v>-2.06295706244572-3.28012812083043e-06i</v>
      </c>
      <c r="E24" s="77" t="str">
        <f aca="false">IMSUM('Calcs - Derivative Summation'!E37,'Calcs - Derivative Summation'!E48,'Calcs - Derivative Summation'!E70)</f>
        <v>-5884138.93531915+4.93399330217531e-07i</v>
      </c>
      <c r="F24" s="77" t="str">
        <f aca="false">IMSUM('Calcs - Derivative Summation'!F37,'Calcs - Derivative Summation'!F48,'Calcs - Derivative Summation'!F70)</f>
        <v>-164832119.999675-1.14641017848448e-06i</v>
      </c>
      <c r="G24" s="80" t="str">
        <f aca="false">IMSUM('Calcs - Derivative Summation'!G37,'Calcs - Derivative Summation'!G48,'Calcs - Derivative Summation'!G70)</f>
        <v>88736310.0155625+6.03660174318949e-07i</v>
      </c>
    </row>
    <row collapsed="false" customFormat="false" customHeight="false" hidden="false" ht="14.5" outlineLevel="0" r="25">
      <c r="A25" s="54"/>
      <c r="B25" s="79" t="str">
        <f aca="false">IMSUM('Calcs - Derivative Summation'!B38,'Calcs - Derivative Summation'!B49,'Calcs - Derivative Summation'!B71)</f>
        <v>11.5158456222865-9.73142550956277e-08i</v>
      </c>
      <c r="C25" s="77" t="str">
        <f aca="false">IMSUM('Calcs - Derivative Summation'!C38,'Calcs - Derivative Summation'!C49,'Calcs - Derivative Summation'!C71)</f>
        <v>-0.00055184360117373+2.30172799540759e-09i</v>
      </c>
      <c r="D25" s="77" t="str">
        <f aca="false">IMSUM('Calcs - Derivative Summation'!D38,'Calcs - Derivative Summation'!D49,'Calcs - Derivative Summation'!D71)</f>
        <v>0.0306853930170464+6.07226681630618e-08i</v>
      </c>
      <c r="E25" s="77" t="str">
        <f aca="false">IMSUM('Calcs - Derivative Summation'!E38,'Calcs - Derivative Summation'!E49,'Calcs - Derivative Summation'!E71)</f>
        <v>-164832119.999442-1.14808724336469e-06i</v>
      </c>
      <c r="F25" s="77" t="str">
        <f aca="false">IMSUM('Calcs - Derivative Summation'!F38,'Calcs - Derivative Summation'!F49,'Calcs - Derivative Summation'!F71)</f>
        <v>-6428964247.84552-4.48455278141211e-05i</v>
      </c>
      <c r="G25" s="80" t="str">
        <f aca="false">IMSUM('Calcs - Derivative Summation'!G38,'Calcs - Derivative Summation'!G49,'Calcs - Derivative Summation'!G71)</f>
        <v>164857400.013662+1.19183699154455e-06i</v>
      </c>
    </row>
    <row collapsed="false" customFormat="false" customHeight="false" hidden="false" ht="14.5" outlineLevel="0" r="26">
      <c r="A26" s="54"/>
      <c r="B26" s="81" t="str">
        <f aca="false">IMSUM('Calcs - Derivative Summation'!B39,'Calcs - Derivative Summation'!B50,'Calcs - Derivative Summation'!B72)</f>
        <v>1.91188108256584+7.78314293981836e-09i</v>
      </c>
      <c r="C26" s="77" t="str">
        <f aca="false">IMSUM('Calcs - Derivative Summation'!C39,'Calcs - Derivative Summation'!C50,'Calcs - Derivative Summation'!C72)</f>
        <v>0.00927172488651216-1.79054314145129e-08i</v>
      </c>
      <c r="D26" s="77" t="str">
        <f aca="false">IMSUM('Calcs - Derivative Summation'!D39,'Calcs - Derivative Summation'!D50,'Calcs - Derivative Summation'!D72)</f>
        <v>-0.249320164471666+1.46756998900652i</v>
      </c>
      <c r="E26" s="77" t="str">
        <f aca="false">IMSUM('Calcs - Derivative Summation'!E39,'Calcs - Derivative Summation'!E50,'Calcs - Derivative Summation'!E72)</f>
        <v>88736310.0154095-5.40599936191769i</v>
      </c>
      <c r="F26" s="77" t="str">
        <f aca="false">IMSUM('Calcs - Derivative Summation'!F39,'Calcs - Derivative Summation'!F50,'Calcs - Derivative Summation'!F72)</f>
        <v>164857400.028018+1.14578520917658e-06i</v>
      </c>
      <c r="G26" s="82" t="str">
        <f aca="false">IMSUM('Calcs - Derivative Summation'!G39,'Calcs - Derivative Summation'!G50,'Calcs - Derivative Summation'!G72)</f>
        <v>-6428958389.79258-4.48930364964695e-05i</v>
      </c>
    </row>
    <row collapsed="false" customFormat="false" customHeight="true" hidden="false" ht="24.6" outlineLevel="0" r="29">
      <c r="A29" s="17" t="s">
        <v>393</v>
      </c>
      <c r="B29" s="17"/>
      <c r="C29" s="17"/>
      <c r="D29" s="17"/>
      <c r="E29" s="17"/>
      <c r="F29" s="17"/>
      <c r="G29" s="17"/>
      <c r="H29" s="17"/>
      <c r="I29" s="17"/>
      <c r="J29" s="17"/>
    </row>
    <row collapsed="false" customFormat="false" customHeight="true" hidden="false" ht="15.65" outlineLevel="0" r="30">
      <c r="A30" s="16" t="s">
        <v>394</v>
      </c>
      <c r="B30" s="16"/>
      <c r="C30" s="16"/>
      <c r="D30" s="16"/>
      <c r="E30" s="16"/>
      <c r="F30" s="16"/>
      <c r="G30" s="16"/>
      <c r="H30" s="16"/>
      <c r="I30" s="16"/>
      <c r="J30" s="16"/>
    </row>
    <row collapsed="false" customFormat="false" customHeight="true" hidden="false" ht="15.65" outlineLevel="0" r="31">
      <c r="B31" s="16" t="s">
        <v>345</v>
      </c>
      <c r="C31" s="16"/>
      <c r="D31" s="16"/>
      <c r="E31" s="16"/>
      <c r="F31" s="16"/>
      <c r="G31" s="16"/>
      <c r="H31" s="16"/>
      <c r="I31" s="16"/>
      <c r="J31" s="16"/>
    </row>
    <row collapsed="false" customFormat="false" customHeight="true" hidden="false" ht="15.65" outlineLevel="0" r="32">
      <c r="B32" s="16" t="s">
        <v>347</v>
      </c>
      <c r="C32" s="16"/>
      <c r="D32" s="16"/>
      <c r="E32" s="16"/>
      <c r="F32" s="16"/>
      <c r="G32" s="16"/>
      <c r="H32" s="16"/>
      <c r="I32" s="16"/>
      <c r="J32" s="16"/>
    </row>
    <row collapsed="false" customFormat="false" customHeight="false" hidden="false" ht="14.5" outlineLevel="0" r="34">
      <c r="A34" s="54"/>
      <c r="B34" s="76" t="str">
        <f aca="false">IMSUM('Calcs - Derivative Summation'!B56,'Calcs - Derivative Summation'!B78)</f>
        <v>-20.588320684573+1.95665876346859e-07i</v>
      </c>
      <c r="C34" s="77" t="str">
        <f aca="false">IMSUM('Calcs - Derivative Summation'!C56,'Calcs - Derivative Summation'!C78)</f>
        <v>1.30109985283573+9.21200475456185e-09i</v>
      </c>
      <c r="D34" s="77" t="str">
        <f aca="false">IMSUM('Calcs - Derivative Summation'!D56,'Calcs - Derivative Summation'!D78)</f>
        <v>-9.04552780712707+7.0185464731869e-09i</v>
      </c>
      <c r="E34" s="77" t="str">
        <f aca="false">IMSUM('Calcs - Derivative Summation'!E56,'Calcs - Derivative Summation'!E78)</f>
        <v>3.25425455608+1.54427779906472e-08i</v>
      </c>
      <c r="F34" s="77" t="str">
        <f aca="false">IMSUM('Calcs - Derivative Summation'!F56,'Calcs - Derivative Summation'!F78)</f>
        <v>11.5168568622865-9.58828454343936e-08i</v>
      </c>
      <c r="G34" s="78" t="str">
        <f aca="false">IMSUM('Calcs - Derivative Summation'!G56,'Calcs - Derivative Summation'!G78)</f>
        <v>14.3373966140116-8.18583261418653e-08i</v>
      </c>
    </row>
    <row collapsed="false" customFormat="false" customHeight="false" hidden="false" ht="14.5" outlineLevel="0" r="35">
      <c r="A35" s="54"/>
      <c r="B35" s="79" t="str">
        <f aca="false">IMSUM('Calcs - Derivative Summation'!B57,'Calcs - Derivative Summation'!B79)</f>
        <v>0.00113609230484512-1.39742990388365e-08i</v>
      </c>
      <c r="C35" s="77" t="str">
        <f aca="false">IMSUM('Calcs - Derivative Summation'!C57,'Calcs - Derivative Summation'!C79)</f>
        <v>-41.2820451445728+2.9057201374028e-07i</v>
      </c>
      <c r="D35" s="77" t="str">
        <f aca="false">IMSUM('Calcs - Derivative Summation'!D57,'Calcs - Derivative Summation'!D79)</f>
        <v>-1.03407574544572-8.8121826284567e-07i</v>
      </c>
      <c r="E35" s="77" t="str">
        <f aca="false">IMSUM('Calcs - Derivative Summation'!E57,'Calcs - Derivative Summation'!E79)</f>
        <v>-64.3162644891458+5.01716216428802e-07i</v>
      </c>
      <c r="F35" s="77" t="str">
        <f aca="false">IMSUM('Calcs - Derivative Summation'!F57,'Calcs - Derivative Summation'!F79)</f>
        <v>-0.00066978044813169+1.63463131469189e-09i</v>
      </c>
      <c r="G35" s="80" t="str">
        <f aca="false">IMSUM('Calcs - Derivative Summation'!G57,'Calcs - Derivative Summation'!G79)</f>
        <v>0.00911640685371935-1.24072999786769e-08i</v>
      </c>
    </row>
    <row collapsed="false" customFormat="false" customHeight="false" hidden="false" ht="14.5" outlineLevel="0" r="36">
      <c r="A36" s="54"/>
      <c r="B36" s="79" t="str">
        <f aca="false">IMSUM('Calcs - Derivative Summation'!B58,'Calcs - Derivative Summation'!B80)</f>
        <v>3.58206884438719+1.04463617582252i</v>
      </c>
      <c r="C36" s="77" t="str">
        <f aca="false">IMSUM('Calcs - Derivative Summation'!C58,'Calcs - Derivative Summation'!C80)</f>
        <v>7.89752277631404+0.00036713621500213i</v>
      </c>
      <c r="D36" s="77" t="str">
        <f aca="false">IMSUM('Calcs - Derivative Summation'!D58,'Calcs - Derivative Summation'!D80)</f>
        <v>114.341069612055-92.6140558439819i</v>
      </c>
      <c r="E36" s="77" t="str">
        <f aca="false">IMSUM('Calcs - Derivative Summation'!E58,'Calcs - Derivative Summation'!E80)</f>
        <v>4.89087454719392+0.00055676709394923i</v>
      </c>
      <c r="F36" s="77" t="str">
        <f aca="false">IMSUM('Calcs - Derivative Summation'!F58,'Calcs - Derivative Summation'!F80)</f>
        <v>9.3261488690014-2.91886485209479e-06i</v>
      </c>
      <c r="G36" s="80" t="str">
        <f aca="false">IMSUM('Calcs - Derivative Summation'!G58,'Calcs - Derivative Summation'!G80)</f>
        <v>3.49936240443073+8.38488326395955e-06i</v>
      </c>
    </row>
    <row collapsed="false" customFormat="false" customHeight="false" hidden="false" ht="14.5" outlineLevel="0" r="37">
      <c r="A37" s="54"/>
      <c r="B37" s="79" t="str">
        <f aca="false">IMSUM('Calcs - Derivative Summation'!B59,'Calcs - Derivative Summation'!B81)</f>
        <v>0.0016216934055268-3.00698389214964e-08i</v>
      </c>
      <c r="C37" s="77" t="str">
        <f aca="false">IMSUM('Calcs - Derivative Summation'!C59,'Calcs - Derivative Summation'!C81)</f>
        <v>-64.3086801891458+2.90716564328194e-07i</v>
      </c>
      <c r="D37" s="77" t="str">
        <f aca="false">IMSUM('Calcs - Derivative Summation'!D59,'Calcs - Derivative Summation'!D81)</f>
        <v>-1.95321706244572-3.28012812083043e-06i</v>
      </c>
      <c r="E37" s="77" t="str">
        <f aca="false">IMSUM('Calcs - Derivative Summation'!E59,'Calcs - Derivative Summation'!E81)</f>
        <v>-122.935319189145+5.34355747050995e-07i</v>
      </c>
      <c r="F37" s="77" t="str">
        <f aca="false">IMSUM('Calcs - Derivative Summation'!F59,'Calcs - Derivative Summation'!F81)</f>
        <v>-0.00053966722650793+4.60636355940673e-09i</v>
      </c>
      <c r="G37" s="80" t="str">
        <f aca="false">IMSUM('Calcs - Derivative Summation'!G59,'Calcs - Derivative Summation'!G81)</f>
        <v>0.0141941538891462-1.59821665666441e-08i</v>
      </c>
    </row>
    <row collapsed="false" customFormat="false" customHeight="false" hidden="false" ht="14.5" outlineLevel="0" r="38">
      <c r="A38" s="54"/>
      <c r="B38" s="79" t="str">
        <f aca="false">IMSUM('Calcs - Derivative Summation'!B60,'Calcs - Derivative Summation'!B82)</f>
        <v>11.5158456222865-9.73142550956277e-08i</v>
      </c>
      <c r="C38" s="77" t="str">
        <f aca="false">IMSUM('Calcs - Derivative Summation'!C60,'Calcs - Derivative Summation'!C82)</f>
        <v>-0.000551843601171186-0.728696997698268i</v>
      </c>
      <c r="D38" s="77" t="str">
        <f aca="false">IMSUM('Calcs - Derivative Summation'!D60,'Calcs - Derivative Summation'!D82)</f>
        <v>-0.249993216982952+6.07226664312409e-08i</v>
      </c>
      <c r="E38" s="77" t="str">
        <f aca="false">IMSUM('Calcs - Derivative Summation'!E60,'Calcs - Derivative Summation'!E82)</f>
        <v>-5.35736297322998e-05+2.92929868096387e-09i</v>
      </c>
      <c r="F38" s="77" t="str">
        <f aca="false">IMSUM('Calcs - Derivative Summation'!F60,'Calcs - Derivative Summation'!F82)</f>
        <v>-5.7455701333719+0.515160047648048i</v>
      </c>
      <c r="G38" s="80" t="str">
        <f aca="false">IMSUM('Calcs - Derivative Summation'!G60,'Calcs - Derivative Summation'!G82)</f>
        <v>-0.985488392228649+4.06439132211968e-08i</v>
      </c>
    </row>
    <row collapsed="false" customFormat="false" customHeight="false" hidden="false" ht="14.5" outlineLevel="0" r="39">
      <c r="A39" s="54"/>
      <c r="B39" s="81" t="str">
        <f aca="false">IMSUM('Calcs - Derivative Summation'!B61,'Calcs - Derivative Summation'!B83)</f>
        <v>1.91188108256584+7.78314293981836e-09i</v>
      </c>
      <c r="C39" s="77" t="str">
        <f aca="false">IMSUM('Calcs - Derivative Summation'!C61,'Calcs - Derivative Summation'!C83)</f>
        <v>0.00927172488651216-1.79054314145129e-08i</v>
      </c>
      <c r="D39" s="77" t="str">
        <f aca="false">IMSUM('Calcs - Derivative Summation'!D61,'Calcs - Derivative Summation'!D83)</f>
        <v>-0.0013135544716628-1.09934728326173e-08i</v>
      </c>
      <c r="E39" s="77" t="str">
        <f aca="false">IMSUM('Calcs - Derivative Summation'!E61,'Calcs - Derivative Summation'!E83)</f>
        <v>0.0151573744282196+1.84399411430475e-08i</v>
      </c>
      <c r="F39" s="77" t="str">
        <f aca="false">IMSUM('Calcs - Derivative Summation'!F61,'Calcs - Derivative Summation'!F83)</f>
        <v>-0.971981335782918-5.40786914676817e-09i</v>
      </c>
      <c r="G39" s="82" t="str">
        <f aca="false">IMSUM('Calcs - Derivative Summation'!G61,'Calcs - Derivative Summation'!G83)</f>
        <v>-89.7926284337187+1.39368831491818e-10i</v>
      </c>
    </row>
    <row collapsed="false" customFormat="false" customHeight="true" hidden="false" ht="24.6" outlineLevel="0" r="42">
      <c r="A42" s="17" t="s">
        <v>395</v>
      </c>
      <c r="B42" s="17"/>
      <c r="C42" s="17"/>
      <c r="D42" s="17"/>
      <c r="E42" s="17"/>
      <c r="F42" s="17"/>
      <c r="G42" s="17"/>
      <c r="H42" s="17"/>
      <c r="I42" s="17"/>
      <c r="J42" s="17"/>
    </row>
    <row collapsed="false" customFormat="false" customHeight="true" hidden="false" ht="15.65" outlineLevel="0" r="43">
      <c r="A43" s="16" t="s">
        <v>396</v>
      </c>
      <c r="B43" s="16"/>
      <c r="C43" s="16"/>
      <c r="D43" s="16"/>
      <c r="E43" s="16"/>
      <c r="F43" s="16"/>
      <c r="G43" s="16"/>
      <c r="H43" s="16"/>
      <c r="I43" s="16"/>
      <c r="J43" s="16"/>
    </row>
    <row collapsed="false" customFormat="false" customHeight="true" hidden="false" ht="15.65" outlineLevel="0" r="44">
      <c r="B44" s="16" t="s">
        <v>348</v>
      </c>
      <c r="C44" s="16"/>
      <c r="D44" s="16"/>
      <c r="E44" s="16"/>
      <c r="F44" s="16"/>
      <c r="G44" s="16"/>
      <c r="H44" s="16"/>
      <c r="I44" s="16"/>
      <c r="J44" s="16"/>
    </row>
    <row collapsed="false" customFormat="false" customHeight="true" hidden="false" ht="15.65" outlineLevel="0" r="45">
      <c r="B45" s="16" t="s">
        <v>349</v>
      </c>
      <c r="C45" s="16"/>
      <c r="D45" s="16"/>
      <c r="E45" s="16"/>
      <c r="F45" s="16"/>
      <c r="G45" s="16"/>
      <c r="H45" s="16"/>
      <c r="I45" s="16"/>
      <c r="J45" s="16"/>
    </row>
    <row collapsed="false" customFormat="false" customHeight="false" hidden="false" ht="14.5" outlineLevel="0" r="47">
      <c r="B47" s="73" t="str">
        <f aca="false">IMSUM('Calcs - Derivative Summation'!B89,'Calcs - Derivative Summation'!B100)</f>
        <v>6.00387439302323+13.2432558897295i</v>
      </c>
    </row>
    <row collapsed="false" customFormat="false" customHeight="false" hidden="false" ht="14.5" outlineLevel="0" r="48">
      <c r="B48" s="74" t="str">
        <f aca="false">IMSUM('Calcs - Derivative Summation'!B90,'Calcs - Derivative Summation'!B101)</f>
        <v>8.20011889738788+612.404412470422i</v>
      </c>
    </row>
    <row collapsed="false" customFormat="false" customHeight="false" hidden="false" ht="14.5" outlineLevel="0" r="49">
      <c r="B49" s="74" t="str">
        <f aca="false">IMSUM('Calcs - Derivative Summation'!B91,'Calcs - Derivative Summation'!B102)</f>
        <v>11432.9440966769-68.5126154322011i</v>
      </c>
    </row>
    <row collapsed="false" customFormat="false" customHeight="false" hidden="false" ht="14.5" outlineLevel="0" r="50">
      <c r="B50" s="74" t="str">
        <f aca="false">IMSUM('Calcs - Derivative Summation'!B92,'Calcs - Derivative Summation'!B103)</f>
        <v>52029.3890830443-53i</v>
      </c>
    </row>
    <row collapsed="false" customFormat="false" customHeight="false" hidden="false" ht="14.5" outlineLevel="0" r="51">
      <c r="B51" s="74" t="str">
        <f aca="false">IMSUM('Calcs - Derivative Summation'!B93,'Calcs - Derivative Summation'!B104)</f>
        <v>6161.71017787816+1300.10615277585i</v>
      </c>
    </row>
    <row collapsed="false" customFormat="false" customHeight="false" hidden="false" ht="14.5" outlineLevel="0" r="52">
      <c r="B52" s="75" t="str">
        <f aca="false">IMSUM('Calcs - Derivative Summation'!B94,'Calcs - Derivative Summation'!B105)</f>
        <v>5301.0110693439-23592.8089147977i</v>
      </c>
    </row>
    <row collapsed="false" customFormat="false" customHeight="true" hidden="false" ht="29.85" outlineLevel="0" r="56">
      <c r="A56" s="15" t="s">
        <v>369</v>
      </c>
      <c r="B56" s="15"/>
      <c r="C56" s="15"/>
      <c r="D56" s="15"/>
      <c r="E56" s="15"/>
      <c r="F56" s="15"/>
      <c r="G56" s="15"/>
      <c r="H56" s="15"/>
      <c r="I56" s="15"/>
      <c r="J56" s="15"/>
    </row>
    <row collapsed="false" customFormat="false" customHeight="true" hidden="false" ht="14.9" outlineLevel="0" r="57">
      <c r="A57" s="16" t="s">
        <v>352</v>
      </c>
      <c r="B57" s="16"/>
      <c r="C57" s="16"/>
      <c r="D57" s="16"/>
      <c r="E57" s="16"/>
      <c r="F57" s="16"/>
      <c r="G57" s="16"/>
      <c r="H57" s="16"/>
      <c r="I57" s="16"/>
      <c r="J57" s="16"/>
    </row>
    <row collapsed="false" customFormat="false" customHeight="true" hidden="false" ht="24.85" outlineLevel="0" r="60">
      <c r="A60" s="17" t="s">
        <v>391</v>
      </c>
      <c r="B60" s="17"/>
      <c r="C60" s="17"/>
      <c r="D60" s="17"/>
      <c r="E60" s="17"/>
      <c r="F60" s="17"/>
      <c r="G60" s="17"/>
      <c r="H60" s="17"/>
      <c r="I60" s="17"/>
      <c r="J60" s="17"/>
    </row>
    <row collapsed="false" customFormat="false" customHeight="true" hidden="false" ht="14.9" outlineLevel="0" r="61">
      <c r="A61" s="16" t="s">
        <v>392</v>
      </c>
      <c r="B61" s="16"/>
      <c r="C61" s="16"/>
      <c r="D61" s="16"/>
      <c r="E61" s="16"/>
      <c r="F61" s="16"/>
      <c r="G61" s="16"/>
      <c r="H61" s="16"/>
      <c r="I61" s="16"/>
      <c r="J61" s="16"/>
    </row>
    <row collapsed="false" customFormat="false" customHeight="true" hidden="false" ht="14.9" outlineLevel="0" r="62">
      <c r="B62" s="16" t="s">
        <v>343</v>
      </c>
      <c r="C62" s="16"/>
      <c r="D62" s="16"/>
      <c r="E62" s="16"/>
      <c r="F62" s="16"/>
      <c r="G62" s="16"/>
      <c r="H62" s="16"/>
      <c r="I62" s="16"/>
      <c r="J62" s="16"/>
    </row>
    <row collapsed="false" customFormat="false" customHeight="true" hidden="false" ht="14.9" outlineLevel="0" r="63">
      <c r="B63" s="16" t="s">
        <v>344</v>
      </c>
      <c r="C63" s="16"/>
      <c r="D63" s="16"/>
      <c r="E63" s="16"/>
      <c r="F63" s="16"/>
      <c r="G63" s="16"/>
      <c r="H63" s="16"/>
      <c r="I63" s="16"/>
      <c r="J63" s="16"/>
    </row>
    <row collapsed="false" customFormat="false" customHeight="true" hidden="false" ht="14.9" outlineLevel="0" r="64">
      <c r="B64" s="16" t="s">
        <v>346</v>
      </c>
      <c r="C64" s="16"/>
      <c r="D64" s="16"/>
      <c r="E64" s="16"/>
      <c r="F64" s="16"/>
      <c r="G64" s="16"/>
      <c r="H64" s="16"/>
      <c r="I64" s="16"/>
      <c r="J64" s="16"/>
    </row>
    <row collapsed="false" customFormat="false" customHeight="false" hidden="false" ht="14.5" outlineLevel="0" r="66">
      <c r="A66" s="54"/>
      <c r="B66" s="76" t="str">
        <f aca="false">IMSUM('Calcs - Derivative Summation'!B115,'Calcs - Derivative Summation'!B126,'Calcs - Derivative Summation'!B148)</f>
        <v>-14276.0975836845+1.95566341132168e-07i</v>
      </c>
      <c r="C66" s="77" t="str">
        <f aca="false">IMSUM('Calcs - Derivative Summation'!C115,'Calcs - Derivative Summation'!C126,'Calcs - Derivative Summation'!C148)</f>
        <v>0.001099852835728+9.21200475456185e-09i</v>
      </c>
      <c r="D66" s="77" t="str">
        <f aca="false">IMSUM('Calcs - Derivative Summation'!D115,'Calcs - Derivative Summation'!D126,'Calcs - Derivative Summation'!D148)</f>
        <v>-0.245527807127074+0.672570007018542i</v>
      </c>
      <c r="E66" s="77" t="str">
        <f aca="false">IMSUM('Calcs - Derivative Summation'!E115,'Calcs - Derivative Summation'!E126,'Calcs - Derivative Summation'!E148)</f>
        <v>-4.61934044392-0.849059984557216i</v>
      </c>
      <c r="F66" s="77" t="str">
        <f aca="false">IMSUM('Calcs - Derivative Summation'!F115,'Calcs - Derivative Summation'!F126,'Calcs - Derivative Summation'!F148)</f>
        <v>11.5168568622865-9.58828454343936e-08i</v>
      </c>
      <c r="G66" s="78" t="str">
        <f aca="false">IMSUM('Calcs - Derivative Summation'!G115,'Calcs - Derivative Summation'!G126,'Calcs - Derivative Summation'!G148)</f>
        <v>3.10705941401157-8.18583263537088e-08i</v>
      </c>
    </row>
    <row collapsed="false" customFormat="false" customHeight="false" hidden="false" ht="14.5" outlineLevel="0" r="67">
      <c r="A67" s="54"/>
      <c r="B67" s="79" t="str">
        <f aca="false">IMSUM('Calcs - Derivative Summation'!B116,'Calcs - Derivative Summation'!B127,'Calcs - Derivative Summation'!B149)</f>
        <v>1.95057409230485-1.39742993919091e-08i</v>
      </c>
      <c r="C67" s="77" t="str">
        <f aca="false">IMSUM('Calcs - Derivative Summation'!C116,'Calcs - Derivative Summation'!C127,'Calcs - Derivative Summation'!C149)</f>
        <v>-21879.5913081444+2.90419517641753e-07i</v>
      </c>
      <c r="D67" s="77" t="str">
        <f aca="false">IMSUM('Calcs - Derivative Summation'!D116,'Calcs - Derivative Summation'!D127,'Calcs - Derivative Summation'!D149)</f>
        <v>-1.03407574544572-8.8121826284567e-07i</v>
      </c>
      <c r="E67" s="77" t="str">
        <f aca="false">IMSUM('Calcs - Derivative Summation'!E116,'Calcs - Derivative Summation'!E127,'Calcs - Derivative Summation'!E149)</f>
        <v>-74.0634544891458+5.01716218194165e-07i</v>
      </c>
      <c r="F67" s="77" t="str">
        <f aca="false">IMSUM('Calcs - Derivative Summation'!F116,'Calcs - Derivative Summation'!F127,'Calcs - Derivative Summation'!F149)</f>
        <v>-0.00066978044813169+1.63463131469189e-09i</v>
      </c>
      <c r="G67" s="80" t="str">
        <f aca="false">IMSUM('Calcs - Derivative Summation'!G116,'Calcs - Derivative Summation'!G127,'Calcs - Derivative Summation'!G149)</f>
        <v>2.93327340685372-1.24073005082857e-08i</v>
      </c>
    </row>
    <row collapsed="false" customFormat="false" customHeight="false" hidden="false" ht="14.5" outlineLevel="0" r="68">
      <c r="A68" s="54"/>
      <c r="B68" s="79" t="str">
        <f aca="false">IMSUM('Calcs - Derivative Summation'!B117,'Calcs - Derivative Summation'!B128,'Calcs - Derivative Summation'!B150)</f>
        <v>0.0020688443871879+6.17582253179674e-06i</v>
      </c>
      <c r="C68" s="77" t="str">
        <f aca="false">IMSUM('Calcs - Derivative Summation'!C117,'Calcs - Derivative Summation'!C128,'Calcs - Derivative Summation'!C150)</f>
        <v>-1.05247722368596+0.00036713621500213i</v>
      </c>
      <c r="D68" s="77" t="str">
        <f aca="false">IMSUM('Calcs - Derivative Summation'!D117,'Calcs - Derivative Summation'!D128,'Calcs - Derivative Summation'!D150)</f>
        <v>-18404.1681933877+0.00344415586511397i</v>
      </c>
      <c r="E68" s="77" t="str">
        <f aca="false">IMSUM('Calcs - Derivative Summation'!E117,'Calcs - Derivative Summation'!E128,'Calcs - Derivative Summation'!E150)</f>
        <v>-2.08886545280608+0.00055676709394923i</v>
      </c>
      <c r="F68" s="77" t="str">
        <f aca="false">IMSUM('Calcs - Derivative Summation'!F117,'Calcs - Derivative Summation'!F128,'Calcs - Derivative Summation'!F150)</f>
        <v>0.0308208690014024-2.91886485209479e-06i</v>
      </c>
      <c r="G68" s="80" t="str">
        <f aca="false">IMSUM('Calcs - Derivative Summation'!G117,'Calcs - Derivative Summation'!G128,'Calcs - Derivative Summation'!G150)</f>
        <v>-0.00063759556927068+8.38488326395955e-06i</v>
      </c>
    </row>
    <row collapsed="false" customFormat="false" customHeight="false" hidden="false" ht="14.5" outlineLevel="0" r="69">
      <c r="A69" s="54"/>
      <c r="B69" s="79" t="str">
        <f aca="false">IMSUM('Calcs - Derivative Summation'!B118,'Calcs - Derivative Summation'!B129,'Calcs - Derivative Summation'!B151)</f>
        <v>0.0016216934055268-3.00698389214964e-08i</v>
      </c>
      <c r="C69" s="77" t="str">
        <f aca="false">IMSUM('Calcs - Derivative Summation'!C118,'Calcs - Derivative Summation'!C129,'Calcs - Derivative Summation'!C151)</f>
        <v>-64.3086801891458+2.90716564328194e-07i</v>
      </c>
      <c r="D69" s="77" t="str">
        <f aca="false">IMSUM('Calcs - Derivative Summation'!D118,'Calcs - Derivative Summation'!D129,'Calcs - Derivative Summation'!D151)</f>
        <v>-2.06295706244572-3.28012812083043e-06i</v>
      </c>
      <c r="E69" s="77" t="str">
        <f aca="false">IMSUM('Calcs - Derivative Summation'!E118,'Calcs - Derivative Summation'!E129,'Calcs - Derivative Summation'!E151)</f>
        <v>-5884138.93531915+4.93399330217531e-07i</v>
      </c>
      <c r="F69" s="77" t="str">
        <f aca="false">IMSUM('Calcs - Derivative Summation'!F118,'Calcs - Derivative Summation'!F129,'Calcs - Derivative Summation'!F151)</f>
        <v>-164832119.999675-1.14641017848448e-06i</v>
      </c>
      <c r="G69" s="80" t="str">
        <f aca="false">IMSUM('Calcs - Derivative Summation'!G118,'Calcs - Derivative Summation'!G129,'Calcs - Derivative Summation'!G151)</f>
        <v>88736310.0155625+6.03660174318949e-07i</v>
      </c>
    </row>
    <row collapsed="false" customFormat="false" customHeight="false" hidden="false" ht="14.5" outlineLevel="0" r="70">
      <c r="A70" s="54"/>
      <c r="B70" s="79" t="str">
        <f aca="false">IMSUM('Calcs - Derivative Summation'!B119,'Calcs - Derivative Summation'!B130,'Calcs - Derivative Summation'!B152)</f>
        <v>11.5158456222865-9.73142550956277e-08i</v>
      </c>
      <c r="C70" s="77" t="str">
        <f aca="false">IMSUM('Calcs - Derivative Summation'!C119,'Calcs - Derivative Summation'!C130,'Calcs - Derivative Summation'!C152)</f>
        <v>-0.00055184360117373+2.30172799540759e-09i</v>
      </c>
      <c r="D70" s="77" t="str">
        <f aca="false">IMSUM('Calcs - Derivative Summation'!D119,'Calcs - Derivative Summation'!D130,'Calcs - Derivative Summation'!D152)</f>
        <v>0.0306853930170464+6.07226681630618e-08i</v>
      </c>
      <c r="E70" s="77" t="str">
        <f aca="false">IMSUM('Calcs - Derivative Summation'!E119,'Calcs - Derivative Summation'!E130,'Calcs - Derivative Summation'!E152)</f>
        <v>-164832119.999442-1.14808724336469e-06i</v>
      </c>
      <c r="F70" s="77" t="str">
        <f aca="false">IMSUM('Calcs - Derivative Summation'!F119,'Calcs - Derivative Summation'!F130,'Calcs - Derivative Summation'!F152)</f>
        <v>-6428964247.84552-4.48455278141211e-05i</v>
      </c>
      <c r="G70" s="80" t="str">
        <f aca="false">IMSUM('Calcs - Derivative Summation'!G119,'Calcs - Derivative Summation'!G130,'Calcs - Derivative Summation'!G152)</f>
        <v>164857400.013662+1.19183699154455e-06i</v>
      </c>
    </row>
    <row collapsed="false" customFormat="false" customHeight="false" hidden="false" ht="14.5" outlineLevel="0" r="71">
      <c r="A71" s="54"/>
      <c r="B71" s="81" t="str">
        <f aca="false">IMSUM('Calcs - Derivative Summation'!B120,'Calcs - Derivative Summation'!B131,'Calcs - Derivative Summation'!B153)</f>
        <v>1.91188108256584+7.78314293981836e-09i</v>
      </c>
      <c r="C71" s="77" t="str">
        <f aca="false">IMSUM('Calcs - Derivative Summation'!C120,'Calcs - Derivative Summation'!C131,'Calcs - Derivative Summation'!C153)</f>
        <v>0.00927172488651216-1.79054314145129e-08i</v>
      </c>
      <c r="D71" s="77" t="str">
        <f aca="false">IMSUM('Calcs - Derivative Summation'!D120,'Calcs - Derivative Summation'!D131,'Calcs - Derivative Summation'!D153)</f>
        <v>-0.249320164471666+1.46756998900652i</v>
      </c>
      <c r="E71" s="77" t="str">
        <f aca="false">IMSUM('Calcs - Derivative Summation'!E120,'Calcs - Derivative Summation'!E131,'Calcs - Derivative Summation'!E153)</f>
        <v>88736310.0154095-5.40599936191769i</v>
      </c>
      <c r="F71" s="77" t="str">
        <f aca="false">IMSUM('Calcs - Derivative Summation'!F120,'Calcs - Derivative Summation'!F131,'Calcs - Derivative Summation'!F153)</f>
        <v>164857400.028018+1.14578520917658e-06i</v>
      </c>
      <c r="G71" s="82" t="str">
        <f aca="false">IMSUM('Calcs - Derivative Summation'!G120,'Calcs - Derivative Summation'!G131,'Calcs - Derivative Summation'!G153)</f>
        <v>-6428958389.79258-4.48930364964695e-05i</v>
      </c>
    </row>
    <row collapsed="false" customFormat="false" customHeight="true" hidden="false" ht="24.85" outlineLevel="0" r="74">
      <c r="A74" s="17" t="s">
        <v>393</v>
      </c>
      <c r="B74" s="17"/>
      <c r="C74" s="17"/>
      <c r="D74" s="17"/>
      <c r="E74" s="17"/>
      <c r="F74" s="17"/>
      <c r="G74" s="17"/>
      <c r="H74" s="17"/>
      <c r="I74" s="17"/>
      <c r="J74" s="17"/>
    </row>
    <row collapsed="false" customFormat="false" customHeight="true" hidden="false" ht="14.9" outlineLevel="0" r="75">
      <c r="A75" s="16" t="s">
        <v>394</v>
      </c>
      <c r="B75" s="16"/>
      <c r="C75" s="16"/>
      <c r="D75" s="16"/>
      <c r="E75" s="16"/>
      <c r="F75" s="16"/>
      <c r="G75" s="16"/>
      <c r="H75" s="16"/>
      <c r="I75" s="16"/>
      <c r="J75" s="16"/>
    </row>
    <row collapsed="false" customFormat="false" customHeight="true" hidden="false" ht="14.9" outlineLevel="0" r="76">
      <c r="B76" s="16" t="s">
        <v>345</v>
      </c>
      <c r="C76" s="16"/>
      <c r="D76" s="16"/>
      <c r="E76" s="16"/>
      <c r="F76" s="16"/>
      <c r="G76" s="16"/>
      <c r="H76" s="16"/>
      <c r="I76" s="16"/>
      <c r="J76" s="16"/>
    </row>
    <row collapsed="false" customFormat="false" customHeight="true" hidden="false" ht="14.9" outlineLevel="0" r="77">
      <c r="B77" s="16" t="s">
        <v>347</v>
      </c>
      <c r="C77" s="16"/>
      <c r="D77" s="16"/>
      <c r="E77" s="16"/>
      <c r="F77" s="16"/>
      <c r="G77" s="16"/>
      <c r="H77" s="16"/>
      <c r="I77" s="16"/>
      <c r="J77" s="16"/>
    </row>
    <row collapsed="false" customFormat="false" customHeight="false" hidden="false" ht="14.5" outlineLevel="0" r="79">
      <c r="A79" s="54"/>
      <c r="B79" s="76" t="str">
        <f aca="false">IMSUM('Calcs - Derivative Summation'!B159,'Calcs - Derivative Summation'!B137)</f>
        <v>-20.588320684573+1.95665876346859e-07i</v>
      </c>
      <c r="C79" s="77" t="str">
        <f aca="false">IMSUM('Calcs - Derivative Summation'!C159,'Calcs - Derivative Summation'!C137)</f>
        <v>0.00113609230484512-1.39742990388365e-08i</v>
      </c>
      <c r="D79" s="77" t="str">
        <f aca="false">IMSUM('Calcs - Derivative Summation'!D159,'Calcs - Derivative Summation'!D137)</f>
        <v>3.58206884438719+1.04463617582252i</v>
      </c>
      <c r="E79" s="77" t="str">
        <f aca="false">IMSUM('Calcs - Derivative Summation'!E159,'Calcs - Derivative Summation'!E137)</f>
        <v>0.0016216934055268-3.00698389214964e-08i</v>
      </c>
      <c r="F79" s="77" t="str">
        <f aca="false">IMSUM('Calcs - Derivative Summation'!F159,'Calcs - Derivative Summation'!F137)</f>
        <v>11.5158456222865-9.73142550956277e-08i</v>
      </c>
      <c r="G79" s="78" t="str">
        <f aca="false">IMSUM('Calcs - Derivative Summation'!G159,'Calcs - Derivative Summation'!G137)</f>
        <v>1.91188108256584+7.78314293981836e-09i</v>
      </c>
    </row>
    <row collapsed="false" customFormat="false" customHeight="false" hidden="false" ht="14.5" outlineLevel="0" r="80">
      <c r="A80" s="54"/>
      <c r="B80" s="79" t="str">
        <f aca="false">IMSUM('Calcs - Derivative Summation'!B160,'Calcs - Derivative Summation'!B138)</f>
        <v>1.30109985283573+9.21200475456185e-09i</v>
      </c>
      <c r="C80" s="77" t="str">
        <f aca="false">IMSUM('Calcs - Derivative Summation'!C160,'Calcs - Derivative Summation'!C138)</f>
        <v>-41.2820451445728+2.9057201374028e-07i</v>
      </c>
      <c r="D80" s="77" t="str">
        <f aca="false">IMSUM('Calcs - Derivative Summation'!D160,'Calcs - Derivative Summation'!D138)</f>
        <v>7.89752277631404+0.00036713621500213i</v>
      </c>
      <c r="E80" s="77" t="str">
        <f aca="false">IMSUM('Calcs - Derivative Summation'!E160,'Calcs - Derivative Summation'!E138)</f>
        <v>-64.3086801891458+2.90716564328194e-07i</v>
      </c>
      <c r="F80" s="77" t="str">
        <f aca="false">IMSUM('Calcs - Derivative Summation'!F160,'Calcs - Derivative Summation'!F138)</f>
        <v>-0.000551843601171186-0.728696997698268i</v>
      </c>
      <c r="G80" s="80" t="str">
        <f aca="false">IMSUM('Calcs - Derivative Summation'!G160,'Calcs - Derivative Summation'!G138)</f>
        <v>0.00927172488651216-1.79054314145129e-08i</v>
      </c>
    </row>
    <row collapsed="false" customFormat="false" customHeight="false" hidden="false" ht="14.5" outlineLevel="0" r="81">
      <c r="A81" s="54"/>
      <c r="B81" s="79" t="str">
        <f aca="false">IMSUM('Calcs - Derivative Summation'!B161,'Calcs - Derivative Summation'!B139)</f>
        <v>-9.04552780712707+7.0185464731869e-09i</v>
      </c>
      <c r="C81" s="77" t="str">
        <f aca="false">IMSUM('Calcs - Derivative Summation'!C161,'Calcs - Derivative Summation'!C139)</f>
        <v>-1.03407574544572-8.8121826284567e-07i</v>
      </c>
      <c r="D81" s="77" t="str">
        <f aca="false">IMSUM('Calcs - Derivative Summation'!D161,'Calcs - Derivative Summation'!D139)</f>
        <v>114.341069612055-92.6140558439819i</v>
      </c>
      <c r="E81" s="77" t="str">
        <f aca="false">IMSUM('Calcs - Derivative Summation'!E161,'Calcs - Derivative Summation'!E139)</f>
        <v>-1.95321706244572-3.28012812083043e-06i</v>
      </c>
      <c r="F81" s="77" t="str">
        <f aca="false">IMSUM('Calcs - Derivative Summation'!F161,'Calcs - Derivative Summation'!F139)</f>
        <v>-0.249993216982952+6.07226664312409e-08i</v>
      </c>
      <c r="G81" s="80" t="str">
        <f aca="false">IMSUM('Calcs - Derivative Summation'!G161,'Calcs - Derivative Summation'!G139)</f>
        <v>-0.0013135544716628-1.09934728326173e-08i</v>
      </c>
    </row>
    <row collapsed="false" customFormat="false" customHeight="false" hidden="false" ht="14.5" outlineLevel="0" r="82">
      <c r="A82" s="54"/>
      <c r="B82" s="79" t="str">
        <f aca="false">IMSUM('Calcs - Derivative Summation'!B162,'Calcs - Derivative Summation'!B140)</f>
        <v>3.25425455608+1.54427779906472e-08i</v>
      </c>
      <c r="C82" s="77" t="str">
        <f aca="false">IMSUM('Calcs - Derivative Summation'!C162,'Calcs - Derivative Summation'!C140)</f>
        <v>-64.3162644891458+5.01716216428802e-07i</v>
      </c>
      <c r="D82" s="77" t="str">
        <f aca="false">IMSUM('Calcs - Derivative Summation'!D162,'Calcs - Derivative Summation'!D140)</f>
        <v>4.89087454719392+0.00055676709394923i</v>
      </c>
      <c r="E82" s="77" t="str">
        <f aca="false">IMSUM('Calcs - Derivative Summation'!E162,'Calcs - Derivative Summation'!E140)</f>
        <v>-122.935319189145+5.34355747050995e-07i</v>
      </c>
      <c r="F82" s="77" t="str">
        <f aca="false">IMSUM('Calcs - Derivative Summation'!F162,'Calcs - Derivative Summation'!F140)</f>
        <v>-5.35736297322998e-05+2.92929868096387e-09i</v>
      </c>
      <c r="G82" s="80" t="str">
        <f aca="false">IMSUM('Calcs - Derivative Summation'!G162,'Calcs - Derivative Summation'!G140)</f>
        <v>0.0151573744282196+1.84399411430475e-08i</v>
      </c>
    </row>
    <row collapsed="false" customFormat="false" customHeight="false" hidden="false" ht="14.5" outlineLevel="0" r="83">
      <c r="A83" s="54"/>
      <c r="B83" s="79" t="str">
        <f aca="false">IMSUM('Calcs - Derivative Summation'!B163,'Calcs - Derivative Summation'!B141)</f>
        <v>11.5168568622865-9.58828454343936e-08i</v>
      </c>
      <c r="C83" s="77" t="str">
        <f aca="false">IMSUM('Calcs - Derivative Summation'!C163,'Calcs - Derivative Summation'!C141)</f>
        <v>-0.00066978044813169+1.63463131469189e-09i</v>
      </c>
      <c r="D83" s="77" t="str">
        <f aca="false">IMSUM('Calcs - Derivative Summation'!D163,'Calcs - Derivative Summation'!D141)</f>
        <v>9.3261488690014-2.91886485209479e-06i</v>
      </c>
      <c r="E83" s="77" t="str">
        <f aca="false">IMSUM('Calcs - Derivative Summation'!E163,'Calcs - Derivative Summation'!E141)</f>
        <v>-0.00053966722650793+4.60636355940673e-09i</v>
      </c>
      <c r="F83" s="77" t="str">
        <f aca="false">IMSUM('Calcs - Derivative Summation'!F163,'Calcs - Derivative Summation'!F141)</f>
        <v>-5.7455701333719+0.515160047648048i</v>
      </c>
      <c r="G83" s="80" t="str">
        <f aca="false">IMSUM('Calcs - Derivative Summation'!G163,'Calcs - Derivative Summation'!G141)</f>
        <v>-0.971981335782918-5.40786914676817e-09i</v>
      </c>
    </row>
    <row collapsed="false" customFormat="false" customHeight="false" hidden="false" ht="14.5" outlineLevel="0" r="84">
      <c r="A84" s="54"/>
      <c r="B84" s="81" t="str">
        <f aca="false">IMSUM('Calcs - Derivative Summation'!B164,'Calcs - Derivative Summation'!B142)</f>
        <v>14.3373966140116-8.18583261418653e-08i</v>
      </c>
      <c r="C84" s="77" t="str">
        <f aca="false">IMSUM('Calcs - Derivative Summation'!C164,'Calcs - Derivative Summation'!C142)</f>
        <v>0.00911640685371935-1.24072999786769e-08i</v>
      </c>
      <c r="D84" s="77" t="str">
        <f aca="false">IMSUM('Calcs - Derivative Summation'!D164,'Calcs - Derivative Summation'!D142)</f>
        <v>3.49936240443073+8.38488326395955e-06i</v>
      </c>
      <c r="E84" s="77" t="str">
        <f aca="false">IMSUM('Calcs - Derivative Summation'!E164,'Calcs - Derivative Summation'!E142)</f>
        <v>0.0141941538891462-1.59821665666441e-08i</v>
      </c>
      <c r="F84" s="77" t="str">
        <f aca="false">IMSUM('Calcs - Derivative Summation'!F164,'Calcs - Derivative Summation'!F142)</f>
        <v>-0.985488392228649+4.06439132211968e-08i</v>
      </c>
      <c r="G84" s="82" t="str">
        <f aca="false">IMSUM('Calcs - Derivative Summation'!G164,'Calcs - Derivative Summation'!G142)</f>
        <v>-89.7926284337187+1.39368831491818e-10i</v>
      </c>
    </row>
    <row collapsed="false" customFormat="false" customHeight="true" hidden="false" ht="24.85" outlineLevel="0" r="87">
      <c r="A87" s="17" t="s">
        <v>395</v>
      </c>
      <c r="B87" s="17"/>
      <c r="C87" s="17"/>
      <c r="D87" s="17"/>
      <c r="E87" s="17"/>
      <c r="F87" s="17"/>
      <c r="G87" s="17"/>
      <c r="H87" s="17"/>
      <c r="I87" s="17"/>
      <c r="J87" s="17"/>
    </row>
    <row collapsed="false" customFormat="false" customHeight="true" hidden="false" ht="14.9" outlineLevel="0" r="88">
      <c r="A88" s="16" t="s">
        <v>396</v>
      </c>
      <c r="B88" s="16"/>
      <c r="C88" s="16"/>
      <c r="D88" s="16"/>
      <c r="E88" s="16"/>
      <c r="F88" s="16"/>
      <c r="G88" s="16"/>
      <c r="H88" s="16"/>
      <c r="I88" s="16"/>
      <c r="J88" s="16"/>
    </row>
    <row collapsed="false" customFormat="false" customHeight="true" hidden="false" ht="14.9" outlineLevel="0" r="89">
      <c r="B89" s="16" t="s">
        <v>348</v>
      </c>
      <c r="C89" s="16"/>
      <c r="D89" s="16"/>
      <c r="E89" s="16"/>
      <c r="F89" s="16"/>
      <c r="G89" s="16"/>
      <c r="H89" s="16"/>
      <c r="I89" s="16"/>
      <c r="J89" s="16"/>
    </row>
    <row collapsed="false" customFormat="false" customHeight="true" hidden="false" ht="14.9" outlineLevel="0" r="90">
      <c r="B90" s="16" t="s">
        <v>349</v>
      </c>
      <c r="C90" s="16"/>
      <c r="D90" s="16"/>
      <c r="E90" s="16"/>
      <c r="F90" s="16"/>
      <c r="G90" s="16"/>
      <c r="H90" s="16"/>
      <c r="I90" s="16"/>
      <c r="J90" s="16"/>
    </row>
    <row collapsed="false" customFormat="false" customHeight="false" hidden="false" ht="14.5" outlineLevel="0" r="92">
      <c r="B92" s="73" t="str">
        <f aca="false">IMSUM('Calcs - Derivative Summation'!B170,'Calcs - Derivative Summation'!B181)</f>
        <v>6.00387439302323+13.2432558897295i</v>
      </c>
    </row>
    <row collapsed="false" customFormat="false" customHeight="false" hidden="false" ht="14.5" outlineLevel="0" r="93">
      <c r="B93" s="74" t="str">
        <f aca="false">IMSUM('Calcs - Derivative Summation'!B171,'Calcs - Derivative Summation'!B182)</f>
        <v>8.20011889738788+612.404412470422i</v>
      </c>
    </row>
    <row collapsed="false" customFormat="false" customHeight="false" hidden="false" ht="14.5" outlineLevel="0" r="94">
      <c r="B94" s="74" t="str">
        <f aca="false">IMSUM('Calcs - Derivative Summation'!B172,'Calcs - Derivative Summation'!B183)</f>
        <v>11432.9440966769-68.5126154322011i</v>
      </c>
    </row>
    <row collapsed="false" customFormat="false" customHeight="false" hidden="false" ht="14.5" outlineLevel="0" r="95">
      <c r="B95" s="74" t="str">
        <f aca="false">IMSUM('Calcs - Derivative Summation'!B173,'Calcs - Derivative Summation'!B184)</f>
        <v>52029.3890830443-53i</v>
      </c>
    </row>
    <row collapsed="false" customFormat="false" customHeight="false" hidden="false" ht="14.5" outlineLevel="0" r="96">
      <c r="B96" s="74" t="str">
        <f aca="false">IMSUM('Calcs - Derivative Summation'!B174,'Calcs - Derivative Summation'!B185)</f>
        <v>6161.71017787816+1300.10615277585i</v>
      </c>
    </row>
    <row collapsed="false" customFormat="false" customHeight="false" hidden="false" ht="14.5" outlineLevel="0" r="97">
      <c r="B97" s="75" t="str">
        <f aca="false">IMSUM('Calcs - Derivative Summation'!B175,'Calcs - Derivative Summation'!B186)</f>
        <v>5301.0110693439-23592.8089147977i</v>
      </c>
    </row>
  </sheetData>
  <mergeCells count="37">
    <mergeCell ref="D1:J1"/>
    <mergeCell ref="D2:J2"/>
    <mergeCell ref="D3:G4"/>
    <mergeCell ref="I3:J3"/>
    <mergeCell ref="I4:J4"/>
    <mergeCell ref="A7:J7"/>
    <mergeCell ref="A8:J8"/>
    <mergeCell ref="A11:J11"/>
    <mergeCell ref="A12:J12"/>
    <mergeCell ref="A15:J15"/>
    <mergeCell ref="A16:J16"/>
    <mergeCell ref="B17:J17"/>
    <mergeCell ref="B18:J18"/>
    <mergeCell ref="B19:J19"/>
    <mergeCell ref="A29:J29"/>
    <mergeCell ref="A30:J30"/>
    <mergeCell ref="B31:J31"/>
    <mergeCell ref="B32:J32"/>
    <mergeCell ref="A42:J42"/>
    <mergeCell ref="A43:J43"/>
    <mergeCell ref="B44:J44"/>
    <mergeCell ref="B45:J45"/>
    <mergeCell ref="A56:J56"/>
    <mergeCell ref="A57:J57"/>
    <mergeCell ref="A60:J60"/>
    <mergeCell ref="A61:J61"/>
    <mergeCell ref="B62:J62"/>
    <mergeCell ref="B63:J63"/>
    <mergeCell ref="B64:J64"/>
    <mergeCell ref="A74:J74"/>
    <mergeCell ref="A75:J75"/>
    <mergeCell ref="B76:J76"/>
    <mergeCell ref="B77:J77"/>
    <mergeCell ref="A87:J87"/>
    <mergeCell ref="A88:J88"/>
    <mergeCell ref="B89:J89"/>
    <mergeCell ref="B90:J90"/>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L166"/>
  <sheetViews>
    <sheetView colorId="64" defaultGridColor="true" rightToLeft="false" showFormulas="false" showGridLines="true" showOutlineSymbols="true" showRowColHeaders="true" showZeros="true" tabSelected="false" topLeftCell="A90" view="normal" windowProtection="false" workbookViewId="0" zoomScale="90" zoomScaleNormal="90" zoomScalePageLayoutView="179">
      <selection activeCell="F163" activeCellId="0" pane="topLeft" sqref="F163"/>
    </sheetView>
  </sheetViews>
  <cols>
    <col collapsed="false" hidden="false" max="6" min="1" style="0" width="8.67450980392157"/>
    <col collapsed="false" hidden="false" max="12" min="7" style="0" width="9.86274509803922"/>
    <col collapsed="false" hidden="false" max="18" min="13"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397</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false" hidden="false" ht="14.5" outlineLevel="0" r="5"/>
    <row collapsed="false" customFormat="false" customHeight="false" hidden="false" ht="14.5" outlineLevel="0" r="6"/>
    <row collapsed="false" customFormat="false" customHeight="true" hidden="false" ht="29.85" outlineLevel="0" r="7">
      <c r="A7" s="15" t="s">
        <v>5</v>
      </c>
      <c r="B7" s="15"/>
      <c r="C7" s="15"/>
      <c r="D7" s="15"/>
      <c r="E7" s="15"/>
      <c r="F7" s="15"/>
      <c r="G7" s="15"/>
      <c r="H7" s="15"/>
      <c r="I7" s="15"/>
      <c r="J7" s="15"/>
    </row>
    <row collapsed="false" customFormat="false" customHeight="true" hidden="false" ht="44" outlineLevel="0" r="8">
      <c r="A8" s="16" t="s">
        <v>398</v>
      </c>
      <c r="B8" s="16"/>
      <c r="C8" s="16"/>
      <c r="D8" s="16"/>
      <c r="E8" s="16"/>
      <c r="F8" s="16"/>
      <c r="G8" s="16"/>
      <c r="H8" s="16"/>
      <c r="I8" s="16"/>
      <c r="J8" s="16"/>
    </row>
    <row collapsed="false" customFormat="false" customHeight="false" hidden="false" ht="14.5" outlineLevel="0" r="9"/>
    <row collapsed="false" customFormat="false" customHeight="false" hidden="false" ht="14.5" outlineLevel="0" r="10"/>
    <row collapsed="false" customFormat="false" customHeight="true" hidden="false" ht="24.6" outlineLevel="0" r="11">
      <c r="A11" s="17" t="s">
        <v>391</v>
      </c>
      <c r="B11" s="17"/>
      <c r="C11" s="17"/>
      <c r="D11" s="17"/>
      <c r="E11" s="17"/>
      <c r="F11" s="17"/>
      <c r="G11" s="17"/>
      <c r="H11" s="17"/>
      <c r="I11" s="17"/>
      <c r="J11" s="17"/>
    </row>
    <row collapsed="false" customFormat="false" customHeight="false" hidden="false" ht="14.5" outlineLevel="0" r="12"/>
    <row collapsed="false" customFormat="false" customHeight="false" hidden="false" ht="14.5" outlineLevel="0" r="13">
      <c r="A13" s="76"/>
      <c r="B13" s="77"/>
      <c r="C13" s="77"/>
      <c r="D13" s="77"/>
      <c r="E13" s="77"/>
      <c r="F13" s="85"/>
      <c r="L13" s="86"/>
    </row>
    <row collapsed="false" customFormat="false" customHeight="false" hidden="false" ht="14.5" outlineLevel="0" r="14">
      <c r="A14" s="79"/>
      <c r="B14" s="77"/>
      <c r="C14" s="77"/>
      <c r="D14" s="77"/>
      <c r="E14" s="77"/>
      <c r="F14" s="85"/>
      <c r="L14" s="87"/>
    </row>
    <row collapsed="false" customFormat="false" customHeight="false" hidden="false" ht="14.5" outlineLevel="0" r="15">
      <c r="A15" s="79"/>
      <c r="B15" s="77" t="s">
        <v>399</v>
      </c>
      <c r="C15" s="77"/>
      <c r="D15" s="77"/>
      <c r="E15" s="77"/>
      <c r="F15" s="85"/>
      <c r="H15" s="34" t="s">
        <v>400</v>
      </c>
      <c r="L15" s="87"/>
    </row>
    <row collapsed="false" customFormat="false" customHeight="false" hidden="false" ht="14.5" outlineLevel="0" r="16">
      <c r="A16" s="79"/>
      <c r="B16" s="77"/>
      <c r="C16" s="77"/>
      <c r="D16" s="77"/>
      <c r="E16" s="77"/>
      <c r="F16" s="85"/>
      <c r="L16" s="87"/>
    </row>
    <row collapsed="false" customFormat="false" customHeight="false" hidden="false" ht="14.5" outlineLevel="0" r="17">
      <c r="A17" s="79"/>
      <c r="B17" s="77"/>
      <c r="C17" s="77"/>
      <c r="D17" s="77"/>
      <c r="E17" s="77"/>
      <c r="F17" s="85"/>
      <c r="L17" s="87"/>
    </row>
    <row collapsed="false" customFormat="false" customHeight="false" hidden="false" ht="14.5" outlineLevel="0" r="18">
      <c r="A18" s="88"/>
      <c r="B18" s="77"/>
      <c r="C18" s="77"/>
      <c r="D18" s="77"/>
      <c r="E18" s="77"/>
      <c r="F18" s="85"/>
      <c r="L18" s="87"/>
    </row>
    <row collapsed="false" customFormat="false" customHeight="false" hidden="false" ht="14.5" outlineLevel="0" r="19">
      <c r="A19" s="89"/>
      <c r="B19" s="90"/>
      <c r="C19" s="90"/>
      <c r="D19" s="90"/>
      <c r="E19" s="90"/>
      <c r="F19" s="91"/>
      <c r="G19" s="90"/>
      <c r="H19" s="90"/>
      <c r="I19" s="90"/>
      <c r="J19" s="90"/>
      <c r="K19" s="90"/>
      <c r="L19" s="92"/>
    </row>
    <row collapsed="false" customFormat="false" customHeight="false" hidden="false" ht="14.5" outlineLevel="0" r="20">
      <c r="A20" s="4"/>
      <c r="F20" s="93"/>
      <c r="L20" s="87"/>
    </row>
    <row collapsed="false" customFormat="false" customHeight="false" hidden="false" ht="14.5" outlineLevel="0" r="21">
      <c r="A21" s="94"/>
      <c r="B21" s="34" t="s">
        <v>401</v>
      </c>
      <c r="F21" s="93"/>
      <c r="H21" s="34" t="s">
        <v>402</v>
      </c>
      <c r="L21" s="87"/>
    </row>
    <row collapsed="false" customFormat="false" customHeight="false" hidden="false" ht="14.5" outlineLevel="0" r="22">
      <c r="A22" s="94"/>
      <c r="F22" s="93"/>
      <c r="L22" s="87"/>
    </row>
    <row collapsed="false" customFormat="false" customHeight="false" hidden="false" ht="14.5" outlineLevel="0" r="23">
      <c r="A23" s="4"/>
      <c r="F23" s="93"/>
      <c r="L23" s="87"/>
    </row>
    <row collapsed="false" customFormat="false" customHeight="false" hidden="false" ht="14.5" outlineLevel="0" r="24">
      <c r="A24" s="95"/>
      <c r="F24" s="93"/>
      <c r="L24" s="96"/>
    </row>
    <row collapsed="false" customFormat="false" customHeight="false" hidden="false" ht="14.5" outlineLevel="0" r="25"/>
    <row collapsed="false" customFormat="false" customHeight="false" hidden="false" ht="14.5" outlineLevel="0" r="26"/>
    <row collapsed="false" customFormat="false" customHeight="false" hidden="false" ht="14.5" outlineLevel="0" r="27"/>
    <row collapsed="false" customFormat="false" customHeight="false" hidden="false" ht="14.5" outlineLevel="0" r="28">
      <c r="A28" s="76" t="str">
        <f aca="false">'Calcs - Body Summation'!B21</f>
        <v>-14276.0975836845+1.95566341132168e-07i</v>
      </c>
      <c r="B28" s="77" t="str">
        <f aca="false">'Calcs - Body Summation'!C21</f>
        <v>0.001099852835728+9.21200475456185e-09i</v>
      </c>
      <c r="C28" s="77" t="str">
        <f aca="false">'Calcs - Body Summation'!D21</f>
        <v>-0.245527807127074+0.672570007018542i</v>
      </c>
      <c r="D28" s="77" t="str">
        <f aca="false">'Calcs - Body Summation'!E21</f>
        <v>-4.61934044392-0.849059984557216i</v>
      </c>
      <c r="E28" s="77" t="str">
        <f aca="false">'Calcs - Body Summation'!F21</f>
        <v>11.5168568622865-9.58828454343936e-08i</v>
      </c>
      <c r="F28" s="85" t="str">
        <f aca="false">'Calcs - Body Summation'!G21</f>
        <v>3.10705941401157-8.18583263537088e-08i</v>
      </c>
      <c r="G28" s="34" t="str">
        <f aca="false">'Calcs - Body Summation'!B34</f>
        <v>-20.588320684573+1.95665876346859e-07i</v>
      </c>
      <c r="H28" s="34" t="str">
        <f aca="false">'Calcs - Body Summation'!C34</f>
        <v>1.30109985283573+9.21200475456185e-09i</v>
      </c>
      <c r="I28" s="34" t="str">
        <f aca="false">'Calcs - Body Summation'!D34</f>
        <v>-9.04552780712707+7.0185464731869e-09i</v>
      </c>
      <c r="J28" s="34" t="str">
        <f aca="false">'Calcs - Body Summation'!E34</f>
        <v>3.25425455608+1.54427779906472e-08i</v>
      </c>
      <c r="K28" s="34" t="str">
        <f aca="false">'Calcs - Body Summation'!F34</f>
        <v>11.5168568622865-9.58828454343936e-08i</v>
      </c>
      <c r="L28" s="97" t="str">
        <f aca="false">'Calcs - Body Summation'!G34</f>
        <v>14.3373966140116-8.18583261418653e-08i</v>
      </c>
    </row>
    <row collapsed="false" customFormat="false" customHeight="false" hidden="false" ht="14.5" outlineLevel="0" r="29">
      <c r="A29" s="79" t="str">
        <f aca="false">'Calcs - Body Summation'!B22</f>
        <v>1.95057409230485-1.39742993919091e-08i</v>
      </c>
      <c r="B29" s="77" t="str">
        <f aca="false">'Calcs - Body Summation'!C22</f>
        <v>-21879.5913081444+2.90419517641753e-07i</v>
      </c>
      <c r="C29" s="77" t="str">
        <f aca="false">'Calcs - Body Summation'!D22</f>
        <v>-1.03407574544572-8.8121826284567e-07i</v>
      </c>
      <c r="D29" s="77" t="str">
        <f aca="false">'Calcs - Body Summation'!E22</f>
        <v>-74.0634544891458+5.01716218194165e-07i</v>
      </c>
      <c r="E29" s="77" t="str">
        <f aca="false">'Calcs - Body Summation'!F22</f>
        <v>-0.00066978044813169+1.63463131469189e-09i</v>
      </c>
      <c r="F29" s="85" t="str">
        <f aca="false">'Calcs - Body Summation'!G22</f>
        <v>2.93327340685372-1.24073005082857e-08i</v>
      </c>
      <c r="G29" s="34" t="str">
        <f aca="false">'Calcs - Body Summation'!B35</f>
        <v>0.00113609230484512-1.39742990388365e-08i</v>
      </c>
      <c r="H29" s="34" t="str">
        <f aca="false">'Calcs - Body Summation'!C35</f>
        <v>-41.2820451445728+2.9057201374028e-07i</v>
      </c>
      <c r="I29" s="34" t="str">
        <f aca="false">'Calcs - Body Summation'!D35</f>
        <v>-1.03407574544572-8.8121826284567e-07i</v>
      </c>
      <c r="J29" s="34" t="str">
        <f aca="false">'Calcs - Body Summation'!E35</f>
        <v>-64.3162644891458+5.01716216428802e-07i</v>
      </c>
      <c r="K29" s="34" t="str">
        <f aca="false">'Calcs - Body Summation'!F35</f>
        <v>-0.00066978044813169+1.63463131469189e-09i</v>
      </c>
      <c r="L29" s="98" t="str">
        <f aca="false">'Calcs - Body Summation'!G35</f>
        <v>0.00911640685371935-1.24072999786769e-08i</v>
      </c>
    </row>
    <row collapsed="false" customFormat="false" customHeight="false" hidden="false" ht="14.5" outlineLevel="0" r="30">
      <c r="A30" s="79" t="str">
        <f aca="false">'Calcs - Body Summation'!B23</f>
        <v>0.0020688443871879+6.17582253179674e-06i</v>
      </c>
      <c r="B30" s="77" t="str">
        <f aca="false">'Calcs - Body Summation'!C23</f>
        <v>-1.05247722368596+0.00036713621500213i</v>
      </c>
      <c r="C30" s="77" t="str">
        <f aca="false">'Calcs - Body Summation'!D23</f>
        <v>-18404.1681933877+0.00344415586511397i</v>
      </c>
      <c r="D30" s="77" t="str">
        <f aca="false">'Calcs - Body Summation'!E23</f>
        <v>-2.08886545280608+0.00055676709394923i</v>
      </c>
      <c r="E30" s="77" t="str">
        <f aca="false">'Calcs - Body Summation'!F23</f>
        <v>0.0308208690014024-2.91886485209479e-06i</v>
      </c>
      <c r="F30" s="85" t="str">
        <f aca="false">'Calcs - Body Summation'!G23</f>
        <v>-0.00063759556927068+8.38488326395955e-06i</v>
      </c>
      <c r="G30" s="34" t="str">
        <f aca="false">'Calcs - Body Summation'!B36</f>
        <v>3.58206884438719+1.04463617582252i</v>
      </c>
      <c r="H30" s="34" t="str">
        <f aca="false">'Calcs - Body Summation'!C36</f>
        <v>7.89752277631404+0.00036713621500213i</v>
      </c>
      <c r="I30" s="34" t="str">
        <f aca="false">'Calcs - Body Summation'!D36</f>
        <v>114.341069612055-92.6140558439819i</v>
      </c>
      <c r="J30" s="34" t="str">
        <f aca="false">'Calcs - Body Summation'!E36</f>
        <v>4.89087454719392+0.00055676709394923i</v>
      </c>
      <c r="K30" s="34" t="str">
        <f aca="false">'Calcs - Body Summation'!F36</f>
        <v>9.3261488690014-2.91886485209479e-06i</v>
      </c>
      <c r="L30" s="98" t="str">
        <f aca="false">'Calcs - Body Summation'!G36</f>
        <v>3.49936240443073+8.38488326395955e-06i</v>
      </c>
    </row>
    <row collapsed="false" customFormat="false" customHeight="false" hidden="false" ht="14.5" outlineLevel="0" r="31">
      <c r="A31" s="79" t="str">
        <f aca="false">'Calcs - Body Summation'!B24</f>
        <v>0.0016216934055268-3.00698389214964e-08i</v>
      </c>
      <c r="B31" s="77" t="str">
        <f aca="false">'Calcs - Body Summation'!C24</f>
        <v>-64.3086801891458+2.90716564328194e-07i</v>
      </c>
      <c r="C31" s="77" t="str">
        <f aca="false">'Calcs - Body Summation'!D24</f>
        <v>-2.06295706244572-3.28012812083043e-06i</v>
      </c>
      <c r="D31" s="77" t="str">
        <f aca="false">'Calcs - Body Summation'!E24</f>
        <v>-5884138.93531915+4.93399330217531e-07i</v>
      </c>
      <c r="E31" s="77" t="str">
        <f aca="false">'Calcs - Body Summation'!F24</f>
        <v>-164832119.999675-1.14641017848448e-06i</v>
      </c>
      <c r="F31" s="85" t="str">
        <f aca="false">'Calcs - Body Summation'!G24</f>
        <v>88736310.0155625+6.03660174318949e-07i</v>
      </c>
      <c r="G31" s="34" t="str">
        <f aca="false">'Calcs - Body Summation'!B37</f>
        <v>0.0016216934055268-3.00698389214964e-08i</v>
      </c>
      <c r="H31" s="34" t="str">
        <f aca="false">'Calcs - Body Summation'!C37</f>
        <v>-64.3086801891458+2.90716564328194e-07i</v>
      </c>
      <c r="I31" s="34" t="str">
        <f aca="false">'Calcs - Body Summation'!D37</f>
        <v>-1.95321706244572-3.28012812083043e-06i</v>
      </c>
      <c r="J31" s="34" t="str">
        <f aca="false">'Calcs - Body Summation'!E37</f>
        <v>-122.935319189145+5.34355747050995e-07i</v>
      </c>
      <c r="K31" s="34" t="str">
        <f aca="false">'Calcs - Body Summation'!F37</f>
        <v>-0.00053966722650793+4.60636355940673e-09i</v>
      </c>
      <c r="L31" s="98" t="str">
        <f aca="false">'Calcs - Body Summation'!G37</f>
        <v>0.0141941538891462-1.59821665666441e-08i</v>
      </c>
    </row>
    <row collapsed="false" customFormat="false" customHeight="false" hidden="false" ht="14.5" outlineLevel="0" r="32">
      <c r="A32" s="79" t="str">
        <f aca="false">'Calcs - Body Summation'!B25</f>
        <v>11.5158456222865-9.73142550956277e-08i</v>
      </c>
      <c r="B32" s="77" t="str">
        <f aca="false">'Calcs - Body Summation'!C25</f>
        <v>-0.00055184360117373+2.30172799540759e-09i</v>
      </c>
      <c r="C32" s="77" t="str">
        <f aca="false">'Calcs - Body Summation'!D25</f>
        <v>0.0306853930170464+6.07226681630618e-08i</v>
      </c>
      <c r="D32" s="77" t="str">
        <f aca="false">'Calcs - Body Summation'!E25</f>
        <v>-164832119.999442-1.14808724336469e-06i</v>
      </c>
      <c r="E32" s="77" t="str">
        <f aca="false">'Calcs - Body Summation'!F25</f>
        <v>-6428964247.84552-4.48455278141211e-05i</v>
      </c>
      <c r="F32" s="85" t="str">
        <f aca="false">'Calcs - Body Summation'!G25</f>
        <v>164857400.013662+1.19183699154455e-06i</v>
      </c>
      <c r="G32" s="34" t="str">
        <f aca="false">'Calcs - Body Summation'!B38</f>
        <v>11.5158456222865-9.73142550956277e-08i</v>
      </c>
      <c r="H32" s="34" t="str">
        <f aca="false">'Calcs - Body Summation'!C38</f>
        <v>-0.000551843601171186-0.728696997698268i</v>
      </c>
      <c r="I32" s="34" t="str">
        <f aca="false">'Calcs - Body Summation'!D38</f>
        <v>-0.249993216982952+6.07226664312409e-08i</v>
      </c>
      <c r="J32" s="34" t="str">
        <f aca="false">'Calcs - Body Summation'!E38</f>
        <v>-5.35736297322998e-05+2.92929868096387e-09i</v>
      </c>
      <c r="K32" s="34" t="str">
        <f aca="false">'Calcs - Body Summation'!F38</f>
        <v>-5.7455701333719+0.515160047648048i</v>
      </c>
      <c r="L32" s="98" t="str">
        <f aca="false">'Calcs - Body Summation'!G38</f>
        <v>-0.985488392228649+4.06439132211968e-08i</v>
      </c>
    </row>
    <row collapsed="false" customFormat="false" customHeight="false" hidden="false" ht="14.5" outlineLevel="0" r="33">
      <c r="A33" s="88" t="str">
        <f aca="false">'Calcs - Body Summation'!B26</f>
        <v>1.91188108256584+7.78314293981836e-09i</v>
      </c>
      <c r="B33" s="77" t="str">
        <f aca="false">'Calcs - Body Summation'!C26</f>
        <v>0.00927172488651216-1.79054314145129e-08i</v>
      </c>
      <c r="C33" s="77" t="str">
        <f aca="false">'Calcs - Body Summation'!D26</f>
        <v>-0.249320164471666+1.46756998900652i</v>
      </c>
      <c r="D33" s="77" t="str">
        <f aca="false">'Calcs - Body Summation'!E26</f>
        <v>88736310.0154095-5.40599936191769i</v>
      </c>
      <c r="E33" s="77" t="str">
        <f aca="false">'Calcs - Body Summation'!F26</f>
        <v>164857400.028018+1.14578520917658e-06i</v>
      </c>
      <c r="F33" s="85" t="str">
        <f aca="false">'Calcs - Body Summation'!G26</f>
        <v>-6428958389.79258-4.48930364964695e-05i</v>
      </c>
      <c r="G33" s="34" t="str">
        <f aca="false">'Calcs - Body Summation'!B39</f>
        <v>1.91188108256584+7.78314293981836e-09i</v>
      </c>
      <c r="H33" s="34" t="str">
        <f aca="false">'Calcs - Body Summation'!C39</f>
        <v>0.00927172488651216-1.79054314145129e-08i</v>
      </c>
      <c r="I33" s="34" t="str">
        <f aca="false">'Calcs - Body Summation'!D39</f>
        <v>-0.0013135544716628-1.09934728326173e-08i</v>
      </c>
      <c r="J33" s="34" t="str">
        <f aca="false">'Calcs - Body Summation'!E39</f>
        <v>0.0151573744282196+1.84399411430475e-08i</v>
      </c>
      <c r="K33" s="34" t="str">
        <f aca="false">'Calcs - Body Summation'!F39</f>
        <v>-0.971981335782918-5.40786914676817e-09i</v>
      </c>
      <c r="L33" s="98" t="str">
        <f aca="false">'Calcs - Body Summation'!G39</f>
        <v>-89.7926284337187+1.39368831491818e-10i</v>
      </c>
    </row>
    <row collapsed="false" customFormat="false" customHeight="false" hidden="false" ht="14.5" outlineLevel="0" r="34">
      <c r="A34" s="99" t="str">
        <f aca="false">'Calcs - Body Summation'!B79</f>
        <v>-20.588320684573+1.95665876346859e-07i</v>
      </c>
      <c r="B34" s="100" t="str">
        <f aca="false">'Calcs - Body Summation'!C79</f>
        <v>0.00113609230484512-1.39742990388365e-08i</v>
      </c>
      <c r="C34" s="100" t="str">
        <f aca="false">'Calcs - Body Summation'!D79</f>
        <v>3.58206884438719+1.04463617582252i</v>
      </c>
      <c r="D34" s="100" t="str">
        <f aca="false">'Calcs - Body Summation'!E79</f>
        <v>0.0016216934055268-3.00698389214964e-08i</v>
      </c>
      <c r="E34" s="100" t="str">
        <f aca="false">'Calcs - Body Summation'!F79</f>
        <v>11.5158456222865-9.73142550956277e-08i</v>
      </c>
      <c r="F34" s="101" t="str">
        <f aca="false">'Calcs - Body Summation'!G79</f>
        <v>1.91188108256584+7.78314293981836e-09i</v>
      </c>
      <c r="G34" s="100" t="str">
        <f aca="false">'Calcs - Body Summation'!B66</f>
        <v>-14276.0975836845+1.95566341132168e-07i</v>
      </c>
      <c r="H34" s="100" t="str">
        <f aca="false">'Calcs - Body Summation'!C66</f>
        <v>0.001099852835728+9.21200475456185e-09i</v>
      </c>
      <c r="I34" s="100" t="str">
        <f aca="false">'Calcs - Body Summation'!D66</f>
        <v>-0.245527807127074+0.672570007018542i</v>
      </c>
      <c r="J34" s="100" t="str">
        <f aca="false">'Calcs - Body Summation'!E66</f>
        <v>-4.61934044392-0.849059984557216i</v>
      </c>
      <c r="K34" s="100" t="str">
        <f aca="false">'Calcs - Body Summation'!F66</f>
        <v>11.5168568622865-9.58828454343936e-08i</v>
      </c>
      <c r="L34" s="102" t="str">
        <f aca="false">'Calcs - Body Summation'!G66</f>
        <v>3.10705941401157-8.18583263537088e-08i</v>
      </c>
    </row>
    <row collapsed="false" customFormat="false" customHeight="false" hidden="false" ht="14.5" outlineLevel="0" r="35">
      <c r="A35" s="103" t="str">
        <f aca="false">'Calcs - Body Summation'!B80</f>
        <v>1.30109985283573+9.21200475456185e-09i</v>
      </c>
      <c r="B35" s="34" t="str">
        <f aca="false">'Calcs - Body Summation'!C80</f>
        <v>-41.2820451445728+2.9057201374028e-07i</v>
      </c>
      <c r="C35" s="34" t="str">
        <f aca="false">'Calcs - Body Summation'!D80</f>
        <v>7.89752277631404+0.00036713621500213i</v>
      </c>
      <c r="D35" s="34" t="str">
        <f aca="false">'Calcs - Body Summation'!E80</f>
        <v>-64.3086801891458+2.90716564328194e-07i</v>
      </c>
      <c r="E35" s="34" t="str">
        <f aca="false">'Calcs - Body Summation'!F80</f>
        <v>-0.000551843601171186-0.728696997698268i</v>
      </c>
      <c r="F35" s="104" t="str">
        <f aca="false">'Calcs - Body Summation'!G80</f>
        <v>0.00927172488651216-1.79054314145129e-08i</v>
      </c>
      <c r="G35" s="34" t="str">
        <f aca="false">'Calcs - Body Summation'!B67</f>
        <v>1.95057409230485-1.39742993919091e-08i</v>
      </c>
      <c r="H35" s="34" t="str">
        <f aca="false">'Calcs - Body Summation'!C67</f>
        <v>-21879.5913081444+2.90419517641753e-07i</v>
      </c>
      <c r="I35" s="34" t="str">
        <f aca="false">'Calcs - Body Summation'!D67</f>
        <v>-1.03407574544572-8.8121826284567e-07i</v>
      </c>
      <c r="J35" s="34" t="str">
        <f aca="false">'Calcs - Body Summation'!E67</f>
        <v>-74.0634544891458+5.01716218194165e-07i</v>
      </c>
      <c r="K35" s="34" t="str">
        <f aca="false">'Calcs - Body Summation'!F67</f>
        <v>-0.00066978044813169+1.63463131469189e-09i</v>
      </c>
      <c r="L35" s="98" t="str">
        <f aca="false">'Calcs - Body Summation'!G67</f>
        <v>2.93327340685372-1.24073005082857e-08i</v>
      </c>
    </row>
    <row collapsed="false" customFormat="false" customHeight="false" hidden="false" ht="14.5" outlineLevel="0" r="36">
      <c r="A36" s="105" t="str">
        <f aca="false">'Calcs - Body Summation'!B81</f>
        <v>-9.04552780712707+7.0185464731869e-09i</v>
      </c>
      <c r="B36" s="34" t="str">
        <f aca="false">'Calcs - Body Summation'!C81</f>
        <v>-1.03407574544572-8.8121826284567e-07i</v>
      </c>
      <c r="C36" s="34" t="str">
        <f aca="false">'Calcs - Body Summation'!D81</f>
        <v>114.341069612055-92.6140558439819i</v>
      </c>
      <c r="D36" s="34" t="str">
        <f aca="false">'Calcs - Body Summation'!E81</f>
        <v>-1.95321706244572-3.28012812083043e-06i</v>
      </c>
      <c r="E36" s="34" t="str">
        <f aca="false">'Calcs - Body Summation'!F81</f>
        <v>-0.249993216982952+6.07226664312409e-08i</v>
      </c>
      <c r="F36" s="104" t="str">
        <f aca="false">'Calcs - Body Summation'!G81</f>
        <v>-0.0013135544716628-1.09934728326173e-08i</v>
      </c>
      <c r="G36" s="34" t="str">
        <f aca="false">'Calcs - Body Summation'!B68</f>
        <v>0.0020688443871879+6.17582253179674e-06i</v>
      </c>
      <c r="H36" s="34" t="str">
        <f aca="false">'Calcs - Body Summation'!C68</f>
        <v>-1.05247722368596+0.00036713621500213i</v>
      </c>
      <c r="I36" s="34" t="str">
        <f aca="false">'Calcs - Body Summation'!D68</f>
        <v>-18404.1681933877+0.00344415586511397i</v>
      </c>
      <c r="J36" s="34" t="str">
        <f aca="false">'Calcs - Body Summation'!E68</f>
        <v>-2.08886545280608+0.00055676709394923i</v>
      </c>
      <c r="K36" s="34" t="str">
        <f aca="false">'Calcs - Body Summation'!F68</f>
        <v>0.0308208690014024-2.91886485209479e-06i</v>
      </c>
      <c r="L36" s="98" t="str">
        <f aca="false">'Calcs - Body Summation'!G68</f>
        <v>-0.00063759556927068+8.38488326395955e-06i</v>
      </c>
    </row>
    <row collapsed="false" customFormat="false" customHeight="false" hidden="false" ht="14.5" outlineLevel="0" r="37">
      <c r="A37" s="105" t="str">
        <f aca="false">'Calcs - Body Summation'!B82</f>
        <v>3.25425455608+1.54427779906472e-08i</v>
      </c>
      <c r="B37" s="34" t="str">
        <f aca="false">'Calcs - Body Summation'!C82</f>
        <v>-64.3162644891458+5.01716216428802e-07i</v>
      </c>
      <c r="C37" s="34" t="str">
        <f aca="false">'Calcs - Body Summation'!D82</f>
        <v>4.89087454719392+0.00055676709394923i</v>
      </c>
      <c r="D37" s="34" t="str">
        <f aca="false">'Calcs - Body Summation'!E82</f>
        <v>-122.935319189145+5.34355747050995e-07i</v>
      </c>
      <c r="E37" s="34" t="str">
        <f aca="false">'Calcs - Body Summation'!F82</f>
        <v>-5.35736297322998e-05+2.92929868096387e-09i</v>
      </c>
      <c r="F37" s="104" t="str">
        <f aca="false">'Calcs - Body Summation'!G82</f>
        <v>0.0151573744282196+1.84399411430475e-08i</v>
      </c>
      <c r="G37" s="34" t="str">
        <f aca="false">'Calcs - Body Summation'!B69</f>
        <v>0.0016216934055268-3.00698389214964e-08i</v>
      </c>
      <c r="H37" s="34" t="str">
        <f aca="false">'Calcs - Body Summation'!C69</f>
        <v>-64.3086801891458+2.90716564328194e-07i</v>
      </c>
      <c r="I37" s="34" t="str">
        <f aca="false">'Calcs - Body Summation'!D69</f>
        <v>-2.06295706244572-3.28012812083043e-06i</v>
      </c>
      <c r="J37" s="34" t="str">
        <f aca="false">'Calcs - Body Summation'!E69</f>
        <v>-5884138.93531915+4.93399330217531e-07i</v>
      </c>
      <c r="K37" s="34" t="str">
        <f aca="false">'Calcs - Body Summation'!F69</f>
        <v>-164832119.999675-1.14641017848448e-06i</v>
      </c>
      <c r="L37" s="98" t="str">
        <f aca="false">'Calcs - Body Summation'!G69</f>
        <v>88736310.0155625+6.03660174318949e-07i</v>
      </c>
    </row>
    <row collapsed="false" customFormat="false" customHeight="false" hidden="false" ht="14.5" outlineLevel="0" r="38">
      <c r="A38" s="103" t="str">
        <f aca="false">'Calcs - Body Summation'!B83</f>
        <v>11.5168568622865-9.58828454343936e-08i</v>
      </c>
      <c r="B38" s="34" t="str">
        <f aca="false">'Calcs - Body Summation'!C83</f>
        <v>-0.00066978044813169+1.63463131469189e-09i</v>
      </c>
      <c r="C38" s="34" t="str">
        <f aca="false">'Calcs - Body Summation'!D83</f>
        <v>9.3261488690014-2.91886485209479e-06i</v>
      </c>
      <c r="D38" s="34" t="str">
        <f aca="false">'Calcs - Body Summation'!E83</f>
        <v>-0.00053966722650793+4.60636355940673e-09i</v>
      </c>
      <c r="E38" s="34" t="str">
        <f aca="false">'Calcs - Body Summation'!F83</f>
        <v>-5.7455701333719+0.515160047648048i</v>
      </c>
      <c r="F38" s="104" t="str">
        <f aca="false">'Calcs - Body Summation'!G83</f>
        <v>-0.971981335782918-5.40786914676817e-09i</v>
      </c>
      <c r="G38" s="34" t="str">
        <f aca="false">'Calcs - Body Summation'!B70</f>
        <v>11.5158456222865-9.73142550956277e-08i</v>
      </c>
      <c r="H38" s="34" t="str">
        <f aca="false">'Calcs - Body Summation'!C70</f>
        <v>-0.00055184360117373+2.30172799540759e-09i</v>
      </c>
      <c r="I38" s="34" t="str">
        <f aca="false">'Calcs - Body Summation'!D70</f>
        <v>0.0306853930170464+6.07226681630618e-08i</v>
      </c>
      <c r="J38" s="34" t="str">
        <f aca="false">'Calcs - Body Summation'!E70</f>
        <v>-164832119.999442-1.14808724336469e-06i</v>
      </c>
      <c r="K38" s="34" t="str">
        <f aca="false">'Calcs - Body Summation'!F70</f>
        <v>-6428964247.84552-4.48455278141211e-05i</v>
      </c>
      <c r="L38" s="98" t="str">
        <f aca="false">'Calcs - Body Summation'!G70</f>
        <v>164857400.013662+1.19183699154455e-06i</v>
      </c>
    </row>
    <row collapsed="false" customFormat="false" customHeight="false" hidden="false" ht="14.5" outlineLevel="0" r="39">
      <c r="A39" s="106" t="str">
        <f aca="false">'Calcs - Body Summation'!B84</f>
        <v>14.3373966140116-8.18583261418653e-08i</v>
      </c>
      <c r="B39" s="34" t="str">
        <f aca="false">'Calcs - Body Summation'!C84</f>
        <v>0.00911640685371935-1.24072999786769e-08i</v>
      </c>
      <c r="C39" s="34" t="str">
        <f aca="false">'Calcs - Body Summation'!D84</f>
        <v>3.49936240443073+8.38488326395955e-06i</v>
      </c>
      <c r="D39" s="34" t="str">
        <f aca="false">'Calcs - Body Summation'!E84</f>
        <v>0.0141941538891462-1.59821665666441e-08i</v>
      </c>
      <c r="E39" s="34" t="str">
        <f aca="false">'Calcs - Body Summation'!F84</f>
        <v>-0.985488392228649+4.06439132211968e-08i</v>
      </c>
      <c r="F39" s="104" t="str">
        <f aca="false">'Calcs - Body Summation'!G84</f>
        <v>-89.7926284337187+1.39368831491818e-10i</v>
      </c>
      <c r="G39" s="34" t="str">
        <f aca="false">'Calcs - Body Summation'!B71</f>
        <v>1.91188108256584+7.78314293981836e-09i</v>
      </c>
      <c r="H39" s="34" t="str">
        <f aca="false">'Calcs - Body Summation'!C71</f>
        <v>0.00927172488651216-1.79054314145129e-08i</v>
      </c>
      <c r="I39" s="34" t="str">
        <f aca="false">'Calcs - Body Summation'!D71</f>
        <v>-0.249320164471666+1.46756998900652i</v>
      </c>
      <c r="J39" s="34" t="str">
        <f aca="false">'Calcs - Body Summation'!E71</f>
        <v>88736310.0154095-5.40599936191769i</v>
      </c>
      <c r="K39" s="34" t="str">
        <f aca="false">'Calcs - Body Summation'!F71</f>
        <v>164857400.028018+1.14578520917658e-06i</v>
      </c>
      <c r="L39" s="107" t="str">
        <f aca="false">'Calcs - Body Summation'!G71</f>
        <v>-6428958389.79258-4.48930364964695e-05i</v>
      </c>
    </row>
    <row collapsed="false" customFormat="false" customHeight="false" hidden="false" ht="14.5" outlineLevel="0" r="40"/>
    <row collapsed="false" customFormat="false" customHeight="false" hidden="false" ht="14.5" outlineLevel="0" r="41"/>
    <row collapsed="false" customFormat="false" customHeight="false" hidden="false" ht="14.5" outlineLevel="0" r="42"/>
    <row collapsed="false" customFormat="false" customHeight="false" hidden="false" ht="14.5" outlineLevel="0" r="43"/>
    <row collapsed="false" customFormat="false" customHeight="false" hidden="false" ht="14.5" outlineLevel="0" r="44"/>
    <row collapsed="false" customFormat="false" customHeight="true" hidden="false" ht="24.6" outlineLevel="0" r="45">
      <c r="A45" s="17" t="s">
        <v>395</v>
      </c>
      <c r="B45" s="17"/>
      <c r="C45" s="17"/>
      <c r="D45" s="17"/>
      <c r="E45" s="17"/>
      <c r="F45" s="17"/>
      <c r="G45" s="17"/>
      <c r="H45" s="17"/>
      <c r="I45" s="17"/>
      <c r="J45" s="17"/>
    </row>
    <row collapsed="false" customFormat="false" customHeight="false" hidden="false" ht="14.5" outlineLevel="0" r="46"/>
    <row collapsed="false" customFormat="false" customHeight="false" hidden="false" ht="14.5" outlineLevel="0" r="47">
      <c r="A47" s="108"/>
    </row>
    <row collapsed="false" customFormat="false" customHeight="false" hidden="false" ht="14.5" outlineLevel="0" r="48">
      <c r="A48" s="109" t="s">
        <v>403</v>
      </c>
    </row>
    <row collapsed="false" customFormat="false" customHeight="false" hidden="false" ht="14.5" outlineLevel="0" r="49">
      <c r="A49" s="109" t="s">
        <v>328</v>
      </c>
    </row>
    <row collapsed="false" customFormat="false" customHeight="false" hidden="false" ht="14.5" outlineLevel="0" r="50">
      <c r="A50" s="109" t="s">
        <v>351</v>
      </c>
    </row>
    <row collapsed="false" customFormat="false" customHeight="false" hidden="false" ht="14.5" outlineLevel="0" r="51">
      <c r="A51" s="109"/>
    </row>
    <row collapsed="false" customFormat="false" customHeight="false" hidden="false" ht="14.5" outlineLevel="0" r="52">
      <c r="A52" s="109"/>
    </row>
    <row collapsed="false" customFormat="false" customHeight="false" hidden="false" ht="14.5" outlineLevel="0" r="53">
      <c r="A53" s="110"/>
    </row>
    <row collapsed="false" customFormat="false" customHeight="false" hidden="false" ht="14.5" outlineLevel="0" r="54">
      <c r="A54" s="109" t="s">
        <v>403</v>
      </c>
    </row>
    <row collapsed="false" customFormat="false" customHeight="false" hidden="false" ht="14.5" outlineLevel="0" r="55">
      <c r="A55" s="109" t="s">
        <v>328</v>
      </c>
    </row>
    <row collapsed="false" customFormat="false" customHeight="false" hidden="false" ht="14.5" outlineLevel="0" r="56">
      <c r="A56" s="109" t="s">
        <v>369</v>
      </c>
    </row>
    <row collapsed="false" customFormat="false" customHeight="false" hidden="false" ht="14.5" outlineLevel="0" r="57">
      <c r="A57" s="109"/>
    </row>
    <row collapsed="false" customFormat="false" customHeight="false" hidden="false" ht="14.5" outlineLevel="0" r="58">
      <c r="A58" s="111"/>
    </row>
    <row collapsed="false" customFormat="false" customHeight="false" hidden="false" ht="14.5" outlineLevel="0" r="59">
      <c r="A59" s="34"/>
    </row>
    <row collapsed="false" customFormat="false" customHeight="false" hidden="false" ht="14.5" outlineLevel="0" r="60">
      <c r="A60" s="34"/>
    </row>
    <row collapsed="false" customFormat="false" customHeight="false" hidden="false" ht="14.5" outlineLevel="0" r="61">
      <c r="A61" s="108" t="str">
        <f aca="false">'Calcs - Body Summation'!B47</f>
        <v>6.00387439302323+13.2432558897295i</v>
      </c>
    </row>
    <row collapsed="false" customFormat="false" customHeight="false" hidden="false" ht="14.5" outlineLevel="0" r="62">
      <c r="A62" s="109" t="str">
        <f aca="false">'Calcs - Body Summation'!B48</f>
        <v>8.20011889738788+612.404412470422i</v>
      </c>
    </row>
    <row collapsed="false" customFormat="false" customHeight="false" hidden="false" ht="14.5" outlineLevel="0" r="63">
      <c r="A63" s="109" t="str">
        <f aca="false">'Calcs - Body Summation'!B49</f>
        <v>11432.9440966769-68.5126154322011i</v>
      </c>
    </row>
    <row collapsed="false" customFormat="false" customHeight="false" hidden="false" ht="14.5" outlineLevel="0" r="64">
      <c r="A64" s="109" t="str">
        <f aca="false">'Calcs - Body Summation'!B50</f>
        <v>52029.3890830443-53i</v>
      </c>
    </row>
    <row collapsed="false" customFormat="false" customHeight="false" hidden="false" ht="14.5" outlineLevel="0" r="65">
      <c r="A65" s="109" t="str">
        <f aca="false">'Calcs - Body Summation'!B51</f>
        <v>6161.71017787816+1300.10615277585i</v>
      </c>
    </row>
    <row collapsed="false" customFormat="false" customHeight="false" hidden="false" ht="14.5" outlineLevel="0" r="66">
      <c r="A66" s="109" t="str">
        <f aca="false">'Calcs - Body Summation'!B52</f>
        <v>5301.0110693439-23592.8089147977i</v>
      </c>
    </row>
    <row collapsed="false" customFormat="false" customHeight="false" hidden="false" ht="14.5" outlineLevel="0" r="67">
      <c r="A67" s="110" t="str">
        <f aca="false">'Calcs - Body Summation'!B92</f>
        <v>6.00387439302323+13.2432558897295i</v>
      </c>
    </row>
    <row collapsed="false" customFormat="false" customHeight="false" hidden="false" ht="14.5" outlineLevel="0" r="68">
      <c r="A68" s="109" t="str">
        <f aca="false">'Calcs - Body Summation'!B93</f>
        <v>8.20011889738788+612.404412470422i</v>
      </c>
    </row>
    <row collapsed="false" customFormat="false" customHeight="false" hidden="false" ht="14.5" outlineLevel="0" r="69">
      <c r="A69" s="109" t="str">
        <f aca="false">'Calcs - Body Summation'!B94</f>
        <v>11432.9440966769-68.5126154322011i</v>
      </c>
    </row>
    <row collapsed="false" customFormat="false" customHeight="false" hidden="false" ht="14.5" outlineLevel="0" r="70">
      <c r="A70" s="109" t="str">
        <f aca="false">'Calcs - Body Summation'!B95</f>
        <v>52029.3890830443-53i</v>
      </c>
    </row>
    <row collapsed="false" customFormat="false" customHeight="false" hidden="false" ht="14.5" outlineLevel="0" r="71">
      <c r="A71" s="109" t="str">
        <f aca="false">'Calcs - Body Summation'!B96</f>
        <v>6161.71017787816+1300.10615277585i</v>
      </c>
    </row>
    <row collapsed="false" customFormat="false" customHeight="false" hidden="false" ht="14.5" outlineLevel="0" r="72">
      <c r="A72" s="111" t="str">
        <f aca="false">'Calcs - Body Summation'!B97</f>
        <v>5301.0110693439-23592.8089147977i</v>
      </c>
    </row>
    <row collapsed="false" customFormat="false" customHeight="false" hidden="false" ht="14.5" outlineLevel="0" r="73"/>
    <row collapsed="false" customFormat="false" customHeight="false" hidden="false" ht="14.5" outlineLevel="0" r="74"/>
    <row collapsed="false" customFormat="false" customHeight="false" hidden="false" ht="14.5" outlineLevel="0" r="75"/>
    <row collapsed="false" customFormat="false" customHeight="false" hidden="false" ht="14.5" outlineLevel="0" r="76"/>
    <row collapsed="false" customFormat="false" customHeight="false" hidden="false" ht="14.5" outlineLevel="0" r="77"/>
    <row collapsed="false" customFormat="false" customHeight="true" hidden="false" ht="29.85" outlineLevel="0" r="78">
      <c r="A78" s="15" t="s">
        <v>404</v>
      </c>
      <c r="B78" s="15"/>
      <c r="C78" s="15"/>
      <c r="D78" s="15"/>
      <c r="E78" s="15"/>
      <c r="F78" s="15"/>
      <c r="G78" s="15"/>
      <c r="H78" s="15"/>
      <c r="I78" s="15"/>
      <c r="J78" s="15"/>
    </row>
    <row collapsed="false" customFormat="false" customHeight="true" hidden="false" ht="58.2" outlineLevel="0" r="79">
      <c r="A79" s="16" t="s">
        <v>405</v>
      </c>
      <c r="B79" s="16"/>
      <c r="C79" s="16"/>
      <c r="D79" s="16"/>
      <c r="E79" s="16"/>
      <c r="F79" s="16"/>
      <c r="G79" s="16"/>
      <c r="H79" s="16"/>
      <c r="I79" s="16"/>
      <c r="J79" s="16"/>
    </row>
    <row collapsed="false" customFormat="false" customHeight="false" hidden="false" ht="14.5" outlineLevel="0" r="80"/>
    <row collapsed="false" customFormat="false" customHeight="true" hidden="false" ht="19.4" outlineLevel="0" r="81">
      <c r="A81" s="112" t="s">
        <v>406</v>
      </c>
      <c r="B81" s="112"/>
      <c r="C81" s="112"/>
      <c r="D81" s="112"/>
      <c r="E81" s="112"/>
      <c r="F81" s="112"/>
      <c r="G81" s="112"/>
      <c r="H81" s="112"/>
      <c r="I81" s="112"/>
      <c r="J81" s="112"/>
    </row>
    <row collapsed="false" customFormat="false" customHeight="true" hidden="false" ht="15.65" outlineLevel="0" r="82">
      <c r="A82" s="113" t="s">
        <v>407</v>
      </c>
      <c r="B82" s="113"/>
      <c r="C82" s="113"/>
      <c r="D82" s="113"/>
      <c r="E82" s="113"/>
      <c r="F82" s="113"/>
      <c r="G82" s="113"/>
      <c r="H82" s="113"/>
      <c r="I82" s="113"/>
      <c r="J82" s="113"/>
    </row>
    <row collapsed="false" customFormat="false" customHeight="false" hidden="false" ht="14.5" outlineLevel="0" r="83">
      <c r="A83" s="114"/>
      <c r="B83" s="114"/>
      <c r="C83" s="114"/>
      <c r="D83" s="114"/>
      <c r="E83" s="114"/>
      <c r="F83" s="114"/>
      <c r="G83" s="114"/>
      <c r="H83" s="114"/>
      <c r="I83" s="114"/>
      <c r="J83" s="114"/>
    </row>
    <row collapsed="false" customFormat="false" customHeight="false" hidden="false" ht="14.5" outlineLevel="0" r="84">
      <c r="A84" s="115" t="n">
        <f aca="false">IMABS(A28)</f>
        <v>14276.0975836845</v>
      </c>
      <c r="B84" s="116" t="n">
        <f aca="false">IMABS(B28)</f>
        <v>0.00109985283576658</v>
      </c>
      <c r="C84" s="116" t="n">
        <f aca="false">IMABS(C28)</f>
        <v>0.715984859067251</v>
      </c>
      <c r="D84" s="116" t="n">
        <f aca="false">IMABS(D28)</f>
        <v>4.6967232188209</v>
      </c>
      <c r="E84" s="116" t="n">
        <f aca="false">IMABS(E28)</f>
        <v>11.5168568622865</v>
      </c>
      <c r="F84" s="117" t="n">
        <f aca="false">IMABS(F28)</f>
        <v>3.10705941401157</v>
      </c>
      <c r="G84" s="118" t="n">
        <f aca="false">IMABS(G28)</f>
        <v>20.588320684573</v>
      </c>
      <c r="H84" s="118" t="n">
        <f aca="false">IMABS(H28)</f>
        <v>1.30109985283573</v>
      </c>
      <c r="I84" s="118" t="n">
        <f aca="false">IMABS(I28)</f>
        <v>9.04552780712707</v>
      </c>
      <c r="J84" s="118" t="n">
        <f aca="false">IMABS(J28)</f>
        <v>3.25425455608</v>
      </c>
      <c r="K84" s="118" t="n">
        <f aca="false">IMABS(K28)</f>
        <v>11.5168568622865</v>
      </c>
      <c r="L84" s="119" t="n">
        <f aca="false">IMABS(L28)</f>
        <v>14.3373966140116</v>
      </c>
    </row>
    <row collapsed="false" customFormat="false" customHeight="false" hidden="false" ht="14.5" outlineLevel="0" r="85">
      <c r="A85" s="120" t="n">
        <f aca="false">IMABS(A29)</f>
        <v>1.95057409230485</v>
      </c>
      <c r="B85" s="116" t="n">
        <f aca="false">IMABS(B29)</f>
        <v>21879.5913081444</v>
      </c>
      <c r="C85" s="116" t="n">
        <f aca="false">IMABS(C29)</f>
        <v>1.0340757454461</v>
      </c>
      <c r="D85" s="116" t="n">
        <f aca="false">IMABS(D29)</f>
        <v>74.0634544891458</v>
      </c>
      <c r="E85" s="116" t="n">
        <f aca="false">IMABS(E29)</f>
        <v>0.000669780448133685</v>
      </c>
      <c r="F85" s="117" t="n">
        <f aca="false">IMABS(F29)</f>
        <v>2.93327340685372</v>
      </c>
      <c r="G85" s="118" t="n">
        <f aca="false">IMABS(G29)</f>
        <v>0.00113609230493106</v>
      </c>
      <c r="H85" s="118" t="n">
        <f aca="false">IMABS(H29)</f>
        <v>41.2820451445728</v>
      </c>
      <c r="I85" s="118" t="n">
        <f aca="false">IMABS(I29)</f>
        <v>1.0340757454461</v>
      </c>
      <c r="J85" s="118" t="n">
        <f aca="false">IMABS(J29)</f>
        <v>64.3162644891458</v>
      </c>
      <c r="K85" s="118" t="n">
        <f aca="false">IMABS(K29)</f>
        <v>0.000669780448133685</v>
      </c>
      <c r="L85" s="121" t="n">
        <f aca="false">IMABS(L29)</f>
        <v>0.0091164068537278</v>
      </c>
    </row>
    <row collapsed="false" customFormat="false" customHeight="false" hidden="false" ht="14.5" outlineLevel="0" r="86">
      <c r="A86" s="120" t="n">
        <f aca="false">IMABS(A30)</f>
        <v>0.00206885360506316</v>
      </c>
      <c r="B86" s="116" t="n">
        <f aca="false">IMABS(B30)</f>
        <v>1.05247728772012</v>
      </c>
      <c r="C86" s="116" t="n">
        <f aca="false">IMABS(C30)</f>
        <v>18404.168193388</v>
      </c>
      <c r="D86" s="116" t="n">
        <f aca="false">IMABS(D30)</f>
        <v>2.08886552700655</v>
      </c>
      <c r="E86" s="116" t="n">
        <f aca="false">IMABS(E30)</f>
        <v>0.0308208691396167</v>
      </c>
      <c r="F86" s="117" t="n">
        <f aca="false">IMABS(F30)</f>
        <v>0.000637650700792332</v>
      </c>
      <c r="G86" s="118" t="n">
        <f aca="false">IMABS(G30)</f>
        <v>3.73128422205633</v>
      </c>
      <c r="H86" s="118" t="n">
        <f aca="false">IMABS(H30)</f>
        <v>7.89752278484767</v>
      </c>
      <c r="I86" s="118" t="n">
        <f aca="false">IMABS(I30)</f>
        <v>147.143615355546</v>
      </c>
      <c r="J86" s="118" t="n">
        <f aca="false">IMABS(J30)</f>
        <v>4.89087457888453</v>
      </c>
      <c r="K86" s="118" t="n">
        <f aca="false">IMABS(K30)</f>
        <v>9.32614886900186</v>
      </c>
      <c r="L86" s="121" t="n">
        <f aca="false">IMABS(L30)</f>
        <v>3.49936240444078</v>
      </c>
    </row>
    <row collapsed="false" customFormat="false" customHeight="false" hidden="false" ht="14.5" outlineLevel="0" r="87">
      <c r="A87" s="120" t="n">
        <f aca="false">IMABS(A31)</f>
        <v>0.00162169340580558</v>
      </c>
      <c r="B87" s="116" t="n">
        <f aca="false">IMABS(B31)</f>
        <v>64.3086801891458</v>
      </c>
      <c r="C87" s="116" t="n">
        <f aca="false">IMABS(C31)</f>
        <v>2.06295706244833</v>
      </c>
      <c r="D87" s="116" t="n">
        <f aca="false">IMABS(D31)</f>
        <v>5884138.93531915</v>
      </c>
      <c r="E87" s="116" t="n">
        <f aca="false">IMABS(E31)</f>
        <v>164832119.999675</v>
      </c>
      <c r="F87" s="117" t="n">
        <f aca="false">IMABS(F31)</f>
        <v>88736310.0155625</v>
      </c>
      <c r="G87" s="118" t="n">
        <f aca="false">IMABS(G31)</f>
        <v>0.00162169340580558</v>
      </c>
      <c r="H87" s="118" t="n">
        <f aca="false">IMABS(H31)</f>
        <v>64.3086801891458</v>
      </c>
      <c r="I87" s="118" t="n">
        <f aca="false">IMABS(I31)</f>
        <v>1.95321706244847</v>
      </c>
      <c r="J87" s="118" t="n">
        <f aca="false">IMABS(J31)</f>
        <v>122.935319189145</v>
      </c>
      <c r="K87" s="118" t="n">
        <f aca="false">IMABS(K31)</f>
        <v>0.000539667226527589</v>
      </c>
      <c r="L87" s="121" t="n">
        <f aca="false">IMABS(L31)</f>
        <v>0.0141941538891552</v>
      </c>
    </row>
    <row collapsed="false" customFormat="false" customHeight="false" hidden="false" ht="14.5" outlineLevel="0" r="88">
      <c r="A88" s="120" t="n">
        <f aca="false">IMABS(A32)</f>
        <v>11.5158456222865</v>
      </c>
      <c r="B88" s="116" t="n">
        <f aca="false">IMABS(B32)</f>
        <v>0.00055184360117853</v>
      </c>
      <c r="C88" s="116" t="n">
        <f aca="false">IMABS(C32)</f>
        <v>0.0306853930171065</v>
      </c>
      <c r="D88" s="116" t="n">
        <f aca="false">IMABS(D32)</f>
        <v>164832119.999442</v>
      </c>
      <c r="E88" s="116" t="n">
        <f aca="false">IMABS(E32)</f>
        <v>6428964247.84552</v>
      </c>
      <c r="F88" s="117" t="n">
        <f aca="false">IMABS(F32)</f>
        <v>164857400.013662</v>
      </c>
      <c r="G88" s="118" t="n">
        <f aca="false">IMABS(G32)</f>
        <v>11.5158456222865</v>
      </c>
      <c r="H88" s="118" t="n">
        <f aca="false">IMABS(H32)</f>
        <v>0.728697206654335</v>
      </c>
      <c r="I88" s="118" t="n">
        <f aca="false">IMABS(I32)</f>
        <v>0.249993216982959</v>
      </c>
      <c r="J88" s="118" t="n">
        <f aca="false">IMABS(J32)</f>
        <v>5.35736298123839E-005</v>
      </c>
      <c r="K88" s="118" t="n">
        <f aca="false">IMABS(K32)</f>
        <v>5.76861907497695</v>
      </c>
      <c r="L88" s="121" t="n">
        <f aca="false">IMABS(L32)</f>
        <v>0.98548839222865</v>
      </c>
    </row>
    <row collapsed="false" customFormat="false" customHeight="false" hidden="false" ht="14.5" outlineLevel="0" r="89">
      <c r="A89" s="122" t="n">
        <f aca="false">IMABS(A33)</f>
        <v>1.91188108256584</v>
      </c>
      <c r="B89" s="116" t="n">
        <f aca="false">IMABS(B33)</f>
        <v>0.00927172488652945</v>
      </c>
      <c r="C89" s="116" t="n">
        <f aca="false">IMABS(C33)</f>
        <v>1.48859739924695</v>
      </c>
      <c r="D89" s="116" t="n">
        <f aca="false">IMABS(D33)</f>
        <v>88736310.0154097</v>
      </c>
      <c r="E89" s="116" t="n">
        <f aca="false">IMABS(E33)</f>
        <v>164857400.028018</v>
      </c>
      <c r="F89" s="117" t="n">
        <f aca="false">IMABS(F33)</f>
        <v>6428958389.79258</v>
      </c>
      <c r="G89" s="118" t="n">
        <f aca="false">IMABS(G33)</f>
        <v>1.91188108256584</v>
      </c>
      <c r="H89" s="118" t="n">
        <f aca="false">IMABS(H33)</f>
        <v>0.00927172488652945</v>
      </c>
      <c r="I89" s="118" t="n">
        <f aca="false">IMABS(I33)</f>
        <v>0.0013135544717088</v>
      </c>
      <c r="J89" s="118" t="n">
        <f aca="false">IMABS(J33)</f>
        <v>0.0151573744282308</v>
      </c>
      <c r="K89" s="118" t="n">
        <f aca="false">IMABS(K33)</f>
        <v>0.971981335782918</v>
      </c>
      <c r="L89" s="121" t="n">
        <f aca="false">IMABS(L33)</f>
        <v>89.7926284337187</v>
      </c>
    </row>
    <row collapsed="false" customFormat="false" customHeight="false" hidden="false" ht="14.5" outlineLevel="0" r="90">
      <c r="A90" s="123" t="n">
        <f aca="false">IMABS(A34)</f>
        <v>20.588320684573</v>
      </c>
      <c r="B90" s="124" t="n">
        <f aca="false">IMABS(B34)</f>
        <v>0.00113609230493106</v>
      </c>
      <c r="C90" s="124" t="n">
        <f aca="false">IMABS(C34)</f>
        <v>3.73128422205633</v>
      </c>
      <c r="D90" s="124" t="n">
        <f aca="false">IMABS(D34)</f>
        <v>0.00162169340580558</v>
      </c>
      <c r="E90" s="124" t="n">
        <f aca="false">IMABS(E34)</f>
        <v>11.5158456222865</v>
      </c>
      <c r="F90" s="125" t="n">
        <f aca="false">IMABS(F34)</f>
        <v>1.91188108256584</v>
      </c>
      <c r="G90" s="124" t="n">
        <f aca="false">IMABS(G34)</f>
        <v>14276.0975836845</v>
      </c>
      <c r="H90" s="124" t="n">
        <f aca="false">IMABS(H34)</f>
        <v>0.00109985283576658</v>
      </c>
      <c r="I90" s="124" t="n">
        <f aca="false">IMABS(I34)</f>
        <v>0.715984859067251</v>
      </c>
      <c r="J90" s="124" t="n">
        <f aca="false">IMABS(J34)</f>
        <v>4.6967232188209</v>
      </c>
      <c r="K90" s="124" t="n">
        <f aca="false">IMABS(K34)</f>
        <v>11.5168568622865</v>
      </c>
      <c r="L90" s="126" t="n">
        <f aca="false">IMABS(L34)</f>
        <v>3.10705941401157</v>
      </c>
    </row>
    <row collapsed="false" customFormat="false" customHeight="false" hidden="false" ht="14.5" outlineLevel="0" r="91">
      <c r="A91" s="127" t="n">
        <f aca="false">IMABS(A35)</f>
        <v>1.30109985283573</v>
      </c>
      <c r="B91" s="118" t="n">
        <f aca="false">IMABS(B35)</f>
        <v>41.2820451445728</v>
      </c>
      <c r="C91" s="118" t="n">
        <f aca="false">IMABS(C35)</f>
        <v>7.89752278484767</v>
      </c>
      <c r="D91" s="118" t="n">
        <f aca="false">IMABS(D35)</f>
        <v>64.3086801891458</v>
      </c>
      <c r="E91" s="118" t="n">
        <f aca="false">IMABS(E35)</f>
        <v>0.728697206654335</v>
      </c>
      <c r="F91" s="128" t="n">
        <f aca="false">IMABS(F35)</f>
        <v>0.00927172488652945</v>
      </c>
      <c r="G91" s="118" t="n">
        <f aca="false">IMABS(G35)</f>
        <v>1.95057409230485</v>
      </c>
      <c r="H91" s="118" t="n">
        <f aca="false">IMABS(H35)</f>
        <v>21879.5913081444</v>
      </c>
      <c r="I91" s="118" t="n">
        <f aca="false">IMABS(I35)</f>
        <v>1.0340757454461</v>
      </c>
      <c r="J91" s="118" t="n">
        <f aca="false">IMABS(J35)</f>
        <v>74.0634544891458</v>
      </c>
      <c r="K91" s="118" t="n">
        <f aca="false">IMABS(K35)</f>
        <v>0.000669780448133685</v>
      </c>
      <c r="L91" s="121" t="n">
        <f aca="false">IMABS(L35)</f>
        <v>2.93327340685372</v>
      </c>
    </row>
    <row collapsed="false" customFormat="false" customHeight="false" hidden="false" ht="14.5" outlineLevel="0" r="92">
      <c r="A92" s="127" t="n">
        <f aca="false">IMABS(A36)</f>
        <v>9.04552780712707</v>
      </c>
      <c r="B92" s="118" t="n">
        <f aca="false">IMABS(B36)</f>
        <v>1.0340757454461</v>
      </c>
      <c r="C92" s="118" t="n">
        <f aca="false">IMABS(C36)</f>
        <v>147.143615355546</v>
      </c>
      <c r="D92" s="118" t="n">
        <f aca="false">IMABS(D36)</f>
        <v>1.95321706244847</v>
      </c>
      <c r="E92" s="118" t="n">
        <f aca="false">IMABS(E36)</f>
        <v>0.249993216982959</v>
      </c>
      <c r="F92" s="128" t="n">
        <f aca="false">IMABS(F36)</f>
        <v>0.0013135544717088</v>
      </c>
      <c r="G92" s="118" t="n">
        <f aca="false">IMABS(G36)</f>
        <v>0.00206885360506316</v>
      </c>
      <c r="H92" s="118" t="n">
        <f aca="false">IMABS(H36)</f>
        <v>1.05247728772012</v>
      </c>
      <c r="I92" s="118" t="n">
        <f aca="false">IMABS(I36)</f>
        <v>18404.168193388</v>
      </c>
      <c r="J92" s="118" t="n">
        <f aca="false">IMABS(J36)</f>
        <v>2.08886552700655</v>
      </c>
      <c r="K92" s="118" t="n">
        <f aca="false">IMABS(K36)</f>
        <v>0.0308208691396167</v>
      </c>
      <c r="L92" s="121" t="n">
        <f aca="false">IMABS(L36)</f>
        <v>0.000637650700792332</v>
      </c>
    </row>
    <row collapsed="false" customFormat="false" customHeight="false" hidden="false" ht="14.5" outlineLevel="0" r="93">
      <c r="A93" s="127" t="n">
        <f aca="false">IMABS(A37)</f>
        <v>3.25425455608</v>
      </c>
      <c r="B93" s="118" t="n">
        <f aca="false">IMABS(B37)</f>
        <v>64.3162644891458</v>
      </c>
      <c r="C93" s="118" t="n">
        <f aca="false">IMABS(C37)</f>
        <v>4.89087457888453</v>
      </c>
      <c r="D93" s="118" t="n">
        <f aca="false">IMABS(D37)</f>
        <v>122.935319189145</v>
      </c>
      <c r="E93" s="118" t="n">
        <f aca="false">IMABS(E37)</f>
        <v>5.35736298123839E-005</v>
      </c>
      <c r="F93" s="128" t="n">
        <f aca="false">IMABS(F37)</f>
        <v>0.0151573744282308</v>
      </c>
      <c r="G93" s="118" t="n">
        <f aca="false">IMABS(G37)</f>
        <v>0.00162169340580558</v>
      </c>
      <c r="H93" s="118" t="n">
        <f aca="false">IMABS(H37)</f>
        <v>64.3086801891458</v>
      </c>
      <c r="I93" s="118" t="n">
        <f aca="false">IMABS(I37)</f>
        <v>2.06295706244833</v>
      </c>
      <c r="J93" s="118" t="n">
        <f aca="false">IMABS(J37)</f>
        <v>5884138.93531915</v>
      </c>
      <c r="K93" s="118" t="n">
        <f aca="false">IMABS(K37)</f>
        <v>164832119.999675</v>
      </c>
      <c r="L93" s="121" t="n">
        <f aca="false">IMABS(L37)</f>
        <v>88736310.0155625</v>
      </c>
    </row>
    <row collapsed="false" customFormat="false" customHeight="false" hidden="false" ht="14.5" outlineLevel="0" r="94">
      <c r="A94" s="127" t="n">
        <f aca="false">IMABS(A38)</f>
        <v>11.5168568622865</v>
      </c>
      <c r="B94" s="118" t="n">
        <f aca="false">IMABS(B38)</f>
        <v>0.000669780448133685</v>
      </c>
      <c r="C94" s="118" t="n">
        <f aca="false">IMABS(C38)</f>
        <v>9.32614886900186</v>
      </c>
      <c r="D94" s="118" t="n">
        <f aca="false">IMABS(D38)</f>
        <v>0.000539667226527589</v>
      </c>
      <c r="E94" s="118" t="n">
        <f aca="false">IMABS(E38)</f>
        <v>5.76861907497695</v>
      </c>
      <c r="F94" s="128" t="n">
        <f aca="false">IMABS(F38)</f>
        <v>0.971981335782918</v>
      </c>
      <c r="G94" s="118" t="n">
        <f aca="false">IMABS(G38)</f>
        <v>11.5158456222865</v>
      </c>
      <c r="H94" s="118" t="n">
        <f aca="false">IMABS(H38)</f>
        <v>0.00055184360117853</v>
      </c>
      <c r="I94" s="118" t="n">
        <f aca="false">IMABS(I38)</f>
        <v>0.0306853930171065</v>
      </c>
      <c r="J94" s="118" t="n">
        <f aca="false">IMABS(J38)</f>
        <v>164832119.999442</v>
      </c>
      <c r="K94" s="118" t="n">
        <f aca="false">IMABS(K38)</f>
        <v>6428964247.84552</v>
      </c>
      <c r="L94" s="121" t="n">
        <f aca="false">IMABS(L38)</f>
        <v>164857400.013662</v>
      </c>
    </row>
    <row collapsed="false" customFormat="false" customHeight="false" hidden="false" ht="14.5" outlineLevel="0" r="95">
      <c r="A95" s="129" t="n">
        <f aca="false">IMABS(A39)</f>
        <v>14.3373966140116</v>
      </c>
      <c r="B95" s="118" t="n">
        <f aca="false">IMABS(B39)</f>
        <v>0.0091164068537278</v>
      </c>
      <c r="C95" s="118" t="n">
        <f aca="false">IMABS(C39)</f>
        <v>3.49936240444078</v>
      </c>
      <c r="D95" s="118" t="n">
        <f aca="false">IMABS(D39)</f>
        <v>0.0141941538891552</v>
      </c>
      <c r="E95" s="118" t="n">
        <f aca="false">IMABS(E39)</f>
        <v>0.98548839222865</v>
      </c>
      <c r="F95" s="128" t="n">
        <f aca="false">IMABS(F39)</f>
        <v>89.7926284337187</v>
      </c>
      <c r="G95" s="118" t="n">
        <f aca="false">IMABS(G39)</f>
        <v>1.91188108256584</v>
      </c>
      <c r="H95" s="118" t="n">
        <f aca="false">IMABS(H39)</f>
        <v>0.00927172488652945</v>
      </c>
      <c r="I95" s="118" t="n">
        <f aca="false">IMABS(I39)</f>
        <v>1.48859739924695</v>
      </c>
      <c r="J95" s="118" t="n">
        <f aca="false">IMABS(J39)</f>
        <v>88736310.0154097</v>
      </c>
      <c r="K95" s="118" t="n">
        <f aca="false">IMABS(K39)</f>
        <v>164857400.028018</v>
      </c>
      <c r="L95" s="130" t="n">
        <f aca="false">IMABS(L39)</f>
        <v>6428958389.79258</v>
      </c>
    </row>
    <row collapsed="false" customFormat="false" customHeight="false" hidden="false" ht="14.5" outlineLevel="0" r="96">
      <c r="A96" s="131"/>
      <c r="B96" s="131"/>
      <c r="C96" s="131"/>
      <c r="D96" s="131"/>
      <c r="E96" s="131"/>
      <c r="F96" s="131"/>
      <c r="G96" s="114"/>
      <c r="H96" s="114"/>
      <c r="I96" s="114"/>
      <c r="J96" s="114"/>
    </row>
    <row collapsed="false" customFormat="false" customHeight="false" hidden="false" ht="14.5" outlineLevel="0" r="97">
      <c r="A97" s="131"/>
      <c r="B97" s="131"/>
      <c r="C97" s="131"/>
      <c r="D97" s="131"/>
      <c r="E97" s="131"/>
      <c r="F97" s="131"/>
      <c r="G97" s="114"/>
      <c r="H97" s="114"/>
      <c r="I97" s="114"/>
      <c r="J97" s="114"/>
    </row>
    <row collapsed="false" customFormat="false" customHeight="false" hidden="false" ht="14.5" outlineLevel="0" r="98">
      <c r="A98" s="131"/>
      <c r="B98" s="131"/>
      <c r="C98" s="131"/>
      <c r="D98" s="131"/>
      <c r="E98" s="131"/>
      <c r="F98" s="131"/>
      <c r="G98" s="114"/>
      <c r="H98" s="114"/>
      <c r="I98" s="114"/>
      <c r="J98" s="114"/>
    </row>
    <row collapsed="false" customFormat="false" customHeight="true" hidden="false" ht="19.9" outlineLevel="0" r="99">
      <c r="A99" s="39" t="s">
        <v>404</v>
      </c>
      <c r="B99" s="39"/>
      <c r="C99" s="39"/>
      <c r="D99" s="39"/>
      <c r="E99" s="39"/>
      <c r="F99" s="39"/>
      <c r="G99" s="39"/>
      <c r="H99" s="39"/>
      <c r="I99" s="39"/>
      <c r="J99" s="39"/>
    </row>
    <row collapsed="false" customFormat="false" customHeight="true" hidden="false" ht="29.85" outlineLevel="0" r="100">
      <c r="A100" s="16" t="s">
        <v>408</v>
      </c>
      <c r="B100" s="16"/>
      <c r="C100" s="16"/>
      <c r="D100" s="16"/>
      <c r="E100" s="16"/>
      <c r="F100" s="16"/>
      <c r="G100" s="16"/>
      <c r="H100" s="16"/>
      <c r="I100" s="16"/>
      <c r="J100" s="16"/>
    </row>
    <row collapsed="false" customFormat="false" customHeight="false" hidden="false" ht="14.5" outlineLevel="0" r="101"/>
    <row collapsed="false" customFormat="false" customHeight="false" hidden="false" ht="14.5" outlineLevel="0" r="102">
      <c r="A102" s="115" t="n">
        <f aca="false">MINVERSE(A84:L95)</f>
        <v>7.00473214994677E-005</v>
      </c>
      <c r="B102" s="116" t="inlineStr">
        <f aca="false">A102</f>
        <is>
          <t/>
        </is>
      </c>
      <c r="C102" s="116" t="inlineStr">
        <f aca="false">A102</f>
        <is>
          <t/>
        </is>
      </c>
      <c r="D102" s="116" t="inlineStr">
        <f aca="false">A102</f>
        <is>
          <t/>
        </is>
      </c>
      <c r="E102" s="116" t="inlineStr">
        <f aca="false">A102</f>
        <is>
          <t/>
        </is>
      </c>
      <c r="F102" s="117" t="inlineStr">
        <f aca="false">A102</f>
        <is>
          <t/>
        </is>
      </c>
      <c r="G102" s="118" t="inlineStr">
        <f aca="false">A102</f>
        <is>
          <t/>
        </is>
      </c>
      <c r="H102" s="118" t="inlineStr">
        <f aca="false">A102</f>
        <is>
          <t/>
        </is>
      </c>
      <c r="I102" s="118" t="inlineStr">
        <f aca="false">A102</f>
        <is>
          <t/>
        </is>
      </c>
      <c r="J102" s="118" t="inlineStr">
        <f aca="false">A102</f>
        <is>
          <t/>
        </is>
      </c>
      <c r="K102" s="118" t="inlineStr">
        <f aca="false">A102</f>
        <is>
          <t/>
        </is>
      </c>
      <c r="L102" s="119" t="inlineStr">
        <f aca="false">A102</f>
        <is>
          <t/>
        </is>
      </c>
    </row>
    <row collapsed="false" customFormat="false" customHeight="false" hidden="false" ht="14.5" outlineLevel="0" r="103">
      <c r="A103" s="120" t="inlineStr">
        <f aca="false">A102</f>
        <is>
          <t/>
        </is>
      </c>
      <c r="B103" s="116" t="inlineStr">
        <f aca="false">A102</f>
        <is>
          <t/>
        </is>
      </c>
      <c r="C103" s="116" t="inlineStr">
        <f aca="false">A102</f>
        <is>
          <t/>
        </is>
      </c>
      <c r="D103" s="116" t="inlineStr">
        <f aca="false">A102</f>
        <is>
          <t/>
        </is>
      </c>
      <c r="E103" s="116" t="inlineStr">
        <f aca="false">A102</f>
        <is>
          <t/>
        </is>
      </c>
      <c r="F103" s="117" t="inlineStr">
        <f aca="false">A102</f>
        <is>
          <t/>
        </is>
      </c>
      <c r="G103" s="118" t="inlineStr">
        <f aca="false">A102</f>
        <is>
          <t/>
        </is>
      </c>
      <c r="H103" s="118" t="inlineStr">
        <f aca="false">A102</f>
        <is>
          <t/>
        </is>
      </c>
      <c r="I103" s="118" t="inlineStr">
        <f aca="false">A102</f>
        <is>
          <t/>
        </is>
      </c>
      <c r="J103" s="118" t="inlineStr">
        <f aca="false">A102</f>
        <is>
          <t/>
        </is>
      </c>
      <c r="K103" s="118" t="inlineStr">
        <f aca="false">A102</f>
        <is>
          <t/>
        </is>
      </c>
      <c r="L103" s="121" t="inlineStr">
        <f aca="false">A102</f>
        <is>
          <t/>
        </is>
      </c>
    </row>
    <row collapsed="false" customFormat="false" customHeight="false" hidden="false" ht="14.5" outlineLevel="0" r="104">
      <c r="A104" s="120" t="inlineStr">
        <f aca="false">A102</f>
        <is>
          <t/>
        </is>
      </c>
      <c r="B104" s="116" t="inlineStr">
        <f aca="false">A102</f>
        <is>
          <t/>
        </is>
      </c>
      <c r="C104" s="116" t="inlineStr">
        <f aca="false">A102</f>
        <is>
          <t/>
        </is>
      </c>
      <c r="D104" s="116" t="inlineStr">
        <f aca="false">A102</f>
        <is>
          <t/>
        </is>
      </c>
      <c r="E104" s="116" t="inlineStr">
        <f aca="false">A102</f>
        <is>
          <t/>
        </is>
      </c>
      <c r="F104" s="117" t="inlineStr">
        <f aca="false">A102</f>
        <is>
          <t/>
        </is>
      </c>
      <c r="G104" s="118" t="inlineStr">
        <f aca="false">A102</f>
        <is>
          <t/>
        </is>
      </c>
      <c r="H104" s="118" t="inlineStr">
        <f aca="false">A102</f>
        <is>
          <t/>
        </is>
      </c>
      <c r="I104" s="118" t="inlineStr">
        <f aca="false">A102</f>
        <is>
          <t/>
        </is>
      </c>
      <c r="J104" s="118" t="inlineStr">
        <f aca="false">A102</f>
        <is>
          <t/>
        </is>
      </c>
      <c r="K104" s="118" t="inlineStr">
        <f aca="false">A102</f>
        <is>
          <t/>
        </is>
      </c>
      <c r="L104" s="121" t="inlineStr">
        <f aca="false">A102</f>
        <is>
          <t/>
        </is>
      </c>
    </row>
    <row collapsed="false" customFormat="false" customHeight="false" hidden="false" ht="14.5" outlineLevel="0" r="105">
      <c r="A105" s="120" t="inlineStr">
        <f aca="false">A102</f>
        <is>
          <t/>
        </is>
      </c>
      <c r="B105" s="116" t="inlineStr">
        <f aca="false">A102</f>
        <is>
          <t/>
        </is>
      </c>
      <c r="C105" s="116" t="inlineStr">
        <f aca="false">A102</f>
        <is>
          <t/>
        </is>
      </c>
      <c r="D105" s="116" t="inlineStr">
        <f aca="false">A102</f>
        <is>
          <t/>
        </is>
      </c>
      <c r="E105" s="116" t="inlineStr">
        <f aca="false">A102</f>
        <is>
          <t/>
        </is>
      </c>
      <c r="F105" s="117" t="inlineStr">
        <f aca="false">A102</f>
        <is>
          <t/>
        </is>
      </c>
      <c r="G105" s="118" t="inlineStr">
        <f aca="false">A102</f>
        <is>
          <t/>
        </is>
      </c>
      <c r="H105" s="118" t="inlineStr">
        <f aca="false">A102</f>
        <is>
          <t/>
        </is>
      </c>
      <c r="I105" s="118" t="inlineStr">
        <f aca="false">A102</f>
        <is>
          <t/>
        </is>
      </c>
      <c r="J105" s="118" t="inlineStr">
        <f aca="false">A102</f>
        <is>
          <t/>
        </is>
      </c>
      <c r="K105" s="118" t="inlineStr">
        <f aca="false">A102</f>
        <is>
          <t/>
        </is>
      </c>
      <c r="L105" s="121" t="inlineStr">
        <f aca="false">A102</f>
        <is>
          <t/>
        </is>
      </c>
    </row>
    <row collapsed="false" customFormat="false" customHeight="false" hidden="false" ht="14.5" outlineLevel="0" r="106">
      <c r="A106" s="120" t="inlineStr">
        <f aca="false">A102</f>
        <is>
          <t/>
        </is>
      </c>
      <c r="B106" s="116" t="inlineStr">
        <f aca="false">A102</f>
        <is>
          <t/>
        </is>
      </c>
      <c r="C106" s="116" t="inlineStr">
        <f aca="false">A102</f>
        <is>
          <t/>
        </is>
      </c>
      <c r="D106" s="116" t="inlineStr">
        <f aca="false">A102</f>
        <is>
          <t/>
        </is>
      </c>
      <c r="E106" s="116" t="inlineStr">
        <f aca="false">A102</f>
        <is>
          <t/>
        </is>
      </c>
      <c r="F106" s="117" t="inlineStr">
        <f aca="false">A102</f>
        <is>
          <t/>
        </is>
      </c>
      <c r="G106" s="118" t="inlineStr">
        <f aca="false">A102</f>
        <is>
          <t/>
        </is>
      </c>
      <c r="H106" s="118" t="inlineStr">
        <f aca="false">A102</f>
        <is>
          <t/>
        </is>
      </c>
      <c r="I106" s="118" t="inlineStr">
        <f aca="false">A102</f>
        <is>
          <t/>
        </is>
      </c>
      <c r="J106" s="118" t="inlineStr">
        <f aca="false">A102</f>
        <is>
          <t/>
        </is>
      </c>
      <c r="K106" s="118" t="inlineStr">
        <f aca="false">A102</f>
        <is>
          <t/>
        </is>
      </c>
      <c r="L106" s="121" t="inlineStr">
        <f aca="false">A102</f>
        <is>
          <t/>
        </is>
      </c>
    </row>
    <row collapsed="false" customFormat="false" customHeight="false" hidden="false" ht="14.5" outlineLevel="0" r="107">
      <c r="A107" s="122" t="inlineStr">
        <f aca="false">A102</f>
        <is>
          <t/>
        </is>
      </c>
      <c r="B107" s="116" t="inlineStr">
        <f aca="false">A102</f>
        <is>
          <t/>
        </is>
      </c>
      <c r="C107" s="116" t="inlineStr">
        <f aca="false">A102</f>
        <is>
          <t/>
        </is>
      </c>
      <c r="D107" s="116" t="inlineStr">
        <f aca="false">A102</f>
        <is>
          <t/>
        </is>
      </c>
      <c r="E107" s="116" t="inlineStr">
        <f aca="false">A102</f>
        <is>
          <t/>
        </is>
      </c>
      <c r="F107" s="117" t="inlineStr">
        <f aca="false">A102</f>
        <is>
          <t/>
        </is>
      </c>
      <c r="G107" s="118" t="inlineStr">
        <f aca="false">A102</f>
        <is>
          <t/>
        </is>
      </c>
      <c r="H107" s="118" t="inlineStr">
        <f aca="false">A102</f>
        <is>
          <t/>
        </is>
      </c>
      <c r="I107" s="118" t="inlineStr">
        <f aca="false">A102</f>
        <is>
          <t/>
        </is>
      </c>
      <c r="J107" s="118" t="inlineStr">
        <f aca="false">A102</f>
        <is>
          <t/>
        </is>
      </c>
      <c r="K107" s="118" t="inlineStr">
        <f aca="false">A102</f>
        <is>
          <t/>
        </is>
      </c>
      <c r="L107" s="121" t="inlineStr">
        <f aca="false">A102</f>
        <is>
          <t/>
        </is>
      </c>
    </row>
    <row collapsed="false" customFormat="false" customHeight="false" hidden="false" ht="14.5" outlineLevel="0" r="108">
      <c r="A108" s="123" t="inlineStr">
        <f aca="false">A102</f>
        <is>
          <t/>
        </is>
      </c>
      <c r="B108" s="124" t="inlineStr">
        <f aca="false">A102</f>
        <is>
          <t/>
        </is>
      </c>
      <c r="C108" s="124" t="inlineStr">
        <f aca="false">A102</f>
        <is>
          <t/>
        </is>
      </c>
      <c r="D108" s="124" t="inlineStr">
        <f aca="false">A102</f>
        <is>
          <t/>
        </is>
      </c>
      <c r="E108" s="124" t="inlineStr">
        <f aca="false">A102</f>
        <is>
          <t/>
        </is>
      </c>
      <c r="F108" s="125" t="inlineStr">
        <f aca="false">A102</f>
        <is>
          <t/>
        </is>
      </c>
      <c r="G108" s="124" t="inlineStr">
        <f aca="false">A102</f>
        <is>
          <t/>
        </is>
      </c>
      <c r="H108" s="124" t="inlineStr">
        <f aca="false">A102</f>
        <is>
          <t/>
        </is>
      </c>
      <c r="I108" s="124" t="inlineStr">
        <f aca="false">A102</f>
        <is>
          <t/>
        </is>
      </c>
      <c r="J108" s="124" t="inlineStr">
        <f aca="false">A102</f>
        <is>
          <t/>
        </is>
      </c>
      <c r="K108" s="124" t="inlineStr">
        <f aca="false">A102</f>
        <is>
          <t/>
        </is>
      </c>
      <c r="L108" s="126" t="inlineStr">
        <f aca="false">A102</f>
        <is>
          <t/>
        </is>
      </c>
    </row>
    <row collapsed="false" customFormat="false" customHeight="false" hidden="false" ht="14.5" outlineLevel="0" r="109">
      <c r="A109" s="127" t="inlineStr">
        <f aca="false">A102</f>
        <is>
          <t/>
        </is>
      </c>
      <c r="B109" s="118" t="inlineStr">
        <f aca="false">A102</f>
        <is>
          <t/>
        </is>
      </c>
      <c r="C109" s="118" t="inlineStr">
        <f aca="false">A102</f>
        <is>
          <t/>
        </is>
      </c>
      <c r="D109" s="118" t="inlineStr">
        <f aca="false">A102</f>
        <is>
          <t/>
        </is>
      </c>
      <c r="E109" s="118" t="inlineStr">
        <f aca="false">A102</f>
        <is>
          <t/>
        </is>
      </c>
      <c r="F109" s="128" t="inlineStr">
        <f aca="false">A102</f>
        <is>
          <t/>
        </is>
      </c>
      <c r="G109" s="118" t="inlineStr">
        <f aca="false">A102</f>
        <is>
          <t/>
        </is>
      </c>
      <c r="H109" s="118" t="inlineStr">
        <f aca="false">A102</f>
        <is>
          <t/>
        </is>
      </c>
      <c r="I109" s="118" t="inlineStr">
        <f aca="false">A102</f>
        <is>
          <t/>
        </is>
      </c>
      <c r="J109" s="118" t="inlineStr">
        <f aca="false">A102</f>
        <is>
          <t/>
        </is>
      </c>
      <c r="K109" s="118" t="inlineStr">
        <f aca="false">A102</f>
        <is>
          <t/>
        </is>
      </c>
      <c r="L109" s="121" t="inlineStr">
        <f aca="false">A102</f>
        <is>
          <t/>
        </is>
      </c>
    </row>
    <row collapsed="false" customFormat="false" customHeight="false" hidden="false" ht="14.5" outlineLevel="0" r="110">
      <c r="A110" s="127" t="inlineStr">
        <f aca="false">A102</f>
        <is>
          <t/>
        </is>
      </c>
      <c r="B110" s="118" t="inlineStr">
        <f aca="false">A102</f>
        <is>
          <t/>
        </is>
      </c>
      <c r="C110" s="118" t="inlineStr">
        <f aca="false">A102</f>
        <is>
          <t/>
        </is>
      </c>
      <c r="D110" s="118" t="inlineStr">
        <f aca="false">A102</f>
        <is>
          <t/>
        </is>
      </c>
      <c r="E110" s="118" t="inlineStr">
        <f aca="false">A102</f>
        <is>
          <t/>
        </is>
      </c>
      <c r="F110" s="128" t="inlineStr">
        <f aca="false">A102</f>
        <is>
          <t/>
        </is>
      </c>
      <c r="G110" s="118" t="inlineStr">
        <f aca="false">A102</f>
        <is>
          <t/>
        </is>
      </c>
      <c r="H110" s="118" t="inlineStr">
        <f aca="false">A102</f>
        <is>
          <t/>
        </is>
      </c>
      <c r="I110" s="118" t="inlineStr">
        <f aca="false">A102</f>
        <is>
          <t/>
        </is>
      </c>
      <c r="J110" s="118" t="inlineStr">
        <f aca="false">A102</f>
        <is>
          <t/>
        </is>
      </c>
      <c r="K110" s="118" t="inlineStr">
        <f aca="false">A102</f>
        <is>
          <t/>
        </is>
      </c>
      <c r="L110" s="121" t="inlineStr">
        <f aca="false">A102</f>
        <is>
          <t/>
        </is>
      </c>
    </row>
    <row collapsed="false" customFormat="false" customHeight="false" hidden="false" ht="14.5" outlineLevel="0" r="111">
      <c r="A111" s="127" t="inlineStr">
        <f aca="false">A102</f>
        <is>
          <t/>
        </is>
      </c>
      <c r="B111" s="118" t="inlineStr">
        <f aca="false">A102</f>
        <is>
          <t/>
        </is>
      </c>
      <c r="C111" s="118" t="inlineStr">
        <f aca="false">A102</f>
        <is>
          <t/>
        </is>
      </c>
      <c r="D111" s="118" t="inlineStr">
        <f aca="false">A102</f>
        <is>
          <t/>
        </is>
      </c>
      <c r="E111" s="118" t="inlineStr">
        <f aca="false">A102</f>
        <is>
          <t/>
        </is>
      </c>
      <c r="F111" s="128" t="inlineStr">
        <f aca="false">A102</f>
        <is>
          <t/>
        </is>
      </c>
      <c r="G111" s="118" t="inlineStr">
        <f aca="false">A102</f>
        <is>
          <t/>
        </is>
      </c>
      <c r="H111" s="118" t="inlineStr">
        <f aca="false">A102</f>
        <is>
          <t/>
        </is>
      </c>
      <c r="I111" s="118" t="inlineStr">
        <f aca="false">A102</f>
        <is>
          <t/>
        </is>
      </c>
      <c r="J111" s="118" t="inlineStr">
        <f aca="false">A102</f>
        <is>
          <t/>
        </is>
      </c>
      <c r="K111" s="118" t="inlineStr">
        <f aca="false">A102</f>
        <is>
          <t/>
        </is>
      </c>
      <c r="L111" s="121" t="inlineStr">
        <f aca="false">A102</f>
        <is>
          <t/>
        </is>
      </c>
    </row>
    <row collapsed="false" customFormat="false" customHeight="false" hidden="false" ht="14.5" outlineLevel="0" r="112">
      <c r="A112" s="127" t="inlineStr">
        <f aca="false">A102</f>
        <is>
          <t/>
        </is>
      </c>
      <c r="B112" s="118" t="inlineStr">
        <f aca="false">A102</f>
        <is>
          <t/>
        </is>
      </c>
      <c r="C112" s="118" t="inlineStr">
        <f aca="false">A102</f>
        <is>
          <t/>
        </is>
      </c>
      <c r="D112" s="118" t="inlineStr">
        <f aca="false">A102</f>
        <is>
          <t/>
        </is>
      </c>
      <c r="E112" s="118" t="inlineStr">
        <f aca="false">A102</f>
        <is>
          <t/>
        </is>
      </c>
      <c r="F112" s="128" t="inlineStr">
        <f aca="false">A102</f>
        <is>
          <t/>
        </is>
      </c>
      <c r="G112" s="118" t="inlineStr">
        <f aca="false">A102</f>
        <is>
          <t/>
        </is>
      </c>
      <c r="H112" s="118" t="inlineStr">
        <f aca="false">A102</f>
        <is>
          <t/>
        </is>
      </c>
      <c r="I112" s="118" t="inlineStr">
        <f aca="false">A102</f>
        <is>
          <t/>
        </is>
      </c>
      <c r="J112" s="118" t="inlineStr">
        <f aca="false">A102</f>
        <is>
          <t/>
        </is>
      </c>
      <c r="K112" s="118" t="inlineStr">
        <f aca="false">A102</f>
        <is>
          <t/>
        </is>
      </c>
      <c r="L112" s="121" t="inlineStr">
        <f aca="false">A102</f>
        <is>
          <t/>
        </is>
      </c>
    </row>
    <row collapsed="false" customFormat="false" customHeight="false" hidden="false" ht="14.5" outlineLevel="0" r="113">
      <c r="A113" s="129" t="inlineStr">
        <f aca="false">A102</f>
        <is>
          <t/>
        </is>
      </c>
      <c r="B113" s="118" t="inlineStr">
        <f aca="false">A102</f>
        <is>
          <t/>
        </is>
      </c>
      <c r="C113" s="118" t="inlineStr">
        <f aca="false">A102</f>
        <is>
          <t/>
        </is>
      </c>
      <c r="D113" s="118" t="inlineStr">
        <f aca="false">A102</f>
        <is>
          <t/>
        </is>
      </c>
      <c r="E113" s="118" t="inlineStr">
        <f aca="false">A102</f>
        <is>
          <t/>
        </is>
      </c>
      <c r="F113" s="128" t="inlineStr">
        <f aca="false">A102</f>
        <is>
          <t/>
        </is>
      </c>
      <c r="G113" s="118" t="inlineStr">
        <f aca="false">A102</f>
        <is>
          <t/>
        </is>
      </c>
      <c r="H113" s="118" t="inlineStr">
        <f aca="false">A102</f>
        <is>
          <t/>
        </is>
      </c>
      <c r="I113" s="118" t="inlineStr">
        <f aca="false">A102</f>
        <is>
          <t/>
        </is>
      </c>
      <c r="J113" s="118" t="inlineStr">
        <f aca="false">A102</f>
        <is>
          <t/>
        </is>
      </c>
      <c r="K113" s="118" t="inlineStr">
        <f aca="false">A102</f>
        <is>
          <t/>
        </is>
      </c>
      <c r="L113" s="130" t="inlineStr">
        <f aca="false">A102</f>
        <is>
          <t/>
        </is>
      </c>
    </row>
    <row collapsed="false" customFormat="false" customHeight="false" hidden="false" ht="14.5" outlineLevel="0" r="114"/>
    <row collapsed="false" customFormat="false" customHeight="false" hidden="false" ht="14.5" outlineLevel="0" r="115"/>
    <row collapsed="false" customFormat="false" customHeight="false" hidden="false" ht="14.5" outlineLevel="0" r="116"/>
    <row collapsed="false" customFormat="false" customHeight="true" hidden="false" ht="29.85" outlineLevel="0" r="117">
      <c r="A117" s="15" t="s">
        <v>409</v>
      </c>
      <c r="B117" s="15"/>
      <c r="C117" s="15"/>
      <c r="D117" s="15"/>
      <c r="E117" s="15"/>
      <c r="F117" s="15"/>
      <c r="G117" s="15"/>
      <c r="H117" s="15"/>
      <c r="I117" s="15"/>
      <c r="J117" s="15"/>
    </row>
    <row collapsed="false" customFormat="false" customHeight="true" hidden="false" ht="44" outlineLevel="0" r="118">
      <c r="A118" s="16" t="s">
        <v>410</v>
      </c>
      <c r="B118" s="16"/>
      <c r="C118" s="16"/>
      <c r="D118" s="16"/>
      <c r="E118" s="16"/>
      <c r="F118" s="16"/>
      <c r="G118" s="16"/>
      <c r="H118" s="16"/>
      <c r="I118" s="16"/>
      <c r="J118" s="16"/>
    </row>
    <row collapsed="false" customFormat="false" customHeight="false" hidden="false" ht="14.5" outlineLevel="0" r="119"/>
    <row collapsed="false" customFormat="false" customHeight="true" hidden="false" ht="19.4" outlineLevel="0" r="120">
      <c r="A120" s="112" t="s">
        <v>406</v>
      </c>
      <c r="B120" s="112"/>
      <c r="C120" s="112"/>
      <c r="D120" s="112"/>
      <c r="E120" s="112"/>
      <c r="F120" s="112"/>
      <c r="G120" s="112"/>
      <c r="H120" s="112"/>
      <c r="I120" s="112"/>
      <c r="J120" s="112"/>
    </row>
    <row collapsed="false" customFormat="false" customHeight="true" hidden="false" ht="15.65" outlineLevel="0" r="121">
      <c r="A121" s="113" t="s">
        <v>407</v>
      </c>
      <c r="B121" s="113"/>
      <c r="C121" s="113"/>
      <c r="D121" s="113"/>
      <c r="E121" s="113"/>
      <c r="F121" s="113"/>
      <c r="G121" s="113"/>
      <c r="H121" s="113"/>
      <c r="I121" s="113"/>
      <c r="J121" s="113"/>
    </row>
    <row collapsed="false" customFormat="false" customHeight="false" hidden="false" ht="14.5" outlineLevel="0" r="122"/>
    <row collapsed="false" customFormat="false" customHeight="false" hidden="false" ht="14.5" outlineLevel="0" r="123">
      <c r="A123" s="132" t="n">
        <f aca="false">IMABS(A61)</f>
        <v>14.5406442184676</v>
      </c>
    </row>
    <row collapsed="false" customFormat="false" customHeight="false" hidden="false" ht="14.5" outlineLevel="0" r="124">
      <c r="A124" s="133" t="n">
        <f aca="false">IMABS(A62)</f>
        <v>612.459309965302</v>
      </c>
    </row>
    <row collapsed="false" customFormat="false" customHeight="false" hidden="false" ht="14.5" outlineLevel="0" r="125">
      <c r="A125" s="133" t="n">
        <f aca="false">IMABS(A63)</f>
        <v>11433.1493778492</v>
      </c>
    </row>
    <row collapsed="false" customFormat="false" customHeight="false" hidden="false" ht="14.5" outlineLevel="0" r="126">
      <c r="A126" s="133" t="n">
        <f aca="false">IMABS(A64)</f>
        <v>52029.4160773962</v>
      </c>
    </row>
    <row collapsed="false" customFormat="false" customHeight="false" hidden="false" ht="14.5" outlineLevel="0" r="127">
      <c r="A127" s="133" t="n">
        <f aca="false">IMABS(A65)</f>
        <v>6297.37630483147</v>
      </c>
    </row>
    <row collapsed="false" customFormat="false" customHeight="false" hidden="false" ht="14.5" outlineLevel="0" r="128">
      <c r="A128" s="133" t="n">
        <f aca="false">IMABS(A66)</f>
        <v>24181.0121965038</v>
      </c>
    </row>
    <row collapsed="false" customFormat="false" customHeight="false" hidden="false" ht="14.5" outlineLevel="0" r="129">
      <c r="A129" s="134" t="n">
        <f aca="false">IMABS(A67)</f>
        <v>14.5406442184676</v>
      </c>
    </row>
    <row collapsed="false" customFormat="false" customHeight="false" hidden="false" ht="14.5" outlineLevel="0" r="130">
      <c r="A130" s="133" t="n">
        <f aca="false">IMABS(A68)</f>
        <v>612.459309965302</v>
      </c>
    </row>
    <row collapsed="false" customFormat="false" customHeight="false" hidden="false" ht="14.5" outlineLevel="0" r="131">
      <c r="A131" s="133" t="n">
        <f aca="false">IMABS(A69)</f>
        <v>11433.1493778492</v>
      </c>
    </row>
    <row collapsed="false" customFormat="false" customHeight="false" hidden="false" ht="14.5" outlineLevel="0" r="132">
      <c r="A132" s="133" t="n">
        <f aca="false">IMABS(A70)</f>
        <v>52029.4160773962</v>
      </c>
    </row>
    <row collapsed="false" customFormat="false" customHeight="false" hidden="false" ht="14.5" outlineLevel="0" r="133">
      <c r="A133" s="133" t="n">
        <f aca="false">IMABS(A71)</f>
        <v>6297.37630483147</v>
      </c>
    </row>
    <row collapsed="false" customFormat="false" customHeight="false" hidden="false" ht="14.5" outlineLevel="0" r="134">
      <c r="A134" s="135" t="n">
        <f aca="false">IMABS(A72)</f>
        <v>24181.0121965038</v>
      </c>
    </row>
    <row collapsed="false" customFormat="false" customHeight="false" hidden="false" ht="14.5" outlineLevel="0" r="135">
      <c r="A135" s="131"/>
    </row>
    <row collapsed="false" customFormat="false" customHeight="false" hidden="false" ht="14.5" outlineLevel="0" r="136">
      <c r="A136" s="131"/>
    </row>
    <row collapsed="false" customFormat="false" customHeight="true" hidden="false" ht="19.4" outlineLevel="0" r="137">
      <c r="A137" s="39" t="s">
        <v>409</v>
      </c>
      <c r="B137" s="39"/>
      <c r="C137" s="39"/>
      <c r="D137" s="39"/>
      <c r="E137" s="39"/>
      <c r="F137" s="39"/>
      <c r="G137" s="39"/>
      <c r="H137" s="39"/>
      <c r="I137" s="39"/>
      <c r="J137" s="39"/>
    </row>
    <row collapsed="false" customFormat="false" customHeight="true" hidden="false" ht="29.85" outlineLevel="0" r="138">
      <c r="A138" s="16" t="s">
        <v>411</v>
      </c>
      <c r="B138" s="16"/>
      <c r="C138" s="16"/>
      <c r="D138" s="16"/>
      <c r="E138" s="16"/>
      <c r="F138" s="16"/>
      <c r="G138" s="16"/>
      <c r="H138" s="16"/>
      <c r="I138" s="16"/>
      <c r="J138" s="16"/>
    </row>
    <row collapsed="false" customFormat="false" customHeight="false" hidden="false" ht="14.5" outlineLevel="0" r="139"/>
    <row collapsed="false" customFormat="false" customHeight="true" hidden="false" ht="14.5" outlineLevel="0" r="140">
      <c r="A140" s="132" t="n">
        <f aca="false">MMULT(A102:L113,A123:A134)</f>
        <v>0.000546351412719508</v>
      </c>
      <c r="C140" s="136" t="s">
        <v>412</v>
      </c>
      <c r="D140" s="136"/>
      <c r="E140" s="136"/>
      <c r="F140" s="136"/>
      <c r="G140" s="136"/>
      <c r="H140" s="136"/>
      <c r="I140" s="136"/>
      <c r="J140" s="136"/>
    </row>
    <row collapsed="false" customFormat="false" customHeight="false" hidden="false" ht="14.5" outlineLevel="0" r="141">
      <c r="A141" s="133" t="inlineStr">
        <f aca="false">A140</f>
        <is>
          <t/>
        </is>
      </c>
      <c r="C141" s="136"/>
      <c r="D141" s="136"/>
      <c r="E141" s="136"/>
      <c r="F141" s="136"/>
      <c r="G141" s="136"/>
      <c r="H141" s="136"/>
      <c r="I141" s="136"/>
      <c r="J141" s="136"/>
    </row>
    <row collapsed="false" customFormat="false" customHeight="false" hidden="false" ht="14.5" outlineLevel="0" r="142">
      <c r="A142" s="133" t="inlineStr">
        <f aca="false">A140</f>
        <is>
          <t/>
        </is>
      </c>
      <c r="C142" s="136"/>
      <c r="D142" s="136"/>
      <c r="E142" s="136"/>
      <c r="F142" s="136"/>
      <c r="G142" s="136"/>
      <c r="H142" s="136"/>
      <c r="I142" s="136"/>
      <c r="J142" s="136"/>
    </row>
    <row collapsed="false" customFormat="false" customHeight="false" hidden="false" ht="14.5" outlineLevel="0" r="143">
      <c r="A143" s="133" t="inlineStr">
        <f aca="false">A140</f>
        <is>
          <t/>
        </is>
      </c>
      <c r="C143" s="136"/>
      <c r="D143" s="136"/>
      <c r="E143" s="136"/>
      <c r="F143" s="136"/>
      <c r="G143" s="136"/>
      <c r="H143" s="136"/>
      <c r="I143" s="136"/>
      <c r="J143" s="136"/>
    </row>
    <row collapsed="false" customFormat="false" customHeight="false" hidden="false" ht="14.5" outlineLevel="0" r="144">
      <c r="A144" s="133" t="inlineStr">
        <f aca="false">A140</f>
        <is>
          <t/>
        </is>
      </c>
      <c r="C144" s="136"/>
      <c r="D144" s="136"/>
      <c r="E144" s="136"/>
      <c r="F144" s="136"/>
      <c r="G144" s="136"/>
      <c r="H144" s="136"/>
      <c r="I144" s="136"/>
      <c r="J144" s="136"/>
    </row>
    <row collapsed="false" customFormat="false" customHeight="false" hidden="false" ht="14.5" outlineLevel="0" r="145">
      <c r="A145" s="133" t="inlineStr">
        <f aca="false">A140</f>
        <is>
          <t/>
        </is>
      </c>
      <c r="C145" s="136"/>
      <c r="D145" s="136"/>
      <c r="E145" s="136"/>
      <c r="F145" s="136"/>
      <c r="G145" s="136"/>
      <c r="H145" s="136"/>
      <c r="I145" s="136"/>
      <c r="J145" s="136"/>
    </row>
    <row collapsed="false" customFormat="false" customHeight="false" hidden="false" ht="14.5" outlineLevel="0" r="146">
      <c r="A146" s="134" t="inlineStr">
        <f aca="false">A140</f>
        <is>
          <t/>
        </is>
      </c>
    </row>
    <row collapsed="false" customFormat="false" customHeight="false" hidden="false" ht="14.5" outlineLevel="0" r="147">
      <c r="A147" s="133" t="inlineStr">
        <f aca="false">A140</f>
        <is>
          <t/>
        </is>
      </c>
    </row>
    <row collapsed="false" customFormat="false" customHeight="false" hidden="false" ht="14.5" outlineLevel="0" r="148">
      <c r="A148" s="133" t="inlineStr">
        <f aca="false">A140</f>
        <is>
          <t/>
        </is>
      </c>
    </row>
    <row collapsed="false" customFormat="false" customHeight="false" hidden="false" ht="14.5" outlineLevel="0" r="149">
      <c r="A149" s="133" t="inlineStr">
        <f aca="false">A140</f>
        <is>
          <t/>
        </is>
      </c>
    </row>
    <row collapsed="false" customFormat="false" customHeight="false" hidden="false" ht="14.5" outlineLevel="0" r="150">
      <c r="A150" s="133" t="inlineStr">
        <f aca="false">A140</f>
        <is>
          <t/>
        </is>
      </c>
    </row>
    <row collapsed="false" customFormat="false" customHeight="false" hidden="false" ht="14.5" outlineLevel="0" r="151">
      <c r="A151" s="135" t="inlineStr">
        <f aca="false">A140</f>
        <is>
          <t/>
        </is>
      </c>
    </row>
    <row collapsed="false" customFormat="false" customHeight="false" hidden="false" ht="14.5" outlineLevel="0" r="152"/>
    <row collapsed="false" customFormat="false" customHeight="false" hidden="false" ht="14.5" outlineLevel="0" r="153"/>
    <row collapsed="false" customFormat="false" customHeight="false" hidden="false" ht="14.5" outlineLevel="0" r="154"/>
    <row collapsed="false" customFormat="false" customHeight="true" hidden="false" ht="29.85" outlineLevel="0" r="155">
      <c r="A155" s="15" t="s">
        <v>413</v>
      </c>
      <c r="B155" s="15"/>
      <c r="C155" s="15"/>
      <c r="D155" s="15"/>
      <c r="E155" s="15"/>
      <c r="F155" s="15"/>
      <c r="G155" s="15"/>
      <c r="H155" s="15"/>
      <c r="I155" s="15"/>
      <c r="J155" s="15"/>
    </row>
    <row collapsed="false" customFormat="false" customHeight="true" hidden="false" ht="29.85" outlineLevel="0" r="156">
      <c r="A156" s="16" t="s">
        <v>414</v>
      </c>
      <c r="B156" s="16"/>
      <c r="C156" s="16"/>
      <c r="D156" s="16"/>
      <c r="E156" s="16"/>
      <c r="F156" s="16"/>
      <c r="G156" s="16"/>
      <c r="H156" s="16"/>
      <c r="I156" s="16"/>
      <c r="J156" s="16"/>
    </row>
    <row collapsed="false" customFormat="false" customHeight="false" hidden="false" ht="14.5" outlineLevel="0" r="157"/>
    <row collapsed="false" customFormat="false" customHeight="false" hidden="false" ht="14.5" outlineLevel="0" r="158"/>
    <row collapsed="false" customFormat="false" customHeight="true" hidden="false" ht="24.85" outlineLevel="0" r="159">
      <c r="A159" s="17" t="s">
        <v>351</v>
      </c>
      <c r="B159" s="17"/>
      <c r="C159" s="17"/>
      <c r="E159" s="17" t="s">
        <v>369</v>
      </c>
      <c r="F159" s="17"/>
      <c r="G159" s="17"/>
    </row>
    <row collapsed="false" customFormat="false" customHeight="false" hidden="false" ht="14.5" outlineLevel="0" r="160"/>
    <row collapsed="false" customFormat="false" customHeight="false" hidden="false" ht="14.5" outlineLevel="0" r="161">
      <c r="A161" s="0" t="s">
        <v>415</v>
      </c>
      <c r="B161" s="132" t="inlineStr">
        <f aca="false">A140</f>
        <is>
          <t/>
        </is>
      </c>
      <c r="E161" s="0" t="s">
        <v>415</v>
      </c>
      <c r="F161" s="132" t="inlineStr">
        <f aca="false">A146</f>
        <is>
          <t/>
        </is>
      </c>
    </row>
    <row collapsed="false" customFormat="false" customHeight="false" hidden="false" ht="14.5" outlineLevel="0" r="162">
      <c r="A162" s="0" t="s">
        <v>416</v>
      </c>
      <c r="B162" s="133" t="inlineStr">
        <f aca="false">A141</f>
        <is>
          <t/>
        </is>
      </c>
      <c r="E162" s="0" t="s">
        <v>416</v>
      </c>
      <c r="F162" s="133" t="inlineStr">
        <f aca="false">A147</f>
        <is>
          <t/>
        </is>
      </c>
    </row>
    <row collapsed="false" customFormat="false" customHeight="false" hidden="false" ht="14.5" outlineLevel="0" r="163">
      <c r="A163" s="0" t="s">
        <v>417</v>
      </c>
      <c r="B163" s="133" t="inlineStr">
        <f aca="false">A142</f>
        <is>
          <t/>
        </is>
      </c>
      <c r="E163" s="0" t="s">
        <v>417</v>
      </c>
      <c r="F163" s="133" t="inlineStr">
        <f aca="false">A148</f>
        <is>
          <t/>
        </is>
      </c>
    </row>
    <row collapsed="false" customFormat="false" customHeight="false" hidden="false" ht="14.5" outlineLevel="0" r="164">
      <c r="A164" s="0" t="s">
        <v>418</v>
      </c>
      <c r="B164" s="133" t="inlineStr">
        <f aca="false">A143</f>
        <is>
          <t/>
        </is>
      </c>
      <c r="E164" s="0" t="s">
        <v>418</v>
      </c>
      <c r="F164" s="133" t="inlineStr">
        <f aca="false">A149</f>
        <is>
          <t/>
        </is>
      </c>
    </row>
    <row collapsed="false" customFormat="false" customHeight="false" hidden="false" ht="14.5" outlineLevel="0" r="165">
      <c r="A165" s="0" t="s">
        <v>419</v>
      </c>
      <c r="B165" s="133" t="inlineStr">
        <f aca="false">A144</f>
        <is>
          <t/>
        </is>
      </c>
      <c r="E165" s="0" t="s">
        <v>419</v>
      </c>
      <c r="F165" s="133" t="inlineStr">
        <f aca="false">A150</f>
        <is>
          <t/>
        </is>
      </c>
    </row>
    <row collapsed="false" customFormat="false" customHeight="false" hidden="false" ht="14.5" outlineLevel="0" r="166">
      <c r="A166" s="0" t="s">
        <v>420</v>
      </c>
      <c r="B166" s="135" t="inlineStr">
        <f aca="false">A145</f>
        <is>
          <t/>
        </is>
      </c>
      <c r="E166" s="0" t="s">
        <v>420</v>
      </c>
      <c r="F166" s="135" t="inlineStr">
        <f aca="false">A151</f>
        <is>
          <t/>
        </is>
      </c>
    </row>
  </sheetData>
  <mergeCells count="26">
    <mergeCell ref="D1:J1"/>
    <mergeCell ref="D2:J2"/>
    <mergeCell ref="D3:G4"/>
    <mergeCell ref="I3:J3"/>
    <mergeCell ref="I4:J4"/>
    <mergeCell ref="A7:J7"/>
    <mergeCell ref="A8:J8"/>
    <mergeCell ref="A11:J11"/>
    <mergeCell ref="A45:J45"/>
    <mergeCell ref="A78:J78"/>
    <mergeCell ref="A79:J79"/>
    <mergeCell ref="A81:J81"/>
    <mergeCell ref="A82:J82"/>
    <mergeCell ref="A99:J99"/>
    <mergeCell ref="A100:J100"/>
    <mergeCell ref="A117:J117"/>
    <mergeCell ref="A118:J118"/>
    <mergeCell ref="A120:J120"/>
    <mergeCell ref="A121:J121"/>
    <mergeCell ref="A137:J137"/>
    <mergeCell ref="A138:J138"/>
    <mergeCell ref="C140:J145"/>
    <mergeCell ref="A155:J155"/>
    <mergeCell ref="A156:J156"/>
    <mergeCell ref="A159:C159"/>
    <mergeCell ref="E159:G159"/>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N208"/>
  <sheetViews>
    <sheetView colorId="64" defaultGridColor="true" rightToLeft="false" showFormulas="false" showGridLines="true" showOutlineSymbols="true" showRowColHeaders="true" showZeros="true" tabSelected="false" topLeftCell="A34" view="normal" windowProtection="false" workbookViewId="0" zoomScale="90" zoomScaleNormal="90" zoomScalePageLayoutView="179">
      <selection activeCell="B202" activeCellId="0" pane="topLeft" sqref="B202"/>
    </sheetView>
  </sheetViews>
  <cols>
    <col collapsed="false" hidden="false" max="1" min="1" style="0" width="6.6156862745098"/>
    <col collapsed="false" hidden="false" max="2" min="2" style="0" width="8.91764705882353"/>
    <col collapsed="false" hidden="false" max="4" min="3" style="0" width="10.9176470588235"/>
    <col collapsed="false" hidden="false" max="6" min="5" style="0" width="11.5137254901961"/>
    <col collapsed="false" hidden="false" max="7" min="7" style="0" width="10.9176470588235"/>
    <col collapsed="false" hidden="false" max="18" min="8" style="0" width="6.6156862745098"/>
    <col collapsed="false" hidden="false" max="1025" min="19" style="0" width="8.4"/>
  </cols>
  <sheetData>
    <row collapsed="false" customFormat="false" customHeight="false" hidden="false" ht="24.1" outlineLevel="0" r="1">
      <c r="A1" s="1"/>
      <c r="B1" s="2"/>
      <c r="C1" s="2"/>
      <c r="D1" s="3" t="s">
        <v>0</v>
      </c>
      <c r="E1" s="3"/>
      <c r="F1" s="3"/>
      <c r="G1" s="3"/>
      <c r="H1" s="3"/>
      <c r="I1" s="3"/>
      <c r="J1" s="3"/>
    </row>
    <row collapsed="false" customFormat="false" customHeight="false" hidden="false" ht="19.3" outlineLevel="0" r="2">
      <c r="A2" s="5"/>
      <c r="B2" s="6"/>
      <c r="D2" s="7" t="s">
        <v>9</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29.85" outlineLevel="0" r="8">
      <c r="A8" s="16" t="s">
        <v>10</v>
      </c>
      <c r="B8" s="16"/>
      <c r="C8" s="16"/>
      <c r="D8" s="16"/>
      <c r="E8" s="16"/>
      <c r="F8" s="16"/>
      <c r="G8" s="16"/>
      <c r="H8" s="16"/>
      <c r="I8" s="16"/>
      <c r="J8" s="16"/>
    </row>
    <row collapsed="false" customFormat="false" customHeight="true" hidden="false" ht="24.6" outlineLevel="0" r="11">
      <c r="A11" s="17" t="s">
        <v>11</v>
      </c>
      <c r="B11" s="17"/>
      <c r="C11" s="17"/>
      <c r="D11" s="17"/>
      <c r="E11" s="17"/>
      <c r="F11" s="17"/>
      <c r="G11" s="17"/>
      <c r="H11" s="17"/>
      <c r="I11" s="17"/>
      <c r="J11" s="17"/>
    </row>
    <row collapsed="false" customFormat="false" customHeight="true" hidden="false" ht="15.65" outlineLevel="0" r="12">
      <c r="A12" s="16" t="s">
        <v>12</v>
      </c>
      <c r="B12" s="16"/>
      <c r="C12" s="16"/>
      <c r="D12" s="16"/>
      <c r="E12" s="16"/>
      <c r="F12" s="16"/>
      <c r="G12" s="16"/>
      <c r="H12" s="16"/>
      <c r="I12" s="16"/>
      <c r="J12" s="16"/>
    </row>
    <row collapsed="false" customFormat="false" customHeight="false" hidden="false" ht="15.65" outlineLevel="0" r="14">
      <c r="A14" s="18" t="s">
        <v>13</v>
      </c>
      <c r="B14" s="18" t="s">
        <v>14</v>
      </c>
    </row>
    <row collapsed="false" customFormat="false" customHeight="false" hidden="false" ht="14.5" outlineLevel="0" r="15">
      <c r="A15" s="19" t="s">
        <v>15</v>
      </c>
      <c r="B15" s="19" t="s">
        <v>16</v>
      </c>
    </row>
    <row collapsed="false" customFormat="false" customHeight="true" hidden="false" ht="14.5" outlineLevel="0" r="16">
      <c r="A16" s="20" t="n">
        <v>1</v>
      </c>
      <c r="B16" s="21" t="n">
        <v>0.03111</v>
      </c>
      <c r="D16" s="22" t="s">
        <v>17</v>
      </c>
      <c r="E16" s="22"/>
      <c r="F16" s="22"/>
      <c r="G16" s="22"/>
      <c r="H16" s="22"/>
      <c r="I16" s="22"/>
      <c r="J16" s="22"/>
    </row>
    <row collapsed="false" customFormat="false" customHeight="false" hidden="false" ht="14.5" outlineLevel="0" r="17">
      <c r="A17" s="20" t="n">
        <v>2</v>
      </c>
      <c r="B17" s="21" t="n">
        <v>0.13126</v>
      </c>
      <c r="D17" s="22"/>
      <c r="E17" s="22"/>
      <c r="F17" s="22"/>
      <c r="G17" s="22"/>
      <c r="H17" s="22"/>
      <c r="I17" s="22"/>
      <c r="J17" s="22"/>
    </row>
    <row collapsed="false" customFormat="false" customHeight="false" hidden="false" ht="14.5" outlineLevel="0" r="18">
      <c r="A18" s="20"/>
      <c r="B18" s="21"/>
      <c r="D18" s="22"/>
      <c r="E18" s="22"/>
      <c r="F18" s="22"/>
      <c r="G18" s="22"/>
      <c r="H18" s="22"/>
      <c r="I18" s="22"/>
      <c r="J18" s="22"/>
    </row>
    <row collapsed="false" customFormat="false" customHeight="false" hidden="false" ht="14.5" outlineLevel="0" r="19">
      <c r="A19" s="20"/>
      <c r="B19" s="21"/>
      <c r="D19" s="22"/>
      <c r="E19" s="22"/>
      <c r="F19" s="22"/>
      <c r="G19" s="22"/>
      <c r="H19" s="22"/>
      <c r="I19" s="22"/>
      <c r="J19" s="22"/>
    </row>
    <row collapsed="false" customFormat="false" customHeight="false" hidden="false" ht="14.5" outlineLevel="0" r="20">
      <c r="A20" s="20"/>
      <c r="B20" s="21"/>
      <c r="D20" s="22"/>
      <c r="E20" s="22"/>
      <c r="F20" s="22"/>
      <c r="G20" s="22"/>
      <c r="H20" s="22"/>
      <c r="I20" s="22"/>
      <c r="J20" s="22"/>
    </row>
    <row collapsed="false" customFormat="false" customHeight="true" hidden="false" ht="14.5" outlineLevel="0" r="21">
      <c r="A21" s="20"/>
      <c r="B21" s="21"/>
      <c r="D21" s="22" t="s">
        <v>18</v>
      </c>
      <c r="E21" s="22"/>
      <c r="F21" s="22"/>
      <c r="G21" s="22"/>
      <c r="H21" s="22"/>
      <c r="I21" s="22"/>
      <c r="J21" s="22"/>
    </row>
    <row collapsed="false" customFormat="false" customHeight="false" hidden="false" ht="14.5" outlineLevel="0" r="22">
      <c r="A22" s="20"/>
      <c r="B22" s="21"/>
      <c r="D22" s="22"/>
      <c r="E22" s="22"/>
      <c r="F22" s="22"/>
      <c r="G22" s="22"/>
      <c r="H22" s="22"/>
      <c r="I22" s="22"/>
      <c r="J22" s="22"/>
    </row>
    <row collapsed="false" customFormat="false" customHeight="false" hidden="false" ht="14.5" outlineLevel="0" r="23">
      <c r="A23" s="20"/>
      <c r="B23" s="21"/>
    </row>
    <row collapsed="false" customFormat="false" customHeight="true" hidden="false" ht="24.6" outlineLevel="0" r="26">
      <c r="A26" s="17" t="s">
        <v>19</v>
      </c>
      <c r="B26" s="17"/>
      <c r="C26" s="17"/>
      <c r="D26" s="17"/>
      <c r="E26" s="17"/>
      <c r="F26" s="17"/>
      <c r="G26" s="17"/>
      <c r="H26" s="17"/>
      <c r="I26" s="17"/>
      <c r="J26" s="17"/>
    </row>
    <row collapsed="false" customFormat="false" customHeight="true" hidden="false" ht="15.65" outlineLevel="0" r="27">
      <c r="A27" s="16" t="s">
        <v>20</v>
      </c>
      <c r="B27" s="16"/>
      <c r="C27" s="16"/>
      <c r="D27" s="16"/>
      <c r="E27" s="16"/>
      <c r="F27" s="16"/>
      <c r="G27" s="16"/>
      <c r="H27" s="16"/>
      <c r="I27" s="16"/>
      <c r="J27" s="16"/>
    </row>
    <row collapsed="false" customFormat="false" customHeight="false" hidden="false" ht="15.65" outlineLevel="0" r="29">
      <c r="A29" s="18" t="s">
        <v>13</v>
      </c>
      <c r="B29" s="18" t="s">
        <v>14</v>
      </c>
    </row>
    <row collapsed="false" customFormat="false" customHeight="false" hidden="false" ht="14.5" outlineLevel="0" r="30">
      <c r="A30" s="19" t="s">
        <v>15</v>
      </c>
      <c r="B30" s="19" t="s">
        <v>16</v>
      </c>
    </row>
    <row collapsed="false" customFormat="false" customHeight="true" hidden="false" ht="14.5" outlineLevel="0" r="31">
      <c r="A31" s="20" t="n">
        <v>1</v>
      </c>
      <c r="B31" s="21" t="n">
        <v>-3.1415926536</v>
      </c>
      <c r="D31" s="22" t="s">
        <v>21</v>
      </c>
      <c r="E31" s="22"/>
      <c r="F31" s="22"/>
      <c r="G31" s="22"/>
      <c r="H31" s="22"/>
      <c r="I31" s="22"/>
      <c r="J31" s="22"/>
    </row>
    <row collapsed="false" customFormat="false" customHeight="false" hidden="false" ht="14.5" outlineLevel="0" r="32">
      <c r="A32" s="20"/>
      <c r="B32" s="21"/>
      <c r="D32" s="22"/>
      <c r="E32" s="22"/>
      <c r="F32" s="22"/>
      <c r="G32" s="22"/>
      <c r="H32" s="22"/>
      <c r="I32" s="22"/>
      <c r="J32" s="22"/>
    </row>
    <row collapsed="false" customFormat="false" customHeight="false" hidden="false" ht="14.5" outlineLevel="0" r="33">
      <c r="A33" s="20"/>
      <c r="B33" s="21"/>
      <c r="D33" s="22"/>
      <c r="E33" s="22"/>
      <c r="F33" s="22"/>
      <c r="G33" s="22"/>
      <c r="H33" s="22"/>
      <c r="I33" s="22"/>
      <c r="J33" s="22"/>
    </row>
    <row collapsed="false" customFormat="false" customHeight="false" hidden="false" ht="14.5" outlineLevel="0" r="34">
      <c r="A34" s="20"/>
      <c r="B34" s="21"/>
      <c r="D34" s="22"/>
      <c r="E34" s="22"/>
      <c r="F34" s="22"/>
      <c r="G34" s="22"/>
      <c r="H34" s="22"/>
      <c r="I34" s="22"/>
      <c r="J34" s="22"/>
    </row>
    <row collapsed="false" customFormat="false" customHeight="false" hidden="false" ht="14.5" outlineLevel="0" r="35">
      <c r="A35" s="20"/>
      <c r="B35" s="21"/>
      <c r="D35" s="22"/>
      <c r="E35" s="22"/>
      <c r="F35" s="22"/>
      <c r="G35" s="22"/>
      <c r="H35" s="22"/>
      <c r="I35" s="22"/>
      <c r="J35" s="22"/>
    </row>
    <row collapsed="false" customFormat="false" customHeight="true" hidden="false" ht="14.5" outlineLevel="0" r="36">
      <c r="A36" s="20"/>
      <c r="B36" s="21"/>
      <c r="D36" s="22" t="s">
        <v>22</v>
      </c>
      <c r="E36" s="22"/>
      <c r="F36" s="22"/>
      <c r="G36" s="22"/>
      <c r="H36" s="22"/>
      <c r="I36" s="22"/>
      <c r="J36" s="22"/>
    </row>
    <row collapsed="false" customFormat="false" customHeight="false" hidden="false" ht="14.5" outlineLevel="0" r="37">
      <c r="A37" s="20"/>
      <c r="B37" s="21"/>
      <c r="D37" s="22"/>
      <c r="E37" s="22"/>
      <c r="F37" s="22"/>
      <c r="G37" s="22"/>
      <c r="H37" s="22"/>
      <c r="I37" s="22"/>
      <c r="J37" s="22"/>
    </row>
    <row collapsed="false" customFormat="false" customHeight="false" hidden="false" ht="14.5" outlineLevel="0" r="38">
      <c r="A38" s="20"/>
      <c r="B38" s="21"/>
    </row>
    <row collapsed="false" customFormat="false" customHeight="false" hidden="false" ht="14.5" outlineLevel="0" r="39">
      <c r="A39" s="20"/>
      <c r="B39" s="21"/>
    </row>
    <row collapsed="false" customFormat="false" customHeight="true" hidden="false" ht="24.6" outlineLevel="0" r="41">
      <c r="A41" s="17" t="s">
        <v>23</v>
      </c>
      <c r="B41" s="17"/>
      <c r="C41" s="17"/>
      <c r="D41" s="17"/>
      <c r="E41" s="17"/>
      <c r="F41" s="17"/>
      <c r="G41" s="17"/>
      <c r="H41" s="17"/>
      <c r="I41" s="17"/>
      <c r="J41" s="17"/>
    </row>
    <row collapsed="false" customFormat="false" customHeight="true" hidden="false" ht="29.85" outlineLevel="0" r="42">
      <c r="A42" s="16" t="s">
        <v>24</v>
      </c>
      <c r="B42" s="16"/>
      <c r="C42" s="16"/>
      <c r="D42" s="16"/>
      <c r="E42" s="16"/>
      <c r="F42" s="16"/>
      <c r="G42" s="16"/>
      <c r="H42" s="16"/>
      <c r="I42" s="16"/>
      <c r="J42" s="16"/>
    </row>
    <row collapsed="false" customFormat="false" customHeight="true" hidden="false" ht="14.5" outlineLevel="0" r="44">
      <c r="A44" s="23" t="s">
        <v>25</v>
      </c>
      <c r="B44" s="23"/>
      <c r="C44" s="23"/>
      <c r="D44" s="23" t="s">
        <v>26</v>
      </c>
      <c r="E44" s="23"/>
      <c r="F44" s="24"/>
      <c r="G44" s="24"/>
      <c r="H44" s="19"/>
      <c r="I44" s="19" t="s">
        <v>27</v>
      </c>
      <c r="J44" s="19" t="s">
        <v>28</v>
      </c>
    </row>
    <row collapsed="false" customFormat="false" customHeight="true" hidden="false" ht="49.25" outlineLevel="0" r="45">
      <c r="A45" s="16" t="s">
        <v>29</v>
      </c>
      <c r="B45" s="16"/>
      <c r="C45" s="16"/>
      <c r="D45" s="25" t="s">
        <v>30</v>
      </c>
      <c r="E45" s="25"/>
      <c r="I45" s="26" t="n">
        <v>1000</v>
      </c>
      <c r="J45" s="27" t="s">
        <v>31</v>
      </c>
      <c r="L45" s="22" t="s">
        <v>32</v>
      </c>
      <c r="M45" s="22"/>
      <c r="N45" s="22"/>
    </row>
    <row collapsed="false" customFormat="false" customHeight="true" hidden="false" ht="49.25" outlineLevel="0" r="46">
      <c r="A46" s="16" t="s">
        <v>33</v>
      </c>
      <c r="B46" s="16"/>
      <c r="C46" s="16"/>
      <c r="D46" s="28" t="s">
        <v>34</v>
      </c>
      <c r="E46" s="28"/>
      <c r="I46" s="26" t="n">
        <v>1025</v>
      </c>
      <c r="J46" s="27" t="s">
        <v>35</v>
      </c>
      <c r="L46" s="22" t="s">
        <v>32</v>
      </c>
      <c r="M46" s="22"/>
      <c r="N46" s="22"/>
    </row>
    <row collapsed="false" customFormat="false" customHeight="true" hidden="false" ht="49.25" outlineLevel="0" r="47">
      <c r="A47" s="16" t="s">
        <v>36</v>
      </c>
      <c r="B47" s="16"/>
      <c r="C47" s="16"/>
      <c r="D47" s="25" t="s">
        <v>37</v>
      </c>
      <c r="E47" s="25"/>
      <c r="I47" s="0" t="n">
        <v>-9.8065</v>
      </c>
      <c r="J47" s="27" t="s">
        <v>38</v>
      </c>
      <c r="L47" s="22" t="s">
        <v>32</v>
      </c>
      <c r="M47" s="22"/>
      <c r="N47" s="22"/>
    </row>
    <row collapsed="false" customFormat="false" customHeight="true" hidden="false" ht="37.3" outlineLevel="0" r="48">
      <c r="A48" s="16" t="s">
        <v>39</v>
      </c>
      <c r="B48" s="16"/>
      <c r="C48" s="16"/>
      <c r="D48" s="29" t="s">
        <v>40</v>
      </c>
      <c r="E48" s="29"/>
      <c r="I48" s="0" t="n">
        <v>1</v>
      </c>
      <c r="J48" s="27" t="s">
        <v>31</v>
      </c>
      <c r="L48" s="30" t="s">
        <v>41</v>
      </c>
      <c r="M48" s="30"/>
      <c r="N48" s="30"/>
    </row>
    <row collapsed="false" customFormat="false" customHeight="true" hidden="false" ht="29.85" outlineLevel="0" r="52">
      <c r="A52" s="15" t="s">
        <v>42</v>
      </c>
      <c r="B52" s="15"/>
      <c r="C52" s="15"/>
      <c r="D52" s="15"/>
      <c r="E52" s="15"/>
      <c r="F52" s="15"/>
      <c r="G52" s="15"/>
      <c r="H52" s="15"/>
      <c r="I52" s="15"/>
      <c r="J52" s="15"/>
    </row>
    <row collapsed="false" customFormat="false" customHeight="true" hidden="false" ht="44" outlineLevel="0" r="53">
      <c r="A53" s="16" t="s">
        <v>43</v>
      </c>
      <c r="B53" s="16"/>
      <c r="C53" s="16"/>
      <c r="D53" s="16"/>
      <c r="E53" s="16"/>
      <c r="F53" s="16"/>
      <c r="G53" s="16"/>
      <c r="H53" s="16"/>
      <c r="I53" s="16"/>
      <c r="J53" s="16"/>
    </row>
    <row collapsed="false" customFormat="false" customHeight="true" hidden="false" ht="24.6" outlineLevel="0" r="56">
      <c r="A56" s="17" t="s">
        <v>44</v>
      </c>
      <c r="B56" s="17"/>
      <c r="C56" s="17"/>
      <c r="D56" s="17"/>
      <c r="E56" s="17"/>
      <c r="F56" s="17"/>
      <c r="G56" s="17"/>
      <c r="H56" s="17"/>
      <c r="I56" s="17"/>
      <c r="J56" s="17"/>
    </row>
    <row collapsed="false" customFormat="false" customHeight="true" hidden="false" ht="44" outlineLevel="0" r="57">
      <c r="A57" s="16" t="s">
        <v>45</v>
      </c>
      <c r="B57" s="16"/>
      <c r="C57" s="16"/>
      <c r="D57" s="16"/>
      <c r="E57" s="16"/>
      <c r="F57" s="16"/>
      <c r="G57" s="16"/>
      <c r="H57" s="16"/>
      <c r="I57" s="16"/>
      <c r="J57" s="16"/>
    </row>
    <row collapsed="false" customFormat="false" customHeight="true" hidden="false" ht="15.65" outlineLevel="0" r="59">
      <c r="A59" s="31" t="s">
        <v>46</v>
      </c>
      <c r="B59" s="31"/>
      <c r="C59" s="32" t="n">
        <v>1</v>
      </c>
    </row>
    <row collapsed="false" customFormat="false" customHeight="true" hidden="false" ht="15.65" outlineLevel="0" r="60">
      <c r="A60" s="31" t="s">
        <v>47</v>
      </c>
      <c r="B60" s="31"/>
    </row>
    <row collapsed="false" customFormat="false" customHeight="false" hidden="false" ht="14.5" outlineLevel="0" r="61">
      <c r="A61" s="33"/>
      <c r="B61" s="33" t="n">
        <v>0</v>
      </c>
      <c r="C61" s="33" t="n">
        <v>0</v>
      </c>
      <c r="D61" s="33" t="n">
        <v>0</v>
      </c>
      <c r="E61" s="33" t="n">
        <v>0</v>
      </c>
      <c r="F61" s="33" t="n">
        <v>0</v>
      </c>
      <c r="G61" s="33" t="n">
        <v>0</v>
      </c>
    </row>
    <row collapsed="false" customFormat="false" customHeight="false" hidden="false" ht="14.5" outlineLevel="0" r="62">
      <c r="A62" s="33"/>
      <c r="B62" s="33" t="n">
        <v>0</v>
      </c>
      <c r="C62" s="33" t="n">
        <v>0</v>
      </c>
      <c r="D62" s="33" t="n">
        <v>0</v>
      </c>
      <c r="E62" s="33" t="n">
        <v>0</v>
      </c>
      <c r="F62" s="33" t="n">
        <v>0</v>
      </c>
      <c r="G62" s="33" t="n">
        <v>0</v>
      </c>
    </row>
    <row collapsed="false" customFormat="false" customHeight="false" hidden="false" ht="14.5" outlineLevel="0" r="63">
      <c r="A63" s="33"/>
      <c r="B63" s="33" t="n">
        <v>0</v>
      </c>
      <c r="C63" s="33" t="n">
        <v>0</v>
      </c>
      <c r="D63" s="33" t="n">
        <v>3451.8</v>
      </c>
      <c r="E63" s="33" t="n">
        <v>-0.10974</v>
      </c>
      <c r="F63" s="33" t="n">
        <v>0.032672</v>
      </c>
      <c r="G63" s="33" t="n">
        <v>0</v>
      </c>
    </row>
    <row collapsed="false" customFormat="false" customHeight="false" hidden="false" ht="14.5" outlineLevel="0" r="64">
      <c r="A64" s="33"/>
      <c r="B64" s="33" t="n">
        <v>0</v>
      </c>
      <c r="C64" s="33" t="n">
        <v>0</v>
      </c>
      <c r="D64" s="33" t="n">
        <v>-0.10974</v>
      </c>
      <c r="E64" s="33" t="n">
        <v>-18824</v>
      </c>
      <c r="F64" s="33" t="n">
        <v>0.0008636</v>
      </c>
      <c r="G64" s="33" t="n">
        <v>0.0013691</v>
      </c>
    </row>
    <row collapsed="false" customFormat="false" customHeight="false" hidden="false" ht="14.5" outlineLevel="0" r="65">
      <c r="A65" s="33"/>
      <c r="B65" s="33" t="n">
        <v>0</v>
      </c>
      <c r="C65" s="33" t="n">
        <v>0</v>
      </c>
      <c r="D65" s="33" t="n">
        <v>0.032672</v>
      </c>
      <c r="E65" s="33" t="n">
        <v>0.0008636</v>
      </c>
      <c r="F65" s="33" t="n">
        <v>-5942.1</v>
      </c>
      <c r="G65" s="33" t="n">
        <v>-0.00084838</v>
      </c>
    </row>
    <row collapsed="false" customFormat="false" customHeight="false" hidden="false" ht="14.5" outlineLevel="0" r="66">
      <c r="A66" s="33"/>
      <c r="B66" s="33" t="n">
        <v>0</v>
      </c>
      <c r="C66" s="33" t="n">
        <v>0</v>
      </c>
      <c r="D66" s="33" t="n">
        <v>0</v>
      </c>
      <c r="E66" s="33" t="n">
        <v>0</v>
      </c>
      <c r="F66" s="33" t="n">
        <v>0</v>
      </c>
      <c r="G66" s="33" t="n">
        <v>0</v>
      </c>
    </row>
    <row collapsed="false" customFormat="false" customHeight="true" hidden="false" ht="15.65" outlineLevel="0" r="68">
      <c r="A68" s="31" t="s">
        <v>46</v>
      </c>
      <c r="B68" s="31"/>
      <c r="C68" s="32" t="n">
        <v>2</v>
      </c>
    </row>
    <row collapsed="false" customFormat="false" customHeight="true" hidden="false" ht="15.65" outlineLevel="0" r="69">
      <c r="A69" s="31" t="s">
        <v>47</v>
      </c>
      <c r="B69" s="31"/>
    </row>
    <row collapsed="false" customFormat="false" customHeight="false" hidden="false" ht="14.5" outlineLevel="0" r="70">
      <c r="A70" s="33"/>
      <c r="B70" s="33" t="n">
        <v>0</v>
      </c>
      <c r="C70" s="33" t="n">
        <v>0</v>
      </c>
      <c r="D70" s="33" t="n">
        <v>0</v>
      </c>
      <c r="E70" s="33" t="n">
        <v>0</v>
      </c>
      <c r="F70" s="33" t="n">
        <v>0</v>
      </c>
      <c r="G70" s="33" t="n">
        <v>0</v>
      </c>
    </row>
    <row collapsed="false" customFormat="false" customHeight="false" hidden="false" ht="14.5" outlineLevel="0" r="71">
      <c r="A71" s="33"/>
      <c r="B71" s="33" t="n">
        <v>0</v>
      </c>
      <c r="C71" s="33" t="n">
        <v>0</v>
      </c>
      <c r="D71" s="33" t="n">
        <v>0</v>
      </c>
      <c r="E71" s="33" t="n">
        <v>0</v>
      </c>
      <c r="F71" s="33" t="n">
        <v>0</v>
      </c>
      <c r="G71" s="33" t="n">
        <v>0</v>
      </c>
    </row>
    <row collapsed="false" customFormat="false" customHeight="false" hidden="false" ht="14.5" outlineLevel="0" r="72">
      <c r="A72" s="33"/>
      <c r="B72" s="33" t="n">
        <v>0</v>
      </c>
      <c r="C72" s="33" t="n">
        <v>0</v>
      </c>
      <c r="D72" s="33" t="n">
        <v>3451.8</v>
      </c>
      <c r="E72" s="33" t="n">
        <v>-0.10974</v>
      </c>
      <c r="F72" s="33" t="n">
        <v>0.032672</v>
      </c>
      <c r="G72" s="33" t="n">
        <v>0</v>
      </c>
    </row>
    <row collapsed="false" customFormat="false" customHeight="false" hidden="false" ht="14.5" outlineLevel="0" r="73">
      <c r="A73" s="33"/>
      <c r="B73" s="33" t="n">
        <v>0</v>
      </c>
      <c r="C73" s="33" t="n">
        <v>0</v>
      </c>
      <c r="D73" s="33" t="n">
        <v>-0.10974</v>
      </c>
      <c r="E73" s="33" t="n">
        <v>-18824</v>
      </c>
      <c r="F73" s="33" t="n">
        <v>0.0008636</v>
      </c>
      <c r="G73" s="33" t="n">
        <v>0.0013691</v>
      </c>
    </row>
    <row collapsed="false" customFormat="false" customHeight="false" hidden="false" ht="14.5" outlineLevel="0" r="74">
      <c r="A74" s="33"/>
      <c r="B74" s="33" t="n">
        <v>0</v>
      </c>
      <c r="C74" s="33" t="n">
        <v>0</v>
      </c>
      <c r="D74" s="33" t="n">
        <v>0.032672</v>
      </c>
      <c r="E74" s="33" t="n">
        <v>0.0008636</v>
      </c>
      <c r="F74" s="33" t="n">
        <v>-5942.1</v>
      </c>
      <c r="G74" s="33" t="n">
        <v>-0.00084838</v>
      </c>
    </row>
    <row collapsed="false" customFormat="false" customHeight="false" hidden="false" ht="14.5" outlineLevel="0" r="75">
      <c r="A75" s="33"/>
      <c r="B75" s="33" t="n">
        <v>0</v>
      </c>
      <c r="C75" s="33" t="n">
        <v>0</v>
      </c>
      <c r="D75" s="33" t="n">
        <v>0</v>
      </c>
      <c r="E75" s="33" t="n">
        <v>0</v>
      </c>
      <c r="F75" s="33" t="n">
        <v>0</v>
      </c>
      <c r="G75" s="33" t="n">
        <v>0</v>
      </c>
    </row>
    <row collapsed="false" customFormat="false" customHeight="true" hidden="false" ht="24.6" outlineLevel="0" r="78">
      <c r="A78" s="17" t="s">
        <v>48</v>
      </c>
      <c r="B78" s="17"/>
      <c r="C78" s="17"/>
      <c r="D78" s="17"/>
      <c r="E78" s="17"/>
      <c r="F78" s="17"/>
      <c r="G78" s="17"/>
      <c r="H78" s="17"/>
      <c r="I78" s="17"/>
      <c r="J78" s="17"/>
    </row>
    <row collapsed="false" customFormat="false" customHeight="false" hidden="false" ht="14.5" outlineLevel="0" r="79">
      <c r="A79" s="16"/>
      <c r="B79" s="16"/>
      <c r="C79" s="16"/>
      <c r="D79" s="16"/>
      <c r="E79" s="16"/>
      <c r="F79" s="16"/>
      <c r="G79" s="16"/>
      <c r="H79" s="16"/>
      <c r="I79" s="16"/>
      <c r="J79" s="16"/>
    </row>
    <row collapsed="false" customFormat="false" customHeight="true" hidden="false" ht="15.65" outlineLevel="0" r="81">
      <c r="A81" s="31" t="s">
        <v>46</v>
      </c>
      <c r="B81" s="31"/>
      <c r="C81" s="32" t="n">
        <v>1</v>
      </c>
    </row>
    <row collapsed="false" customFormat="false" customHeight="true" hidden="false" ht="15.65" outlineLevel="0" r="82">
      <c r="A82" s="31" t="s">
        <v>47</v>
      </c>
      <c r="B82" s="31"/>
    </row>
    <row collapsed="false" customFormat="false" customHeight="false" hidden="false" ht="14.5" outlineLevel="0" r="83">
      <c r="A83" s="33"/>
      <c r="B83" s="33" t="n">
        <v>4.165E-010</v>
      </c>
      <c r="C83" s="33" t="n">
        <v>8.8853E-010</v>
      </c>
      <c r="D83" s="33" t="n">
        <v>1.8062E-009</v>
      </c>
      <c r="E83" s="33" t="n">
        <v>-3.5942E-009</v>
      </c>
      <c r="F83" s="33" t="n">
        <v>-1.4044E-009</v>
      </c>
      <c r="G83" s="33" t="n">
        <v>2.7779E-009</v>
      </c>
    </row>
    <row collapsed="false" customFormat="false" customHeight="false" hidden="false" ht="14.5" outlineLevel="0" r="84">
      <c r="A84" s="33"/>
      <c r="B84" s="33" t="n">
        <v>-2.9821E-009</v>
      </c>
      <c r="C84" s="33" t="n">
        <v>-6.0158E-009</v>
      </c>
      <c r="D84" s="33" t="n">
        <v>-8.4323E-008</v>
      </c>
      <c r="E84" s="33" t="n">
        <v>-1.0222E-008</v>
      </c>
      <c r="F84" s="33" t="n">
        <v>8.5907E-010</v>
      </c>
      <c r="G84" s="33" t="n">
        <v>-2.999E-009</v>
      </c>
    </row>
    <row collapsed="false" customFormat="false" customHeight="false" hidden="false" ht="14.5" outlineLevel="0" r="85">
      <c r="A85" s="33"/>
      <c r="B85" s="33" t="n">
        <v>2.4172E-006</v>
      </c>
      <c r="C85" s="33" t="n">
        <v>0.00014388</v>
      </c>
      <c r="D85" s="33" t="n">
        <v>0.0013559</v>
      </c>
      <c r="E85" s="33" t="n">
        <v>0.00021831</v>
      </c>
      <c r="F85" s="33" t="n">
        <v>-1.1444E-006</v>
      </c>
      <c r="G85" s="33" t="n">
        <v>3.2844E-006</v>
      </c>
    </row>
    <row collapsed="false" customFormat="false" customHeight="false" hidden="false" ht="14.5" outlineLevel="0" r="86">
      <c r="A86" s="33"/>
      <c r="B86" s="33" t="n">
        <v>-6.6033E-009</v>
      </c>
      <c r="C86" s="33" t="n">
        <v>-8.8599E-008</v>
      </c>
      <c r="D86" s="33" t="n">
        <v>-8.3428E-007</v>
      </c>
      <c r="E86" s="33" t="n">
        <v>-1.2712E-007</v>
      </c>
      <c r="F86" s="33" t="n">
        <v>1.7938E-009</v>
      </c>
      <c r="G86" s="33" t="n">
        <v>-2.8899E-009</v>
      </c>
    </row>
    <row collapsed="false" customFormat="false" customHeight="false" hidden="false" ht="14.5" outlineLevel="0" r="87">
      <c r="A87" s="33"/>
      <c r="B87" s="33" t="n">
        <v>-1.6021E-010</v>
      </c>
      <c r="C87" s="33" t="n">
        <v>2.2669E-009</v>
      </c>
      <c r="D87" s="33" t="n">
        <v>2.5003E-008</v>
      </c>
      <c r="E87" s="33" t="n">
        <v>5.8774E-009</v>
      </c>
      <c r="F87" s="33" t="n">
        <v>6.7865E-010</v>
      </c>
      <c r="G87" s="33" t="n">
        <v>-1.3203E-009</v>
      </c>
    </row>
    <row collapsed="false" customFormat="false" customHeight="false" hidden="false" ht="14.5" outlineLevel="0" r="88">
      <c r="A88" s="33"/>
      <c r="B88" s="33" t="n">
        <v>1.2962E-010</v>
      </c>
      <c r="C88" s="33" t="n">
        <v>-3.8964E-010</v>
      </c>
      <c r="D88" s="33" t="n">
        <v>-1.8062E-009</v>
      </c>
      <c r="E88" s="33" t="n">
        <v>-1.0051E-009</v>
      </c>
      <c r="F88" s="33" t="n">
        <v>1.3553E-010</v>
      </c>
      <c r="G88" s="33" t="n">
        <v>-1.3126E-008</v>
      </c>
    </row>
    <row collapsed="false" customFormat="false" customHeight="true" hidden="false" ht="15.65" outlineLevel="0" r="90">
      <c r="A90" s="31" t="s">
        <v>46</v>
      </c>
      <c r="B90" s="31"/>
      <c r="C90" s="32" t="n">
        <v>2</v>
      </c>
    </row>
    <row collapsed="false" customFormat="false" customHeight="true" hidden="false" ht="15.65" outlineLevel="0" r="91">
      <c r="A91" s="31" t="s">
        <v>47</v>
      </c>
      <c r="B91" s="31"/>
    </row>
    <row collapsed="false" customFormat="false" customHeight="false" hidden="false" ht="14.5" outlineLevel="0" r="92">
      <c r="A92" s="33"/>
      <c r="B92" s="33" t="n">
        <v>9.6377E-007</v>
      </c>
      <c r="C92" s="33" t="n">
        <v>4.5563E-008</v>
      </c>
      <c r="D92" s="33" t="n">
        <v>3.4959E-008</v>
      </c>
      <c r="E92" s="33" t="n">
        <v>7.5278E-008</v>
      </c>
      <c r="F92" s="33" t="n">
        <v>-4.7254E-007</v>
      </c>
      <c r="G92" s="33" t="n">
        <v>-4.0256E-007</v>
      </c>
    </row>
    <row collapsed="false" customFormat="false" customHeight="false" hidden="false" ht="14.5" outlineLevel="0" r="93">
      <c r="A93" s="33"/>
      <c r="B93" s="33" t="n">
        <v>-6.9472E-008</v>
      </c>
      <c r="C93" s="33" t="n">
        <v>1.4298E-006</v>
      </c>
      <c r="D93" s="33" t="n">
        <v>-4.3584E-006</v>
      </c>
      <c r="E93" s="33" t="n">
        <v>2.4688E-006</v>
      </c>
      <c r="F93" s="33" t="n">
        <v>8.2371E-009</v>
      </c>
      <c r="G93" s="33" t="n">
        <v>-6.1758E-008</v>
      </c>
    </row>
    <row collapsed="false" customFormat="false" customHeight="false" hidden="false" ht="14.5" outlineLevel="0" r="94">
      <c r="A94" s="33"/>
      <c r="B94" s="33" t="n">
        <v>3.0941E-005</v>
      </c>
      <c r="C94" s="33" t="n">
        <v>0.0018394</v>
      </c>
      <c r="D94" s="33" t="n">
        <v>0.017257</v>
      </c>
      <c r="E94" s="33" t="n">
        <v>0.0027895</v>
      </c>
      <c r="F94" s="33" t="n">
        <v>-1.4624E-005</v>
      </c>
      <c r="G94" s="33" t="n">
        <v>4.2009E-005</v>
      </c>
    </row>
    <row collapsed="false" customFormat="false" customHeight="false" hidden="false" ht="14.5" outlineLevel="0" r="95">
      <c r="A95" s="33"/>
      <c r="B95" s="33" t="n">
        <v>-1.4953E-007</v>
      </c>
      <c r="C95" s="33" t="n">
        <v>1.4126E-006</v>
      </c>
      <c r="D95" s="33" t="n">
        <v>-1.6336E-005</v>
      </c>
      <c r="E95" s="33" t="n">
        <v>2.6042E-006</v>
      </c>
      <c r="F95" s="33" t="n">
        <v>2.3076E-008</v>
      </c>
      <c r="G95" s="33" t="n">
        <v>-7.9341E-008</v>
      </c>
    </row>
    <row collapsed="false" customFormat="false" customHeight="false" hidden="false" ht="14.5" outlineLevel="0" r="96">
      <c r="A96" s="33"/>
      <c r="B96" s="33" t="n">
        <v>-4.7932E-007</v>
      </c>
      <c r="C96" s="33" t="n">
        <v>1.1828E-008</v>
      </c>
      <c r="D96" s="33" t="n">
        <v>3.0449E-007</v>
      </c>
      <c r="E96" s="33" t="n">
        <v>1.5702E-008</v>
      </c>
      <c r="F96" s="33" t="n">
        <v>2.3482E-007</v>
      </c>
      <c r="G96" s="33" t="n">
        <v>1.9989E-007</v>
      </c>
    </row>
    <row collapsed="false" customFormat="false" customHeight="false" hidden="false" ht="14.5" outlineLevel="0" r="97">
      <c r="A97" s="33"/>
      <c r="B97" s="33" t="n">
        <v>3.8361E-008</v>
      </c>
      <c r="C97" s="33" t="n">
        <v>-8.8271E-008</v>
      </c>
      <c r="D97" s="33" t="n">
        <v>-5.4536E-008</v>
      </c>
      <c r="E97" s="33" t="n">
        <v>9.0601E-008</v>
      </c>
      <c r="F97" s="33" t="n">
        <v>-2.6605E-008</v>
      </c>
      <c r="G97" s="33" t="n">
        <v>-2.1576E-009</v>
      </c>
    </row>
    <row collapsed="false" customFormat="false" customHeight="true" hidden="false" ht="24.6" outlineLevel="0" r="100">
      <c r="A100" s="17" t="s">
        <v>49</v>
      </c>
      <c r="B100" s="17"/>
      <c r="C100" s="17"/>
      <c r="D100" s="17"/>
      <c r="E100" s="17"/>
      <c r="F100" s="17"/>
      <c r="G100" s="17"/>
      <c r="H100" s="17"/>
      <c r="I100" s="17"/>
      <c r="J100" s="17"/>
    </row>
    <row collapsed="false" customFormat="false" customHeight="false" hidden="false" ht="14.5" outlineLevel="0" r="101">
      <c r="A101" s="16"/>
      <c r="B101" s="16"/>
      <c r="C101" s="16"/>
      <c r="D101" s="16"/>
      <c r="E101" s="16"/>
      <c r="F101" s="16"/>
      <c r="G101" s="16"/>
      <c r="H101" s="16"/>
      <c r="I101" s="16"/>
      <c r="J101" s="16"/>
    </row>
    <row collapsed="false" customFormat="false" customHeight="true" hidden="false" ht="15.65" outlineLevel="0" r="103">
      <c r="A103" s="31" t="s">
        <v>46</v>
      </c>
      <c r="B103" s="31"/>
      <c r="C103" s="32" t="n">
        <v>1</v>
      </c>
    </row>
    <row collapsed="false" customFormat="false" customHeight="true" hidden="false" ht="15.65" outlineLevel="0" r="104">
      <c r="A104" s="31" t="s">
        <v>47</v>
      </c>
      <c r="B104" s="31"/>
    </row>
    <row collapsed="false" customFormat="false" customHeight="false" hidden="false" ht="14.5" outlineLevel="0" r="105">
      <c r="A105" s="33"/>
      <c r="B105" s="33" t="n">
        <v>913.14</v>
      </c>
      <c r="C105" s="33" t="n">
        <v>-0.043334</v>
      </c>
      <c r="D105" s="33" t="n">
        <v>-0.088013</v>
      </c>
      <c r="E105" s="33" t="n">
        <v>-0.057034</v>
      </c>
      <c r="F105" s="33" t="n">
        <v>-455.49</v>
      </c>
      <c r="G105" s="33" t="n">
        <v>-76.623</v>
      </c>
    </row>
    <row collapsed="false" customFormat="false" customHeight="false" hidden="false" ht="14.5" outlineLevel="0" r="106">
      <c r="A106" s="33"/>
      <c r="B106" s="33" t="n">
        <v>-0.044982</v>
      </c>
      <c r="C106" s="33" t="n">
        <v>1632.8</v>
      </c>
      <c r="D106" s="33" t="n">
        <v>40.902</v>
      </c>
      <c r="E106" s="33" t="n">
        <v>2543.8</v>
      </c>
      <c r="F106" s="33" t="n">
        <v>0.026473</v>
      </c>
      <c r="G106" s="33" t="n">
        <v>-0.36022</v>
      </c>
    </row>
    <row collapsed="false" customFormat="false" customHeight="false" hidden="false" ht="14.5" outlineLevel="0" r="107">
      <c r="A107" s="33"/>
      <c r="B107" s="33" t="n">
        <v>-0.082309</v>
      </c>
      <c r="C107" s="33" t="n">
        <v>41.612</v>
      </c>
      <c r="D107" s="33" t="n">
        <v>698.34</v>
      </c>
      <c r="E107" s="33" t="n">
        <v>78.257</v>
      </c>
      <c r="F107" s="33" t="n">
        <v>0.073401</v>
      </c>
      <c r="G107" s="33" t="n">
        <v>0.025062</v>
      </c>
    </row>
    <row collapsed="false" customFormat="false" customHeight="false" hidden="false" ht="14.5" outlineLevel="0" r="108">
      <c r="A108" s="33"/>
      <c r="B108" s="33" t="n">
        <v>-0.064065</v>
      </c>
      <c r="C108" s="33" t="n">
        <v>2543.5</v>
      </c>
      <c r="D108" s="33" t="n">
        <v>77.259</v>
      </c>
      <c r="E108" s="33" t="n">
        <v>4862.5</v>
      </c>
      <c r="F108" s="33" t="n">
        <v>0.021394</v>
      </c>
      <c r="G108" s="33" t="n">
        <v>-0.5612</v>
      </c>
    </row>
    <row collapsed="false" customFormat="false" customHeight="false" hidden="false" ht="14.5" outlineLevel="0" r="109">
      <c r="A109" s="33"/>
      <c r="B109" s="33" t="n">
        <v>-455.45</v>
      </c>
      <c r="C109" s="33" t="n">
        <v>0.021656</v>
      </c>
      <c r="D109" s="33" t="n">
        <v>0.078627</v>
      </c>
      <c r="E109" s="33" t="n">
        <v>0.012054</v>
      </c>
      <c r="F109" s="33" t="n">
        <v>227.23</v>
      </c>
      <c r="G109" s="33" t="n">
        <v>38.975</v>
      </c>
    </row>
    <row collapsed="false" customFormat="false" customHeight="false" hidden="false" ht="14.5" outlineLevel="0" r="110">
      <c r="A110" s="33"/>
      <c r="B110" s="33" t="n">
        <v>-75.615</v>
      </c>
      <c r="C110" s="33" t="n">
        <v>-0.3669</v>
      </c>
      <c r="D110" s="33" t="n">
        <v>0.051962</v>
      </c>
      <c r="E110" s="33" t="n">
        <v>-0.60022</v>
      </c>
      <c r="F110" s="33" t="n">
        <v>38.442</v>
      </c>
      <c r="G110" s="33" t="n">
        <v>3551.4</v>
      </c>
    </row>
    <row collapsed="false" customFormat="false" customHeight="true" hidden="false" ht="15.65" outlineLevel="0" r="112">
      <c r="A112" s="31" t="s">
        <v>46</v>
      </c>
      <c r="B112" s="31"/>
      <c r="C112" s="32" t="n">
        <v>2</v>
      </c>
    </row>
    <row collapsed="false" customFormat="false" customHeight="true" hidden="false" ht="15.65" outlineLevel="0" r="113">
      <c r="A113" s="31" t="s">
        <v>47</v>
      </c>
      <c r="B113" s="31"/>
    </row>
    <row collapsed="false" customFormat="false" customHeight="false" hidden="false" ht="14.5" outlineLevel="0" r="114">
      <c r="A114" s="33"/>
      <c r="B114" s="33" t="n">
        <v>913.24</v>
      </c>
      <c r="C114" s="33" t="n">
        <v>-0.043468</v>
      </c>
      <c r="D114" s="33" t="n">
        <v>-0.088042</v>
      </c>
      <c r="E114" s="33" t="n">
        <v>-0.057117</v>
      </c>
      <c r="F114" s="33" t="n">
        <v>-455.54</v>
      </c>
      <c r="G114" s="33" t="n">
        <v>-76.632</v>
      </c>
    </row>
    <row collapsed="false" customFormat="false" customHeight="false" hidden="false" ht="14.5" outlineLevel="0" r="115">
      <c r="A115" s="33"/>
      <c r="B115" s="33" t="n">
        <v>-0.044948</v>
      </c>
      <c r="C115" s="33" t="n">
        <v>1632.9</v>
      </c>
      <c r="D115" s="33" t="n">
        <v>40.903</v>
      </c>
      <c r="E115" s="33" t="n">
        <v>2544</v>
      </c>
      <c r="F115" s="33" t="n">
        <v>0.026489</v>
      </c>
      <c r="G115" s="33" t="n">
        <v>-0.36052</v>
      </c>
    </row>
    <row collapsed="false" customFormat="false" customHeight="false" hidden="false" ht="14.5" outlineLevel="0" r="116">
      <c r="A116" s="33"/>
      <c r="B116" s="33" t="n">
        <v>-0.081937</v>
      </c>
      <c r="C116" s="33" t="n">
        <v>41.627</v>
      </c>
      <c r="D116" s="33" t="n">
        <v>698.47</v>
      </c>
      <c r="E116" s="33" t="n">
        <v>78.279</v>
      </c>
      <c r="F116" s="33" t="n">
        <v>0.073261</v>
      </c>
      <c r="G116" s="33" t="n">
        <v>0.025186</v>
      </c>
    </row>
    <row collapsed="false" customFormat="false" customHeight="false" hidden="false" ht="14.5" outlineLevel="0" r="117">
      <c r="A117" s="33"/>
      <c r="B117" s="33" t="n">
        <v>-0.064129</v>
      </c>
      <c r="C117" s="33" t="n">
        <v>2543.7</v>
      </c>
      <c r="D117" s="33" t="n">
        <v>77.26</v>
      </c>
      <c r="E117" s="33" t="n">
        <v>4862.7</v>
      </c>
      <c r="F117" s="33" t="n">
        <v>0.021357</v>
      </c>
      <c r="G117" s="33" t="n">
        <v>-0.5614</v>
      </c>
    </row>
    <row collapsed="false" customFormat="false" customHeight="false" hidden="false" ht="14.5" outlineLevel="0" r="118">
      <c r="A118" s="33"/>
      <c r="B118" s="33" t="n">
        <v>-455.5</v>
      </c>
      <c r="C118" s="33" t="n">
        <v>0.021791</v>
      </c>
      <c r="D118" s="33" t="n">
        <v>0.078591</v>
      </c>
      <c r="E118" s="33" t="n">
        <v>0.012105</v>
      </c>
      <c r="F118" s="33" t="n">
        <v>227.26</v>
      </c>
      <c r="G118" s="33" t="n">
        <v>38.98</v>
      </c>
    </row>
    <row collapsed="false" customFormat="false" customHeight="false" hidden="false" ht="14.5" outlineLevel="0" r="119">
      <c r="A119" s="33"/>
      <c r="B119" s="33" t="n">
        <v>-75.623</v>
      </c>
      <c r="C119" s="33" t="n">
        <v>-0.36678</v>
      </c>
      <c r="D119" s="33" t="n">
        <v>0.051959</v>
      </c>
      <c r="E119" s="33" t="n">
        <v>-0.5997</v>
      </c>
      <c r="F119" s="33" t="n">
        <v>38.446</v>
      </c>
      <c r="G119" s="33" t="n">
        <v>3551.7</v>
      </c>
    </row>
    <row collapsed="false" customFormat="false" customHeight="true" hidden="false" ht="24.6" outlineLevel="0" r="122">
      <c r="A122" s="17" t="s">
        <v>50</v>
      </c>
      <c r="B122" s="17"/>
      <c r="C122" s="17"/>
      <c r="D122" s="17"/>
      <c r="E122" s="17"/>
      <c r="F122" s="17"/>
      <c r="G122" s="17"/>
      <c r="H122" s="17"/>
      <c r="I122" s="17"/>
      <c r="J122" s="17"/>
    </row>
    <row collapsed="false" customFormat="false" customHeight="false" hidden="false" ht="14.5" outlineLevel="0" r="123">
      <c r="A123" s="16"/>
      <c r="B123" s="16"/>
      <c r="C123" s="16"/>
      <c r="D123" s="16"/>
      <c r="E123" s="16"/>
      <c r="F123" s="16"/>
      <c r="G123" s="16"/>
      <c r="H123" s="16"/>
      <c r="I123" s="16"/>
      <c r="J123" s="16"/>
    </row>
    <row collapsed="false" customFormat="false" customHeight="true" hidden="false" ht="15.65" outlineLevel="0" r="125">
      <c r="A125" s="31" t="s">
        <v>46</v>
      </c>
      <c r="B125" s="31"/>
      <c r="C125" s="32" t="n">
        <v>1</v>
      </c>
    </row>
    <row collapsed="false" customFormat="false" customHeight="true" hidden="false" ht="15.65" outlineLevel="0" r="126">
      <c r="A126" s="31" t="s">
        <v>47</v>
      </c>
      <c r="B126" s="31"/>
    </row>
    <row collapsed="false" customFormat="false" customHeight="false" hidden="false" ht="14.5" outlineLevel="0" r="127">
      <c r="A127" s="33"/>
      <c r="B127" s="33" t="n">
        <v>0</v>
      </c>
      <c r="C127" s="33" t="n">
        <v>0</v>
      </c>
      <c r="D127" s="33" t="n">
        <v>0</v>
      </c>
      <c r="E127" s="33" t="n">
        <v>0</v>
      </c>
      <c r="F127" s="33" t="n">
        <v>0</v>
      </c>
      <c r="G127" s="33" t="n">
        <v>0</v>
      </c>
    </row>
    <row collapsed="false" customFormat="false" customHeight="false" hidden="false" ht="14.5" outlineLevel="0" r="128">
      <c r="A128" s="33"/>
      <c r="B128" s="33" t="n">
        <v>0</v>
      </c>
      <c r="C128" s="33" t="n">
        <v>0</v>
      </c>
      <c r="D128" s="33" t="n">
        <v>0</v>
      </c>
      <c r="E128" s="33" t="n">
        <v>0</v>
      </c>
      <c r="F128" s="33" t="n">
        <v>0</v>
      </c>
      <c r="G128" s="33" t="n">
        <v>0</v>
      </c>
    </row>
    <row collapsed="false" customFormat="false" customHeight="false" hidden="false" ht="14.5" outlineLevel="0" r="129">
      <c r="A129" s="33"/>
      <c r="B129" s="33" t="n">
        <v>0</v>
      </c>
      <c r="C129" s="33" t="n">
        <v>0</v>
      </c>
      <c r="D129" s="33" t="n">
        <v>0</v>
      </c>
      <c r="E129" s="33" t="n">
        <v>0</v>
      </c>
      <c r="F129" s="33" t="n">
        <v>0</v>
      </c>
      <c r="G129" s="33" t="n">
        <v>0</v>
      </c>
    </row>
    <row collapsed="false" customFormat="false" customHeight="false" hidden="false" ht="14.5" outlineLevel="0" r="130">
      <c r="A130" s="33"/>
      <c r="B130" s="33" t="n">
        <v>0</v>
      </c>
      <c r="C130" s="33" t="n">
        <v>0</v>
      </c>
      <c r="D130" s="33" t="n">
        <v>0</v>
      </c>
      <c r="E130" s="33" t="n">
        <v>0</v>
      </c>
      <c r="F130" s="33" t="n">
        <v>0</v>
      </c>
      <c r="G130" s="33" t="n">
        <v>0</v>
      </c>
    </row>
    <row collapsed="false" customFormat="false" customHeight="false" hidden="false" ht="14.5" outlineLevel="0" r="131">
      <c r="A131" s="33"/>
      <c r="B131" s="33" t="n">
        <v>0</v>
      </c>
      <c r="C131" s="33" t="n">
        <v>0</v>
      </c>
      <c r="D131" s="33" t="n">
        <v>0</v>
      </c>
      <c r="E131" s="33" t="n">
        <v>0</v>
      </c>
      <c r="F131" s="33" t="n">
        <v>0</v>
      </c>
      <c r="G131" s="33" t="n">
        <v>0</v>
      </c>
    </row>
    <row collapsed="false" customFormat="false" customHeight="false" hidden="false" ht="14.5" outlineLevel="0" r="132">
      <c r="A132" s="33"/>
      <c r="B132" s="33" t="n">
        <v>0</v>
      </c>
      <c r="C132" s="33" t="n">
        <v>0</v>
      </c>
      <c r="D132" s="33" t="n">
        <v>0</v>
      </c>
      <c r="E132" s="33" t="n">
        <v>0</v>
      </c>
      <c r="F132" s="33" t="n">
        <v>0</v>
      </c>
      <c r="G132" s="33" t="n">
        <v>0</v>
      </c>
    </row>
    <row collapsed="false" customFormat="false" customHeight="true" hidden="false" ht="15.65" outlineLevel="0" r="134">
      <c r="A134" s="31" t="s">
        <v>46</v>
      </c>
      <c r="B134" s="31"/>
      <c r="C134" s="32" t="n">
        <v>2</v>
      </c>
    </row>
    <row collapsed="false" customFormat="false" customHeight="true" hidden="false" ht="15.65" outlineLevel="0" r="135">
      <c r="A135" s="31" t="s">
        <v>47</v>
      </c>
      <c r="B135" s="31"/>
    </row>
    <row collapsed="false" customFormat="false" customHeight="false" hidden="false" ht="14.5" outlineLevel="0" r="136">
      <c r="A136" s="33"/>
      <c r="B136" s="33" t="n">
        <v>0</v>
      </c>
      <c r="C136" s="33" t="n">
        <v>0</v>
      </c>
      <c r="D136" s="33" t="n">
        <v>0</v>
      </c>
      <c r="E136" s="33" t="n">
        <v>0</v>
      </c>
      <c r="F136" s="33" t="n">
        <v>0</v>
      </c>
      <c r="G136" s="33" t="n">
        <v>0</v>
      </c>
    </row>
    <row collapsed="false" customFormat="false" customHeight="false" hidden="false" ht="14.5" outlineLevel="0" r="137">
      <c r="A137" s="33"/>
      <c r="B137" s="33" t="n">
        <v>0</v>
      </c>
      <c r="C137" s="33" t="n">
        <v>0</v>
      </c>
      <c r="D137" s="33" t="n">
        <v>0</v>
      </c>
      <c r="E137" s="33" t="n">
        <v>0</v>
      </c>
      <c r="F137" s="33" t="n">
        <v>0</v>
      </c>
      <c r="G137" s="33" t="n">
        <v>0</v>
      </c>
    </row>
    <row collapsed="false" customFormat="false" customHeight="false" hidden="false" ht="14.5" outlineLevel="0" r="138">
      <c r="A138" s="33"/>
      <c r="B138" s="33" t="n">
        <v>0</v>
      </c>
      <c r="C138" s="33" t="n">
        <v>0</v>
      </c>
      <c r="D138" s="33" t="n">
        <v>0</v>
      </c>
      <c r="E138" s="33" t="n">
        <v>0</v>
      </c>
      <c r="F138" s="33" t="n">
        <v>0</v>
      </c>
      <c r="G138" s="33" t="n">
        <v>0</v>
      </c>
    </row>
    <row collapsed="false" customFormat="false" customHeight="false" hidden="false" ht="14.5" outlineLevel="0" r="139">
      <c r="A139" s="33"/>
      <c r="B139" s="33" t="n">
        <v>0</v>
      </c>
      <c r="C139" s="33" t="n">
        <v>0</v>
      </c>
      <c r="D139" s="33" t="n">
        <v>0</v>
      </c>
      <c r="E139" s="33" t="n">
        <v>0</v>
      </c>
      <c r="F139" s="33" t="n">
        <v>0</v>
      </c>
      <c r="G139" s="33" t="n">
        <v>0</v>
      </c>
    </row>
    <row collapsed="false" customFormat="false" customHeight="false" hidden="false" ht="14.5" outlineLevel="0" r="140">
      <c r="A140" s="33"/>
      <c r="B140" s="33" t="n">
        <v>0</v>
      </c>
      <c r="C140" s="33" t="n">
        <v>0</v>
      </c>
      <c r="D140" s="33" t="n">
        <v>0</v>
      </c>
      <c r="E140" s="33" t="n">
        <v>0</v>
      </c>
      <c r="F140" s="33" t="n">
        <v>0</v>
      </c>
      <c r="G140" s="33" t="n">
        <v>0</v>
      </c>
    </row>
    <row collapsed="false" customFormat="false" customHeight="false" hidden="false" ht="14.5" outlineLevel="0" r="141">
      <c r="A141" s="33"/>
      <c r="B141" s="33" t="n">
        <v>0</v>
      </c>
      <c r="C141" s="33" t="n">
        <v>0</v>
      </c>
      <c r="D141" s="33" t="n">
        <v>0</v>
      </c>
      <c r="E141" s="33" t="n">
        <v>0</v>
      </c>
      <c r="F141" s="33" t="n">
        <v>0</v>
      </c>
      <c r="G141" s="33" t="n">
        <v>0</v>
      </c>
    </row>
    <row collapsed="false" customFormat="false" customHeight="true" hidden="false" ht="24.6" outlineLevel="0" r="144">
      <c r="A144" s="17" t="s">
        <v>51</v>
      </c>
      <c r="B144" s="17"/>
      <c r="C144" s="17"/>
      <c r="D144" s="17"/>
      <c r="E144" s="17"/>
      <c r="F144" s="17"/>
      <c r="G144" s="17"/>
      <c r="H144" s="17"/>
      <c r="I144" s="17"/>
      <c r="J144" s="17"/>
    </row>
    <row collapsed="false" customFormat="false" customHeight="false" hidden="false" ht="14.5" outlineLevel="0" r="145">
      <c r="A145" s="16"/>
      <c r="B145" s="16"/>
      <c r="C145" s="16"/>
      <c r="D145" s="16"/>
      <c r="E145" s="16"/>
      <c r="F145" s="16"/>
      <c r="G145" s="16"/>
      <c r="H145" s="16"/>
      <c r="I145" s="16"/>
      <c r="J145" s="16"/>
    </row>
    <row collapsed="false" customFormat="false" customHeight="true" hidden="false" ht="15.65" outlineLevel="0" r="147">
      <c r="A147" s="31" t="s">
        <v>46</v>
      </c>
      <c r="B147" s="31"/>
      <c r="C147" s="32" t="n">
        <v>1</v>
      </c>
    </row>
    <row collapsed="false" customFormat="false" customHeight="true" hidden="false" ht="15.65" outlineLevel="0" r="148">
      <c r="A148" s="31" t="s">
        <v>47</v>
      </c>
      <c r="B148" s="31"/>
    </row>
    <row collapsed="false" customFormat="false" customHeight="false" hidden="false" ht="14.5" outlineLevel="0" r="149">
      <c r="A149" s="33"/>
      <c r="B149" s="33" t="n">
        <v>4.165E-010</v>
      </c>
      <c r="C149" s="33" t="n">
        <v>8.8853E-010</v>
      </c>
      <c r="D149" s="33" t="n">
        <v>1.8062E-009</v>
      </c>
      <c r="E149" s="33" t="n">
        <v>-3.5942E-009</v>
      </c>
      <c r="F149" s="33" t="n">
        <v>-1.4044E-009</v>
      </c>
      <c r="G149" s="33" t="n">
        <v>2.7779E-009</v>
      </c>
    </row>
    <row collapsed="false" customFormat="false" customHeight="false" hidden="false" ht="14.5" outlineLevel="0" r="150">
      <c r="A150" s="33"/>
      <c r="B150" s="33" t="n">
        <v>-2.9821E-009</v>
      </c>
      <c r="C150" s="33" t="n">
        <v>-6.0158E-009</v>
      </c>
      <c r="D150" s="33" t="n">
        <v>-8.4323E-008</v>
      </c>
      <c r="E150" s="33" t="n">
        <v>-1.0222E-008</v>
      </c>
      <c r="F150" s="33" t="n">
        <v>8.5907E-010</v>
      </c>
      <c r="G150" s="33" t="n">
        <v>-2.999E-009</v>
      </c>
    </row>
    <row collapsed="false" customFormat="false" customHeight="false" hidden="false" ht="14.5" outlineLevel="0" r="151">
      <c r="A151" s="33"/>
      <c r="B151" s="33" t="n">
        <v>2.4172E-006</v>
      </c>
      <c r="C151" s="33" t="n">
        <v>0.00014388</v>
      </c>
      <c r="D151" s="33" t="n">
        <v>0.0013559</v>
      </c>
      <c r="E151" s="33" t="n">
        <v>0.00021831</v>
      </c>
      <c r="F151" s="33" t="n">
        <v>-1.1444E-006</v>
      </c>
      <c r="G151" s="33" t="n">
        <v>3.2844E-006</v>
      </c>
    </row>
    <row collapsed="false" customFormat="false" customHeight="false" hidden="false" ht="14.5" outlineLevel="0" r="152">
      <c r="A152" s="33"/>
      <c r="B152" s="33" t="n">
        <v>-6.6033E-009</v>
      </c>
      <c r="C152" s="33" t="n">
        <v>-8.8599E-008</v>
      </c>
      <c r="D152" s="33" t="n">
        <v>-8.3428E-007</v>
      </c>
      <c r="E152" s="33" t="n">
        <v>-1.2712E-007</v>
      </c>
      <c r="F152" s="33" t="n">
        <v>1.7938E-009</v>
      </c>
      <c r="G152" s="33" t="n">
        <v>-2.8899E-009</v>
      </c>
    </row>
    <row collapsed="false" customFormat="false" customHeight="false" hidden="false" ht="14.5" outlineLevel="0" r="153">
      <c r="A153" s="33"/>
      <c r="B153" s="33" t="n">
        <v>-1.6021E-010</v>
      </c>
      <c r="C153" s="33" t="n">
        <v>2.2669E-009</v>
      </c>
      <c r="D153" s="33" t="n">
        <v>2.5003E-008</v>
      </c>
      <c r="E153" s="33" t="n">
        <v>5.8774E-009</v>
      </c>
      <c r="F153" s="33" t="n">
        <v>6.7865E-010</v>
      </c>
      <c r="G153" s="33" t="n">
        <v>-1.3203E-009</v>
      </c>
    </row>
    <row collapsed="false" customFormat="false" customHeight="false" hidden="false" ht="14.5" outlineLevel="0" r="154">
      <c r="A154" s="33"/>
      <c r="B154" s="33" t="n">
        <v>1.2962E-010</v>
      </c>
      <c r="C154" s="33" t="n">
        <v>-3.8964E-010</v>
      </c>
      <c r="D154" s="33" t="n">
        <v>-1.8062E-009</v>
      </c>
      <c r="E154" s="33" t="n">
        <v>-1.0051E-009</v>
      </c>
      <c r="F154" s="33" t="n">
        <v>1.3553E-010</v>
      </c>
      <c r="G154" s="33" t="n">
        <v>-1.3126E-008</v>
      </c>
    </row>
    <row collapsed="false" customFormat="false" customHeight="true" hidden="false" ht="15.65" outlineLevel="0" r="156">
      <c r="A156" s="31" t="s">
        <v>46</v>
      </c>
      <c r="B156" s="31"/>
      <c r="C156" s="32" t="n">
        <v>2</v>
      </c>
    </row>
    <row collapsed="false" customFormat="false" customHeight="true" hidden="false" ht="15.65" outlineLevel="0" r="157">
      <c r="A157" s="31" t="s">
        <v>47</v>
      </c>
      <c r="B157" s="31"/>
    </row>
    <row collapsed="false" customFormat="false" customHeight="false" hidden="false" ht="14.5" outlineLevel="0" r="158">
      <c r="A158" s="33"/>
      <c r="B158" s="33" t="n">
        <v>9.6377E-007</v>
      </c>
      <c r="C158" s="33" t="n">
        <v>4.5563E-008</v>
      </c>
      <c r="D158" s="33" t="n">
        <v>3.4959E-008</v>
      </c>
      <c r="E158" s="33" t="n">
        <v>7.5278E-008</v>
      </c>
      <c r="F158" s="33" t="n">
        <v>-4.7254E-007</v>
      </c>
      <c r="G158" s="33" t="n">
        <v>-4.0256E-007</v>
      </c>
    </row>
    <row collapsed="false" customFormat="false" customHeight="false" hidden="false" ht="14.5" outlineLevel="0" r="159">
      <c r="A159" s="33"/>
      <c r="B159" s="33" t="n">
        <v>-6.9472E-008</v>
      </c>
      <c r="C159" s="33" t="n">
        <v>1.4298E-006</v>
      </c>
      <c r="D159" s="33" t="n">
        <v>-4.3584E-006</v>
      </c>
      <c r="E159" s="33" t="n">
        <v>2.4688E-006</v>
      </c>
      <c r="F159" s="33" t="n">
        <v>8.2371E-009</v>
      </c>
      <c r="G159" s="33" t="n">
        <v>-6.1758E-008</v>
      </c>
    </row>
    <row collapsed="false" customFormat="false" customHeight="false" hidden="false" ht="14.5" outlineLevel="0" r="160">
      <c r="A160" s="33"/>
      <c r="B160" s="33" t="n">
        <v>3.0941E-005</v>
      </c>
      <c r="C160" s="33" t="n">
        <v>0.0018394</v>
      </c>
      <c r="D160" s="33" t="n">
        <v>0.017257</v>
      </c>
      <c r="E160" s="33" t="n">
        <v>0.0027895</v>
      </c>
      <c r="F160" s="33" t="n">
        <v>-1.4624E-005</v>
      </c>
      <c r="G160" s="33" t="n">
        <v>4.2009E-005</v>
      </c>
    </row>
    <row collapsed="false" customFormat="false" customHeight="false" hidden="false" ht="14.5" outlineLevel="0" r="161">
      <c r="A161" s="33"/>
      <c r="B161" s="33" t="n">
        <v>-1.4953E-007</v>
      </c>
      <c r="C161" s="33" t="n">
        <v>1.4126E-006</v>
      </c>
      <c r="D161" s="33" t="n">
        <v>-1.6336E-005</v>
      </c>
      <c r="E161" s="33" t="n">
        <v>2.6042E-006</v>
      </c>
      <c r="F161" s="33" t="n">
        <v>2.3076E-008</v>
      </c>
      <c r="G161" s="33" t="n">
        <v>-7.9341E-008</v>
      </c>
    </row>
    <row collapsed="false" customFormat="false" customHeight="false" hidden="false" ht="14.5" outlineLevel="0" r="162">
      <c r="A162" s="33"/>
      <c r="B162" s="33" t="n">
        <v>-4.7932E-007</v>
      </c>
      <c r="C162" s="33" t="n">
        <v>1.1828E-008</v>
      </c>
      <c r="D162" s="33" t="n">
        <v>3.0449E-007</v>
      </c>
      <c r="E162" s="33" t="n">
        <v>1.5702E-008</v>
      </c>
      <c r="F162" s="33" t="n">
        <v>2.3482E-007</v>
      </c>
      <c r="G162" s="33" t="n">
        <v>1.9989E-007</v>
      </c>
    </row>
    <row collapsed="false" customFormat="false" customHeight="false" hidden="false" ht="14.5" outlineLevel="0" r="163">
      <c r="A163" s="33"/>
      <c r="B163" s="33" t="n">
        <v>3.8361E-008</v>
      </c>
      <c r="C163" s="33" t="n">
        <v>-8.8271E-008</v>
      </c>
      <c r="D163" s="33" t="n">
        <v>-5.4536E-008</v>
      </c>
      <c r="E163" s="33" t="n">
        <v>9.0601E-008</v>
      </c>
      <c r="F163" s="33" t="n">
        <v>-2.6605E-008</v>
      </c>
      <c r="G163" s="33" t="n">
        <v>-2.1576E-009</v>
      </c>
    </row>
    <row collapsed="false" customFormat="false" customHeight="true" hidden="false" ht="24.6" outlineLevel="0" r="166">
      <c r="A166" s="17" t="s">
        <v>52</v>
      </c>
      <c r="B166" s="17"/>
      <c r="C166" s="17"/>
      <c r="D166" s="17"/>
      <c r="E166" s="17"/>
      <c r="F166" s="17"/>
      <c r="G166" s="17"/>
      <c r="H166" s="17"/>
      <c r="I166" s="17"/>
      <c r="J166" s="17"/>
    </row>
    <row collapsed="false" customFormat="false" customHeight="false" hidden="false" ht="14.5" outlineLevel="0" r="167">
      <c r="A167" s="16"/>
      <c r="B167" s="16"/>
      <c r="C167" s="16"/>
      <c r="D167" s="16"/>
      <c r="E167" s="16"/>
      <c r="F167" s="16"/>
      <c r="G167" s="16"/>
      <c r="H167" s="16"/>
      <c r="I167" s="16"/>
      <c r="J167" s="16"/>
    </row>
    <row collapsed="false" customFormat="false" customHeight="true" hidden="false" ht="15.65" outlineLevel="0" r="169">
      <c r="A169" s="31" t="s">
        <v>46</v>
      </c>
      <c r="B169" s="31"/>
      <c r="C169" s="32" t="n">
        <v>1</v>
      </c>
    </row>
    <row collapsed="false" customFormat="false" customHeight="true" hidden="false" ht="15.65" outlineLevel="0" r="170">
      <c r="A170" s="31" t="s">
        <v>47</v>
      </c>
      <c r="B170" s="31"/>
    </row>
    <row collapsed="false" customFormat="false" customHeight="false" hidden="false" ht="14.5" outlineLevel="0" r="171">
      <c r="A171" s="33"/>
      <c r="B171" s="33" t="n">
        <v>913.14</v>
      </c>
      <c r="C171" s="33" t="n">
        <v>-0.043334</v>
      </c>
      <c r="D171" s="33" t="n">
        <v>-0.088013</v>
      </c>
      <c r="E171" s="33" t="n">
        <v>-0.057034</v>
      </c>
      <c r="F171" s="33" t="n">
        <v>-455.49</v>
      </c>
      <c r="G171" s="33" t="n">
        <v>-76.623</v>
      </c>
    </row>
    <row collapsed="false" customFormat="false" customHeight="false" hidden="false" ht="14.5" outlineLevel="0" r="172">
      <c r="A172" s="33"/>
      <c r="B172" s="33" t="n">
        <v>-0.044982</v>
      </c>
      <c r="C172" s="33" t="n">
        <v>1632.8</v>
      </c>
      <c r="D172" s="33" t="n">
        <v>40.902</v>
      </c>
      <c r="E172" s="33" t="n">
        <v>2543.8</v>
      </c>
      <c r="F172" s="33" t="n">
        <v>0.026473</v>
      </c>
      <c r="G172" s="33" t="n">
        <v>-0.36022</v>
      </c>
    </row>
    <row collapsed="false" customFormat="false" customHeight="false" hidden="false" ht="14.5" outlineLevel="0" r="173">
      <c r="A173" s="33"/>
      <c r="B173" s="33" t="n">
        <v>-0.082309</v>
      </c>
      <c r="C173" s="33" t="n">
        <v>41.612</v>
      </c>
      <c r="D173" s="33" t="n">
        <v>698.34</v>
      </c>
      <c r="E173" s="33" t="n">
        <v>78.257</v>
      </c>
      <c r="F173" s="33" t="n">
        <v>0.073401</v>
      </c>
      <c r="G173" s="33" t="n">
        <v>0.025062</v>
      </c>
    </row>
    <row collapsed="false" customFormat="false" customHeight="false" hidden="false" ht="14.5" outlineLevel="0" r="174">
      <c r="A174" s="33"/>
      <c r="B174" s="33" t="n">
        <v>-0.064065</v>
      </c>
      <c r="C174" s="33" t="n">
        <v>2543.5</v>
      </c>
      <c r="D174" s="33" t="n">
        <v>77.259</v>
      </c>
      <c r="E174" s="33" t="n">
        <v>4862.5</v>
      </c>
      <c r="F174" s="33" t="n">
        <v>0.021394</v>
      </c>
      <c r="G174" s="33" t="n">
        <v>-0.5612</v>
      </c>
    </row>
    <row collapsed="false" customFormat="false" customHeight="false" hidden="false" ht="14.5" outlineLevel="0" r="175">
      <c r="A175" s="33"/>
      <c r="B175" s="33" t="n">
        <v>-455.45</v>
      </c>
      <c r="C175" s="33" t="n">
        <v>0.021656</v>
      </c>
      <c r="D175" s="33" t="n">
        <v>0.078627</v>
      </c>
      <c r="E175" s="33" t="n">
        <v>0.012054</v>
      </c>
      <c r="F175" s="33" t="n">
        <v>227.23</v>
      </c>
      <c r="G175" s="33" t="n">
        <v>38.975</v>
      </c>
    </row>
    <row collapsed="false" customFormat="false" customHeight="false" hidden="false" ht="14.5" outlineLevel="0" r="176">
      <c r="A176" s="33"/>
      <c r="B176" s="33" t="n">
        <v>-75.615</v>
      </c>
      <c r="C176" s="33" t="n">
        <v>-0.3669</v>
      </c>
      <c r="D176" s="33" t="n">
        <v>0.051962</v>
      </c>
      <c r="E176" s="33" t="n">
        <v>-0.60022</v>
      </c>
      <c r="F176" s="33" t="n">
        <v>38.442</v>
      </c>
      <c r="G176" s="33" t="n">
        <v>3551.4</v>
      </c>
    </row>
    <row collapsed="false" customFormat="false" customHeight="true" hidden="false" ht="15.65" outlineLevel="0" r="178">
      <c r="A178" s="31" t="s">
        <v>46</v>
      </c>
      <c r="B178" s="31"/>
      <c r="C178" s="32" t="n">
        <v>2</v>
      </c>
    </row>
    <row collapsed="false" customFormat="false" customHeight="true" hidden="false" ht="15.65" outlineLevel="0" r="179">
      <c r="A179" s="31" t="s">
        <v>47</v>
      </c>
      <c r="B179" s="31"/>
    </row>
    <row collapsed="false" customFormat="false" customHeight="false" hidden="false" ht="14.5" outlineLevel="0" r="180">
      <c r="A180" s="33"/>
      <c r="B180" s="33" t="n">
        <v>913.24</v>
      </c>
      <c r="C180" s="33" t="n">
        <v>-0.043468</v>
      </c>
      <c r="D180" s="33" t="n">
        <v>-0.088042</v>
      </c>
      <c r="E180" s="33" t="n">
        <v>-0.057117</v>
      </c>
      <c r="F180" s="33" t="n">
        <v>-455.54</v>
      </c>
      <c r="G180" s="33" t="n">
        <v>-76.632</v>
      </c>
    </row>
    <row collapsed="false" customFormat="false" customHeight="false" hidden="false" ht="14.5" outlineLevel="0" r="181">
      <c r="A181" s="33"/>
      <c r="B181" s="33" t="n">
        <v>-0.044948</v>
      </c>
      <c r="C181" s="33" t="n">
        <v>1632.9</v>
      </c>
      <c r="D181" s="33" t="n">
        <v>40.903</v>
      </c>
      <c r="E181" s="33" t="n">
        <v>2544</v>
      </c>
      <c r="F181" s="33" t="n">
        <v>0.026489</v>
      </c>
      <c r="G181" s="33" t="n">
        <v>-0.36052</v>
      </c>
    </row>
    <row collapsed="false" customFormat="false" customHeight="false" hidden="false" ht="14.5" outlineLevel="0" r="182">
      <c r="A182" s="33"/>
      <c r="B182" s="33" t="n">
        <v>-0.081937</v>
      </c>
      <c r="C182" s="33" t="n">
        <v>41.627</v>
      </c>
      <c r="D182" s="33" t="n">
        <v>698.47</v>
      </c>
      <c r="E182" s="33" t="n">
        <v>78.279</v>
      </c>
      <c r="F182" s="33" t="n">
        <v>0.073261</v>
      </c>
      <c r="G182" s="33" t="n">
        <v>0.025186</v>
      </c>
    </row>
    <row collapsed="false" customFormat="false" customHeight="false" hidden="false" ht="14.5" outlineLevel="0" r="183">
      <c r="A183" s="33"/>
      <c r="B183" s="33" t="n">
        <v>-0.064129</v>
      </c>
      <c r="C183" s="33" t="n">
        <v>2543.7</v>
      </c>
      <c r="D183" s="33" t="n">
        <v>77.26</v>
      </c>
      <c r="E183" s="33" t="n">
        <v>4862.7</v>
      </c>
      <c r="F183" s="33" t="n">
        <v>0.021357</v>
      </c>
      <c r="G183" s="33" t="n">
        <v>-0.5614</v>
      </c>
    </row>
    <row collapsed="false" customFormat="false" customHeight="false" hidden="false" ht="14.5" outlineLevel="0" r="184">
      <c r="A184" s="33"/>
      <c r="B184" s="33" t="n">
        <v>-455.5</v>
      </c>
      <c r="C184" s="33" t="n">
        <v>0.021791</v>
      </c>
      <c r="D184" s="33" t="n">
        <v>0.078591</v>
      </c>
      <c r="E184" s="33" t="n">
        <v>0.012105</v>
      </c>
      <c r="F184" s="33" t="n">
        <v>227.26</v>
      </c>
      <c r="G184" s="33" t="n">
        <v>38.98</v>
      </c>
    </row>
    <row collapsed="false" customFormat="false" customHeight="false" hidden="false" ht="14.5" outlineLevel="0" r="185">
      <c r="A185" s="33"/>
      <c r="B185" s="33" t="n">
        <v>-75.623</v>
      </c>
      <c r="C185" s="33" t="n">
        <v>-0.36678</v>
      </c>
      <c r="D185" s="33" t="n">
        <v>0.051959</v>
      </c>
      <c r="E185" s="33" t="n">
        <v>-0.5997</v>
      </c>
      <c r="F185" s="33" t="n">
        <v>38.446</v>
      </c>
      <c r="G185" s="33" t="n">
        <v>3551.7</v>
      </c>
    </row>
    <row collapsed="false" customFormat="false" customHeight="true" hidden="false" ht="24.6" outlineLevel="0" r="188">
      <c r="A188" s="17" t="s">
        <v>53</v>
      </c>
      <c r="B188" s="17"/>
      <c r="C188" s="17"/>
      <c r="D188" s="17"/>
      <c r="E188" s="17"/>
      <c r="F188" s="17"/>
      <c r="G188" s="17"/>
      <c r="H188" s="17"/>
      <c r="I188" s="17"/>
      <c r="J188" s="17"/>
    </row>
    <row collapsed="false" customFormat="false" customHeight="true" hidden="false" ht="15.65" outlineLevel="0" r="189">
      <c r="A189" s="16" t="s">
        <v>54</v>
      </c>
      <c r="B189" s="16"/>
      <c r="C189" s="16"/>
      <c r="D189" s="16"/>
      <c r="E189" s="16"/>
      <c r="F189" s="16"/>
      <c r="G189" s="16"/>
      <c r="H189" s="16"/>
      <c r="I189" s="16"/>
      <c r="J189" s="16"/>
    </row>
    <row collapsed="false" customFormat="false" customHeight="true" hidden="false" ht="15.65" outlineLevel="0" r="191">
      <c r="A191" s="31" t="s">
        <v>46</v>
      </c>
      <c r="B191" s="31"/>
      <c r="C191" s="32" t="n">
        <v>1</v>
      </c>
    </row>
    <row collapsed="false" customFormat="false" customHeight="false" hidden="false" ht="15.65" outlineLevel="0" r="192">
      <c r="A192" s="31" t="s">
        <v>47</v>
      </c>
      <c r="B192" s="32" t="s">
        <v>55</v>
      </c>
      <c r="C192" s="32" t="s">
        <v>56</v>
      </c>
      <c r="E192" s="32" t="s">
        <v>57</v>
      </c>
    </row>
    <row collapsed="false" customFormat="false" customHeight="true" hidden="false" ht="14.5" outlineLevel="0" r="193">
      <c r="B193" s="33" t="n">
        <v>-0.00117352447649902</v>
      </c>
      <c r="C193" s="33" t="n">
        <v>6.72379989759067</v>
      </c>
      <c r="E193" s="34" t="str">
        <f aca="false">COMPLEX(B193,C193)</f>
        <v>-0.00117352447649902+6.72379989759067i</v>
      </c>
      <c r="G193" s="22" t="s">
        <v>58</v>
      </c>
      <c r="H193" s="22"/>
      <c r="I193" s="22"/>
      <c r="J193" s="22"/>
    </row>
    <row collapsed="false" customFormat="false" customHeight="false" hidden="false" ht="14.5" outlineLevel="0" r="194">
      <c r="B194" s="33" t="n">
        <v>-3.60131236028449E-005</v>
      </c>
      <c r="C194" s="33" t="n">
        <v>0.206339996857262</v>
      </c>
      <c r="E194" s="34" t="str">
        <f aca="false">COMPLEX(B194,C194)</f>
        <v>-3.60131236028449e-05+0.206339996857262i</v>
      </c>
      <c r="G194" s="22"/>
      <c r="H194" s="22"/>
      <c r="I194" s="22"/>
      <c r="J194" s="22"/>
    </row>
    <row collapsed="false" customFormat="false" customHeight="false" hidden="false" ht="14.5" outlineLevel="0" r="195">
      <c r="B195" s="33" t="n">
        <v>-3449.94619251884</v>
      </c>
      <c r="C195" s="33" t="n">
        <v>19.2683347693569</v>
      </c>
      <c r="E195" s="34" t="str">
        <f aca="false">COMPLEX(B195,C195)</f>
        <v>-3449.94619251884+19.2683347693569i</v>
      </c>
      <c r="G195" s="22"/>
      <c r="H195" s="22"/>
      <c r="I195" s="22"/>
      <c r="J195" s="22"/>
    </row>
    <row collapsed="false" customFormat="false" customHeight="false" hidden="false" ht="14.5" outlineLevel="0" r="196">
      <c r="B196" s="33" t="n">
        <v>2.1014</v>
      </c>
      <c r="C196" s="33" t="n">
        <v>0</v>
      </c>
      <c r="E196" s="34" t="str">
        <f aca="false">COMPLEX(B196,C196)</f>
        <v>2.1014</v>
      </c>
    </row>
    <row collapsed="false" customFormat="false" customHeight="false" hidden="false" ht="14.5" outlineLevel="0" r="197">
      <c r="B197" s="33" t="n">
        <v>-3.34519954144722</v>
      </c>
      <c r="C197" s="33" t="n">
        <v>0.00175154254409917</v>
      </c>
      <c r="E197" s="34" t="str">
        <f aca="false">COMPLEX(B197,C197)</f>
        <v>-3.34519954144722+0.00175154254409917i</v>
      </c>
    </row>
    <row collapsed="false" customFormat="false" customHeight="false" hidden="false" ht="14.5" outlineLevel="0" r="198">
      <c r="B198" s="33" t="n">
        <v>0.00409183468380098</v>
      </c>
      <c r="C198" s="33" t="n">
        <v>-0.215061077112806</v>
      </c>
      <c r="E198" s="34" t="str">
        <f aca="false">COMPLEX(B198,C198)</f>
        <v>0.00409183468380098-0.215061077112806i</v>
      </c>
    </row>
    <row collapsed="false" customFormat="false" customHeight="true" hidden="false" ht="15.65" outlineLevel="0" r="201">
      <c r="A201" s="31" t="s">
        <v>46</v>
      </c>
      <c r="B201" s="31"/>
      <c r="C201" s="32" t="n">
        <v>2</v>
      </c>
    </row>
    <row collapsed="false" customFormat="false" customHeight="false" hidden="false" ht="15.65" outlineLevel="0" r="202">
      <c r="A202" s="31" t="s">
        <v>47</v>
      </c>
      <c r="B202" s="32" t="s">
        <v>55</v>
      </c>
      <c r="C202" s="32" t="s">
        <v>56</v>
      </c>
      <c r="E202" s="32" t="s">
        <v>57</v>
      </c>
    </row>
    <row collapsed="false" customFormat="false" customHeight="true" hidden="false" ht="14.5" outlineLevel="0" r="203">
      <c r="B203" s="33" t="n">
        <v>1.22464679914735E-016</v>
      </c>
      <c r="C203" s="33" t="n">
        <v>2</v>
      </c>
      <c r="E203" s="34" t="str">
        <f aca="false">COMPLEX(B203,C203)</f>
        <v>1.22464679914735e-16+2i</v>
      </c>
      <c r="G203" s="22" t="s">
        <v>58</v>
      </c>
      <c r="H203" s="22"/>
      <c r="I203" s="22"/>
      <c r="J203" s="22"/>
    </row>
    <row collapsed="false" customFormat="false" customHeight="false" hidden="false" ht="14.5" outlineLevel="0" r="204">
      <c r="B204" s="33" t="n">
        <v>2.37385535546723E-015</v>
      </c>
      <c r="C204" s="33" t="n">
        <v>38.768</v>
      </c>
      <c r="E204" s="34" t="str">
        <f aca="false">COMPLEX(B204,C204)</f>
        <v>2.37385535546723e-15+38.768i</v>
      </c>
      <c r="G204" s="22"/>
      <c r="H204" s="22"/>
      <c r="I204" s="22"/>
      <c r="J204" s="22"/>
    </row>
    <row collapsed="false" customFormat="false" customHeight="false" hidden="false" ht="14.5" outlineLevel="0" r="205">
      <c r="B205" s="33" t="n">
        <v>-0.871104313145342</v>
      </c>
      <c r="C205" s="33" t="n">
        <v>0.00668973239991841</v>
      </c>
      <c r="E205" s="34" t="str">
        <f aca="false">COMPLEX(B205,C205)</f>
        <v>-0.871104313145342+0.00668973239991841i</v>
      </c>
      <c r="G205" s="22"/>
      <c r="H205" s="22"/>
      <c r="I205" s="22"/>
      <c r="J205" s="22"/>
    </row>
    <row collapsed="false" customFormat="false" customHeight="false" hidden="false" ht="14.5" outlineLevel="0" r="206">
      <c r="B206" s="33" t="n">
        <v>3418.6</v>
      </c>
      <c r="C206" s="33" t="n">
        <v>0</v>
      </c>
      <c r="E206" s="34" t="str">
        <f aca="false">COMPLEX(B206,C206)</f>
        <v>3418.6</v>
      </c>
    </row>
    <row collapsed="false" customFormat="false" customHeight="false" hidden="false" ht="14.5" outlineLevel="0" r="207">
      <c r="B207" s="33" t="n">
        <v>-3.24119165709904</v>
      </c>
      <c r="C207" s="33" t="n">
        <v>0.00735404321321814</v>
      </c>
      <c r="E207" s="34" t="str">
        <f aca="false">COMPLEX(B207,C207)</f>
        <v>-3.24119165709904+0.00735404321321814i</v>
      </c>
    </row>
    <row collapsed="false" customFormat="false" customHeight="false" hidden="false" ht="14.5" outlineLevel="0" r="208">
      <c r="B208" s="33" t="n">
        <v>0.0673137218911757</v>
      </c>
      <c r="C208" s="33" t="n">
        <v>-19.2838825152728</v>
      </c>
      <c r="E208" s="34" t="str">
        <f aca="false">COMPLEX(B208,C208)</f>
        <v>0.0673137218911757-19.2838825152728i</v>
      </c>
    </row>
  </sheetData>
  <mergeCells count="76">
    <mergeCell ref="D1:J1"/>
    <mergeCell ref="D2:J2"/>
    <mergeCell ref="D3:G4"/>
    <mergeCell ref="I3:J3"/>
    <mergeCell ref="I4:J4"/>
    <mergeCell ref="A7:J7"/>
    <mergeCell ref="A8:J8"/>
    <mergeCell ref="A11:J11"/>
    <mergeCell ref="A12:J12"/>
    <mergeCell ref="D16:J20"/>
    <mergeCell ref="D21:J22"/>
    <mergeCell ref="A26:J26"/>
    <mergeCell ref="A27:J27"/>
    <mergeCell ref="D31:J35"/>
    <mergeCell ref="D36:J37"/>
    <mergeCell ref="A41:J41"/>
    <mergeCell ref="A42:J42"/>
    <mergeCell ref="A44:C44"/>
    <mergeCell ref="D44:E44"/>
    <mergeCell ref="F44:G44"/>
    <mergeCell ref="A45:C45"/>
    <mergeCell ref="D45:E45"/>
    <mergeCell ref="L45:N45"/>
    <mergeCell ref="A46:C46"/>
    <mergeCell ref="D46:E46"/>
    <mergeCell ref="L46:N46"/>
    <mergeCell ref="A47:C47"/>
    <mergeCell ref="D47:E47"/>
    <mergeCell ref="L47:N47"/>
    <mergeCell ref="A48:C48"/>
    <mergeCell ref="D48:E48"/>
    <mergeCell ref="L48:N48"/>
    <mergeCell ref="A52:J52"/>
    <mergeCell ref="A53:J53"/>
    <mergeCell ref="A56:J56"/>
    <mergeCell ref="A57:J57"/>
    <mergeCell ref="A59:B59"/>
    <mergeCell ref="A60:B60"/>
    <mergeCell ref="A68:B68"/>
    <mergeCell ref="A69:B69"/>
    <mergeCell ref="A78:J78"/>
    <mergeCell ref="A79:J79"/>
    <mergeCell ref="A81:B81"/>
    <mergeCell ref="A82:B82"/>
    <mergeCell ref="A90:B90"/>
    <mergeCell ref="A91:B91"/>
    <mergeCell ref="A100:J100"/>
    <mergeCell ref="A101:J101"/>
    <mergeCell ref="A103:B103"/>
    <mergeCell ref="A104:B104"/>
    <mergeCell ref="A112:B112"/>
    <mergeCell ref="A113:B113"/>
    <mergeCell ref="A122:J122"/>
    <mergeCell ref="A123:J123"/>
    <mergeCell ref="A125:B125"/>
    <mergeCell ref="A126:B126"/>
    <mergeCell ref="A134:B134"/>
    <mergeCell ref="A135:B135"/>
    <mergeCell ref="A144:J144"/>
    <mergeCell ref="A145:J145"/>
    <mergeCell ref="A147:B147"/>
    <mergeCell ref="A148:B148"/>
    <mergeCell ref="A156:B156"/>
    <mergeCell ref="A157:B157"/>
    <mergeCell ref="A166:J166"/>
    <mergeCell ref="A167:J167"/>
    <mergeCell ref="A169:B169"/>
    <mergeCell ref="A170:B170"/>
    <mergeCell ref="A178:B178"/>
    <mergeCell ref="A179:B179"/>
    <mergeCell ref="A188:J188"/>
    <mergeCell ref="A189:J189"/>
    <mergeCell ref="A191:B191"/>
    <mergeCell ref="G193:J195"/>
    <mergeCell ref="A201:B201"/>
    <mergeCell ref="G203:J205"/>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71"/>
  <sheetViews>
    <sheetView colorId="64" defaultGridColor="true" rightToLeft="false" showFormulas="false" showGridLines="true" showOutlineSymbols="true" showRowColHeaders="true" showZeros="true" tabSelected="false" topLeftCell="A52" view="normal" windowProtection="false" workbookViewId="0" zoomScale="90" zoomScaleNormal="90" zoomScalePageLayoutView="179">
      <selection activeCell="G71" activeCellId="0" pane="topLeft" sqref="G71"/>
    </sheetView>
  </sheetViews>
  <cols>
    <col collapsed="false" hidden="false" max="18" min="1"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59</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72.35" outlineLevel="0" r="8">
      <c r="A8" s="16" t="s">
        <v>60</v>
      </c>
      <c r="B8" s="16"/>
      <c r="C8" s="16"/>
      <c r="D8" s="16"/>
      <c r="E8" s="16"/>
      <c r="F8" s="16"/>
      <c r="G8" s="16"/>
      <c r="H8" s="16"/>
      <c r="I8" s="16"/>
      <c r="J8" s="16"/>
    </row>
    <row collapsed="false" customFormat="false" customHeight="true" hidden="false" ht="24.6" outlineLevel="0" r="11">
      <c r="A11" s="17" t="s">
        <v>61</v>
      </c>
      <c r="B11" s="17"/>
      <c r="C11" s="17"/>
      <c r="D11" s="17"/>
      <c r="E11" s="17"/>
      <c r="F11" s="17"/>
      <c r="G11" s="17"/>
      <c r="H11" s="17"/>
      <c r="I11" s="17"/>
      <c r="J11" s="17"/>
    </row>
    <row collapsed="false" customFormat="false" customHeight="false" hidden="false" ht="29.85" outlineLevel="0" r="12">
      <c r="A12" s="18" t="s">
        <v>13</v>
      </c>
      <c r="B12" s="18" t="s">
        <v>14</v>
      </c>
    </row>
    <row collapsed="false" customFormat="false" customHeight="false" hidden="false" ht="14.5" outlineLevel="0" r="13">
      <c r="A13" s="19" t="s">
        <v>15</v>
      </c>
      <c r="B13" s="19" t="s">
        <v>16</v>
      </c>
    </row>
    <row collapsed="false" customFormat="false" customHeight="true" hidden="false" ht="14.5" outlineLevel="0" r="14">
      <c r="A14" s="20" t="n">
        <v>1</v>
      </c>
      <c r="B14" s="21" t="n">
        <v>0.001</v>
      </c>
      <c r="D14" s="22" t="s">
        <v>62</v>
      </c>
      <c r="E14" s="22"/>
      <c r="F14" s="22"/>
      <c r="G14" s="22"/>
      <c r="H14" s="22"/>
      <c r="I14" s="22"/>
      <c r="J14" s="22"/>
    </row>
    <row collapsed="false" customFormat="false" customHeight="false" hidden="false" ht="14.5" outlineLevel="0" r="15">
      <c r="A15" s="20" t="n">
        <v>2</v>
      </c>
      <c r="B15" s="21" t="n">
        <v>0.159</v>
      </c>
      <c r="D15" s="22"/>
      <c r="E15" s="22"/>
      <c r="F15" s="22"/>
      <c r="G15" s="22"/>
      <c r="H15" s="22"/>
      <c r="I15" s="22"/>
      <c r="J15" s="22"/>
    </row>
    <row collapsed="false" customFormat="false" customHeight="false" hidden="false" ht="14.5" outlineLevel="0" r="16">
      <c r="A16" s="20" t="n">
        <v>3</v>
      </c>
      <c r="B16" s="21" t="n">
        <v>0.317</v>
      </c>
      <c r="D16" s="22"/>
      <c r="E16" s="22"/>
      <c r="F16" s="22"/>
      <c r="G16" s="22"/>
      <c r="H16" s="22"/>
      <c r="I16" s="22"/>
      <c r="J16" s="22"/>
    </row>
    <row collapsed="false" customFormat="false" customHeight="false" hidden="false" ht="14.5" outlineLevel="0" r="17">
      <c r="A17" s="20" t="n">
        <v>4</v>
      </c>
      <c r="B17" s="21" t="n">
        <v>0.475</v>
      </c>
      <c r="D17" s="22"/>
      <c r="E17" s="22"/>
      <c r="F17" s="22"/>
      <c r="G17" s="22"/>
      <c r="H17" s="22"/>
      <c r="I17" s="22"/>
      <c r="J17" s="22"/>
    </row>
    <row collapsed="false" customFormat="false" customHeight="false" hidden="false" ht="14.5" outlineLevel="0" r="18">
      <c r="A18" s="20" t="n">
        <v>5</v>
      </c>
      <c r="B18" s="21" t="n">
        <v>0.632</v>
      </c>
      <c r="D18" s="22"/>
      <c r="E18" s="22"/>
      <c r="F18" s="22"/>
      <c r="G18" s="22"/>
      <c r="H18" s="22"/>
      <c r="I18" s="22"/>
      <c r="J18" s="22"/>
    </row>
    <row collapsed="false" customFormat="false" customHeight="false" hidden="false" ht="14.5" outlineLevel="0" r="19">
      <c r="A19" s="20" t="n">
        <v>6</v>
      </c>
      <c r="B19" s="21" t="n">
        <v>0.79</v>
      </c>
    </row>
    <row collapsed="false" customFormat="false" customHeight="false" hidden="false" ht="14.5" outlineLevel="0" r="20">
      <c r="A20" s="20" t="n">
        <v>7</v>
      </c>
      <c r="B20" s="21" t="n">
        <v>0.948</v>
      </c>
    </row>
    <row collapsed="false" customFormat="false" customHeight="false" hidden="false" ht="14.5" outlineLevel="0" r="21">
      <c r="A21" s="20" t="n">
        <v>8</v>
      </c>
      <c r="B21" s="21" t="n">
        <v>1.106</v>
      </c>
    </row>
    <row collapsed="false" customFormat="false" customHeight="false" hidden="false" ht="14.5" outlineLevel="0" r="22">
      <c r="A22" s="20" t="n">
        <v>9</v>
      </c>
      <c r="B22" s="21" t="n">
        <v>1.264</v>
      </c>
    </row>
    <row collapsed="false" customFormat="false" customHeight="false" hidden="false" ht="14.5" outlineLevel="0" r="23">
      <c r="A23" s="20" t="n">
        <v>10</v>
      </c>
      <c r="B23" s="21" t="n">
        <v>1.422</v>
      </c>
    </row>
    <row collapsed="false" customFormat="false" customHeight="false" hidden="false" ht="14.5" outlineLevel="0" r="24">
      <c r="A24" s="20" t="n">
        <v>11</v>
      </c>
      <c r="B24" s="21" t="n">
        <v>1.579</v>
      </c>
    </row>
    <row collapsed="false" customFormat="false" customHeight="false" hidden="false" ht="14.5" outlineLevel="0" r="25">
      <c r="A25" s="20" t="n">
        <v>12</v>
      </c>
      <c r="B25" s="21" t="n">
        <v>1.737</v>
      </c>
    </row>
    <row collapsed="false" customFormat="false" customHeight="false" hidden="false" ht="14.5" outlineLevel="0" r="26">
      <c r="A26" s="20" t="n">
        <v>13</v>
      </c>
      <c r="B26" s="21" t="n">
        <v>1.895</v>
      </c>
    </row>
    <row collapsed="false" customFormat="false" customHeight="false" hidden="false" ht="14.5" outlineLevel="0" r="27">
      <c r="A27" s="20" t="n">
        <v>14</v>
      </c>
      <c r="B27" s="21" t="n">
        <v>2.053</v>
      </c>
    </row>
    <row collapsed="false" customFormat="false" customHeight="false" hidden="false" ht="14.5" outlineLevel="0" r="28">
      <c r="A28" s="20" t="n">
        <v>15</v>
      </c>
      <c r="B28" s="21" t="n">
        <v>2.211</v>
      </c>
    </row>
    <row collapsed="false" customFormat="false" customHeight="false" hidden="false" ht="14.5" outlineLevel="0" r="29">
      <c r="A29" s="20" t="n">
        <v>16</v>
      </c>
      <c r="B29" s="21" t="n">
        <v>2.369</v>
      </c>
    </row>
    <row collapsed="false" customFormat="false" customHeight="false" hidden="false" ht="14.5" outlineLevel="0" r="30">
      <c r="A30" s="20" t="n">
        <v>17</v>
      </c>
      <c r="B30" s="21" t="n">
        <v>2.526</v>
      </c>
    </row>
    <row collapsed="false" customFormat="false" customHeight="false" hidden="false" ht="14.5" outlineLevel="0" r="31">
      <c r="A31" s="20" t="n">
        <v>18</v>
      </c>
      <c r="B31" s="21" t="n">
        <v>2.684</v>
      </c>
    </row>
    <row collapsed="false" customFormat="false" customHeight="false" hidden="false" ht="14.5" outlineLevel="0" r="32">
      <c r="A32" s="20" t="n">
        <v>19</v>
      </c>
      <c r="B32" s="21" t="n">
        <v>2.842</v>
      </c>
    </row>
    <row collapsed="false" customFormat="false" customHeight="false" hidden="false" ht="14.5" outlineLevel="0" r="33">
      <c r="A33" s="20" t="n">
        <v>20</v>
      </c>
      <c r="B33" s="21" t="n">
        <v>3</v>
      </c>
    </row>
    <row collapsed="false" customFormat="false" customHeight="true" hidden="false" ht="24.6" outlineLevel="0" r="36">
      <c r="A36" s="17" t="s">
        <v>63</v>
      </c>
      <c r="B36" s="17"/>
      <c r="C36" s="17"/>
      <c r="D36" s="17"/>
      <c r="E36" s="17"/>
      <c r="F36" s="17"/>
      <c r="G36" s="17"/>
      <c r="H36" s="17"/>
      <c r="I36" s="17"/>
      <c r="J36" s="17"/>
    </row>
    <row collapsed="false" customFormat="false" customHeight="false" hidden="false" ht="29.85" outlineLevel="0" r="37">
      <c r="A37" s="18" t="s">
        <v>13</v>
      </c>
      <c r="B37" s="18" t="s">
        <v>63</v>
      </c>
    </row>
    <row collapsed="false" customFormat="false" customHeight="false" hidden="false" ht="14.5" outlineLevel="0" r="38">
      <c r="A38" s="19" t="s">
        <v>15</v>
      </c>
      <c r="B38" s="19" t="s">
        <v>64</v>
      </c>
    </row>
    <row collapsed="false" customFormat="false" customHeight="true" hidden="false" ht="14.5" outlineLevel="0" r="39">
      <c r="A39" s="20" t="n">
        <v>1</v>
      </c>
      <c r="B39" s="21" t="n">
        <v>0</v>
      </c>
      <c r="D39" s="22" t="s">
        <v>65</v>
      </c>
      <c r="E39" s="22"/>
      <c r="F39" s="22"/>
      <c r="G39" s="22"/>
      <c r="H39" s="22"/>
      <c r="I39" s="22"/>
      <c r="J39" s="22"/>
    </row>
    <row collapsed="false" customFormat="false" customHeight="false" hidden="false" ht="14.5" outlineLevel="0" r="40">
      <c r="A40" s="20" t="n">
        <v>2</v>
      </c>
      <c r="B40" s="21" t="n">
        <v>0.3491</v>
      </c>
      <c r="D40" s="22"/>
      <c r="E40" s="22"/>
      <c r="F40" s="22"/>
      <c r="G40" s="22"/>
      <c r="H40" s="22"/>
      <c r="I40" s="22"/>
      <c r="J40" s="22"/>
    </row>
    <row collapsed="false" customFormat="false" customHeight="false" hidden="false" ht="14.5" outlineLevel="0" r="41">
      <c r="A41" s="20" t="n">
        <v>3</v>
      </c>
      <c r="B41" s="21" t="n">
        <v>0.6981</v>
      </c>
      <c r="D41" s="22"/>
      <c r="E41" s="22"/>
      <c r="F41" s="22"/>
      <c r="G41" s="22"/>
      <c r="H41" s="22"/>
      <c r="I41" s="22"/>
      <c r="J41" s="22"/>
    </row>
    <row collapsed="false" customFormat="false" customHeight="false" hidden="false" ht="14.5" outlineLevel="0" r="42">
      <c r="A42" s="20" t="n">
        <v>4</v>
      </c>
      <c r="B42" s="21" t="n">
        <v>1.0472</v>
      </c>
      <c r="D42" s="22"/>
      <c r="E42" s="22"/>
      <c r="F42" s="22"/>
      <c r="G42" s="22"/>
      <c r="H42" s="22"/>
      <c r="I42" s="22"/>
      <c r="J42" s="22"/>
    </row>
    <row collapsed="false" customFormat="false" customHeight="false" hidden="false" ht="14.5" outlineLevel="0" r="43">
      <c r="A43" s="20" t="n">
        <v>5</v>
      </c>
      <c r="B43" s="21" t="n">
        <v>1.3963</v>
      </c>
      <c r="D43" s="22"/>
      <c r="E43" s="22"/>
      <c r="F43" s="22"/>
      <c r="G43" s="22"/>
      <c r="H43" s="22"/>
      <c r="I43" s="22"/>
      <c r="J43" s="22"/>
    </row>
    <row collapsed="false" customFormat="false" customHeight="false" hidden="false" ht="14.5" outlineLevel="0" r="44">
      <c r="A44" s="20" t="n">
        <v>6</v>
      </c>
      <c r="B44" s="21" t="n">
        <v>1.7453</v>
      </c>
    </row>
    <row collapsed="false" customFormat="false" customHeight="false" hidden="false" ht="14.5" outlineLevel="0" r="45">
      <c r="A45" s="20" t="n">
        <v>7</v>
      </c>
      <c r="B45" s="21" t="n">
        <v>2.0944</v>
      </c>
    </row>
    <row collapsed="false" customFormat="false" customHeight="false" hidden="false" ht="14.5" outlineLevel="0" r="46">
      <c r="A46" s="20" t="n">
        <v>8</v>
      </c>
      <c r="B46" s="21" t="n">
        <v>2.4435</v>
      </c>
    </row>
    <row collapsed="false" customFormat="false" customHeight="false" hidden="false" ht="14.5" outlineLevel="0" r="47">
      <c r="A47" s="20" t="n">
        <v>9</v>
      </c>
      <c r="B47" s="21" t="n">
        <v>2.7925</v>
      </c>
    </row>
    <row collapsed="false" customFormat="false" customHeight="false" hidden="false" ht="14.5" outlineLevel="0" r="48">
      <c r="A48" s="20" t="n">
        <v>10</v>
      </c>
      <c r="B48" s="21" t="n">
        <v>3.1416</v>
      </c>
    </row>
    <row collapsed="false" customFormat="false" customHeight="false" hidden="false" ht="14.5" outlineLevel="0" r="49">
      <c r="A49" s="20"/>
      <c r="B49" s="21"/>
    </row>
    <row collapsed="false" customFormat="false" customHeight="false" hidden="false" ht="14.5" outlineLevel="0" r="50">
      <c r="A50" s="20"/>
      <c r="B50" s="21"/>
    </row>
    <row collapsed="false" customFormat="false" customHeight="true" hidden="false" ht="24.6" outlineLevel="0" r="51">
      <c r="A51" s="17" t="s">
        <v>66</v>
      </c>
      <c r="B51" s="17"/>
      <c r="C51" s="17"/>
      <c r="D51" s="17"/>
      <c r="E51" s="17"/>
      <c r="F51" s="17"/>
      <c r="G51" s="17"/>
      <c r="H51" s="17"/>
      <c r="I51" s="17"/>
      <c r="J51" s="17"/>
    </row>
    <row collapsed="false" customFormat="false" customHeight="true" hidden="false" ht="15.65" outlineLevel="0" r="52">
      <c r="A52" s="18" t="s">
        <v>66</v>
      </c>
      <c r="B52" s="18"/>
    </row>
    <row collapsed="false" customFormat="false" customHeight="false" hidden="false" ht="14.5" outlineLevel="0" r="53">
      <c r="A53" s="19"/>
      <c r="B53" s="19"/>
    </row>
    <row collapsed="false" customFormat="false" customHeight="true" hidden="false" ht="37.3" outlineLevel="0" r="54">
      <c r="A54" s="16" t="s">
        <v>67</v>
      </c>
      <c r="B54" s="16"/>
      <c r="D54" s="22" t="s">
        <v>68</v>
      </c>
      <c r="E54" s="22"/>
      <c r="F54" s="22"/>
      <c r="G54" s="22"/>
      <c r="H54" s="22"/>
      <c r="I54" s="22"/>
      <c r="J54" s="22"/>
    </row>
    <row collapsed="false" customFormat="false" customHeight="false" hidden="false" ht="14.5" outlineLevel="0" r="55">
      <c r="A55" s="20"/>
      <c r="B55" s="21"/>
    </row>
    <row collapsed="false" customFormat="false" customHeight="false" hidden="false" ht="14.5" outlineLevel="0" r="56">
      <c r="A56" s="20"/>
      <c r="B56" s="21"/>
    </row>
    <row collapsed="false" customFormat="false" customHeight="false" hidden="false" ht="14.5" outlineLevel="0" r="57">
      <c r="A57" s="35"/>
      <c r="B57" s="36"/>
      <c r="C57" s="37"/>
      <c r="D57" s="37"/>
      <c r="E57" s="37"/>
      <c r="F57" s="37"/>
      <c r="G57" s="37"/>
      <c r="H57" s="37"/>
      <c r="I57" s="37"/>
      <c r="J57" s="37"/>
    </row>
    <row collapsed="false" customFormat="false" customHeight="false" hidden="false" ht="14.5" outlineLevel="0" r="58">
      <c r="A58" s="35"/>
      <c r="B58" s="36"/>
      <c r="C58" s="37"/>
      <c r="D58" s="37"/>
      <c r="E58" s="37"/>
      <c r="F58" s="37"/>
      <c r="G58" s="37"/>
      <c r="H58" s="37"/>
      <c r="I58" s="37"/>
      <c r="J58" s="37"/>
    </row>
    <row collapsed="false" customFormat="false" customHeight="false" hidden="false" ht="14.5" outlineLevel="0" r="59">
      <c r="A59" s="37"/>
      <c r="B59" s="37"/>
      <c r="C59" s="37"/>
      <c r="D59" s="37"/>
      <c r="E59" s="37"/>
      <c r="F59" s="37"/>
      <c r="G59" s="37"/>
      <c r="H59" s="37"/>
      <c r="I59" s="37"/>
      <c r="J59" s="37"/>
    </row>
    <row collapsed="false" customFormat="false" customHeight="true" hidden="false" ht="29.85" outlineLevel="0" r="62">
      <c r="A62" s="15" t="s">
        <v>69</v>
      </c>
      <c r="B62" s="15"/>
      <c r="C62" s="15"/>
      <c r="D62" s="15"/>
      <c r="E62" s="15"/>
      <c r="F62" s="15"/>
      <c r="G62" s="15"/>
      <c r="H62" s="15"/>
      <c r="I62" s="15"/>
      <c r="J62" s="15"/>
    </row>
    <row collapsed="false" customFormat="false" customHeight="true" hidden="false" ht="44" outlineLevel="0" r="63">
      <c r="A63" s="16" t="s">
        <v>70</v>
      </c>
      <c r="B63" s="16"/>
      <c r="C63" s="16"/>
      <c r="D63" s="16"/>
      <c r="E63" s="16"/>
      <c r="F63" s="16"/>
      <c r="G63" s="16"/>
      <c r="H63" s="16"/>
      <c r="I63" s="16"/>
      <c r="J63" s="16"/>
    </row>
    <row collapsed="false" customFormat="false" customHeight="true" hidden="false" ht="24.6" outlineLevel="0" r="66">
      <c r="A66" s="17" t="s">
        <v>71</v>
      </c>
      <c r="B66" s="17"/>
      <c r="C66" s="17"/>
      <c r="D66" s="17"/>
      <c r="E66" s="17"/>
      <c r="F66" s="17"/>
      <c r="G66" s="17"/>
      <c r="H66" s="17"/>
      <c r="I66" s="17"/>
      <c r="J66" s="17"/>
    </row>
    <row collapsed="false" customFormat="false" customHeight="true" hidden="false" ht="58.2" outlineLevel="0" r="67">
      <c r="A67" s="16" t="s">
        <v>72</v>
      </c>
      <c r="B67" s="16"/>
      <c r="C67" s="16"/>
      <c r="D67" s="16"/>
      <c r="E67" s="16"/>
      <c r="F67" s="16"/>
      <c r="G67" s="16"/>
      <c r="H67" s="16"/>
      <c r="I67" s="16"/>
      <c r="J67" s="16"/>
    </row>
    <row collapsed="false" customFormat="false" customHeight="true" hidden="false" ht="14.5" outlineLevel="0" r="69">
      <c r="A69" s="23" t="s">
        <v>25</v>
      </c>
      <c r="B69" s="23"/>
      <c r="C69" s="23"/>
      <c r="D69" s="23" t="s">
        <v>26</v>
      </c>
      <c r="E69" s="23"/>
      <c r="F69" s="24" t="s">
        <v>13</v>
      </c>
      <c r="G69" s="24"/>
      <c r="H69" s="19"/>
      <c r="I69" s="19" t="s">
        <v>27</v>
      </c>
      <c r="J69" s="19" t="s">
        <v>28</v>
      </c>
    </row>
    <row collapsed="false" customFormat="false" customHeight="true" hidden="false" ht="17.9" outlineLevel="0" r="70">
      <c r="A70" s="16" t="s">
        <v>73</v>
      </c>
      <c r="B70" s="16"/>
      <c r="C70" s="16"/>
      <c r="D70" s="28" t="s">
        <v>74</v>
      </c>
      <c r="E70" s="28"/>
      <c r="G70" s="38" t="n">
        <v>2</v>
      </c>
      <c r="I70" s="21" t="n">
        <f aca="false">VLOOKUP(G70,A14:B33,2)</f>
        <v>0.159</v>
      </c>
      <c r="J70" s="27" t="s">
        <v>16</v>
      </c>
    </row>
    <row collapsed="false" customFormat="false" customHeight="true" hidden="false" ht="17.9" outlineLevel="0" r="71">
      <c r="A71" s="16" t="s">
        <v>75</v>
      </c>
      <c r="B71" s="16"/>
      <c r="C71" s="16"/>
      <c r="D71" s="28" t="s">
        <v>76</v>
      </c>
      <c r="E71" s="28"/>
      <c r="G71" s="38" t="n">
        <v>5</v>
      </c>
      <c r="I71" s="21" t="n">
        <f aca="false">VLOOKUP(G71,A39:B48,2)</f>
        <v>1.3963</v>
      </c>
      <c r="J71" s="27" t="s">
        <v>64</v>
      </c>
    </row>
  </sheetData>
  <mergeCells count="26">
    <mergeCell ref="D1:J1"/>
    <mergeCell ref="D2:J2"/>
    <mergeCell ref="D3:G4"/>
    <mergeCell ref="I3:J3"/>
    <mergeCell ref="I4:J4"/>
    <mergeCell ref="A7:J7"/>
    <mergeCell ref="A8:J8"/>
    <mergeCell ref="A11:J11"/>
    <mergeCell ref="D14:J18"/>
    <mergeCell ref="A36:J36"/>
    <mergeCell ref="D39:J43"/>
    <mergeCell ref="A51:J51"/>
    <mergeCell ref="A52:B52"/>
    <mergeCell ref="A54:B54"/>
    <mergeCell ref="D54:J54"/>
    <mergeCell ref="A62:J62"/>
    <mergeCell ref="A63:J63"/>
    <mergeCell ref="A66:J66"/>
    <mergeCell ref="A67:J67"/>
    <mergeCell ref="A69:C69"/>
    <mergeCell ref="D69:E69"/>
    <mergeCell ref="F69:G69"/>
    <mergeCell ref="A70:C70"/>
    <mergeCell ref="D70:E70"/>
    <mergeCell ref="A71:C71"/>
    <mergeCell ref="D71:E71"/>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18"/>
  <sheetViews>
    <sheetView colorId="64" defaultGridColor="true" rightToLeft="false" showFormulas="false" showGridLines="true" showOutlineSymbols="true" showRowColHeaders="true" showZeros="true" tabSelected="false" topLeftCell="A100" view="normal" windowProtection="false" workbookViewId="0" zoomScale="90" zoomScaleNormal="90" zoomScalePageLayoutView="179">
      <selection activeCell="B27" activeCellId="0" pane="topLeft" sqref="B27"/>
    </sheetView>
  </sheetViews>
  <cols>
    <col collapsed="false" hidden="false" max="1" min="1" style="0" width="6.6156862745098"/>
    <col collapsed="false" hidden="false" max="2" min="2" style="0" width="9.2"/>
    <col collapsed="false" hidden="false" max="18" min="3"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77</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29.85" outlineLevel="0" r="8">
      <c r="A8" s="16" t="s">
        <v>78</v>
      </c>
      <c r="B8" s="16"/>
      <c r="C8" s="16"/>
      <c r="D8" s="16"/>
      <c r="E8" s="16"/>
      <c r="F8" s="16"/>
      <c r="G8" s="16"/>
      <c r="H8" s="16"/>
      <c r="I8" s="16"/>
      <c r="J8" s="16"/>
    </row>
    <row collapsed="false" customFormat="false" customHeight="true" hidden="false" ht="29.85" outlineLevel="0" r="12">
      <c r="A12" s="15" t="s">
        <v>79</v>
      </c>
      <c r="B12" s="15"/>
      <c r="C12" s="15"/>
      <c r="D12" s="15"/>
      <c r="E12" s="15"/>
      <c r="F12" s="15"/>
      <c r="G12" s="15"/>
      <c r="H12" s="15"/>
      <c r="I12" s="15"/>
      <c r="J12" s="15"/>
    </row>
    <row collapsed="false" customFormat="false" customHeight="true" hidden="false" ht="15.65" outlineLevel="0" r="13">
      <c r="A13" s="16" t="s">
        <v>80</v>
      </c>
      <c r="B13" s="16"/>
      <c r="C13" s="16"/>
      <c r="D13" s="16"/>
      <c r="E13" s="16"/>
      <c r="F13" s="16"/>
      <c r="G13" s="16"/>
      <c r="H13" s="16"/>
      <c r="I13" s="16"/>
      <c r="J13" s="16"/>
    </row>
    <row collapsed="false" customFormat="false" customHeight="true" hidden="false" ht="24.6" outlineLevel="0" r="15">
      <c r="A15" s="17" t="s">
        <v>81</v>
      </c>
      <c r="B15" s="17"/>
      <c r="C15" s="17"/>
      <c r="D15" s="17"/>
      <c r="E15" s="17"/>
      <c r="F15" s="17"/>
      <c r="G15" s="17"/>
      <c r="H15" s="17"/>
      <c r="I15" s="17"/>
      <c r="J15" s="17"/>
    </row>
    <row collapsed="false" customFormat="false" customHeight="false" hidden="false" ht="29.85" outlineLevel="0" r="16">
      <c r="A16" s="18" t="s">
        <v>13</v>
      </c>
      <c r="B16" s="18" t="s">
        <v>14</v>
      </c>
    </row>
    <row collapsed="false" customFormat="false" customHeight="false" hidden="false" ht="14.5" outlineLevel="0" r="17">
      <c r="A17" s="19" t="s">
        <v>15</v>
      </c>
      <c r="B17" s="19" t="s">
        <v>16</v>
      </c>
    </row>
    <row collapsed="false" customFormat="false" customHeight="true" hidden="false" ht="14.5" outlineLevel="0" r="18">
      <c r="A18" s="0" t="n">
        <v>1</v>
      </c>
      <c r="B18" s="0" t="n">
        <v>0.01</v>
      </c>
      <c r="D18" s="22" t="s">
        <v>82</v>
      </c>
      <c r="E18" s="22"/>
      <c r="F18" s="22"/>
      <c r="G18" s="22"/>
      <c r="H18" s="22"/>
      <c r="I18" s="22"/>
      <c r="J18" s="22"/>
    </row>
    <row collapsed="false" customFormat="false" customHeight="false" hidden="false" ht="14.5" outlineLevel="0" r="19">
      <c r="A19" s="0" t="n">
        <v>2</v>
      </c>
      <c r="B19" s="0" t="n">
        <v>3.05</v>
      </c>
      <c r="D19" s="22"/>
      <c r="E19" s="22"/>
      <c r="F19" s="22"/>
      <c r="G19" s="22"/>
      <c r="H19" s="22"/>
      <c r="I19" s="22"/>
      <c r="J19" s="22"/>
    </row>
    <row collapsed="false" customFormat="false" customHeight="true" hidden="false" ht="24.6" outlineLevel="0" r="22">
      <c r="A22" s="17" t="s">
        <v>83</v>
      </c>
      <c r="B22" s="17"/>
      <c r="C22" s="17"/>
      <c r="D22" s="17"/>
      <c r="E22" s="17"/>
      <c r="F22" s="17"/>
      <c r="G22" s="17"/>
      <c r="H22" s="17"/>
      <c r="I22" s="17"/>
      <c r="J22" s="17"/>
    </row>
    <row collapsed="false" customFormat="false" customHeight="false" hidden="false" ht="15.65" outlineLevel="0" r="23">
      <c r="A23" s="18" t="s">
        <v>13</v>
      </c>
      <c r="B23" s="18" t="s">
        <v>84</v>
      </c>
    </row>
    <row collapsed="false" customFormat="false" customHeight="false" hidden="false" ht="14.5" outlineLevel="0" r="24">
      <c r="A24" s="19" t="s">
        <v>15</v>
      </c>
      <c r="B24" s="19" t="s">
        <v>16</v>
      </c>
    </row>
    <row collapsed="false" customFormat="false" customHeight="true" hidden="false" ht="14.5" outlineLevel="0" r="25">
      <c r="A25" s="0" t="n">
        <v>1</v>
      </c>
      <c r="B25" s="33" t="n">
        <v>800</v>
      </c>
      <c r="D25" s="22" t="s">
        <v>82</v>
      </c>
      <c r="E25" s="22"/>
      <c r="F25" s="22"/>
      <c r="G25" s="22"/>
      <c r="H25" s="22"/>
      <c r="I25" s="22"/>
      <c r="J25" s="22"/>
    </row>
    <row collapsed="false" customFormat="false" customHeight="false" hidden="false" ht="14.5" outlineLevel="0" r="26">
      <c r="A26" s="0" t="n">
        <v>2</v>
      </c>
      <c r="B26" s="33" t="n">
        <v>1200</v>
      </c>
      <c r="D26" s="22"/>
      <c r="E26" s="22"/>
      <c r="F26" s="22"/>
      <c r="G26" s="22"/>
      <c r="H26" s="22"/>
      <c r="I26" s="22"/>
      <c r="J26" s="22"/>
    </row>
    <row collapsed="false" customFormat="false" customHeight="true" hidden="false" ht="29.85" outlineLevel="0" r="30">
      <c r="A30" s="15" t="s">
        <v>85</v>
      </c>
      <c r="B30" s="15"/>
      <c r="C30" s="15"/>
      <c r="D30" s="15"/>
      <c r="E30" s="15"/>
      <c r="F30" s="15"/>
      <c r="G30" s="15"/>
      <c r="H30" s="15"/>
      <c r="I30" s="15"/>
      <c r="J30" s="15"/>
    </row>
    <row collapsed="false" customFormat="false" customHeight="true" hidden="false" ht="29.85" outlineLevel="0" r="31">
      <c r="A31" s="16" t="s">
        <v>86</v>
      </c>
      <c r="B31" s="16"/>
      <c r="C31" s="16"/>
      <c r="D31" s="16"/>
      <c r="E31" s="16"/>
      <c r="F31" s="16"/>
      <c r="G31" s="16"/>
      <c r="H31" s="16"/>
      <c r="I31" s="16"/>
      <c r="J31" s="16"/>
    </row>
    <row collapsed="false" customFormat="false" customHeight="true" hidden="false" ht="24.6" outlineLevel="0" r="33">
      <c r="A33" s="17" t="s">
        <v>87</v>
      </c>
      <c r="B33" s="17"/>
      <c r="C33" s="17"/>
      <c r="D33" s="17"/>
      <c r="E33" s="17"/>
      <c r="F33" s="17"/>
      <c r="G33" s="17"/>
      <c r="H33" s="17"/>
      <c r="I33" s="17"/>
      <c r="J33" s="17"/>
    </row>
    <row collapsed="false" customFormat="false" customHeight="true" hidden="false" ht="29.85" outlineLevel="0" r="34">
      <c r="A34" s="16" t="s">
        <v>88</v>
      </c>
      <c r="B34" s="16"/>
      <c r="C34" s="16"/>
      <c r="D34" s="16"/>
      <c r="E34" s="16"/>
      <c r="F34" s="16"/>
      <c r="G34" s="16"/>
      <c r="H34" s="16"/>
      <c r="I34" s="16"/>
      <c r="J34" s="16"/>
    </row>
    <row collapsed="false" customFormat="false" customHeight="true" hidden="false" ht="14.5" outlineLevel="0" r="36">
      <c r="A36" s="23" t="s">
        <v>25</v>
      </c>
      <c r="B36" s="23"/>
      <c r="C36" s="23"/>
      <c r="D36" s="23" t="s">
        <v>26</v>
      </c>
      <c r="E36" s="23"/>
      <c r="F36" s="24"/>
      <c r="G36" s="24"/>
      <c r="H36" s="19"/>
      <c r="I36" s="19" t="s">
        <v>27</v>
      </c>
      <c r="J36" s="19" t="s">
        <v>28</v>
      </c>
    </row>
    <row collapsed="false" customFormat="false" customHeight="true" hidden="false" ht="17.9" outlineLevel="0" r="37">
      <c r="A37" s="16" t="s">
        <v>89</v>
      </c>
      <c r="B37" s="16"/>
      <c r="C37" s="16"/>
      <c r="D37" s="28" t="s">
        <v>76</v>
      </c>
      <c r="E37" s="28"/>
      <c r="I37" s="21" t="n">
        <v>0</v>
      </c>
      <c r="J37" s="27" t="s">
        <v>64</v>
      </c>
    </row>
    <row collapsed="false" customFormat="false" customHeight="true" hidden="false" ht="17.9" outlineLevel="0" r="38">
      <c r="A38" s="16" t="s">
        <v>90</v>
      </c>
      <c r="B38" s="16"/>
      <c r="C38" s="16"/>
      <c r="D38" s="28" t="s">
        <v>37</v>
      </c>
      <c r="E38" s="28"/>
      <c r="I38" s="21" t="n">
        <v>1</v>
      </c>
      <c r="J38" s="27" t="s">
        <v>15</v>
      </c>
    </row>
    <row collapsed="false" customFormat="false" customHeight="true" hidden="false" ht="19.4" outlineLevel="0" r="40">
      <c r="A40" s="39" t="s">
        <v>91</v>
      </c>
      <c r="B40" s="39"/>
      <c r="C40" s="39"/>
      <c r="D40" s="39"/>
      <c r="E40" s="39"/>
      <c r="F40" s="39"/>
      <c r="G40" s="39"/>
      <c r="H40" s="39"/>
      <c r="I40" s="39"/>
      <c r="J40" s="39"/>
    </row>
    <row collapsed="false" customFormat="false" customHeight="true" hidden="false" ht="44" outlineLevel="0" r="41">
      <c r="A41" s="16" t="s">
        <v>92</v>
      </c>
      <c r="B41" s="16"/>
      <c r="C41" s="16"/>
      <c r="D41" s="16"/>
      <c r="E41" s="16"/>
      <c r="F41" s="16"/>
      <c r="G41" s="16"/>
      <c r="H41" s="16"/>
      <c r="I41" s="16"/>
      <c r="J41" s="16"/>
    </row>
    <row collapsed="false" customFormat="false" customHeight="false" hidden="false" ht="29.85" outlineLevel="0" r="43">
      <c r="A43" s="18" t="s">
        <v>13</v>
      </c>
      <c r="B43" s="18" t="s">
        <v>14</v>
      </c>
      <c r="C43" s="18" t="s">
        <v>84</v>
      </c>
    </row>
    <row collapsed="false" customFormat="false" customHeight="false" hidden="false" ht="14.5" outlineLevel="0" r="44">
      <c r="A44" s="19" t="s">
        <v>15</v>
      </c>
      <c r="B44" s="19" t="s">
        <v>16</v>
      </c>
      <c r="C44" s="19" t="s">
        <v>16</v>
      </c>
    </row>
    <row collapsed="false" customFormat="false" customHeight="false" hidden="false" ht="14.5" outlineLevel="0" r="45">
      <c r="A45" s="0" t="n">
        <v>1</v>
      </c>
      <c r="B45" s="0" t="n">
        <v>0.01</v>
      </c>
      <c r="C45" s="40" t="n">
        <f aca="false">B25*I38</f>
        <v>800</v>
      </c>
    </row>
    <row collapsed="false" customFormat="false" customHeight="false" hidden="false" ht="14.5" outlineLevel="0" r="46">
      <c r="A46" s="0" t="n">
        <v>2</v>
      </c>
      <c r="B46" s="0" t="n">
        <v>3.05</v>
      </c>
      <c r="C46" s="40" t="n">
        <f aca="false">I38*B26</f>
        <v>1200</v>
      </c>
    </row>
    <row collapsed="false" customFormat="false" customHeight="true" hidden="false" ht="24.6" outlineLevel="0" r="49">
      <c r="A49" s="17" t="s">
        <v>87</v>
      </c>
      <c r="B49" s="17"/>
      <c r="C49" s="17"/>
      <c r="D49" s="17"/>
      <c r="E49" s="17"/>
      <c r="F49" s="17"/>
      <c r="G49" s="17"/>
      <c r="H49" s="17"/>
      <c r="I49" s="17"/>
      <c r="J49" s="17"/>
    </row>
    <row collapsed="false" customFormat="false" customHeight="true" hidden="false" ht="29.85" outlineLevel="0" r="50">
      <c r="A50" s="16" t="s">
        <v>88</v>
      </c>
      <c r="B50" s="16"/>
      <c r="C50" s="16"/>
      <c r="D50" s="16"/>
      <c r="E50" s="16"/>
      <c r="F50" s="16"/>
      <c r="G50" s="16"/>
      <c r="H50" s="16"/>
      <c r="I50" s="16"/>
      <c r="J50" s="16"/>
    </row>
    <row collapsed="false" customFormat="false" customHeight="true" hidden="false" ht="14.5" outlineLevel="0" r="52">
      <c r="A52" s="23" t="s">
        <v>25</v>
      </c>
      <c r="B52" s="23"/>
      <c r="C52" s="23"/>
      <c r="D52" s="23" t="s">
        <v>26</v>
      </c>
      <c r="E52" s="23"/>
      <c r="F52" s="24"/>
      <c r="G52" s="24"/>
      <c r="H52" s="19"/>
      <c r="I52" s="19" t="s">
        <v>27</v>
      </c>
      <c r="J52" s="19" t="s">
        <v>28</v>
      </c>
    </row>
    <row collapsed="false" customFormat="false" customHeight="true" hidden="false" ht="17.9" outlineLevel="0" r="53">
      <c r="A53" s="16" t="s">
        <v>89</v>
      </c>
      <c r="B53" s="16"/>
      <c r="C53" s="16"/>
      <c r="D53" s="28" t="s">
        <v>76</v>
      </c>
      <c r="E53" s="28"/>
      <c r="I53" s="21" t="n">
        <v>1.571</v>
      </c>
      <c r="J53" s="27" t="s">
        <v>64</v>
      </c>
    </row>
    <row collapsed="false" customFormat="false" customHeight="true" hidden="false" ht="17.9" outlineLevel="0" r="54">
      <c r="A54" s="16" t="s">
        <v>90</v>
      </c>
      <c r="B54" s="16"/>
      <c r="C54" s="16"/>
      <c r="D54" s="28" t="s">
        <v>37</v>
      </c>
      <c r="E54" s="28"/>
      <c r="I54" s="21" t="n">
        <v>0.5</v>
      </c>
      <c r="J54" s="27" t="s">
        <v>15</v>
      </c>
    </row>
    <row collapsed="false" customFormat="false" customHeight="true" hidden="false" ht="19.4" outlineLevel="0" r="56">
      <c r="A56" s="39" t="s">
        <v>91</v>
      </c>
      <c r="B56" s="39"/>
      <c r="C56" s="39"/>
      <c r="D56" s="39"/>
      <c r="E56" s="39"/>
      <c r="F56" s="39"/>
      <c r="G56" s="39"/>
      <c r="H56" s="39"/>
      <c r="I56" s="39"/>
      <c r="J56" s="39"/>
    </row>
    <row collapsed="false" customFormat="false" customHeight="true" hidden="false" ht="44" outlineLevel="0" r="57">
      <c r="A57" s="16" t="s">
        <v>92</v>
      </c>
      <c r="B57" s="16"/>
      <c r="C57" s="16"/>
      <c r="D57" s="16"/>
      <c r="E57" s="16"/>
      <c r="F57" s="16"/>
      <c r="G57" s="16"/>
      <c r="H57" s="16"/>
      <c r="I57" s="16"/>
      <c r="J57" s="16"/>
    </row>
    <row collapsed="false" customFormat="false" customHeight="false" hidden="false" ht="29.85" outlineLevel="0" r="59">
      <c r="A59" s="18" t="s">
        <v>13</v>
      </c>
      <c r="B59" s="18" t="s">
        <v>14</v>
      </c>
      <c r="C59" s="18" t="s">
        <v>84</v>
      </c>
    </row>
    <row collapsed="false" customFormat="false" customHeight="false" hidden="false" ht="14.5" outlineLevel="0" r="60">
      <c r="A60" s="19" t="s">
        <v>15</v>
      </c>
      <c r="B60" s="19" t="s">
        <v>16</v>
      </c>
      <c r="C60" s="19" t="s">
        <v>16</v>
      </c>
    </row>
    <row collapsed="false" customFormat="false" customHeight="false" hidden="false" ht="14.5" outlineLevel="0" r="61">
      <c r="A61" s="0" t="n">
        <v>1</v>
      </c>
      <c r="B61" s="0" t="n">
        <v>0.01</v>
      </c>
      <c r="C61" s="40" t="n">
        <f aca="false">B25*I54</f>
        <v>400</v>
      </c>
    </row>
    <row collapsed="false" customFormat="false" customHeight="false" hidden="false" ht="14.5" outlineLevel="0" r="62">
      <c r="A62" s="0" t="n">
        <v>2</v>
      </c>
      <c r="B62" s="0" t="n">
        <v>3.05</v>
      </c>
      <c r="C62" s="40" t="n">
        <f aca="false">B26*I54</f>
        <v>600</v>
      </c>
    </row>
    <row collapsed="false" customFormat="false" customHeight="false" hidden="false" ht="14.5" outlineLevel="0" r="66">
      <c r="A66" s="37"/>
      <c r="B66" s="37"/>
      <c r="C66" s="37"/>
      <c r="D66" s="37"/>
      <c r="E66" s="37"/>
      <c r="F66" s="37"/>
      <c r="G66" s="37"/>
      <c r="H66" s="37"/>
      <c r="I66" s="37"/>
      <c r="J66" s="37"/>
    </row>
    <row collapsed="false" customFormat="false" customHeight="false" hidden="false" ht="14.5" outlineLevel="0" r="67">
      <c r="A67" s="37"/>
      <c r="B67" s="37"/>
      <c r="C67" s="37"/>
      <c r="D67" s="37"/>
      <c r="E67" s="37"/>
      <c r="F67" s="37"/>
      <c r="G67" s="37"/>
      <c r="H67" s="37"/>
      <c r="I67" s="37"/>
      <c r="J67" s="37"/>
    </row>
    <row collapsed="false" customFormat="false" customHeight="false" hidden="false" ht="14.5" outlineLevel="0" r="68">
      <c r="A68" s="37"/>
      <c r="B68" s="37"/>
      <c r="C68" s="37"/>
      <c r="D68" s="37"/>
      <c r="E68" s="37"/>
      <c r="F68" s="37"/>
      <c r="G68" s="37"/>
      <c r="H68" s="37"/>
      <c r="I68" s="37"/>
      <c r="J68" s="37"/>
    </row>
    <row collapsed="false" customFormat="false" customHeight="true" hidden="false" ht="29.85" outlineLevel="0" r="71">
      <c r="A71" s="15" t="s">
        <v>69</v>
      </c>
      <c r="B71" s="15"/>
      <c r="C71" s="15"/>
      <c r="D71" s="15"/>
      <c r="E71" s="15"/>
      <c r="F71" s="15"/>
      <c r="G71" s="15"/>
      <c r="H71" s="15"/>
      <c r="I71" s="15"/>
      <c r="J71" s="15"/>
    </row>
    <row collapsed="false" customFormat="false" customHeight="true" hidden="false" ht="44" outlineLevel="0" r="72">
      <c r="A72" s="16" t="s">
        <v>70</v>
      </c>
      <c r="B72" s="16"/>
      <c r="C72" s="16"/>
      <c r="D72" s="16"/>
      <c r="E72" s="16"/>
      <c r="F72" s="16"/>
      <c r="G72" s="16"/>
      <c r="H72" s="16"/>
      <c r="I72" s="16"/>
      <c r="J72" s="16"/>
    </row>
    <row collapsed="false" customFormat="false" customHeight="true" hidden="false" ht="24.6" outlineLevel="0" r="75">
      <c r="A75" s="17" t="s">
        <v>93</v>
      </c>
      <c r="B75" s="17"/>
      <c r="C75" s="17"/>
      <c r="D75" s="17"/>
      <c r="E75" s="17"/>
      <c r="F75" s="17"/>
      <c r="G75" s="17"/>
      <c r="H75" s="17"/>
      <c r="I75" s="17"/>
      <c r="J75" s="17"/>
    </row>
    <row collapsed="false" customFormat="false" customHeight="true" hidden="false" ht="14.5" outlineLevel="0" r="76">
      <c r="A76" s="23" t="s">
        <v>25</v>
      </c>
      <c r="B76" s="23"/>
      <c r="C76" s="23"/>
      <c r="D76" s="23" t="s">
        <v>26</v>
      </c>
      <c r="E76" s="23"/>
      <c r="F76" s="41"/>
      <c r="G76" s="41"/>
      <c r="H76" s="41"/>
      <c r="I76" s="19" t="s">
        <v>27</v>
      </c>
      <c r="J76" s="19" t="s">
        <v>28</v>
      </c>
    </row>
    <row collapsed="false" customFormat="false" customHeight="true" hidden="false" ht="20.85" outlineLevel="0" r="77">
      <c r="A77" s="16" t="s">
        <v>94</v>
      </c>
      <c r="B77" s="16"/>
      <c r="C77" s="16"/>
      <c r="D77" s="28" t="s">
        <v>95</v>
      </c>
      <c r="E77" s="28"/>
      <c r="I77" s="21" t="n">
        <f aca="false">freq</f>
        <v>0.159</v>
      </c>
      <c r="J77" s="27" t="s">
        <v>16</v>
      </c>
    </row>
    <row collapsed="false" customFormat="false" customHeight="true" hidden="false" ht="21.6" outlineLevel="0" r="78">
      <c r="A78" s="16" t="s">
        <v>96</v>
      </c>
      <c r="B78" s="16"/>
      <c r="C78" s="16"/>
      <c r="D78" s="28" t="s">
        <v>97</v>
      </c>
      <c r="E78" s="28"/>
      <c r="I78" s="21" t="n">
        <f aca="false">VLOOKUP('control.in'!G70-1,'control.in'!A14:B33,2)</f>
        <v>0.001</v>
      </c>
      <c r="J78" s="27" t="s">
        <v>16</v>
      </c>
    </row>
    <row collapsed="false" customFormat="false" customHeight="true" hidden="false" ht="17.9" outlineLevel="0" r="79">
      <c r="A79" s="16" t="s">
        <v>98</v>
      </c>
      <c r="B79" s="16"/>
      <c r="C79" s="16"/>
      <c r="D79" s="28" t="s">
        <v>99</v>
      </c>
      <c r="E79" s="28"/>
      <c r="I79" s="21" t="n">
        <f aca="false">I77-I78</f>
        <v>0.158</v>
      </c>
      <c r="J79" s="27" t="s">
        <v>16</v>
      </c>
    </row>
    <row collapsed="false" customFormat="false" customHeight="true" hidden="false" ht="24.6" outlineLevel="0" r="82">
      <c r="A82" s="17" t="s">
        <v>100</v>
      </c>
      <c r="B82" s="17"/>
      <c r="C82" s="17"/>
      <c r="D82" s="17"/>
      <c r="E82" s="17"/>
      <c r="F82" s="17"/>
      <c r="G82" s="17"/>
      <c r="H82" s="17"/>
      <c r="I82" s="17"/>
      <c r="J82" s="17"/>
    </row>
    <row collapsed="false" customFormat="false" customHeight="true" hidden="false" ht="14.5" outlineLevel="0" r="83">
      <c r="A83" s="23" t="s">
        <v>25</v>
      </c>
      <c r="B83" s="23"/>
      <c r="C83" s="23"/>
      <c r="D83" s="23" t="s">
        <v>26</v>
      </c>
      <c r="E83" s="23"/>
      <c r="F83" s="41"/>
      <c r="G83" s="41"/>
      <c r="H83" s="41"/>
      <c r="I83" s="19" t="s">
        <v>27</v>
      </c>
      <c r="J83" s="19" t="s">
        <v>28</v>
      </c>
    </row>
    <row collapsed="false" customFormat="false" customHeight="true" hidden="false" ht="20.85" outlineLevel="0" r="84">
      <c r="A84" s="16" t="s">
        <v>94</v>
      </c>
      <c r="B84" s="16"/>
      <c r="C84" s="16"/>
      <c r="D84" s="28" t="s">
        <v>95</v>
      </c>
      <c r="E84" s="28"/>
      <c r="I84" s="21" t="n">
        <f aca="false">freq</f>
        <v>0.159</v>
      </c>
      <c r="J84" s="27" t="s">
        <v>16</v>
      </c>
    </row>
    <row collapsed="false" customFormat="false" customHeight="true" hidden="false" ht="17.9" outlineLevel="0" r="85">
      <c r="A85" s="16" t="s">
        <v>98</v>
      </c>
      <c r="B85" s="16"/>
      <c r="C85" s="16"/>
      <c r="D85" s="28" t="s">
        <v>99</v>
      </c>
      <c r="E85" s="28"/>
      <c r="I85" s="21" t="n">
        <f aca="false">I79</f>
        <v>0.158</v>
      </c>
      <c r="J85" s="27" t="s">
        <v>16</v>
      </c>
    </row>
    <row collapsed="false" customFormat="false" customHeight="true" hidden="false" ht="21.6" outlineLevel="0" r="86">
      <c r="A86" s="16" t="s">
        <v>101</v>
      </c>
      <c r="B86" s="16"/>
      <c r="C86" s="16"/>
      <c r="D86" s="28" t="s">
        <v>102</v>
      </c>
      <c r="E86" s="28"/>
      <c r="I86" s="21" t="n">
        <f aca="false">I84-0.5*I85</f>
        <v>0.08</v>
      </c>
      <c r="J86" s="27" t="s">
        <v>16</v>
      </c>
    </row>
    <row collapsed="false" customFormat="false" customHeight="true" hidden="false" ht="24.6" outlineLevel="0" r="89">
      <c r="A89" s="17" t="s">
        <v>103</v>
      </c>
      <c r="B89" s="17"/>
      <c r="C89" s="17"/>
      <c r="D89" s="17"/>
      <c r="E89" s="17"/>
      <c r="F89" s="17"/>
      <c r="G89" s="17"/>
      <c r="H89" s="17"/>
      <c r="I89" s="17"/>
      <c r="J89" s="17"/>
    </row>
    <row collapsed="false" customFormat="false" customHeight="true" hidden="false" ht="19.4" outlineLevel="0" r="91">
      <c r="A91" s="39" t="s">
        <v>104</v>
      </c>
      <c r="B91" s="39"/>
      <c r="C91" s="39"/>
      <c r="D91" s="39"/>
      <c r="E91" s="39"/>
      <c r="F91" s="39"/>
      <c r="G91" s="39"/>
      <c r="H91" s="39"/>
      <c r="I91" s="39"/>
      <c r="J91" s="39"/>
    </row>
    <row collapsed="false" customFormat="false" customHeight="true" hidden="false" ht="14.5" outlineLevel="0" r="92">
      <c r="A92" s="23" t="s">
        <v>25</v>
      </c>
      <c r="B92" s="23"/>
      <c r="C92" s="23"/>
      <c r="D92" s="23" t="s">
        <v>26</v>
      </c>
      <c r="E92" s="23"/>
      <c r="F92" s="41"/>
      <c r="G92" s="41"/>
      <c r="H92" s="41"/>
      <c r="I92" s="19" t="s">
        <v>27</v>
      </c>
      <c r="J92" s="19" t="s">
        <v>28</v>
      </c>
    </row>
    <row collapsed="false" customFormat="false" customHeight="true" hidden="false" ht="21.6" outlineLevel="0" r="93">
      <c r="A93" s="16" t="s">
        <v>101</v>
      </c>
      <c r="B93" s="16"/>
      <c r="C93" s="16"/>
      <c r="D93" s="28" t="s">
        <v>102</v>
      </c>
      <c r="E93" s="28"/>
      <c r="I93" s="21" t="n">
        <f aca="false">I86</f>
        <v>0.08</v>
      </c>
      <c r="J93" s="27" t="s">
        <v>16</v>
      </c>
    </row>
    <row collapsed="false" customFormat="false" customHeight="true" hidden="false" ht="25.35" outlineLevel="0" r="94">
      <c r="A94" s="16" t="s">
        <v>83</v>
      </c>
      <c r="B94" s="16"/>
      <c r="C94" s="16"/>
      <c r="D94" s="25" t="s">
        <v>105</v>
      </c>
      <c r="E94" s="25"/>
      <c r="I94" s="21" t="n">
        <f aca="false">((I93-B45)/(B46-B45))*(C46-C45)+C45</f>
        <v>809.21052631579</v>
      </c>
      <c r="J94" s="27" t="s">
        <v>106</v>
      </c>
    </row>
    <row collapsed="false" customFormat="false" customHeight="true" hidden="false" ht="19.4" outlineLevel="0" r="96">
      <c r="A96" s="39" t="s">
        <v>107</v>
      </c>
      <c r="B96" s="39"/>
      <c r="C96" s="39"/>
      <c r="D96" s="39"/>
      <c r="E96" s="39"/>
      <c r="F96" s="39"/>
      <c r="G96" s="39"/>
      <c r="H96" s="39"/>
      <c r="I96" s="39"/>
      <c r="J96" s="39"/>
    </row>
    <row collapsed="false" customFormat="false" customHeight="true" hidden="false" ht="14.5" outlineLevel="0" r="97">
      <c r="A97" s="23" t="s">
        <v>25</v>
      </c>
      <c r="B97" s="23"/>
      <c r="C97" s="23"/>
      <c r="D97" s="23" t="s">
        <v>26</v>
      </c>
      <c r="E97" s="23"/>
      <c r="F97" s="41"/>
      <c r="G97" s="41"/>
      <c r="H97" s="41"/>
      <c r="I97" s="19" t="s">
        <v>27</v>
      </c>
      <c r="J97" s="19" t="s">
        <v>28</v>
      </c>
    </row>
    <row collapsed="false" customFormat="false" customHeight="true" hidden="false" ht="21.6" outlineLevel="0" r="98">
      <c r="A98" s="16" t="s">
        <v>101</v>
      </c>
      <c r="B98" s="16"/>
      <c r="C98" s="16"/>
      <c r="D98" s="28" t="s">
        <v>102</v>
      </c>
      <c r="E98" s="28"/>
      <c r="I98" s="21" t="n">
        <f aca="false">I86</f>
        <v>0.08</v>
      </c>
      <c r="J98" s="27" t="s">
        <v>16</v>
      </c>
    </row>
    <row collapsed="false" customFormat="false" customHeight="true" hidden="false" ht="25.35" outlineLevel="0" r="99">
      <c r="A99" s="16" t="s">
        <v>83</v>
      </c>
      <c r="B99" s="16"/>
      <c r="C99" s="16"/>
      <c r="D99" s="25" t="s">
        <v>105</v>
      </c>
      <c r="E99" s="25"/>
      <c r="I99" s="21" t="n">
        <f aca="false">((I98-B61)/(B62-B61))*(C62-C61)+C61</f>
        <v>404.605263157895</v>
      </c>
      <c r="J99" s="27" t="s">
        <v>106</v>
      </c>
    </row>
    <row collapsed="false" customFormat="false" customHeight="true" hidden="false" ht="24.6" outlineLevel="0" r="102">
      <c r="A102" s="17" t="s">
        <v>108</v>
      </c>
      <c r="B102" s="17"/>
      <c r="C102" s="17"/>
      <c r="D102" s="17"/>
      <c r="E102" s="17"/>
      <c r="F102" s="17"/>
      <c r="G102" s="17"/>
      <c r="H102" s="17"/>
      <c r="I102" s="17"/>
      <c r="J102" s="17"/>
    </row>
    <row collapsed="false" customFormat="false" customHeight="true" hidden="false" ht="14.5" outlineLevel="0" r="104">
      <c r="A104" s="23" t="s">
        <v>25</v>
      </c>
      <c r="B104" s="23"/>
      <c r="C104" s="23"/>
      <c r="D104" s="23" t="s">
        <v>26</v>
      </c>
      <c r="E104" s="23"/>
      <c r="F104" s="41"/>
      <c r="G104" s="41"/>
      <c r="H104" s="41"/>
      <c r="I104" s="19" t="s">
        <v>27</v>
      </c>
      <c r="J104" s="19" t="s">
        <v>28</v>
      </c>
    </row>
    <row collapsed="false" customFormat="false" customHeight="true" hidden="false" ht="17.9" outlineLevel="0" r="105">
      <c r="A105" s="16" t="s">
        <v>109</v>
      </c>
      <c r="B105" s="16"/>
      <c r="C105" s="16"/>
      <c r="D105" s="28" t="s">
        <v>110</v>
      </c>
      <c r="E105" s="28"/>
      <c r="I105" s="21" t="n">
        <f aca="false">I37</f>
        <v>0</v>
      </c>
      <c r="J105" s="27" t="s">
        <v>64</v>
      </c>
    </row>
    <row collapsed="false" customFormat="false" customHeight="true" hidden="false" ht="17.9" outlineLevel="0" r="106">
      <c r="A106" s="16" t="s">
        <v>111</v>
      </c>
      <c r="B106" s="16"/>
      <c r="C106" s="16"/>
      <c r="D106" s="28" t="s">
        <v>112</v>
      </c>
      <c r="E106" s="28"/>
      <c r="I106" s="21" t="n">
        <f aca="false">I53</f>
        <v>1.571</v>
      </c>
      <c r="J106" s="27" t="s">
        <v>64</v>
      </c>
    </row>
    <row collapsed="false" customFormat="false" customHeight="true" hidden="false" ht="14.5" outlineLevel="0" r="108">
      <c r="A108" s="23" t="s">
        <v>25</v>
      </c>
      <c r="B108" s="23"/>
      <c r="C108" s="23"/>
      <c r="D108" s="23" t="s">
        <v>26</v>
      </c>
      <c r="E108" s="23"/>
      <c r="F108" s="41"/>
      <c r="G108" s="41"/>
      <c r="H108" s="41"/>
      <c r="I108" s="19" t="s">
        <v>27</v>
      </c>
      <c r="J108" s="19" t="s">
        <v>28</v>
      </c>
    </row>
    <row collapsed="false" customFormat="false" customHeight="true" hidden="false" ht="17.9" outlineLevel="0" r="109">
      <c r="A109" s="16" t="s">
        <v>113</v>
      </c>
      <c r="B109" s="16"/>
      <c r="C109" s="16"/>
      <c r="D109" s="28" t="s">
        <v>76</v>
      </c>
      <c r="E109" s="28"/>
      <c r="I109" s="21" t="n">
        <f aca="false">direct</f>
        <v>1.3963</v>
      </c>
      <c r="J109" s="27" t="s">
        <v>64</v>
      </c>
    </row>
    <row collapsed="false" customFormat="false" customHeight="true" hidden="false" ht="25.35" outlineLevel="0" r="110">
      <c r="A110" s="16" t="s">
        <v>114</v>
      </c>
      <c r="B110" s="16"/>
      <c r="C110" s="16"/>
      <c r="D110" s="28" t="s">
        <v>76</v>
      </c>
      <c r="E110" s="28"/>
      <c r="I110" s="21" t="n">
        <f aca="false">I94</f>
        <v>809.21052631579</v>
      </c>
      <c r="J110" s="27" t="s">
        <v>106</v>
      </c>
    </row>
    <row collapsed="false" customFormat="false" customHeight="true" hidden="false" ht="25.35" outlineLevel="0" r="111">
      <c r="A111" s="16" t="s">
        <v>115</v>
      </c>
      <c r="B111" s="16"/>
      <c r="C111" s="16"/>
      <c r="D111" s="28" t="s">
        <v>76</v>
      </c>
      <c r="E111" s="28"/>
      <c r="I111" s="21" t="n">
        <f aca="false">I99</f>
        <v>404.605263157895</v>
      </c>
      <c r="J111" s="27" t="s">
        <v>106</v>
      </c>
    </row>
    <row collapsed="false" customFormat="false" customHeight="true" hidden="false" ht="25.35" outlineLevel="0" r="112">
      <c r="A112" s="16" t="s">
        <v>116</v>
      </c>
      <c r="B112" s="16"/>
      <c r="C112" s="16"/>
      <c r="D112" s="25" t="s">
        <v>117</v>
      </c>
      <c r="E112" s="25"/>
      <c r="I112" s="21" t="n">
        <f aca="false">((I109-I105)/(I106-I105))*(I111-I110)+I110</f>
        <v>449.598604643372</v>
      </c>
      <c r="J112" s="27" t="s">
        <v>106</v>
      </c>
    </row>
    <row collapsed="false" customFormat="false" customHeight="true" hidden="false" ht="24.6" outlineLevel="0" r="114">
      <c r="A114" s="17" t="s">
        <v>118</v>
      </c>
      <c r="B114" s="17"/>
      <c r="C114" s="17"/>
      <c r="D114" s="17"/>
      <c r="E114" s="17"/>
      <c r="F114" s="17"/>
      <c r="G114" s="17"/>
      <c r="H114" s="17"/>
      <c r="I114" s="17"/>
      <c r="J114" s="17"/>
    </row>
    <row collapsed="false" customFormat="false" customHeight="true" hidden="false" ht="14.5" outlineLevel="0" r="115">
      <c r="A115" s="23" t="s">
        <v>25</v>
      </c>
      <c r="B115" s="23"/>
      <c r="C115" s="23"/>
      <c r="D115" s="23" t="s">
        <v>26</v>
      </c>
      <c r="E115" s="23"/>
      <c r="F115" s="41"/>
      <c r="G115" s="41"/>
      <c r="H115" s="41"/>
      <c r="I115" s="19" t="s">
        <v>27</v>
      </c>
      <c r="J115" s="19" t="s">
        <v>28</v>
      </c>
    </row>
    <row collapsed="false" customFormat="false" customHeight="true" hidden="false" ht="25.35" outlineLevel="0" r="116">
      <c r="A116" s="16" t="s">
        <v>116</v>
      </c>
      <c r="B116" s="16"/>
      <c r="C116" s="16"/>
      <c r="D116" s="25" t="s">
        <v>117</v>
      </c>
      <c r="E116" s="25"/>
      <c r="I116" s="21" t="n">
        <f aca="false">I112</f>
        <v>449.598604643372</v>
      </c>
      <c r="J116" s="27" t="s">
        <v>106</v>
      </c>
    </row>
    <row collapsed="false" customFormat="false" customHeight="true" hidden="false" ht="25.35" outlineLevel="0" r="117">
      <c r="A117" s="16" t="s">
        <v>98</v>
      </c>
      <c r="B117" s="16"/>
      <c r="C117" s="16"/>
      <c r="D117" s="28" t="s">
        <v>99</v>
      </c>
      <c r="E117" s="28"/>
      <c r="I117" s="21" t="n">
        <f aca="false">I79</f>
        <v>0.158</v>
      </c>
      <c r="J117" s="27" t="s">
        <v>106</v>
      </c>
    </row>
    <row collapsed="false" customFormat="false" customHeight="true" hidden="false" ht="17.9" outlineLevel="0" r="118">
      <c r="A118" s="16" t="s">
        <v>119</v>
      </c>
      <c r="B118" s="16"/>
      <c r="C118" s="16"/>
      <c r="D118" s="28" t="s">
        <v>120</v>
      </c>
      <c r="E118" s="28"/>
      <c r="I118" s="21" t="n">
        <f aca="false">SQRT(2*I117*I116)</f>
        <v>11.9194445788093</v>
      </c>
      <c r="J118" s="27" t="s">
        <v>31</v>
      </c>
    </row>
  </sheetData>
  <mergeCells count="124">
    <mergeCell ref="D1:J1"/>
    <mergeCell ref="D2:J2"/>
    <mergeCell ref="D3:G4"/>
    <mergeCell ref="I3:J3"/>
    <mergeCell ref="I4:J4"/>
    <mergeCell ref="A7:J7"/>
    <mergeCell ref="A8:J8"/>
    <mergeCell ref="A12:J12"/>
    <mergeCell ref="A13:J13"/>
    <mergeCell ref="A15:J15"/>
    <mergeCell ref="D18:J19"/>
    <mergeCell ref="A22:J22"/>
    <mergeCell ref="D25:J26"/>
    <mergeCell ref="A30:J30"/>
    <mergeCell ref="A31:J31"/>
    <mergeCell ref="A33:J33"/>
    <mergeCell ref="A34:J34"/>
    <mergeCell ref="A36:C36"/>
    <mergeCell ref="D36:E36"/>
    <mergeCell ref="F36:G36"/>
    <mergeCell ref="A37:C37"/>
    <mergeCell ref="D37:E37"/>
    <mergeCell ref="A38:C38"/>
    <mergeCell ref="D38:E38"/>
    <mergeCell ref="A40:J40"/>
    <mergeCell ref="A41:J41"/>
    <mergeCell ref="A49:J49"/>
    <mergeCell ref="A50:J50"/>
    <mergeCell ref="A52:C52"/>
    <mergeCell ref="D52:E52"/>
    <mergeCell ref="F52:G52"/>
    <mergeCell ref="A53:C53"/>
    <mergeCell ref="D53:E53"/>
    <mergeCell ref="A54:C54"/>
    <mergeCell ref="D54:E54"/>
    <mergeCell ref="A56:J56"/>
    <mergeCell ref="A57:J57"/>
    <mergeCell ref="A71:J71"/>
    <mergeCell ref="A72:J72"/>
    <mergeCell ref="A75:J75"/>
    <mergeCell ref="A76:C76"/>
    <mergeCell ref="D76:E76"/>
    <mergeCell ref="F76:H76"/>
    <mergeCell ref="A77:C77"/>
    <mergeCell ref="D77:E77"/>
    <mergeCell ref="F77:H77"/>
    <mergeCell ref="A78:C78"/>
    <mergeCell ref="D78:E78"/>
    <mergeCell ref="F78:H78"/>
    <mergeCell ref="A79:C79"/>
    <mergeCell ref="D79:E79"/>
    <mergeCell ref="F79:H79"/>
    <mergeCell ref="A82:J82"/>
    <mergeCell ref="A83:C83"/>
    <mergeCell ref="D83:E83"/>
    <mergeCell ref="F83:H83"/>
    <mergeCell ref="A84:C84"/>
    <mergeCell ref="D84:E84"/>
    <mergeCell ref="F84:H84"/>
    <mergeCell ref="A85:C85"/>
    <mergeCell ref="D85:E85"/>
    <mergeCell ref="F85:H85"/>
    <mergeCell ref="A86:C86"/>
    <mergeCell ref="D86:E86"/>
    <mergeCell ref="F86:H86"/>
    <mergeCell ref="A89:J89"/>
    <mergeCell ref="A91:J91"/>
    <mergeCell ref="A92:C92"/>
    <mergeCell ref="D92:E92"/>
    <mergeCell ref="F92:H92"/>
    <mergeCell ref="A93:C93"/>
    <mergeCell ref="D93:E93"/>
    <mergeCell ref="F93:H93"/>
    <mergeCell ref="A94:C94"/>
    <mergeCell ref="D94:E94"/>
    <mergeCell ref="F94:H94"/>
    <mergeCell ref="A96:J96"/>
    <mergeCell ref="A97:C97"/>
    <mergeCell ref="D97:E97"/>
    <mergeCell ref="F97:H97"/>
    <mergeCell ref="A98:C98"/>
    <mergeCell ref="D98:E98"/>
    <mergeCell ref="F98:H98"/>
    <mergeCell ref="A99:C99"/>
    <mergeCell ref="D99:E99"/>
    <mergeCell ref="F99:H99"/>
    <mergeCell ref="A102:J102"/>
    <mergeCell ref="A104:C104"/>
    <mergeCell ref="D104:E104"/>
    <mergeCell ref="F104:H104"/>
    <mergeCell ref="A105:C105"/>
    <mergeCell ref="D105:E105"/>
    <mergeCell ref="F105:H105"/>
    <mergeCell ref="A106:C106"/>
    <mergeCell ref="D106:E106"/>
    <mergeCell ref="F106:H106"/>
    <mergeCell ref="A108:C108"/>
    <mergeCell ref="D108:E108"/>
    <mergeCell ref="F108:H108"/>
    <mergeCell ref="A109:C109"/>
    <mergeCell ref="D109:E109"/>
    <mergeCell ref="F109:H109"/>
    <mergeCell ref="A110:C110"/>
    <mergeCell ref="D110:E110"/>
    <mergeCell ref="F110:H110"/>
    <mergeCell ref="A111:C111"/>
    <mergeCell ref="D111:E111"/>
    <mergeCell ref="F111:H111"/>
    <mergeCell ref="A112:C112"/>
    <mergeCell ref="D112:E112"/>
    <mergeCell ref="F112:H112"/>
    <mergeCell ref="A114:J114"/>
    <mergeCell ref="A115:C115"/>
    <mergeCell ref="D115:E115"/>
    <mergeCell ref="F115:H115"/>
    <mergeCell ref="A116:C116"/>
    <mergeCell ref="D116:E116"/>
    <mergeCell ref="F116:H116"/>
    <mergeCell ref="A117:C117"/>
    <mergeCell ref="D117:E117"/>
    <mergeCell ref="F117:H117"/>
    <mergeCell ref="A118:C118"/>
    <mergeCell ref="D118:E118"/>
    <mergeCell ref="F118:H118"/>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M141"/>
  <sheetViews>
    <sheetView colorId="64" defaultGridColor="true" rightToLeft="false" showFormulas="false" showGridLines="true" showOutlineSymbols="true" showRowColHeaders="true" showZeros="true" tabSelected="false" topLeftCell="A121" view="normal" windowProtection="false" workbookViewId="0" zoomScale="90" zoomScaleNormal="90" zoomScalePageLayoutView="179">
      <selection activeCell="D122" activeCellId="0" pane="topLeft" sqref="D122"/>
    </sheetView>
  </sheetViews>
  <cols>
    <col collapsed="false" hidden="false" max="1" min="1" style="0" width="9.52156862745098"/>
    <col collapsed="false" hidden="false" max="4" min="2" style="0" width="8.91764705882353"/>
    <col collapsed="false" hidden="false" max="6" min="5" style="0" width="9.52156862745098"/>
    <col collapsed="false" hidden="false" max="7" min="7" style="0" width="8.91764705882353"/>
    <col collapsed="false" hidden="false" max="18" min="8" style="0" width="6.6156862745098"/>
    <col collapsed="false" hidden="false" max="1025" min="19" style="0" width="8.4"/>
  </cols>
  <sheetData>
    <row collapsed="false" customFormat="false" customHeight="true" hidden="false" ht="26.85" outlineLevel="0" r="1">
      <c r="A1" s="1"/>
      <c r="B1" s="2"/>
      <c r="C1" s="2"/>
      <c r="D1" s="3" t="s">
        <v>0</v>
      </c>
      <c r="E1" s="3"/>
      <c r="F1" s="3"/>
      <c r="G1" s="3"/>
      <c r="H1" s="3"/>
      <c r="I1" s="3"/>
      <c r="J1" s="3"/>
    </row>
    <row collapsed="false" customFormat="false" customHeight="false" hidden="false" ht="19.3" outlineLevel="0" r="2">
      <c r="A2" s="5"/>
      <c r="B2" s="6"/>
      <c r="D2" s="7" t="s">
        <v>121</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44" outlineLevel="0" r="8">
      <c r="A8" s="16" t="s">
        <v>122</v>
      </c>
      <c r="B8" s="16"/>
      <c r="C8" s="16"/>
      <c r="D8" s="16"/>
      <c r="E8" s="16"/>
      <c r="F8" s="16"/>
      <c r="G8" s="16"/>
      <c r="H8" s="16"/>
      <c r="I8" s="16"/>
      <c r="J8" s="16"/>
    </row>
    <row collapsed="false" customFormat="false" customHeight="true" hidden="false" ht="29.85" outlineLevel="0" r="12">
      <c r="A12" s="15" t="s">
        <v>123</v>
      </c>
      <c r="B12" s="15"/>
      <c r="C12" s="15"/>
      <c r="D12" s="15"/>
      <c r="E12" s="15"/>
      <c r="F12" s="15"/>
      <c r="G12" s="15"/>
      <c r="H12" s="15"/>
      <c r="I12" s="15"/>
      <c r="J12" s="15"/>
    </row>
    <row collapsed="false" customFormat="false" customHeight="true" hidden="false" ht="29.85" outlineLevel="0" r="13">
      <c r="A13" s="16" t="s">
        <v>124</v>
      </c>
      <c r="B13" s="16"/>
      <c r="C13" s="16"/>
      <c r="D13" s="16"/>
      <c r="E13" s="16"/>
      <c r="F13" s="16"/>
      <c r="G13" s="16"/>
      <c r="H13" s="16"/>
      <c r="I13" s="16"/>
      <c r="J13" s="16"/>
    </row>
    <row collapsed="false" customFormat="false" customHeight="true" hidden="false" ht="44" outlineLevel="0" r="14">
      <c r="A14" s="16" t="s">
        <v>125</v>
      </c>
      <c r="B14" s="16"/>
      <c r="C14" s="16"/>
      <c r="D14" s="16"/>
      <c r="E14" s="16"/>
      <c r="F14" s="16"/>
      <c r="G14" s="16"/>
      <c r="H14" s="16"/>
      <c r="I14" s="16"/>
      <c r="J14" s="16"/>
    </row>
    <row collapsed="false" customFormat="false" customHeight="true" hidden="false" ht="24.6" outlineLevel="0" r="17">
      <c r="A17" s="17" t="s">
        <v>126</v>
      </c>
      <c r="B17" s="17"/>
      <c r="C17" s="17"/>
      <c r="D17" s="17"/>
      <c r="E17" s="17"/>
      <c r="F17" s="17"/>
      <c r="G17" s="17"/>
      <c r="H17" s="17"/>
      <c r="I17" s="17"/>
      <c r="J17" s="17"/>
    </row>
    <row collapsed="false" customFormat="false" customHeight="true" hidden="false" ht="29.85" outlineLevel="0" r="18">
      <c r="A18" s="16" t="s">
        <v>127</v>
      </c>
      <c r="B18" s="16"/>
      <c r="C18" s="16"/>
      <c r="D18" s="16"/>
      <c r="E18" s="16"/>
      <c r="F18" s="16"/>
      <c r="G18" s="16"/>
      <c r="H18" s="16"/>
      <c r="I18" s="16"/>
      <c r="J18" s="16"/>
    </row>
    <row collapsed="false" customFormat="false" customHeight="false" hidden="false" ht="15.65" outlineLevel="0" r="20">
      <c r="A20" s="18" t="s">
        <v>13</v>
      </c>
      <c r="B20" s="18" t="s">
        <v>14</v>
      </c>
    </row>
    <row collapsed="false" customFormat="false" customHeight="false" hidden="false" ht="14.5" outlineLevel="0" r="21">
      <c r="A21" s="19" t="s">
        <v>15</v>
      </c>
      <c r="B21" s="19" t="s">
        <v>16</v>
      </c>
    </row>
    <row collapsed="false" customFormat="false" customHeight="false" hidden="false" ht="14.5" outlineLevel="0" r="22">
      <c r="A22" s="20" t="n">
        <v>1</v>
      </c>
      <c r="B22" s="21" t="n">
        <f aca="false">hydrodata!B16</f>
        <v>0.03111</v>
      </c>
    </row>
    <row collapsed="false" customFormat="false" customHeight="false" hidden="false" ht="14.5" outlineLevel="0" r="23">
      <c r="A23" s="20" t="n">
        <v>2</v>
      </c>
      <c r="B23" s="21" t="n">
        <f aca="false">hydrodata!B17</f>
        <v>0.13126</v>
      </c>
    </row>
    <row collapsed="false" customFormat="false" customHeight="true" hidden="false" ht="24.6" outlineLevel="0" r="26">
      <c r="A26" s="17" t="s">
        <v>128</v>
      </c>
      <c r="B26" s="17"/>
      <c r="C26" s="17"/>
      <c r="D26" s="17"/>
      <c r="E26" s="17"/>
      <c r="F26" s="17"/>
      <c r="G26" s="17"/>
      <c r="H26" s="17"/>
      <c r="I26" s="17"/>
      <c r="J26" s="17"/>
    </row>
    <row collapsed="false" customFormat="false" customHeight="true" hidden="false" ht="15.65" outlineLevel="0" r="27">
      <c r="A27" s="16" t="s">
        <v>129</v>
      </c>
      <c r="B27" s="16"/>
      <c r="C27" s="16"/>
      <c r="D27" s="16"/>
      <c r="E27" s="16"/>
      <c r="F27" s="16"/>
      <c r="G27" s="16"/>
      <c r="H27" s="16"/>
      <c r="I27" s="16"/>
      <c r="J27" s="16"/>
    </row>
    <row collapsed="false" customFormat="false" customHeight="true" hidden="false" ht="15.65" outlineLevel="0" r="29">
      <c r="A29" s="31" t="s">
        <v>46</v>
      </c>
      <c r="B29" s="31"/>
      <c r="C29" s="42" t="n">
        <f aca="false">freq</f>
        <v>0.159</v>
      </c>
      <c r="D29" s="27" t="s">
        <v>16</v>
      </c>
    </row>
    <row collapsed="false" customFormat="false" customHeight="true" hidden="false" ht="15.65" outlineLevel="0" r="30">
      <c r="A30" s="31" t="s">
        <v>47</v>
      </c>
      <c r="B30" s="31"/>
    </row>
    <row collapsed="false" customFormat="false" customHeight="true" hidden="false" ht="14.5" outlineLevel="0" r="31">
      <c r="A31" s="33"/>
      <c r="B31" s="33" t="n">
        <f aca="false">(($C$29-$B$22)/($B$23-$B$22))*(hydrodata!B70-hydrodata!B61)+hydrodata!B61</f>
        <v>0</v>
      </c>
      <c r="C31" s="33" t="n">
        <f aca="false">(($C$29-$B$22)/($B$23-$B$22))*(hydrodata!C70-hydrodata!C61)+hydrodata!C61</f>
        <v>0</v>
      </c>
      <c r="D31" s="33" t="n">
        <f aca="false">(($C$29-$B$22)/($B$23-$B$22))*(hydrodata!D70-hydrodata!D61)+hydrodata!D61</f>
        <v>0</v>
      </c>
      <c r="E31" s="33" t="n">
        <f aca="false">(($C$29-$B$22)/($B$23-$B$22))*(hydrodata!E70-hydrodata!E61)+hydrodata!E61</f>
        <v>0</v>
      </c>
      <c r="F31" s="33" t="n">
        <f aca="false">(($C$29-$B$22)/($B$23-$B$22))*(hydrodata!F70-hydrodata!F61)+hydrodata!F61</f>
        <v>0</v>
      </c>
      <c r="G31" s="33" t="n">
        <f aca="false">(($C$29-$B$22)/($B$23-$B$22))*(hydrodata!G70-hydrodata!G61)+hydrodata!G61</f>
        <v>0</v>
      </c>
      <c r="H31" s="22" t="s">
        <v>130</v>
      </c>
      <c r="I31" s="22"/>
      <c r="J31" s="22"/>
      <c r="K31" s="22" t="s">
        <v>131</v>
      </c>
      <c r="L31" s="22"/>
      <c r="M31" s="22"/>
    </row>
    <row collapsed="false" customFormat="false" customHeight="false" hidden="false" ht="14.5" outlineLevel="0" r="32">
      <c r="A32" s="33"/>
      <c r="B32" s="33" t="n">
        <f aca="false">(($C$29-$B$22)/($B$23-$B$22))*(hydrodata!B71-hydrodata!B62)+hydrodata!B62</f>
        <v>0</v>
      </c>
      <c r="C32" s="33" t="n">
        <f aca="false">(($C$29-$B$22)/($B$23-$B$22))*(hydrodata!C71-hydrodata!C62)+hydrodata!C62</f>
        <v>0</v>
      </c>
      <c r="D32" s="33" t="n">
        <f aca="false">(($C$29-$B$22)/($B$23-$B$22))*(hydrodata!D71-hydrodata!D62)+hydrodata!D62</f>
        <v>0</v>
      </c>
      <c r="E32" s="33" t="n">
        <f aca="false">(($C$29-$B$22)/($B$23-$B$22))*(hydrodata!E71-hydrodata!E62)+hydrodata!E62</f>
        <v>0</v>
      </c>
      <c r="F32" s="33" t="n">
        <f aca="false">(($C$29-$B$22)/($B$23-$B$22))*(hydrodata!F71-hydrodata!F62)+hydrodata!F62</f>
        <v>0</v>
      </c>
      <c r="G32" s="33" t="n">
        <f aca="false">(($C$29-$B$22)/($B$23-$B$22))*(hydrodata!G71-hydrodata!G62)+hydrodata!G62</f>
        <v>0</v>
      </c>
      <c r="H32" s="22"/>
      <c r="I32" s="22"/>
      <c r="J32" s="22"/>
      <c r="K32" s="22"/>
      <c r="L32" s="22"/>
      <c r="M32" s="22"/>
    </row>
    <row collapsed="false" customFormat="false" customHeight="false" hidden="false" ht="14.5" outlineLevel="0" r="33">
      <c r="A33" s="33"/>
      <c r="B33" s="33" t="n">
        <f aca="false">(($C$29-$B$22)/($B$23-$B$22))*(hydrodata!B72-hydrodata!B63)+hydrodata!B63</f>
        <v>0</v>
      </c>
      <c r="C33" s="33" t="n">
        <f aca="false">(($C$29-$B$22)/($B$23-$B$22))*(hydrodata!C72-hydrodata!C63)+hydrodata!C63</f>
        <v>0</v>
      </c>
      <c r="D33" s="33" t="n">
        <f aca="false">(($C$29-$B$22)/($B$23-$B$22))*(hydrodata!D72-hydrodata!D63)+hydrodata!D63</f>
        <v>3451.8</v>
      </c>
      <c r="E33" s="33" t="n">
        <f aca="false">(($C$29-$B$22)/($B$23-$B$22))*(hydrodata!E72-hydrodata!E63)+hydrodata!E63</f>
        <v>-0.10974</v>
      </c>
      <c r="F33" s="33" t="n">
        <f aca="false">(($C$29-$B$22)/($B$23-$B$22))*(hydrodata!F72-hydrodata!F63)+hydrodata!F63</f>
        <v>0.032672</v>
      </c>
      <c r="G33" s="33" t="n">
        <f aca="false">(($C$29-$B$22)/($B$23-$B$22))*(hydrodata!G72-hydrodata!G63)+hydrodata!G63</f>
        <v>0</v>
      </c>
      <c r="H33" s="22"/>
      <c r="I33" s="22"/>
      <c r="J33" s="22"/>
      <c r="K33" s="22"/>
      <c r="L33" s="22"/>
      <c r="M33" s="22"/>
    </row>
    <row collapsed="false" customFormat="false" customHeight="false" hidden="false" ht="14.5" outlineLevel="0" r="34">
      <c r="A34" s="33"/>
      <c r="B34" s="33" t="n">
        <f aca="false">(($C$29-$B$22)/($B$23-$B$22))*(hydrodata!B73-hydrodata!B64)+hydrodata!B64</f>
        <v>0</v>
      </c>
      <c r="C34" s="33" t="n">
        <f aca="false">(($C$29-$B$22)/($B$23-$B$22))*(hydrodata!C73-hydrodata!C64)+hydrodata!C64</f>
        <v>0</v>
      </c>
      <c r="D34" s="33" t="n">
        <f aca="false">(($C$29-$B$22)/($B$23-$B$22))*(hydrodata!D73-hydrodata!D64)+hydrodata!D64</f>
        <v>-0.10974</v>
      </c>
      <c r="E34" s="33" t="n">
        <f aca="false">(($C$29-$B$22)/($B$23-$B$22))*(hydrodata!E73-hydrodata!E64)+hydrodata!E64</f>
        <v>-18824</v>
      </c>
      <c r="F34" s="33" t="n">
        <f aca="false">(($C$29-$B$22)/($B$23-$B$22))*(hydrodata!F73-hydrodata!F64)+hydrodata!F64</f>
        <v>0.0008636</v>
      </c>
      <c r="G34" s="33" t="n">
        <f aca="false">(($C$29-$B$22)/($B$23-$B$22))*(hydrodata!G73-hydrodata!G64)+hydrodata!G64</f>
        <v>0.0013691</v>
      </c>
      <c r="H34" s="22"/>
      <c r="I34" s="22"/>
      <c r="J34" s="22"/>
      <c r="K34" s="22"/>
      <c r="L34" s="22"/>
      <c r="M34" s="22"/>
    </row>
    <row collapsed="false" customFormat="false" customHeight="false" hidden="false" ht="14.5" outlineLevel="0" r="35">
      <c r="A35" s="33"/>
      <c r="B35" s="33" t="n">
        <f aca="false">(($C$29-$B$22)/($B$23-$B$22))*(hydrodata!B74-hydrodata!B65)+hydrodata!B65</f>
        <v>0</v>
      </c>
      <c r="C35" s="33" t="n">
        <f aca="false">(($C$29-$B$22)/($B$23-$B$22))*(hydrodata!C74-hydrodata!C65)+hydrodata!C65</f>
        <v>0</v>
      </c>
      <c r="D35" s="33" t="n">
        <f aca="false">(($C$29-$B$22)/($B$23-$B$22))*(hydrodata!D74-hydrodata!D65)+hydrodata!D65</f>
        <v>0.032672</v>
      </c>
      <c r="E35" s="33" t="n">
        <f aca="false">(($C$29-$B$22)/($B$23-$B$22))*(hydrodata!E74-hydrodata!E65)+hydrodata!E65</f>
        <v>0.0008636</v>
      </c>
      <c r="F35" s="33" t="n">
        <f aca="false">(($C$29-$B$22)/($B$23-$B$22))*(hydrodata!F74-hydrodata!F65)+hydrodata!F65</f>
        <v>-5942.1</v>
      </c>
      <c r="G35" s="33" t="n">
        <f aca="false">(($C$29-$B$22)/($B$23-$B$22))*(hydrodata!G74-hydrodata!G65)+hydrodata!G65</f>
        <v>-0.00084838</v>
      </c>
      <c r="H35" s="22"/>
      <c r="I35" s="22"/>
      <c r="J35" s="22"/>
      <c r="K35" s="22"/>
      <c r="L35" s="22"/>
      <c r="M35" s="22"/>
    </row>
    <row collapsed="false" customFormat="false" customHeight="false" hidden="false" ht="14.5" outlineLevel="0" r="36">
      <c r="A36" s="33"/>
      <c r="B36" s="33" t="n">
        <f aca="false">(($C$29-$B$22)/($B$23-$B$22))*(hydrodata!B75-hydrodata!B66)+hydrodata!B66</f>
        <v>0</v>
      </c>
      <c r="C36" s="33" t="n">
        <f aca="false">(($C$29-$B$22)/($B$23-$B$22))*(hydrodata!C75-hydrodata!C66)+hydrodata!C66</f>
        <v>0</v>
      </c>
      <c r="D36" s="33" t="n">
        <f aca="false">(($C$29-$B$22)/($B$23-$B$22))*(hydrodata!D75-hydrodata!D66)+hydrodata!D66</f>
        <v>0</v>
      </c>
      <c r="E36" s="33" t="n">
        <f aca="false">(($C$29-$B$22)/($B$23-$B$22))*(hydrodata!E75-hydrodata!E66)+hydrodata!E66</f>
        <v>0</v>
      </c>
      <c r="F36" s="33" t="n">
        <f aca="false">(($C$29-$B$22)/($B$23-$B$22))*(hydrodata!F75-hydrodata!F66)+hydrodata!F66</f>
        <v>0</v>
      </c>
      <c r="G36" s="33" t="n">
        <f aca="false">(($C$29-$B$22)/($B$23-$B$22))*(hydrodata!G75-hydrodata!G66)+hydrodata!G66</f>
        <v>0</v>
      </c>
      <c r="H36" s="22"/>
      <c r="I36" s="22"/>
      <c r="J36" s="22"/>
      <c r="K36" s="22"/>
      <c r="L36" s="22"/>
      <c r="M36" s="22"/>
    </row>
    <row collapsed="false" customFormat="false" customHeight="true" hidden="false" ht="24.6" outlineLevel="0" r="39">
      <c r="A39" s="17" t="s">
        <v>132</v>
      </c>
      <c r="B39" s="17"/>
      <c r="C39" s="17"/>
      <c r="D39" s="17"/>
      <c r="E39" s="17"/>
      <c r="F39" s="17"/>
      <c r="G39" s="17"/>
      <c r="H39" s="17"/>
      <c r="I39" s="17"/>
      <c r="J39" s="17"/>
    </row>
    <row collapsed="false" customFormat="false" customHeight="true" hidden="false" ht="15.65" outlineLevel="0" r="40">
      <c r="A40" s="16" t="s">
        <v>133</v>
      </c>
      <c r="B40" s="16"/>
      <c r="C40" s="16"/>
      <c r="D40" s="16"/>
      <c r="E40" s="16"/>
      <c r="F40" s="16"/>
      <c r="G40" s="16"/>
      <c r="H40" s="16"/>
      <c r="I40" s="16"/>
      <c r="J40" s="16"/>
    </row>
    <row collapsed="false" customFormat="false" customHeight="true" hidden="false" ht="15.65" outlineLevel="0" r="42">
      <c r="A42" s="31" t="s">
        <v>46</v>
      </c>
      <c r="B42" s="31"/>
      <c r="C42" s="42" t="n">
        <f aca="false">freq</f>
        <v>0.159</v>
      </c>
      <c r="D42" s="27" t="s">
        <v>16</v>
      </c>
    </row>
    <row collapsed="false" customFormat="false" customHeight="true" hidden="false" ht="15.65" outlineLevel="0" r="43">
      <c r="A43" s="31" t="s">
        <v>47</v>
      </c>
      <c r="B43" s="31"/>
    </row>
    <row collapsed="false" customFormat="false" customHeight="true" hidden="false" ht="14.5" outlineLevel="0" r="44">
      <c r="A44" s="33"/>
      <c r="B44" s="33" t="n">
        <f aca="false">(($C$42-$B$22)/($B$23-$B$22))*(hydrodata!B92-hydrodata!B83)+hydrodata!B83</f>
        <v>1.23060400988517E-006</v>
      </c>
      <c r="C44" s="33" t="n">
        <f aca="false">(($C$42-$B$22)/($B$23-$B$22))*(hydrodata!C92-hydrodata!C83)+hydrodata!C83</f>
        <v>5.79371367728407E-008</v>
      </c>
      <c r="D44" s="33" t="n">
        <f aca="false">(($C$42-$B$22)/($B$23-$B$22))*(hydrodata!D92-hydrodata!D83)+hydrodata!D83</f>
        <v>4.41418125012481E-008</v>
      </c>
      <c r="E44" s="33" t="n">
        <f aca="false">(($C$42-$B$22)/($B$23-$B$22))*(hydrodata!E92-hydrodata!E83)+hydrodata!E83</f>
        <v>9.71243787119321E-008</v>
      </c>
      <c r="F44" s="33" t="n">
        <f aca="false">(($C$42-$B$22)/($B$23-$B$22))*(hydrodata!F92-hydrodata!F83)+hydrodata!F83</f>
        <v>-6.03037269535696E-007</v>
      </c>
      <c r="G44" s="33" t="n">
        <f aca="false">(($C$42-$B$22)/($B$23-$B$22))*(hydrodata!G92-hydrodata!G83)+hydrodata!G83</f>
        <v>-5.14832324972541E-007</v>
      </c>
      <c r="H44" s="22" t="s">
        <v>130</v>
      </c>
      <c r="I44" s="22"/>
      <c r="J44" s="22"/>
      <c r="K44" s="22" t="s">
        <v>131</v>
      </c>
      <c r="L44" s="22"/>
      <c r="M44" s="22"/>
    </row>
    <row collapsed="false" customFormat="false" customHeight="false" hidden="false" ht="14.5" outlineLevel="0" r="45">
      <c r="A45" s="33"/>
      <c r="B45" s="33" t="n">
        <f aca="false">(($C$42-$B$22)/($B$23-$B$22))*(hydrodata!B93-hydrodata!B84)+hydrodata!B84</f>
        <v>-8.78886732501248E-008</v>
      </c>
      <c r="C45" s="33" t="n">
        <f aca="false">(($C$42-$B$22)/($B$23-$B$22))*(hydrodata!C93-hydrodata!C84)+hydrodata!C84</f>
        <v>1.82749875478782E-006</v>
      </c>
      <c r="D45" s="33" t="n">
        <f aca="false">(($C$42-$B$22)/($B$23-$B$22))*(hydrodata!D93-hydrodata!D84)+hydrodata!D84</f>
        <v>-5.54225318002996E-006</v>
      </c>
      <c r="E45" s="33" t="n">
        <f aca="false">(($C$42-$B$22)/($B$23-$B$22))*(hydrodata!E93-hydrodata!E84)+hydrodata!E84</f>
        <v>3.15545072670993E-006</v>
      </c>
      <c r="F45" s="33" t="n">
        <f aca="false">(($C$42-$B$22)/($B$23-$B$22))*(hydrodata!F93-hydrodata!F84)+hydrodata!F84</f>
        <v>1.02807001218173E-008</v>
      </c>
      <c r="G45" s="33" t="n">
        <f aca="false">(($C$42-$B$22)/($B$23-$B$22))*(hydrodata!G93-hydrodata!G84)+hydrodata!G84</f>
        <v>-7.80333335996006E-008</v>
      </c>
      <c r="H45" s="22"/>
      <c r="I45" s="22"/>
      <c r="J45" s="22"/>
      <c r="K45" s="22"/>
      <c r="L45" s="22"/>
      <c r="M45" s="22"/>
    </row>
    <row collapsed="false" customFormat="false" customHeight="false" hidden="false" ht="14.5" outlineLevel="0" r="46">
      <c r="A46" s="33"/>
      <c r="B46" s="33" t="n">
        <f aca="false">(($C$42-$B$22)/($B$23-$B$22))*(hydrodata!B94-hydrodata!B85)+hydrodata!B85</f>
        <v>3.88416511432851E-005</v>
      </c>
      <c r="C46" s="33" t="n">
        <f aca="false">(($C$42-$B$22)/($B$23-$B$22))*(hydrodata!C94-hydrodata!C85)+hydrodata!C85</f>
        <v>0.0023090327988018</v>
      </c>
      <c r="D46" s="33" t="n">
        <f aca="false">(($C$42-$B$22)/($B$23-$B$22))*(hydrodata!D94-hydrodata!D85)+hydrodata!D85</f>
        <v>0.0216613586020968</v>
      </c>
      <c r="E46" s="33" t="n">
        <f aca="false">(($C$42-$B$22)/($B$23-$B$22))*(hydrodata!E94-hydrodata!E85)+hydrodata!E85</f>
        <v>0.00350167983624563</v>
      </c>
      <c r="F46" s="33" t="n">
        <f aca="false">(($C$42-$B$22)/($B$23-$B$22))*(hydrodata!F94-hydrodata!F85)+hydrodata!F85</f>
        <v>-1.83576405791313E-005</v>
      </c>
      <c r="G46" s="33" t="n">
        <f aca="false">(($C$42-$B$22)/($B$23-$B$22))*(hydrodata!G94-hydrodata!G85)+hydrodata!G85</f>
        <v>5.27351148676985E-005</v>
      </c>
      <c r="H46" s="22"/>
      <c r="I46" s="22"/>
      <c r="J46" s="22"/>
      <c r="K46" s="22"/>
      <c r="L46" s="22"/>
      <c r="M46" s="22"/>
    </row>
    <row collapsed="false" customFormat="false" customHeight="false" hidden="false" ht="14.5" outlineLevel="0" r="47">
      <c r="A47" s="33"/>
      <c r="B47" s="33" t="n">
        <f aca="false">(($C$42-$B$22)/($B$23-$B$22))*(hydrodata!B95-hydrodata!B86)+hydrodata!B86</f>
        <v>-1.89118483854219E-007</v>
      </c>
      <c r="C47" s="33" t="n">
        <f aca="false">(($C$42-$B$22)/($B$23-$B$22))*(hydrodata!C95-hydrodata!C86)+hydrodata!C86</f>
        <v>1.8284088892661E-006</v>
      </c>
      <c r="D47" s="33" t="n">
        <f aca="false">(($C$42-$B$22)/($B$23-$B$22))*(hydrodata!D95-hydrodata!D86)+hydrodata!D86</f>
        <v>-2.06297365232152E-005</v>
      </c>
      <c r="E47" s="33" t="n">
        <f aca="false">(($C$42-$B$22)/($B$23-$B$22))*(hydrodata!E95-hydrodata!E86)+hydrodata!E86</f>
        <v>3.36073336794808E-006</v>
      </c>
      <c r="F47" s="33" t="n">
        <f aca="false">(($C$42-$B$22)/($B$23-$B$22))*(hydrodata!F95-hydrodata!F86)+hydrodata!F86</f>
        <v>2.897084001997E-008</v>
      </c>
      <c r="G47" s="33" t="n">
        <f aca="false">(($C$42-$B$22)/($B$23-$B$22))*(hydrodata!G95-hydrodata!G86)+hydrodata!G86</f>
        <v>-1.00516771482776E-007</v>
      </c>
      <c r="H47" s="22"/>
      <c r="I47" s="22"/>
      <c r="J47" s="22"/>
      <c r="K47" s="22"/>
      <c r="L47" s="22"/>
      <c r="M47" s="22"/>
    </row>
    <row collapsed="false" customFormat="false" customHeight="false" hidden="false" ht="14.5" outlineLevel="0" r="48">
      <c r="A48" s="33"/>
      <c r="B48" s="33" t="n">
        <f aca="false">(($C$42-$B$22)/($B$23-$B$22))*(hydrodata!B96-hydrodata!B87)+hydrodata!B87</f>
        <v>-6.12039845977034E-007</v>
      </c>
      <c r="C48" s="33" t="n">
        <f aca="false">(($C$42-$B$22)/($B$23-$B$22))*(hydrodata!C96-hydrodata!C87)+hydrodata!C87</f>
        <v>1.44762767249126E-008</v>
      </c>
      <c r="D48" s="33" t="n">
        <f aca="false">(($C$42-$B$22)/($B$23-$B$22))*(hydrodata!D96-hydrodata!D87)+hydrodata!D87</f>
        <v>3.8190357343984E-007</v>
      </c>
      <c r="E48" s="33" t="n">
        <f aca="false">(($C$42-$B$22)/($B$23-$B$22))*(hydrodata!E96-hydrodata!E87)+hydrodata!E87</f>
        <v>1.84232621467798E-008</v>
      </c>
      <c r="F48" s="33" t="n">
        <f aca="false">(($C$42-$B$22)/($B$23-$B$22))*(hydrodata!F96-hydrodata!F87)+hydrodata!F87</f>
        <v>2.99673530194708E-007</v>
      </c>
      <c r="G48" s="33" t="n">
        <f aca="false">(($C$42-$B$22)/($B$23-$B$22))*(hydrodata!G96-hydrodata!G87)+hydrodata!G87</f>
        <v>2.55622139011483E-007</v>
      </c>
      <c r="H48" s="22"/>
      <c r="I48" s="22"/>
      <c r="J48" s="22"/>
      <c r="K48" s="22"/>
      <c r="L48" s="22"/>
      <c r="M48" s="22"/>
    </row>
    <row collapsed="false" customFormat="false" customHeight="false" hidden="false" ht="14.5" outlineLevel="0" r="49">
      <c r="A49" s="33"/>
      <c r="B49" s="33" t="n">
        <f aca="false">(($C$42-$B$22)/($B$23-$B$22))*(hydrodata!B97-hydrodata!B88)+hydrodata!B88</f>
        <v>4.89505005611583E-008</v>
      </c>
      <c r="C49" s="33" t="n">
        <f aca="false">(($C$42-$B$22)/($B$23-$B$22))*(hydrodata!C97-hydrodata!C88)+hydrodata!C88</f>
        <v>-1.12612776599101E-007</v>
      </c>
      <c r="D49" s="33" t="n">
        <f aca="false">(($C$42-$B$22)/($B$23-$B$22))*(hydrodata!D97-hydrodata!D88)+hydrodata!D88</f>
        <v>-6.91413385122316E-008</v>
      </c>
      <c r="E49" s="33" t="n">
        <f aca="false">(($C$42-$B$22)/($B$23-$B$22))*(hydrodata!E97-hydrodata!E88)+hydrodata!E88</f>
        <v>1.15974471932102E-007</v>
      </c>
      <c r="F49" s="33" t="n">
        <f aca="false">(($C$42-$B$22)/($B$23-$B$22))*(hydrodata!F97-hydrodata!F88)+hydrodata!F88</f>
        <v>-3.40117129525711E-008</v>
      </c>
      <c r="G49" s="33" t="n">
        <f aca="false">(($C$42-$B$22)/($B$23-$B$22))*(hydrodata!G97-hydrodata!G88)+hydrodata!G88</f>
        <v>8.80477044433348E-010</v>
      </c>
      <c r="H49" s="22"/>
      <c r="I49" s="22"/>
      <c r="J49" s="22"/>
      <c r="K49" s="22"/>
      <c r="L49" s="22"/>
      <c r="M49" s="22"/>
    </row>
    <row collapsed="false" customFormat="false" customHeight="true" hidden="false" ht="24.6" outlineLevel="0" r="52">
      <c r="A52" s="17" t="s">
        <v>134</v>
      </c>
      <c r="B52" s="17"/>
      <c r="C52" s="17"/>
      <c r="D52" s="17"/>
      <c r="E52" s="17"/>
      <c r="F52" s="17"/>
      <c r="G52" s="17"/>
      <c r="H52" s="17"/>
      <c r="I52" s="17"/>
      <c r="J52" s="17"/>
    </row>
    <row collapsed="false" customFormat="false" customHeight="true" hidden="false" ht="15.65" outlineLevel="0" r="53">
      <c r="A53" s="16" t="s">
        <v>135</v>
      </c>
      <c r="B53" s="16"/>
      <c r="C53" s="16"/>
      <c r="D53" s="16"/>
      <c r="E53" s="16"/>
      <c r="F53" s="16"/>
      <c r="G53" s="16"/>
      <c r="H53" s="16"/>
      <c r="I53" s="16"/>
      <c r="J53" s="16"/>
    </row>
    <row collapsed="false" customFormat="false" customHeight="true" hidden="false" ht="15.65" outlineLevel="0" r="55">
      <c r="A55" s="31" t="s">
        <v>46</v>
      </c>
      <c r="B55" s="31"/>
      <c r="C55" s="42" t="n">
        <f aca="false">freq</f>
        <v>0.159</v>
      </c>
      <c r="D55" s="27" t="s">
        <v>16</v>
      </c>
    </row>
    <row collapsed="false" customFormat="false" customHeight="true" hidden="false" ht="15.65" outlineLevel="0" r="56">
      <c r="A56" s="31" t="s">
        <v>47</v>
      </c>
      <c r="B56" s="31"/>
    </row>
    <row collapsed="false" customFormat="false" customHeight="true" hidden="false" ht="14.5" outlineLevel="0" r="57">
      <c r="A57" s="33"/>
      <c r="B57" s="33" t="n">
        <f aca="false">(($C$55-$B$22)/($B$23-$B$22))*(hydrodata!B114-hydrodata!B105)+hydrodata!B105</f>
        <v>913.267698452322</v>
      </c>
      <c r="C57" s="33" t="n">
        <f aca="false">(($C$55-$B$22)/($B$23-$B$22))*(hydrodata!C114-hydrodata!C105)+hydrodata!C105</f>
        <v>-0.0435051159261108</v>
      </c>
      <c r="D57" s="33" t="n">
        <f aca="false">(($C$55-$B$22)/($B$23-$B$22))*(hydrodata!D114-hydrodata!D105)+hydrodata!D105</f>
        <v>-0.0880500325511732</v>
      </c>
      <c r="E57" s="33" t="n">
        <f aca="false">(($C$55-$B$22)/($B$23-$B$22))*(hydrodata!E114-hydrodata!E105)+hydrodata!E105</f>
        <v>-0.0571399897154268</v>
      </c>
      <c r="F57" s="33" t="n">
        <f aca="false">(($C$55-$B$22)/($B$23-$B$22))*(hydrodata!F114-hydrodata!F105)+hydrodata!F105</f>
        <v>-455.553849226161</v>
      </c>
      <c r="G57" s="33" t="n">
        <f aca="false">(($C$55-$B$22)/($B$23-$B$22))*(hydrodata!G114-hydrodata!G105)+hydrodata!G105</f>
        <v>-76.634492860709</v>
      </c>
      <c r="H57" s="22" t="s">
        <v>130</v>
      </c>
      <c r="I57" s="22"/>
      <c r="J57" s="22"/>
      <c r="K57" s="22" t="s">
        <v>131</v>
      </c>
      <c r="L57" s="22"/>
      <c r="M57" s="22"/>
    </row>
    <row collapsed="false" customFormat="false" customHeight="false" hidden="false" ht="14.5" outlineLevel="0" r="58">
      <c r="A58" s="33"/>
      <c r="B58" s="33" t="n">
        <f aca="false">(($C$55-$B$22)/($B$23-$B$22))*(hydrodata!B115-hydrodata!B106)+hydrodata!B106</f>
        <v>-0.0449385825262107</v>
      </c>
      <c r="C58" s="33" t="n">
        <f aca="false">(($C$55-$B$22)/($B$23-$B$22))*(hydrodata!C115-hydrodata!C106)+hydrodata!C106</f>
        <v>1632.92769845232</v>
      </c>
      <c r="D58" s="33" t="n">
        <f aca="false">(($C$55-$B$22)/($B$23-$B$22))*(hydrodata!D115-hydrodata!D106)+hydrodata!D106</f>
        <v>40.9032769845232</v>
      </c>
      <c r="E58" s="33" t="n">
        <f aca="false">(($C$55-$B$22)/($B$23-$B$22))*(hydrodata!E115-hydrodata!E106)+hydrodata!E106</f>
        <v>2544.05539690464</v>
      </c>
      <c r="F58" s="33" t="n">
        <f aca="false">(($C$55-$B$22)/($B$23-$B$22))*(hydrodata!F115-hydrodata!F106)+hydrodata!F106</f>
        <v>0.0264934317523714</v>
      </c>
      <c r="G58" s="33" t="n">
        <f aca="false">(($C$55-$B$22)/($B$23-$B$22))*(hydrodata!G115-hydrodata!G106)+hydrodata!G106</f>
        <v>-0.360603095356965</v>
      </c>
      <c r="H58" s="22"/>
      <c r="I58" s="22"/>
      <c r="J58" s="22"/>
      <c r="K58" s="22"/>
      <c r="L58" s="22"/>
      <c r="M58" s="22"/>
    </row>
    <row collapsed="false" customFormat="false" customHeight="false" hidden="false" ht="14.5" outlineLevel="0" r="59">
      <c r="A59" s="33"/>
      <c r="B59" s="33" t="n">
        <f aca="false">(($C$55-$B$22)/($B$23-$B$22))*(hydrodata!B116-hydrodata!B107)+hydrodata!B107</f>
        <v>-0.0818339617573639</v>
      </c>
      <c r="C59" s="33" t="n">
        <f aca="false">(($C$55-$B$22)/($B$23-$B$22))*(hydrodata!C116-hydrodata!C107)+hydrodata!C107</f>
        <v>41.6311547678482</v>
      </c>
      <c r="D59" s="33" t="n">
        <f aca="false">(($C$55-$B$22)/($B$23-$B$22))*(hydrodata!D116-hydrodata!D107)+hydrodata!D107</f>
        <v>698.506007988018</v>
      </c>
      <c r="E59" s="33" t="n">
        <f aca="false">(($C$55-$B$22)/($B$23-$B$22))*(hydrodata!E116-hydrodata!E107)+hydrodata!E107</f>
        <v>78.2850936595107</v>
      </c>
      <c r="F59" s="33" t="n">
        <f aca="false">(($C$55-$B$22)/($B$23-$B$22))*(hydrodata!F116-hydrodata!F107)+hydrodata!F107</f>
        <v>0.0732222221667499</v>
      </c>
      <c r="G59" s="33" t="n">
        <f aca="false">(($C$55-$B$22)/($B$23-$B$22))*(hydrodata!G116-hydrodata!G107)+hydrodata!G107</f>
        <v>0.0252203460808787</v>
      </c>
      <c r="H59" s="22"/>
      <c r="I59" s="22"/>
      <c r="J59" s="22"/>
      <c r="K59" s="22"/>
      <c r="L59" s="22"/>
      <c r="M59" s="22"/>
    </row>
    <row collapsed="false" customFormat="false" customHeight="false" hidden="false" ht="14.5" outlineLevel="0" r="60">
      <c r="A60" s="33"/>
      <c r="B60" s="33" t="n">
        <f aca="false">(($C$55-$B$22)/($B$23-$B$22))*(hydrodata!B117-hydrodata!B108)+hydrodata!B108</f>
        <v>-0.0641467270094858</v>
      </c>
      <c r="C60" s="33" t="n">
        <f aca="false">(($C$55-$B$22)/($B$23-$B$22))*(hydrodata!C117-hydrodata!C108)+hydrodata!C108</f>
        <v>2543.75539690464</v>
      </c>
      <c r="D60" s="33" t="n">
        <f aca="false">(($C$55-$B$22)/($B$23-$B$22))*(hydrodata!D117-hydrodata!D108)+hydrodata!D108</f>
        <v>77.2602769845232</v>
      </c>
      <c r="E60" s="33" t="n">
        <f aca="false">(($C$55-$B$22)/($B$23-$B$22))*(hydrodata!E117-hydrodata!E108)+hydrodata!E108</f>
        <v>4862.75539690464</v>
      </c>
      <c r="F60" s="33" t="n">
        <f aca="false">(($C$55-$B$22)/($B$23-$B$22))*(hydrodata!F117-hydrodata!F108)+hydrodata!F108</f>
        <v>0.021346751572641</v>
      </c>
      <c r="G60" s="33" t="n">
        <f aca="false">(($C$55-$B$22)/($B$23-$B$22))*(hydrodata!G117-hydrodata!G108)+hydrodata!G108</f>
        <v>-0.561455396904643</v>
      </c>
      <c r="H60" s="22"/>
      <c r="I60" s="22"/>
      <c r="J60" s="22"/>
      <c r="K60" s="22"/>
      <c r="L60" s="22"/>
      <c r="M60" s="22"/>
    </row>
    <row collapsed="false" customFormat="false" customHeight="false" hidden="false" ht="14.5" outlineLevel="0" r="61">
      <c r="A61" s="33"/>
      <c r="B61" s="33" t="n">
        <f aca="false">(($C$55-$B$22)/($B$23-$B$22))*(hydrodata!B118-hydrodata!B109)+hydrodata!B109</f>
        <v>-455.513849226161</v>
      </c>
      <c r="C61" s="33" t="n">
        <f aca="false">(($C$55-$B$22)/($B$23-$B$22))*(hydrodata!C118-hydrodata!C109)+hydrodata!C109</f>
        <v>0.021828392910634</v>
      </c>
      <c r="D61" s="33" t="n">
        <f aca="false">(($C$55-$B$22)/($B$23-$B$22))*(hydrodata!D118-hydrodata!D109)+hydrodata!D109</f>
        <v>0.0785810285571642</v>
      </c>
      <c r="E61" s="33" t="n">
        <f aca="false">(($C$55-$B$22)/($B$23-$B$22))*(hydrodata!E118-hydrodata!E109)+hydrodata!E109</f>
        <v>0.012119126210684</v>
      </c>
      <c r="F61" s="33" t="n">
        <f aca="false">(($C$55-$B$22)/($B$23-$B$22))*(hydrodata!F118-hydrodata!F109)+hydrodata!F109</f>
        <v>227.268309535696</v>
      </c>
      <c r="G61" s="33" t="n">
        <f aca="false">(($C$55-$B$22)/($B$23-$B$22))*(hydrodata!G118-hydrodata!G109)+hydrodata!G109</f>
        <v>38.9813849226161</v>
      </c>
      <c r="H61" s="22"/>
      <c r="I61" s="22"/>
      <c r="J61" s="22"/>
      <c r="K61" s="22"/>
      <c r="L61" s="22"/>
      <c r="M61" s="22"/>
    </row>
    <row collapsed="false" customFormat="false" customHeight="false" hidden="false" ht="14.5" outlineLevel="0" r="62">
      <c r="A62" s="33"/>
      <c r="B62" s="33" t="n">
        <f aca="false">(($C$55-$B$22)/($B$23-$B$22))*(hydrodata!B119-hydrodata!B110)+hydrodata!B110</f>
        <v>-75.6252158761857</v>
      </c>
      <c r="C62" s="33" t="n">
        <f aca="false">(($C$55-$B$22)/($B$23-$B$22))*(hydrodata!C119-hydrodata!C110)+hydrodata!C110</f>
        <v>-0.366746761857214</v>
      </c>
      <c r="D62" s="33" t="n">
        <f aca="false">(($C$55-$B$22)/($B$23-$B$22))*(hydrodata!D119-hydrodata!D110)+hydrodata!D110</f>
        <v>0.0519581690464304</v>
      </c>
      <c r="E62" s="33" t="n">
        <f aca="false">(($C$55-$B$22)/($B$23-$B$22))*(hydrodata!E119-hydrodata!E110)+hydrodata!E110</f>
        <v>-0.599555968047928</v>
      </c>
      <c r="F62" s="33" t="n">
        <f aca="false">(($C$55-$B$22)/($B$23-$B$22))*(hydrodata!F119-hydrodata!F110)+hydrodata!F110</f>
        <v>38.4471079380929</v>
      </c>
      <c r="G62" s="33" t="n">
        <f aca="false">(($C$55-$B$22)/($B$23-$B$22))*(hydrodata!G119-hydrodata!G110)+hydrodata!G110</f>
        <v>3551.78309535696</v>
      </c>
      <c r="H62" s="22"/>
      <c r="I62" s="22"/>
      <c r="J62" s="22"/>
      <c r="K62" s="22"/>
      <c r="L62" s="22"/>
      <c r="M62" s="22"/>
    </row>
    <row collapsed="false" customFormat="false" customHeight="true" hidden="false" ht="29.85" outlineLevel="0" r="65">
      <c r="A65" s="15" t="s">
        <v>136</v>
      </c>
      <c r="B65" s="15"/>
      <c r="C65" s="15"/>
      <c r="D65" s="15"/>
      <c r="E65" s="15"/>
      <c r="F65" s="15"/>
      <c r="G65" s="15"/>
      <c r="H65" s="15"/>
      <c r="I65" s="15"/>
      <c r="J65" s="15"/>
    </row>
    <row collapsed="false" customFormat="false" customHeight="true" hidden="false" ht="15.65" outlineLevel="0" r="66">
      <c r="A66" s="16" t="s">
        <v>137</v>
      </c>
      <c r="B66" s="16"/>
      <c r="C66" s="16"/>
      <c r="D66" s="16"/>
      <c r="E66" s="16"/>
      <c r="F66" s="16"/>
      <c r="G66" s="16"/>
      <c r="H66" s="16"/>
      <c r="I66" s="16"/>
      <c r="J66" s="16"/>
    </row>
    <row collapsed="false" customFormat="false" customHeight="true" hidden="false" ht="24.6" outlineLevel="0" r="69">
      <c r="A69" s="17" t="s">
        <v>138</v>
      </c>
      <c r="B69" s="17"/>
      <c r="C69" s="17"/>
      <c r="D69" s="17"/>
      <c r="E69" s="17"/>
      <c r="F69" s="17"/>
      <c r="G69" s="17"/>
      <c r="H69" s="17"/>
      <c r="I69" s="17"/>
      <c r="J69" s="17"/>
    </row>
    <row collapsed="false" customFormat="false" customHeight="true" hidden="false" ht="15.65" outlineLevel="0" r="70">
      <c r="A70" s="16" t="s">
        <v>139</v>
      </c>
      <c r="B70" s="16"/>
      <c r="C70" s="16"/>
      <c r="D70" s="16"/>
      <c r="E70" s="16"/>
      <c r="F70" s="16"/>
      <c r="G70" s="16"/>
      <c r="H70" s="16"/>
      <c r="I70" s="16"/>
      <c r="J70" s="16"/>
    </row>
    <row collapsed="false" customFormat="false" customHeight="true" hidden="false" ht="15.65" outlineLevel="0" r="72">
      <c r="A72" s="31" t="s">
        <v>46</v>
      </c>
      <c r="B72" s="31"/>
      <c r="C72" s="42" t="n">
        <f aca="false">freq</f>
        <v>0.159</v>
      </c>
      <c r="D72" s="27" t="s">
        <v>16</v>
      </c>
    </row>
    <row collapsed="false" customFormat="false" customHeight="true" hidden="false" ht="15.65" outlineLevel="0" r="73">
      <c r="A73" s="31" t="s">
        <v>47</v>
      </c>
      <c r="B73" s="31"/>
    </row>
    <row collapsed="false" customFormat="false" customHeight="true" hidden="false" ht="14.5" outlineLevel="0" r="74">
      <c r="A74" s="33"/>
      <c r="B74" s="33" t="n">
        <f aca="false">(($C$72-$B$22)/($B$23-$B$22))*(hydrodata!B136-hydrodata!B127)+hydrodata!B127</f>
        <v>0</v>
      </c>
      <c r="C74" s="33" t="n">
        <f aca="false">(($C$72-$B$22)/($B$23-$B$22))*(hydrodata!C136-hydrodata!C127)+hydrodata!C127</f>
        <v>0</v>
      </c>
      <c r="D74" s="33" t="n">
        <f aca="false">(($C$72-$B$22)/($B$23-$B$22))*(hydrodata!D136-hydrodata!D127)+hydrodata!D127</f>
        <v>0</v>
      </c>
      <c r="E74" s="33" t="n">
        <f aca="false">(($C$72-$B$22)/($B$23-$B$22))*(hydrodata!E136-hydrodata!E127)+hydrodata!E127</f>
        <v>0</v>
      </c>
      <c r="F74" s="33" t="n">
        <f aca="false">(($C$72-$B$22)/($B$23-$B$22))*(hydrodata!F136-hydrodata!F127)+hydrodata!F127</f>
        <v>0</v>
      </c>
      <c r="G74" s="33" t="n">
        <f aca="false">(($C$72-$B$22)/($B$23-$B$22))*(hydrodata!G136-hydrodata!G127)+hydrodata!G127</f>
        <v>0</v>
      </c>
      <c r="H74" s="22" t="s">
        <v>130</v>
      </c>
      <c r="I74" s="22"/>
      <c r="J74" s="22"/>
      <c r="K74" s="22" t="s">
        <v>131</v>
      </c>
      <c r="L74" s="22"/>
      <c r="M74" s="22"/>
    </row>
    <row collapsed="false" customFormat="false" customHeight="false" hidden="false" ht="14.5" outlineLevel="0" r="75">
      <c r="A75" s="33"/>
      <c r="B75" s="33" t="n">
        <f aca="false">(($C$72-$B$22)/($B$23-$B$22))*(hydrodata!B137-hydrodata!B128)+hydrodata!B128</f>
        <v>0</v>
      </c>
      <c r="C75" s="33" t="n">
        <f aca="false">(($C$72-$B$22)/($B$23-$B$22))*(hydrodata!C137-hydrodata!C128)+hydrodata!C128</f>
        <v>0</v>
      </c>
      <c r="D75" s="33" t="n">
        <f aca="false">(($C$72-$B$22)/($B$23-$B$22))*(hydrodata!D137-hydrodata!D128)+hydrodata!D128</f>
        <v>0</v>
      </c>
      <c r="E75" s="33" t="n">
        <f aca="false">(($C$72-$B$22)/($B$23-$B$22))*(hydrodata!E137-hydrodata!E128)+hydrodata!E128</f>
        <v>0</v>
      </c>
      <c r="F75" s="33" t="n">
        <f aca="false">(($C$72-$B$22)/($B$23-$B$22))*(hydrodata!F137-hydrodata!F128)+hydrodata!F128</f>
        <v>0</v>
      </c>
      <c r="G75" s="33" t="n">
        <f aca="false">(($C$72-$B$22)/($B$23-$B$22))*(hydrodata!G137-hydrodata!G128)+hydrodata!G128</f>
        <v>0</v>
      </c>
      <c r="H75" s="22"/>
      <c r="I75" s="22"/>
      <c r="J75" s="22"/>
      <c r="K75" s="22"/>
      <c r="L75" s="22"/>
      <c r="M75" s="22"/>
    </row>
    <row collapsed="false" customFormat="false" customHeight="false" hidden="false" ht="14.5" outlineLevel="0" r="76">
      <c r="A76" s="33"/>
      <c r="B76" s="33" t="n">
        <f aca="false">(($C$72-$B$22)/($B$23-$B$22))*(hydrodata!B138-hydrodata!B129)+hydrodata!B129</f>
        <v>0</v>
      </c>
      <c r="C76" s="33" t="n">
        <f aca="false">(($C$72-$B$22)/($B$23-$B$22))*(hydrodata!C138-hydrodata!C129)+hydrodata!C129</f>
        <v>0</v>
      </c>
      <c r="D76" s="33" t="n">
        <f aca="false">(($C$72-$B$22)/($B$23-$B$22))*(hydrodata!D138-hydrodata!D129)+hydrodata!D129</f>
        <v>0</v>
      </c>
      <c r="E76" s="33" t="n">
        <f aca="false">(($C$72-$B$22)/($B$23-$B$22))*(hydrodata!E138-hydrodata!E129)+hydrodata!E129</f>
        <v>0</v>
      </c>
      <c r="F76" s="33" t="n">
        <f aca="false">(($C$72-$B$22)/($B$23-$B$22))*(hydrodata!F138-hydrodata!F129)+hydrodata!F129</f>
        <v>0</v>
      </c>
      <c r="G76" s="33" t="n">
        <f aca="false">(($C$72-$B$22)/($B$23-$B$22))*(hydrodata!G138-hydrodata!G129)+hydrodata!G129</f>
        <v>0</v>
      </c>
      <c r="H76" s="22"/>
      <c r="I76" s="22"/>
      <c r="J76" s="22"/>
      <c r="K76" s="22"/>
      <c r="L76" s="22"/>
      <c r="M76" s="22"/>
    </row>
    <row collapsed="false" customFormat="false" customHeight="false" hidden="false" ht="14.5" outlineLevel="0" r="77">
      <c r="A77" s="33"/>
      <c r="B77" s="33" t="n">
        <f aca="false">(($C$72-$B$22)/($B$23-$B$22))*(hydrodata!B139-hydrodata!B130)+hydrodata!B130</f>
        <v>0</v>
      </c>
      <c r="C77" s="33" t="n">
        <f aca="false">(($C$72-$B$22)/($B$23-$B$22))*(hydrodata!C139-hydrodata!C130)+hydrodata!C130</f>
        <v>0</v>
      </c>
      <c r="D77" s="33" t="n">
        <f aca="false">(($C$72-$B$22)/($B$23-$B$22))*(hydrodata!D139-hydrodata!D130)+hydrodata!D130</f>
        <v>0</v>
      </c>
      <c r="E77" s="33" t="n">
        <f aca="false">(($C$72-$B$22)/($B$23-$B$22))*(hydrodata!E139-hydrodata!E130)+hydrodata!E130</f>
        <v>0</v>
      </c>
      <c r="F77" s="33" t="n">
        <f aca="false">(($C$72-$B$22)/($B$23-$B$22))*(hydrodata!F139-hydrodata!F130)+hydrodata!F130</f>
        <v>0</v>
      </c>
      <c r="G77" s="33" t="n">
        <f aca="false">(($C$72-$B$22)/($B$23-$B$22))*(hydrodata!G139-hydrodata!G130)+hydrodata!G130</f>
        <v>0</v>
      </c>
      <c r="H77" s="22"/>
      <c r="I77" s="22"/>
      <c r="J77" s="22"/>
      <c r="K77" s="22"/>
      <c r="L77" s="22"/>
      <c r="M77" s="22"/>
    </row>
    <row collapsed="false" customFormat="false" customHeight="false" hidden="false" ht="14.5" outlineLevel="0" r="78">
      <c r="A78" s="33"/>
      <c r="B78" s="33" t="n">
        <f aca="false">(($C$72-$B$22)/($B$23-$B$22))*(hydrodata!B140-hydrodata!B131)+hydrodata!B131</f>
        <v>0</v>
      </c>
      <c r="C78" s="33" t="n">
        <f aca="false">(($C$72-$B$22)/($B$23-$B$22))*(hydrodata!C140-hydrodata!C131)+hydrodata!C131</f>
        <v>0</v>
      </c>
      <c r="D78" s="33" t="n">
        <f aca="false">(($C$72-$B$22)/($B$23-$B$22))*(hydrodata!D140-hydrodata!D131)+hydrodata!D131</f>
        <v>0</v>
      </c>
      <c r="E78" s="33" t="n">
        <f aca="false">(($C$72-$B$22)/($B$23-$B$22))*(hydrodata!E140-hydrodata!E131)+hydrodata!E131</f>
        <v>0</v>
      </c>
      <c r="F78" s="33" t="n">
        <f aca="false">(($C$72-$B$22)/($B$23-$B$22))*(hydrodata!F140-hydrodata!F131)+hydrodata!F131</f>
        <v>0</v>
      </c>
      <c r="G78" s="33" t="n">
        <f aca="false">(($C$72-$B$22)/($B$23-$B$22))*(hydrodata!G140-hydrodata!G131)+hydrodata!G131</f>
        <v>0</v>
      </c>
      <c r="H78" s="22"/>
      <c r="I78" s="22"/>
      <c r="J78" s="22"/>
      <c r="K78" s="22"/>
      <c r="L78" s="22"/>
      <c r="M78" s="22"/>
    </row>
    <row collapsed="false" customFormat="false" customHeight="false" hidden="false" ht="14.5" outlineLevel="0" r="79">
      <c r="A79" s="33"/>
      <c r="B79" s="33" t="n">
        <f aca="false">(($C$72-$B$22)/($B$23-$B$22))*(hydrodata!B141-hydrodata!B132)+hydrodata!B132</f>
        <v>0</v>
      </c>
      <c r="C79" s="33" t="n">
        <f aca="false">(($C$72-$B$22)/($B$23-$B$22))*(hydrodata!C141-hydrodata!C132)+hydrodata!C132</f>
        <v>0</v>
      </c>
      <c r="D79" s="33" t="n">
        <f aca="false">(($C$72-$B$22)/($B$23-$B$22))*(hydrodata!D141-hydrodata!D132)+hydrodata!D132</f>
        <v>0</v>
      </c>
      <c r="E79" s="33" t="n">
        <f aca="false">(($C$72-$B$22)/($B$23-$B$22))*(hydrodata!E141-hydrodata!E132)+hydrodata!E132</f>
        <v>0</v>
      </c>
      <c r="F79" s="33" t="n">
        <f aca="false">(($C$72-$B$22)/($B$23-$B$22))*(hydrodata!F141-hydrodata!F132)+hydrodata!F132</f>
        <v>0</v>
      </c>
      <c r="G79" s="33" t="n">
        <f aca="false">(($C$72-$B$22)/($B$23-$B$22))*(hydrodata!G141-hydrodata!G132)+hydrodata!G132</f>
        <v>0</v>
      </c>
      <c r="H79" s="22"/>
      <c r="I79" s="22"/>
      <c r="J79" s="22"/>
      <c r="K79" s="22"/>
      <c r="L79" s="22"/>
      <c r="M79" s="22"/>
    </row>
    <row collapsed="false" customFormat="false" customHeight="true" hidden="false" ht="24.6" outlineLevel="0" r="82">
      <c r="A82" s="17" t="s">
        <v>140</v>
      </c>
      <c r="B82" s="17"/>
      <c r="C82" s="17"/>
      <c r="D82" s="17"/>
      <c r="E82" s="17"/>
      <c r="F82" s="17"/>
      <c r="G82" s="17"/>
      <c r="H82" s="17"/>
      <c r="I82" s="17"/>
      <c r="J82" s="17"/>
    </row>
    <row collapsed="false" customFormat="false" customHeight="true" hidden="false" ht="15.65" outlineLevel="0" r="83">
      <c r="A83" s="16" t="s">
        <v>141</v>
      </c>
      <c r="B83" s="16"/>
      <c r="C83" s="16"/>
      <c r="D83" s="16"/>
      <c r="E83" s="16"/>
      <c r="F83" s="16"/>
      <c r="G83" s="16"/>
      <c r="H83" s="16"/>
      <c r="I83" s="16"/>
      <c r="J83" s="16"/>
    </row>
    <row collapsed="false" customFormat="false" customHeight="true" hidden="false" ht="15.65" outlineLevel="0" r="85">
      <c r="A85" s="31" t="s">
        <v>46</v>
      </c>
      <c r="B85" s="31"/>
      <c r="C85" s="42" t="n">
        <f aca="false">freq</f>
        <v>0.159</v>
      </c>
      <c r="D85" s="27" t="s">
        <v>16</v>
      </c>
    </row>
    <row collapsed="false" customFormat="false" customHeight="true" hidden="false" ht="15.65" outlineLevel="0" r="86">
      <c r="A86" s="31" t="s">
        <v>47</v>
      </c>
      <c r="B86" s="31"/>
    </row>
    <row collapsed="false" customFormat="false" customHeight="true" hidden="false" ht="14.5" outlineLevel="0" r="87">
      <c r="A87" s="33"/>
      <c r="B87" s="33" t="n">
        <f aca="false">(($C$85-$B$22)/($B$23-$B$22))*(hydrodata!B158-hydrodata!B149)+hydrodata!B149</f>
        <v>1.23060400988517E-006</v>
      </c>
      <c r="C87" s="33" t="n">
        <f aca="false">(($C$85-$B$22)/($B$23-$B$22))*(hydrodata!C158-hydrodata!C149)+hydrodata!C149</f>
        <v>5.79371367728407E-008</v>
      </c>
      <c r="D87" s="33" t="n">
        <f aca="false">(($C$85-$B$22)/($B$23-$B$22))*(hydrodata!D158-hydrodata!D149)+hydrodata!D149</f>
        <v>4.41418125012481E-008</v>
      </c>
      <c r="E87" s="33" t="n">
        <f aca="false">(($C$85-$B$22)/($B$23-$B$22))*(hydrodata!E158-hydrodata!E149)+hydrodata!E149</f>
        <v>9.71243787119321E-008</v>
      </c>
      <c r="F87" s="33" t="n">
        <f aca="false">(($C$85-$B$22)/($B$23-$B$22))*(hydrodata!F158-hydrodata!F149)+hydrodata!F149</f>
        <v>-6.03037269535696E-007</v>
      </c>
      <c r="G87" s="33" t="n">
        <f aca="false">(($C$85-$B$22)/($B$23-$B$22))*(hydrodata!G158-hydrodata!G149)+hydrodata!G149</f>
        <v>-5.14832324972541E-007</v>
      </c>
      <c r="H87" s="22" t="s">
        <v>130</v>
      </c>
      <c r="I87" s="22"/>
      <c r="J87" s="22"/>
      <c r="K87" s="22" t="s">
        <v>131</v>
      </c>
      <c r="L87" s="22"/>
      <c r="M87" s="22"/>
    </row>
    <row collapsed="false" customFormat="false" customHeight="false" hidden="false" ht="14.5" outlineLevel="0" r="88">
      <c r="A88" s="33"/>
      <c r="B88" s="33" t="n">
        <f aca="false">(($C$85-$B$22)/($B$23-$B$22))*(hydrodata!B159-hydrodata!B150)+hydrodata!B150</f>
        <v>-8.78886732501248E-008</v>
      </c>
      <c r="C88" s="33" t="n">
        <f aca="false">(($C$85-$B$22)/($B$23-$B$22))*(hydrodata!C159-hydrodata!C150)+hydrodata!C150</f>
        <v>1.82749875478782E-006</v>
      </c>
      <c r="D88" s="33" t="n">
        <f aca="false">(($C$85-$B$22)/($B$23-$B$22))*(hydrodata!D159-hydrodata!D150)+hydrodata!D150</f>
        <v>-5.54225318002996E-006</v>
      </c>
      <c r="E88" s="33" t="n">
        <f aca="false">(($C$85-$B$22)/($B$23-$B$22))*(hydrodata!E159-hydrodata!E150)+hydrodata!E150</f>
        <v>3.15545072670993E-006</v>
      </c>
      <c r="F88" s="33" t="n">
        <f aca="false">(($C$85-$B$22)/($B$23-$B$22))*(hydrodata!F159-hydrodata!F150)+hydrodata!F150</f>
        <v>1.02807001218173E-008</v>
      </c>
      <c r="G88" s="33" t="n">
        <f aca="false">(($C$85-$B$22)/($B$23-$B$22))*(hydrodata!G159-hydrodata!G150)+hydrodata!G150</f>
        <v>-7.80333335996006E-008</v>
      </c>
      <c r="H88" s="22"/>
      <c r="I88" s="22"/>
      <c r="J88" s="22"/>
      <c r="K88" s="22"/>
      <c r="L88" s="22"/>
      <c r="M88" s="22"/>
    </row>
    <row collapsed="false" customFormat="false" customHeight="false" hidden="false" ht="14.5" outlineLevel="0" r="89">
      <c r="A89" s="33"/>
      <c r="B89" s="33" t="n">
        <f aca="false">(($C$85-$B$22)/($B$23-$B$22))*(hydrodata!B160-hydrodata!B151)+hydrodata!B151</f>
        <v>3.88416511432851E-005</v>
      </c>
      <c r="C89" s="33" t="n">
        <f aca="false">(($C$85-$B$22)/($B$23-$B$22))*(hydrodata!C160-hydrodata!C151)+hydrodata!C151</f>
        <v>0.0023090327988018</v>
      </c>
      <c r="D89" s="33" t="n">
        <f aca="false">(($C$85-$B$22)/($B$23-$B$22))*(hydrodata!D160-hydrodata!D151)+hydrodata!D151</f>
        <v>0.0216613586020968</v>
      </c>
      <c r="E89" s="33" t="n">
        <f aca="false">(($C$85-$B$22)/($B$23-$B$22))*(hydrodata!E160-hydrodata!E151)+hydrodata!E151</f>
        <v>0.00350167983624563</v>
      </c>
      <c r="F89" s="33" t="n">
        <f aca="false">(($C$85-$B$22)/($B$23-$B$22))*(hydrodata!F160-hydrodata!F151)+hydrodata!F151</f>
        <v>-1.83576405791313E-005</v>
      </c>
      <c r="G89" s="33" t="n">
        <f aca="false">(($C$85-$B$22)/($B$23-$B$22))*(hydrodata!G160-hydrodata!G151)+hydrodata!G151</f>
        <v>5.27351148676985E-005</v>
      </c>
      <c r="H89" s="22"/>
      <c r="I89" s="22"/>
      <c r="J89" s="22"/>
      <c r="K89" s="22"/>
      <c r="L89" s="22"/>
      <c r="M89" s="22"/>
    </row>
    <row collapsed="false" customFormat="false" customHeight="false" hidden="false" ht="14.5" outlineLevel="0" r="90">
      <c r="A90" s="33"/>
      <c r="B90" s="33" t="n">
        <f aca="false">(($C$85-$B$22)/($B$23-$B$22))*(hydrodata!B161-hydrodata!B152)+hydrodata!B152</f>
        <v>-1.89118483854219E-007</v>
      </c>
      <c r="C90" s="33" t="n">
        <f aca="false">(($C$85-$B$22)/($B$23-$B$22))*(hydrodata!C161-hydrodata!C152)+hydrodata!C152</f>
        <v>1.8284088892661E-006</v>
      </c>
      <c r="D90" s="33" t="n">
        <f aca="false">(($C$85-$B$22)/($B$23-$B$22))*(hydrodata!D161-hydrodata!D152)+hydrodata!D152</f>
        <v>-2.06297365232152E-005</v>
      </c>
      <c r="E90" s="33" t="n">
        <f aca="false">(($C$85-$B$22)/($B$23-$B$22))*(hydrodata!E161-hydrodata!E152)+hydrodata!E152</f>
        <v>3.36073336794808E-006</v>
      </c>
      <c r="F90" s="33" t="n">
        <f aca="false">(($C$85-$B$22)/($B$23-$B$22))*(hydrodata!F161-hydrodata!F152)+hydrodata!F152</f>
        <v>2.897084001997E-008</v>
      </c>
      <c r="G90" s="33" t="n">
        <f aca="false">(($C$85-$B$22)/($B$23-$B$22))*(hydrodata!G161-hydrodata!G152)+hydrodata!G152</f>
        <v>-1.00516771482776E-007</v>
      </c>
      <c r="H90" s="22"/>
      <c r="I90" s="22"/>
      <c r="J90" s="22"/>
      <c r="K90" s="22"/>
      <c r="L90" s="22"/>
      <c r="M90" s="22"/>
    </row>
    <row collapsed="false" customFormat="false" customHeight="false" hidden="false" ht="14.5" outlineLevel="0" r="91">
      <c r="A91" s="33"/>
      <c r="B91" s="33" t="n">
        <f aca="false">(($C$85-$B$22)/($B$23-$B$22))*(hydrodata!B162-hydrodata!B153)+hydrodata!B153</f>
        <v>-6.12039845977034E-007</v>
      </c>
      <c r="C91" s="33" t="n">
        <f aca="false">(($C$85-$B$22)/($B$23-$B$22))*(hydrodata!C162-hydrodata!C153)+hydrodata!C153</f>
        <v>1.44762767249126E-008</v>
      </c>
      <c r="D91" s="33" t="n">
        <f aca="false">(($C$85-$B$22)/($B$23-$B$22))*(hydrodata!D162-hydrodata!D153)+hydrodata!D153</f>
        <v>3.8190357343984E-007</v>
      </c>
      <c r="E91" s="33" t="n">
        <f aca="false">(($C$85-$B$22)/($B$23-$B$22))*(hydrodata!E162-hydrodata!E153)+hydrodata!E153</f>
        <v>1.84232621467798E-008</v>
      </c>
      <c r="F91" s="33" t="n">
        <f aca="false">(($C$85-$B$22)/($B$23-$B$22))*(hydrodata!F162-hydrodata!F153)+hydrodata!F153</f>
        <v>2.99673530194708E-007</v>
      </c>
      <c r="G91" s="33" t="n">
        <f aca="false">(($C$85-$B$22)/($B$23-$B$22))*(hydrodata!G162-hydrodata!G153)+hydrodata!G153</f>
        <v>2.55622139011483E-007</v>
      </c>
      <c r="H91" s="22"/>
      <c r="I91" s="22"/>
      <c r="J91" s="22"/>
      <c r="K91" s="22"/>
      <c r="L91" s="22"/>
      <c r="M91" s="22"/>
    </row>
    <row collapsed="false" customFormat="false" customHeight="false" hidden="false" ht="14.5" outlineLevel="0" r="92">
      <c r="A92" s="33"/>
      <c r="B92" s="33" t="n">
        <f aca="false">(($C$85-$B$22)/($B$23-$B$22))*(hydrodata!B163-hydrodata!B154)+hydrodata!B154</f>
        <v>4.89505005611583E-008</v>
      </c>
      <c r="C92" s="33" t="n">
        <f aca="false">(($C$85-$B$22)/($B$23-$B$22))*(hydrodata!C163-hydrodata!C154)+hydrodata!C154</f>
        <v>-1.12612776599101E-007</v>
      </c>
      <c r="D92" s="33" t="n">
        <f aca="false">(($C$85-$B$22)/($B$23-$B$22))*(hydrodata!D163-hydrodata!D154)+hydrodata!D154</f>
        <v>-6.91413385122316E-008</v>
      </c>
      <c r="E92" s="33" t="n">
        <f aca="false">(($C$85-$B$22)/($B$23-$B$22))*(hydrodata!E163-hydrodata!E154)+hydrodata!E154</f>
        <v>1.15974471932102E-007</v>
      </c>
      <c r="F92" s="33" t="n">
        <f aca="false">(($C$85-$B$22)/($B$23-$B$22))*(hydrodata!F163-hydrodata!F154)+hydrodata!F154</f>
        <v>-3.40117129525711E-008</v>
      </c>
      <c r="G92" s="33" t="n">
        <f aca="false">(($C$85-$B$22)/($B$23-$B$22))*(hydrodata!G163-hydrodata!G154)+hydrodata!G154</f>
        <v>8.80477044433348E-010</v>
      </c>
      <c r="H92" s="22"/>
      <c r="I92" s="22"/>
      <c r="J92" s="22"/>
      <c r="K92" s="22"/>
      <c r="L92" s="22"/>
      <c r="M92" s="22"/>
    </row>
    <row collapsed="false" customFormat="false" customHeight="true" hidden="false" ht="24.6" outlineLevel="0" r="95">
      <c r="A95" s="17" t="s">
        <v>134</v>
      </c>
      <c r="B95" s="17"/>
      <c r="C95" s="17"/>
      <c r="D95" s="17"/>
      <c r="E95" s="17"/>
      <c r="F95" s="17"/>
      <c r="G95" s="17"/>
      <c r="H95" s="17"/>
      <c r="I95" s="17"/>
      <c r="J95" s="17"/>
    </row>
    <row collapsed="false" customFormat="false" customHeight="true" hidden="false" ht="15.65" outlineLevel="0" r="96">
      <c r="A96" s="16" t="s">
        <v>142</v>
      </c>
      <c r="B96" s="16"/>
      <c r="C96" s="16"/>
      <c r="D96" s="16"/>
      <c r="E96" s="16"/>
      <c r="F96" s="16"/>
      <c r="G96" s="16"/>
      <c r="H96" s="16"/>
      <c r="I96" s="16"/>
      <c r="J96" s="16"/>
    </row>
    <row collapsed="false" customFormat="false" customHeight="true" hidden="false" ht="15.65" outlineLevel="0" r="98">
      <c r="A98" s="31" t="s">
        <v>46</v>
      </c>
      <c r="B98" s="31"/>
      <c r="C98" s="42" t="n">
        <f aca="false">freq</f>
        <v>0.159</v>
      </c>
      <c r="D98" s="27" t="s">
        <v>16</v>
      </c>
    </row>
    <row collapsed="false" customFormat="false" customHeight="true" hidden="false" ht="15.65" outlineLevel="0" r="99">
      <c r="A99" s="31" t="s">
        <v>47</v>
      </c>
      <c r="B99" s="31"/>
    </row>
    <row collapsed="false" customFormat="false" customHeight="true" hidden="false" ht="14.5" outlineLevel="0" r="100">
      <c r="A100" s="33"/>
      <c r="B100" s="33" t="n">
        <f aca="false">(($C$98-$B$22)/($B$23-$B$22))*(hydrodata!B180-hydrodata!B171)+hydrodata!B171</f>
        <v>913.267698452322</v>
      </c>
      <c r="C100" s="33" t="n">
        <f aca="false">(($C$98-$B$22)/($B$23-$B$22))*(hydrodata!C180-hydrodata!C171)+hydrodata!C171</f>
        <v>-0.0435051159261108</v>
      </c>
      <c r="D100" s="33" t="n">
        <f aca="false">(($C$98-$B$22)/($B$23-$B$22))*(hydrodata!D180-hydrodata!D171)+hydrodata!D171</f>
        <v>-0.0880500325511732</v>
      </c>
      <c r="E100" s="33" t="n">
        <f aca="false">(($C$98-$B$22)/($B$23-$B$22))*(hydrodata!E180-hydrodata!E171)+hydrodata!E171</f>
        <v>-0.0571399897154268</v>
      </c>
      <c r="F100" s="33" t="n">
        <f aca="false">(($C$98-$B$22)/($B$23-$B$22))*(hydrodata!F180-hydrodata!F171)+hydrodata!F171</f>
        <v>-455.553849226161</v>
      </c>
      <c r="G100" s="33" t="n">
        <f aca="false">(($C$98-$B$22)/($B$23-$B$22))*(hydrodata!G180-hydrodata!G171)+hydrodata!G171</f>
        <v>-76.634492860709</v>
      </c>
      <c r="H100" s="22" t="s">
        <v>130</v>
      </c>
      <c r="I100" s="22"/>
      <c r="J100" s="22"/>
      <c r="K100" s="22" t="s">
        <v>131</v>
      </c>
      <c r="L100" s="22"/>
      <c r="M100" s="22"/>
    </row>
    <row collapsed="false" customFormat="false" customHeight="false" hidden="false" ht="14.5" outlineLevel="0" r="101">
      <c r="A101" s="33"/>
      <c r="B101" s="33" t="n">
        <f aca="false">(($C$98-$B$22)/($B$23-$B$22))*(hydrodata!B181-hydrodata!B172)+hydrodata!B172</f>
        <v>-0.0449385825262107</v>
      </c>
      <c r="C101" s="33" t="n">
        <f aca="false">(($C$98-$B$22)/($B$23-$B$22))*(hydrodata!C181-hydrodata!C172)+hydrodata!C172</f>
        <v>1632.92769845232</v>
      </c>
      <c r="D101" s="33" t="n">
        <f aca="false">(($C$98-$B$22)/($B$23-$B$22))*(hydrodata!D181-hydrodata!D172)+hydrodata!D172</f>
        <v>40.9032769845232</v>
      </c>
      <c r="E101" s="33" t="n">
        <f aca="false">(($C$98-$B$22)/($B$23-$B$22))*(hydrodata!E181-hydrodata!E172)+hydrodata!E172</f>
        <v>2544.05539690464</v>
      </c>
      <c r="F101" s="33" t="n">
        <f aca="false">(($C$98-$B$22)/($B$23-$B$22))*(hydrodata!F181-hydrodata!F172)+hydrodata!F172</f>
        <v>0.0264934317523714</v>
      </c>
      <c r="G101" s="33" t="n">
        <f aca="false">(($C$98-$B$22)/($B$23-$B$22))*(hydrodata!G181-hydrodata!G172)+hydrodata!G172</f>
        <v>-0.360603095356965</v>
      </c>
      <c r="H101" s="22"/>
      <c r="I101" s="22"/>
      <c r="J101" s="22"/>
      <c r="K101" s="22"/>
      <c r="L101" s="22"/>
      <c r="M101" s="22"/>
    </row>
    <row collapsed="false" customFormat="false" customHeight="false" hidden="false" ht="14.5" outlineLevel="0" r="102">
      <c r="A102" s="33"/>
      <c r="B102" s="33" t="n">
        <f aca="false">(($C$98-$B$22)/($B$23-$B$22))*(hydrodata!B182-hydrodata!B173)+hydrodata!B173</f>
        <v>-0.0818339617573639</v>
      </c>
      <c r="C102" s="33" t="n">
        <f aca="false">(($C$98-$B$22)/($B$23-$B$22))*(hydrodata!C182-hydrodata!C173)+hydrodata!C173</f>
        <v>41.6311547678482</v>
      </c>
      <c r="D102" s="33" t="n">
        <f aca="false">(($C$98-$B$22)/($B$23-$B$22))*(hydrodata!D182-hydrodata!D173)+hydrodata!D173</f>
        <v>698.506007988018</v>
      </c>
      <c r="E102" s="33" t="n">
        <f aca="false">(($C$98-$B$22)/($B$23-$B$22))*(hydrodata!E182-hydrodata!E173)+hydrodata!E173</f>
        <v>78.2850936595107</v>
      </c>
      <c r="F102" s="33" t="n">
        <f aca="false">(($C$98-$B$22)/($B$23-$B$22))*(hydrodata!F182-hydrodata!F173)+hydrodata!F173</f>
        <v>0.0732222221667499</v>
      </c>
      <c r="G102" s="33" t="n">
        <f aca="false">(($C$98-$B$22)/($B$23-$B$22))*(hydrodata!G182-hydrodata!G173)+hydrodata!G173</f>
        <v>0.0252203460808787</v>
      </c>
      <c r="H102" s="22"/>
      <c r="I102" s="22"/>
      <c r="J102" s="22"/>
      <c r="K102" s="22"/>
      <c r="L102" s="22"/>
      <c r="M102" s="22"/>
    </row>
    <row collapsed="false" customFormat="false" customHeight="false" hidden="false" ht="14.5" outlineLevel="0" r="103">
      <c r="A103" s="33"/>
      <c r="B103" s="33" t="n">
        <f aca="false">(($C$98-$B$22)/($B$23-$B$22))*(hydrodata!B183-hydrodata!B174)+hydrodata!B174</f>
        <v>-0.0641467270094858</v>
      </c>
      <c r="C103" s="33" t="n">
        <f aca="false">(($C$98-$B$22)/($B$23-$B$22))*(hydrodata!C183-hydrodata!C174)+hydrodata!C174</f>
        <v>2543.75539690464</v>
      </c>
      <c r="D103" s="33" t="n">
        <f aca="false">(($C$98-$B$22)/($B$23-$B$22))*(hydrodata!D183-hydrodata!D174)+hydrodata!D174</f>
        <v>77.2602769845232</v>
      </c>
      <c r="E103" s="33" t="n">
        <f aca="false">(($C$98-$B$22)/($B$23-$B$22))*(hydrodata!E183-hydrodata!E174)+hydrodata!E174</f>
        <v>4862.75539690464</v>
      </c>
      <c r="F103" s="33" t="n">
        <f aca="false">(($C$98-$B$22)/($B$23-$B$22))*(hydrodata!F183-hydrodata!F174)+hydrodata!F174</f>
        <v>0.021346751572641</v>
      </c>
      <c r="G103" s="33" t="n">
        <f aca="false">(($C$98-$B$22)/($B$23-$B$22))*(hydrodata!G183-hydrodata!G174)+hydrodata!G174</f>
        <v>-0.561455396904643</v>
      </c>
      <c r="H103" s="22"/>
      <c r="I103" s="22"/>
      <c r="J103" s="22"/>
      <c r="K103" s="22"/>
      <c r="L103" s="22"/>
      <c r="M103" s="22"/>
    </row>
    <row collapsed="false" customFormat="false" customHeight="false" hidden="false" ht="14.5" outlineLevel="0" r="104">
      <c r="A104" s="33"/>
      <c r="B104" s="33" t="n">
        <f aca="false">(($C$98-$B$22)/($B$23-$B$22))*(hydrodata!B184-hydrodata!B175)+hydrodata!B175</f>
        <v>-455.513849226161</v>
      </c>
      <c r="C104" s="33" t="n">
        <f aca="false">(($C$98-$B$22)/($B$23-$B$22))*(hydrodata!C184-hydrodata!C175)+hydrodata!C175</f>
        <v>0.021828392910634</v>
      </c>
      <c r="D104" s="33" t="n">
        <f aca="false">(($C$98-$B$22)/($B$23-$B$22))*(hydrodata!D184-hydrodata!D175)+hydrodata!D175</f>
        <v>0.0785810285571642</v>
      </c>
      <c r="E104" s="33" t="n">
        <f aca="false">(($C$98-$B$22)/($B$23-$B$22))*(hydrodata!E184-hydrodata!E175)+hydrodata!E175</f>
        <v>0.012119126210684</v>
      </c>
      <c r="F104" s="33" t="n">
        <f aca="false">(($C$98-$B$22)/($B$23-$B$22))*(hydrodata!F184-hydrodata!F175)+hydrodata!F175</f>
        <v>227.268309535696</v>
      </c>
      <c r="G104" s="33" t="n">
        <f aca="false">(($C$98-$B$22)/($B$23-$B$22))*(hydrodata!G184-hydrodata!G175)+hydrodata!G175</f>
        <v>38.9813849226161</v>
      </c>
      <c r="H104" s="22"/>
      <c r="I104" s="22"/>
      <c r="J104" s="22"/>
      <c r="K104" s="22"/>
      <c r="L104" s="22"/>
      <c r="M104" s="22"/>
    </row>
    <row collapsed="false" customFormat="false" customHeight="false" hidden="false" ht="14.5" outlineLevel="0" r="105">
      <c r="A105" s="33"/>
      <c r="B105" s="33" t="n">
        <f aca="false">(($C$98-$B$22)/($B$23-$B$22))*(hydrodata!B185-hydrodata!B176)+hydrodata!B176</f>
        <v>-75.6252158761857</v>
      </c>
      <c r="C105" s="33" t="n">
        <f aca="false">(($C$98-$B$22)/($B$23-$B$22))*(hydrodata!C185-hydrodata!C176)+hydrodata!C176</f>
        <v>-0.366746761857214</v>
      </c>
      <c r="D105" s="33" t="n">
        <f aca="false">(($C$98-$B$22)/($B$23-$B$22))*(hydrodata!D185-hydrodata!D176)+hydrodata!D176</f>
        <v>0.0519581690464304</v>
      </c>
      <c r="E105" s="33" t="n">
        <f aca="false">(($C$98-$B$22)/($B$23-$B$22))*(hydrodata!E185-hydrodata!E176)+hydrodata!E176</f>
        <v>-0.599555968047928</v>
      </c>
      <c r="F105" s="33" t="n">
        <f aca="false">(($C$98-$B$22)/($B$23-$B$22))*(hydrodata!F185-hydrodata!F176)+hydrodata!F176</f>
        <v>38.4471079380929</v>
      </c>
      <c r="G105" s="33" t="n">
        <f aca="false">(($C$98-$B$22)/($B$23-$B$22))*(hydrodata!G185-hydrodata!G176)+hydrodata!G176</f>
        <v>3551.78309535696</v>
      </c>
      <c r="H105" s="22"/>
      <c r="I105" s="22"/>
      <c r="J105" s="22"/>
      <c r="K105" s="22"/>
      <c r="L105" s="22"/>
      <c r="M105" s="22"/>
    </row>
    <row collapsed="false" customFormat="false" customHeight="true" hidden="false" ht="29.85" outlineLevel="0" r="109">
      <c r="A109" s="15" t="s">
        <v>143</v>
      </c>
      <c r="B109" s="15"/>
      <c r="C109" s="15"/>
      <c r="D109" s="15"/>
      <c r="E109" s="15"/>
      <c r="F109" s="15"/>
      <c r="G109" s="15"/>
      <c r="H109" s="15"/>
      <c r="I109" s="15"/>
      <c r="J109" s="15"/>
    </row>
    <row collapsed="false" customFormat="false" customHeight="true" hidden="false" ht="44" outlineLevel="0" r="110">
      <c r="A110" s="16" t="s">
        <v>144</v>
      </c>
      <c r="B110" s="16"/>
      <c r="C110" s="16"/>
      <c r="D110" s="16"/>
      <c r="E110" s="16"/>
      <c r="F110" s="16"/>
      <c r="G110" s="16"/>
      <c r="H110" s="16"/>
      <c r="I110" s="16"/>
      <c r="J110" s="16"/>
    </row>
    <row collapsed="false" customFormat="false" customHeight="true" hidden="false" ht="24.6" outlineLevel="0" r="112">
      <c r="A112" s="17" t="s">
        <v>145</v>
      </c>
      <c r="B112" s="17"/>
      <c r="C112" s="17"/>
      <c r="D112" s="17"/>
      <c r="E112" s="17"/>
      <c r="F112" s="17"/>
      <c r="G112" s="17"/>
      <c r="H112" s="17"/>
      <c r="I112" s="17"/>
      <c r="J112" s="17"/>
    </row>
    <row collapsed="false" customFormat="false" customHeight="true" hidden="false" ht="29.85" outlineLevel="0" r="113">
      <c r="A113" s="16" t="s">
        <v>146</v>
      </c>
      <c r="B113" s="16"/>
      <c r="C113" s="16"/>
      <c r="D113" s="16"/>
      <c r="E113" s="16"/>
      <c r="F113" s="16"/>
      <c r="G113" s="16"/>
      <c r="H113" s="16"/>
      <c r="I113" s="16"/>
      <c r="J113" s="16"/>
    </row>
    <row collapsed="false" customFormat="false" customHeight="true" hidden="false" ht="15.65" outlineLevel="0" r="115">
      <c r="A115" s="31" t="s">
        <v>46</v>
      </c>
      <c r="B115" s="31"/>
      <c r="C115" s="42" t="n">
        <f aca="false">freq</f>
        <v>0.159</v>
      </c>
      <c r="D115" s="27" t="s">
        <v>16</v>
      </c>
    </row>
    <row collapsed="false" customFormat="false" customHeight="true" hidden="false" ht="15.65" outlineLevel="0" r="116">
      <c r="A116" s="31" t="s">
        <v>47</v>
      </c>
      <c r="B116" s="31"/>
      <c r="C116" s="32"/>
    </row>
    <row collapsed="false" customFormat="false" customHeight="false" hidden="false" ht="14.5" outlineLevel="0" r="117">
      <c r="A117" s="32" t="s">
        <v>55</v>
      </c>
      <c r="B117" s="32" t="s">
        <v>56</v>
      </c>
      <c r="D117" s="32" t="s">
        <v>57</v>
      </c>
    </row>
    <row collapsed="false" customFormat="false" customHeight="false" hidden="false" ht="14.5" outlineLevel="0" r="118">
      <c r="A118" s="33" t="n">
        <f aca="false">(($C$115-$B$22)/($B$23-$B$22))*(hydrodata!B203-hydrodata!B193)+hydrodata!B193</f>
        <v>0.000325048117604578</v>
      </c>
      <c r="B118" s="33" t="n">
        <f aca="false">(($C$115-$B$22)/($B$23-$B$22))*(hydrodata!C203-hydrodata!C193)+hydrodata!C193</f>
        <v>0.691580537601946</v>
      </c>
      <c r="D118" s="34" t="str">
        <f aca="false">COMPLEX(A118,B118)</f>
        <v>0.000325048117604578+0.691580537601946i</v>
      </c>
    </row>
    <row collapsed="false" customFormat="false" customHeight="false" hidden="false" ht="14.5" outlineLevel="0" r="119">
      <c r="A119" s="33" t="n">
        <f aca="false">(($C$115-$B$22)/($B$23-$B$22))*(hydrodata!B204-hydrodata!B194)+hydrodata!B194</f>
        <v>9.97507787365461E-006</v>
      </c>
      <c r="B119" s="33" t="n">
        <f aca="false">(($C$115-$B$22)/($B$23-$B$22))*(hydrodata!C204-hydrodata!C194)+hydrodata!C194</f>
        <v>49.4489830103563</v>
      </c>
      <c r="D119" s="34" t="str">
        <f aca="false">COMPLEX(A119,B119)</f>
        <v>9.97507787365461e-06+49.4489830103563i</v>
      </c>
    </row>
    <row collapsed="false" customFormat="false" customHeight="false" hidden="false" ht="14.5" outlineLevel="0" r="120">
      <c r="A120" s="33" t="n">
        <f aca="false">(($C$115-$B$22)/($B$23-$B$22))*(hydrodata!B205-hydrodata!B195)+hydrodata!B195</f>
        <v>954.469314526854</v>
      </c>
      <c r="B120" s="33" t="n">
        <f aca="false">(($C$115-$B$22)/($B$23-$B$22))*(hydrodata!C205-hydrodata!C195)+hydrodata!C195</f>
        <v>-5.32848783450159</v>
      </c>
      <c r="D120" s="34" t="str">
        <f aca="false">COMPLEX(A120,B120)</f>
        <v>954.469314526854-5.32848783450159i</v>
      </c>
    </row>
    <row collapsed="false" customFormat="false" customHeight="false" hidden="false" ht="14.5" outlineLevel="0" r="121">
      <c r="A121" s="33" t="n">
        <f aca="false">(($C$115-$B$22)/($B$23-$B$22))*(hydrodata!B206-hydrodata!B196)+hydrodata!B196</f>
        <v>4364.91723578632</v>
      </c>
      <c r="B121" s="33" t="n">
        <f aca="false">(($C$115-$B$22)/($B$23-$B$22))*(hydrodata!C206-hydrodata!C196)+hydrodata!C196</f>
        <v>0</v>
      </c>
      <c r="D121" s="34" t="str">
        <f aca="false">COMPLEX(A121,B121)</f>
        <v>4364.91723578632</v>
      </c>
    </row>
    <row collapsed="false" customFormat="false" customHeight="false" hidden="false" ht="14.5" outlineLevel="0" r="122">
      <c r="A122" s="33" t="n">
        <f aca="false">(($C$115-$B$22)/($B$23-$B$22))*(hydrodata!B207-hydrodata!B197)+hydrodata!B197</f>
        <v>-3.21238308284224</v>
      </c>
      <c r="B122" s="33" t="n">
        <f aca="false">(($C$115-$B$22)/($B$23-$B$22))*(hydrodata!C207-hydrodata!C197)+hydrodata!C197</f>
        <v>0.00890584918986677</v>
      </c>
      <c r="D122" s="34" t="str">
        <f aca="false">COMPLEX(A122,B122)</f>
        <v>-3.21238308284224+0.00890584918986677i</v>
      </c>
    </row>
    <row collapsed="false" customFormat="false" customHeight="false" hidden="false" ht="14.5" outlineLevel="0" r="123">
      <c r="A123" s="33" t="n">
        <f aca="false">(($C$115-$B$22)/($B$23-$B$22))*(hydrodata!B208-hydrodata!B198)+hydrodata!B198</f>
        <v>0.0848252061760741</v>
      </c>
      <c r="B123" s="33" t="n">
        <f aca="false">(($C$115-$B$22)/($B$23-$B$22))*(hydrodata!C208-hydrodata!C198)+hydrodata!C198</f>
        <v>-24.5656509295969</v>
      </c>
      <c r="D123" s="34" t="str">
        <f aca="false">COMPLEX(A123,B123)</f>
        <v>0.0848252061760741-24.5656509295969i</v>
      </c>
    </row>
    <row collapsed="false" customFormat="false" customHeight="true" hidden="false" ht="24.6" outlineLevel="0" r="126">
      <c r="A126" s="17" t="s">
        <v>147</v>
      </c>
      <c r="B126" s="17"/>
      <c r="C126" s="17"/>
      <c r="D126" s="17"/>
      <c r="E126" s="17"/>
      <c r="F126" s="17"/>
      <c r="G126" s="17"/>
      <c r="H126" s="17"/>
      <c r="I126" s="17"/>
      <c r="J126" s="17"/>
    </row>
    <row collapsed="false" customFormat="false" customHeight="true" hidden="false" ht="44" outlineLevel="0" r="127">
      <c r="A127" s="16" t="s">
        <v>148</v>
      </c>
      <c r="B127" s="16"/>
      <c r="C127" s="16"/>
      <c r="D127" s="16"/>
      <c r="E127" s="16"/>
      <c r="F127" s="16"/>
      <c r="G127" s="16"/>
      <c r="H127" s="16"/>
      <c r="I127" s="16"/>
      <c r="J127" s="16"/>
    </row>
    <row collapsed="false" customFormat="false" customHeight="true" hidden="false" ht="44" outlineLevel="0" r="128">
      <c r="A128" s="16" t="s">
        <v>149</v>
      </c>
      <c r="B128" s="16"/>
      <c r="C128" s="16"/>
      <c r="D128" s="16"/>
      <c r="E128" s="16"/>
      <c r="F128" s="16"/>
      <c r="G128" s="16"/>
      <c r="H128" s="16"/>
      <c r="I128" s="16"/>
      <c r="J128" s="16"/>
    </row>
    <row collapsed="false" customFormat="false" customHeight="false" hidden="false" ht="14.5" outlineLevel="0" r="130">
      <c r="C130" s="32" t="s">
        <v>39</v>
      </c>
    </row>
    <row collapsed="false" customFormat="false" customHeight="true" hidden="false" ht="15.65" outlineLevel="0" r="131">
      <c r="A131" s="31" t="s">
        <v>150</v>
      </c>
      <c r="B131" s="31"/>
      <c r="C131" s="42" t="n">
        <f aca="false">hydrodata!I48</f>
        <v>1</v>
      </c>
      <c r="D131" s="27" t="s">
        <v>31</v>
      </c>
    </row>
    <row collapsed="false" customFormat="false" customHeight="true" hidden="false" ht="15.65" outlineLevel="0" r="132">
      <c r="A132" s="31" t="s">
        <v>151</v>
      </c>
      <c r="B132" s="31"/>
      <c r="C132" s="42" t="n">
        <f aca="false">'seaenv.in'!I118</f>
        <v>11.9194445788093</v>
      </c>
      <c r="D132" s="27" t="s">
        <v>31</v>
      </c>
    </row>
    <row collapsed="false" customFormat="false" customHeight="true" hidden="false" ht="15.65" outlineLevel="0" r="134">
      <c r="A134" s="31" t="s">
        <v>47</v>
      </c>
      <c r="B134" s="31"/>
      <c r="C134" s="32"/>
    </row>
    <row collapsed="false" customFormat="false" customHeight="false" hidden="false" ht="14.5" outlineLevel="0" r="135">
      <c r="A135" s="32" t="s">
        <v>55</v>
      </c>
      <c r="B135" s="32" t="s">
        <v>56</v>
      </c>
      <c r="D135" s="32" t="s">
        <v>57</v>
      </c>
    </row>
    <row collapsed="false" customFormat="false" customHeight="false" hidden="false" ht="14.5" outlineLevel="0" r="136">
      <c r="A136" s="33" t="n">
        <f aca="false">A118*($C$132/$C$131)</f>
        <v>0.00387439302323404</v>
      </c>
      <c r="B136" s="33" t="n">
        <f aca="false">B118*($C$132/$C$131)</f>
        <v>8.24325588972951</v>
      </c>
      <c r="D136" s="34" t="str">
        <f aca="false">COMPLEX(A136,B136)</f>
        <v>0.00387439302323404+8.24325588972951i</v>
      </c>
    </row>
    <row collapsed="false" customFormat="false" customHeight="false" hidden="false" ht="14.5" outlineLevel="0" r="137">
      <c r="A137" s="33" t="n">
        <f aca="false">A119*($C$132/$C$131)</f>
        <v>0.000118897387884333</v>
      </c>
      <c r="B137" s="33" t="n">
        <f aca="false">B119*($C$132/$C$131)</f>
        <v>589.404412470422</v>
      </c>
      <c r="D137" s="34" t="str">
        <f aca="false">COMPLEX(A137,B137)</f>
        <v>0.000118897387884333+589.404412470422i</v>
      </c>
    </row>
    <row collapsed="false" customFormat="false" customHeight="false" hidden="false" ht="14.5" outlineLevel="0" r="138">
      <c r="A138" s="33" t="n">
        <f aca="false">A120*($C$132/$C$131)</f>
        <v>11376.7440966769</v>
      </c>
      <c r="B138" s="33" t="n">
        <f aca="false">B120*($C$132/$C$131)</f>
        <v>-63.5126154322011</v>
      </c>
      <c r="D138" s="34" t="str">
        <f aca="false">COMPLEX(A138,B138)</f>
        <v>11376.7440966769-63.5126154322011i</v>
      </c>
    </row>
    <row collapsed="false" customFormat="false" customHeight="false" hidden="false" ht="14.5" outlineLevel="0" r="139">
      <c r="A139" s="33" t="n">
        <f aca="false">A121*($C$132/$C$131)</f>
        <v>52027.3890830443</v>
      </c>
      <c r="B139" s="33" t="n">
        <f aca="false">B121*($C$132/$C$131)</f>
        <v>0</v>
      </c>
      <c r="D139" s="34" t="str">
        <f aca="false">COMPLEX(A139,B139)</f>
        <v>52027.3890830443</v>
      </c>
    </row>
    <row collapsed="false" customFormat="false" customHeight="false" hidden="false" ht="14.5" outlineLevel="0" r="140">
      <c r="A140" s="33" t="n">
        <f aca="false">A122*($C$132/$C$131)</f>
        <v>-38.2898221218425</v>
      </c>
      <c r="B140" s="33" t="n">
        <f aca="false">B122*($C$132/$C$131)</f>
        <v>0.10615277584585</v>
      </c>
      <c r="D140" s="34" t="str">
        <f aca="false">COMPLEX(A140,B140)</f>
        <v>-38.2898221218425+0.10615277584585i</v>
      </c>
    </row>
    <row collapsed="false" customFormat="false" customHeight="false" hidden="false" ht="14.5" outlineLevel="0" r="141">
      <c r="A141" s="33" t="n">
        <f aca="false">A123*($C$132/$C$131)</f>
        <v>1.01106934390178</v>
      </c>
      <c r="B141" s="33" t="n">
        <f aca="false">B123*($C$132/$C$131)</f>
        <v>-292.808914797704</v>
      </c>
      <c r="D141" s="34" t="str">
        <f aca="false">COMPLEX(A141,B141)</f>
        <v>1.01106934390178-292.808914797704i</v>
      </c>
    </row>
  </sheetData>
  <mergeCells count="62">
    <mergeCell ref="D1:J1"/>
    <mergeCell ref="D2:J2"/>
    <mergeCell ref="D3:G4"/>
    <mergeCell ref="I3:J3"/>
    <mergeCell ref="I4:J4"/>
    <mergeCell ref="A7:J7"/>
    <mergeCell ref="A8:J8"/>
    <mergeCell ref="A12:J12"/>
    <mergeCell ref="A13:J13"/>
    <mergeCell ref="A14:J14"/>
    <mergeCell ref="A17:J17"/>
    <mergeCell ref="A18:J18"/>
    <mergeCell ref="A26:J26"/>
    <mergeCell ref="A27:J27"/>
    <mergeCell ref="A29:B29"/>
    <mergeCell ref="A30:B30"/>
    <mergeCell ref="H31:J36"/>
    <mergeCell ref="K31:M36"/>
    <mergeCell ref="A39:J39"/>
    <mergeCell ref="A40:J40"/>
    <mergeCell ref="A42:B42"/>
    <mergeCell ref="A43:B43"/>
    <mergeCell ref="H44:J49"/>
    <mergeCell ref="K44:M49"/>
    <mergeCell ref="A52:J52"/>
    <mergeCell ref="A53:J53"/>
    <mergeCell ref="A55:B55"/>
    <mergeCell ref="A56:B56"/>
    <mergeCell ref="H57:J62"/>
    <mergeCell ref="K57:M62"/>
    <mergeCell ref="A65:J65"/>
    <mergeCell ref="A66:J66"/>
    <mergeCell ref="A69:J69"/>
    <mergeCell ref="A70:J70"/>
    <mergeCell ref="A72:B72"/>
    <mergeCell ref="A73:B73"/>
    <mergeCell ref="H74:J79"/>
    <mergeCell ref="K74:M79"/>
    <mergeCell ref="A82:J82"/>
    <mergeCell ref="A83:J83"/>
    <mergeCell ref="A85:B85"/>
    <mergeCell ref="A86:B86"/>
    <mergeCell ref="H87:J92"/>
    <mergeCell ref="K87:M92"/>
    <mergeCell ref="A95:J95"/>
    <mergeCell ref="A96:J96"/>
    <mergeCell ref="A98:B98"/>
    <mergeCell ref="A99:B99"/>
    <mergeCell ref="H100:J105"/>
    <mergeCell ref="K100:M105"/>
    <mergeCell ref="A109:J109"/>
    <mergeCell ref="A110:J110"/>
    <mergeCell ref="A112:J112"/>
    <mergeCell ref="A113:J113"/>
    <mergeCell ref="A115:B115"/>
    <mergeCell ref="A116:B116"/>
    <mergeCell ref="A126:J126"/>
    <mergeCell ref="A127:J127"/>
    <mergeCell ref="A128:J128"/>
    <mergeCell ref="A131:B131"/>
    <mergeCell ref="A132:B132"/>
    <mergeCell ref="A134:B134"/>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S210"/>
  <sheetViews>
    <sheetView colorId="64" defaultGridColor="true" rightToLeft="false" showFormulas="false" showGridLines="true" showOutlineSymbols="true" showRowColHeaders="true" showZeros="true" tabSelected="false" topLeftCell="A10" view="normal" windowProtection="false" workbookViewId="0" zoomScale="90" zoomScaleNormal="90" zoomScalePageLayoutView="179">
      <selection activeCell="A134" activeCellId="0" pane="topLeft" sqref="A134"/>
    </sheetView>
  </sheetViews>
  <cols>
    <col collapsed="false" hidden="false" max="4" min="1" style="0" width="6.6156862745098"/>
    <col collapsed="false" hidden="false" max="5" min="5" style="0" width="9.46274509803922"/>
    <col collapsed="false" hidden="false" max="7" min="6" style="0" width="6.6156862745098"/>
    <col collapsed="false" hidden="false" max="8" min="8" style="0" width="8.33333333333333"/>
    <col collapsed="false" hidden="false" max="18" min="9" style="0" width="6.6156862745098"/>
    <col collapsed="false" hidden="false" max="19" min="19" style="0" width="8.43137254901961"/>
    <col collapsed="false" hidden="false" max="1025" min="20"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152</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44" outlineLevel="0" r="8">
      <c r="A8" s="16" t="s">
        <v>153</v>
      </c>
      <c r="B8" s="16"/>
      <c r="C8" s="16"/>
      <c r="D8" s="16"/>
      <c r="E8" s="16"/>
      <c r="F8" s="16"/>
      <c r="G8" s="16"/>
      <c r="H8" s="16"/>
      <c r="I8" s="16"/>
      <c r="J8" s="16"/>
    </row>
    <row collapsed="false" customFormat="false" customHeight="true" hidden="false" ht="29.85" outlineLevel="0" r="12">
      <c r="A12" s="15" t="s">
        <v>154</v>
      </c>
      <c r="B12" s="15"/>
      <c r="C12" s="15"/>
      <c r="D12" s="15"/>
      <c r="E12" s="15"/>
      <c r="F12" s="15"/>
      <c r="G12" s="15"/>
      <c r="H12" s="15"/>
      <c r="I12" s="15"/>
      <c r="J12" s="15"/>
    </row>
    <row collapsed="false" customFormat="false" customHeight="true" hidden="false" ht="29.85" outlineLevel="0" r="13">
      <c r="A13" s="16" t="s">
        <v>155</v>
      </c>
      <c r="B13" s="16"/>
      <c r="C13" s="16"/>
      <c r="D13" s="16"/>
      <c r="E13" s="16"/>
      <c r="F13" s="16"/>
      <c r="G13" s="16"/>
      <c r="H13" s="16"/>
      <c r="I13" s="16"/>
      <c r="J13" s="16"/>
    </row>
    <row collapsed="false" customFormat="false" customHeight="true" hidden="false" ht="24.6" outlineLevel="0" r="16">
      <c r="E16" s="17" t="s">
        <v>156</v>
      </c>
      <c r="F16" s="17"/>
      <c r="G16" s="17"/>
      <c r="H16" s="17"/>
      <c r="I16" s="17"/>
      <c r="J16" s="17"/>
    </row>
    <row collapsed="false" customFormat="false" customHeight="false" hidden="false" ht="25.35" outlineLevel="0" r="17">
      <c r="A17" s="34" t="s">
        <v>157</v>
      </c>
      <c r="E17" s="19" t="s">
        <v>158</v>
      </c>
      <c r="F17" s="19"/>
      <c r="G17" s="19" t="s">
        <v>159</v>
      </c>
      <c r="H17" s="19" t="s">
        <v>160</v>
      </c>
      <c r="I17" s="19"/>
      <c r="J17" s="23" t="s">
        <v>57</v>
      </c>
    </row>
    <row collapsed="false" customFormat="false" customHeight="false" hidden="false" ht="14.5" outlineLevel="0" r="18">
      <c r="A18" s="34" t="s">
        <v>161</v>
      </c>
      <c r="E18" s="20" t="n">
        <v>1</v>
      </c>
      <c r="G18" s="0" t="n">
        <v>6</v>
      </c>
      <c r="H18" s="0" t="n">
        <v>5</v>
      </c>
      <c r="J18" s="34" t="str">
        <f aca="false">COMPLEX(G18,H18)</f>
        <v>6+5i</v>
      </c>
    </row>
    <row collapsed="false" customFormat="false" customHeight="false" hidden="false" ht="14.5" outlineLevel="0" r="19">
      <c r="A19" s="34" t="s">
        <v>162</v>
      </c>
      <c r="E19" s="20" t="n">
        <v>2</v>
      </c>
      <c r="G19" s="0" t="n">
        <v>8.2</v>
      </c>
      <c r="H19" s="0" t="n">
        <v>23</v>
      </c>
      <c r="J19" s="34" t="str">
        <f aca="false">COMPLEX(G19,H19)</f>
        <v>8.2+23i</v>
      </c>
    </row>
    <row collapsed="false" customFormat="false" customHeight="false" hidden="false" ht="14.5" outlineLevel="0" r="20">
      <c r="A20" s="34" t="s">
        <v>163</v>
      </c>
      <c r="E20" s="20" t="n">
        <v>3</v>
      </c>
      <c r="G20" s="0" t="n">
        <v>56.2</v>
      </c>
      <c r="H20" s="0" t="n">
        <v>-5</v>
      </c>
      <c r="J20" s="34" t="str">
        <f aca="false">COMPLEX(G20,H20)</f>
        <v>56.2-5i</v>
      </c>
    </row>
    <row collapsed="false" customFormat="false" customHeight="false" hidden="false" ht="14.5" outlineLevel="0" r="21">
      <c r="A21" s="34"/>
      <c r="E21" s="20" t="n">
        <v>4</v>
      </c>
      <c r="G21" s="0" t="n">
        <v>2</v>
      </c>
      <c r="H21" s="0" t="n">
        <v>-53</v>
      </c>
      <c r="J21" s="34" t="str">
        <f aca="false">COMPLEX(G21,H21)</f>
        <v>2-53i</v>
      </c>
    </row>
    <row collapsed="false" customFormat="false" customHeight="false" hidden="false" ht="14.5" outlineLevel="0" r="22">
      <c r="A22" s="34" t="s">
        <v>157</v>
      </c>
      <c r="E22" s="20" t="n">
        <v>5</v>
      </c>
      <c r="G22" s="0" t="n">
        <v>6200</v>
      </c>
      <c r="H22" s="0" t="n">
        <v>1300</v>
      </c>
      <c r="J22" s="34" t="str">
        <f aca="false">COMPLEX(G22,H22)</f>
        <v>6200+1300i</v>
      </c>
    </row>
    <row collapsed="false" customFormat="false" customHeight="false" hidden="false" ht="14.5" outlineLevel="0" r="23">
      <c r="A23" s="34" t="s">
        <v>164</v>
      </c>
      <c r="E23" s="20" t="n">
        <v>6</v>
      </c>
      <c r="G23" s="0" t="n">
        <v>5300</v>
      </c>
      <c r="H23" s="0" t="n">
        <v>-23300</v>
      </c>
      <c r="J23" s="34" t="str">
        <f aca="false">COMPLEX(G23,H23)</f>
        <v>5300-23300i</v>
      </c>
    </row>
    <row collapsed="false" customFormat="false" customHeight="false" hidden="false" ht="14.5" outlineLevel="0" r="24">
      <c r="A24" s="34" t="s">
        <v>165</v>
      </c>
    </row>
    <row collapsed="false" customFormat="false" customHeight="false" hidden="false" ht="14.5" outlineLevel="0" r="25">
      <c r="A25" s="34" t="s">
        <v>163</v>
      </c>
    </row>
    <row collapsed="false" customFormat="false" customHeight="true" hidden="false" ht="24.6" outlineLevel="0" r="26">
      <c r="A26" s="34"/>
      <c r="E26" s="17" t="s">
        <v>166</v>
      </c>
      <c r="F26" s="17"/>
      <c r="G26" s="17"/>
      <c r="H26" s="17"/>
      <c r="I26" s="17"/>
      <c r="J26" s="17"/>
    </row>
    <row collapsed="false" customFormat="false" customHeight="false" hidden="false" ht="14.5" outlineLevel="0" r="27">
      <c r="A27" s="34" t="s">
        <v>157</v>
      </c>
      <c r="E27" s="43" t="str">
        <f aca="false">J18</f>
        <v>6+5i</v>
      </c>
    </row>
    <row collapsed="false" customFormat="false" customHeight="true" hidden="false" ht="14.5" outlineLevel="0" r="28">
      <c r="A28" s="34" t="s">
        <v>167</v>
      </c>
      <c r="E28" s="43" t="str">
        <f aca="false">J19</f>
        <v>8.2+23i</v>
      </c>
      <c r="F28" s="22" t="s">
        <v>168</v>
      </c>
      <c r="G28" s="22"/>
      <c r="H28" s="22"/>
      <c r="I28" s="22"/>
      <c r="J28" s="22"/>
    </row>
    <row collapsed="false" customFormat="false" customHeight="false" hidden="false" ht="14.5" outlineLevel="0" r="29">
      <c r="A29" s="34" t="s">
        <v>169</v>
      </c>
      <c r="E29" s="43" t="str">
        <f aca="false">J20</f>
        <v>56.2-5i</v>
      </c>
      <c r="F29" s="22"/>
      <c r="G29" s="22"/>
      <c r="H29" s="22"/>
      <c r="I29" s="22"/>
      <c r="J29" s="22"/>
    </row>
    <row collapsed="false" customFormat="false" customHeight="false" hidden="false" ht="14.5" outlineLevel="0" r="30">
      <c r="A30" s="34" t="s">
        <v>163</v>
      </c>
      <c r="E30" s="43" t="str">
        <f aca="false">J21</f>
        <v>2-53i</v>
      </c>
      <c r="F30" s="22"/>
      <c r="G30" s="22"/>
      <c r="H30" s="22"/>
      <c r="I30" s="22"/>
      <c r="J30" s="22"/>
    </row>
    <row collapsed="false" customFormat="false" customHeight="false" hidden="false" ht="14.5" outlineLevel="0" r="31">
      <c r="A31" s="34"/>
      <c r="E31" s="43" t="str">
        <f aca="false">J22</f>
        <v>6200+1300i</v>
      </c>
      <c r="F31" s="22"/>
      <c r="G31" s="22"/>
      <c r="H31" s="22"/>
      <c r="I31" s="22"/>
      <c r="J31" s="22"/>
    </row>
    <row collapsed="false" customFormat="false" customHeight="false" hidden="false" ht="14.5" outlineLevel="0" r="32">
      <c r="A32" s="34" t="s">
        <v>157</v>
      </c>
      <c r="E32" s="43" t="str">
        <f aca="false">J23</f>
        <v>5300-23300i</v>
      </c>
      <c r="F32" s="22"/>
      <c r="G32" s="22"/>
      <c r="H32" s="22"/>
      <c r="I32" s="22"/>
      <c r="J32" s="22"/>
    </row>
    <row collapsed="false" customFormat="false" customHeight="false" hidden="false" ht="14.5" outlineLevel="0" r="33">
      <c r="A33" s="34" t="s">
        <v>170</v>
      </c>
      <c r="F33" s="22"/>
      <c r="G33" s="22"/>
      <c r="H33" s="22"/>
      <c r="I33" s="22"/>
      <c r="J33" s="22"/>
    </row>
    <row collapsed="false" customFormat="false" customHeight="false" hidden="false" ht="14.5" outlineLevel="0" r="34">
      <c r="A34" s="34" t="s">
        <v>171</v>
      </c>
      <c r="F34" s="22"/>
      <c r="G34" s="22"/>
      <c r="H34" s="22"/>
      <c r="I34" s="22"/>
      <c r="J34" s="22"/>
    </row>
    <row collapsed="false" customFormat="false" customHeight="false" hidden="false" ht="14.5" outlineLevel="0" r="35">
      <c r="A35" s="34" t="s">
        <v>163</v>
      </c>
      <c r="F35" s="22"/>
      <c r="G35" s="22"/>
      <c r="H35" s="22"/>
      <c r="I35" s="22"/>
      <c r="J35" s="22"/>
    </row>
    <row collapsed="false" customFormat="false" customHeight="false" hidden="false" ht="14.5" outlineLevel="0" r="36">
      <c r="A36" s="34"/>
      <c r="F36" s="22"/>
      <c r="G36" s="22"/>
      <c r="H36" s="22"/>
      <c r="I36" s="22"/>
      <c r="J36" s="22"/>
    </row>
    <row collapsed="false" customFormat="false" customHeight="false" hidden="false" ht="14.5" outlineLevel="0" r="37">
      <c r="A37" s="34" t="s">
        <v>157</v>
      </c>
      <c r="F37" s="22"/>
      <c r="G37" s="22"/>
      <c r="H37" s="22"/>
      <c r="I37" s="22"/>
      <c r="J37" s="22"/>
    </row>
    <row collapsed="false" customFormat="false" customHeight="false" hidden="false" ht="14.5" outlineLevel="0" r="38">
      <c r="A38" s="34" t="s">
        <v>172</v>
      </c>
    </row>
    <row collapsed="false" customFormat="false" customHeight="false" hidden="false" ht="14.5" outlineLevel="0" r="39">
      <c r="A39" s="34" t="s">
        <v>173</v>
      </c>
    </row>
    <row collapsed="false" customFormat="false" customHeight="false" hidden="false" ht="14.5" outlineLevel="0" r="40">
      <c r="A40" s="34"/>
    </row>
    <row collapsed="false" customFormat="false" customHeight="false" hidden="false" ht="14.5" outlineLevel="0" r="41">
      <c r="A41" s="34" t="s">
        <v>157</v>
      </c>
    </row>
    <row collapsed="false" customFormat="false" customHeight="false" hidden="false" ht="14.5" outlineLevel="0" r="42">
      <c r="A42" s="34" t="s">
        <v>174</v>
      </c>
    </row>
    <row collapsed="false" customFormat="false" customHeight="false" hidden="false" ht="14.5" outlineLevel="0" r="43">
      <c r="A43" s="34" t="s">
        <v>175</v>
      </c>
    </row>
    <row collapsed="false" customFormat="false" customHeight="false" hidden="false" ht="14.5" outlineLevel="0" r="44">
      <c r="A44" s="34" t="s">
        <v>163</v>
      </c>
    </row>
    <row collapsed="false" customFormat="false" customHeight="true" hidden="false" ht="29.85" outlineLevel="0" r="48">
      <c r="A48" s="15" t="s">
        <v>176</v>
      </c>
      <c r="B48" s="15"/>
      <c r="C48" s="15"/>
      <c r="D48" s="15"/>
      <c r="E48" s="15"/>
      <c r="F48" s="15"/>
      <c r="G48" s="15"/>
      <c r="H48" s="15"/>
      <c r="I48" s="15"/>
      <c r="J48" s="15"/>
    </row>
    <row collapsed="false" customFormat="false" customHeight="true" hidden="false" ht="58.2" outlineLevel="0" r="49">
      <c r="A49" s="16" t="s">
        <v>177</v>
      </c>
      <c r="B49" s="16"/>
      <c r="C49" s="16"/>
      <c r="D49" s="16"/>
      <c r="E49" s="16"/>
      <c r="F49" s="16"/>
      <c r="G49" s="16"/>
      <c r="H49" s="16"/>
      <c r="I49" s="16"/>
      <c r="J49" s="16"/>
    </row>
    <row collapsed="false" customFormat="false" customHeight="true" hidden="false" ht="24.6" outlineLevel="0" r="51">
      <c r="A51" s="34" t="s">
        <v>178</v>
      </c>
      <c r="I51" s="17" t="s">
        <v>156</v>
      </c>
      <c r="J51" s="17"/>
      <c r="K51" s="17"/>
      <c r="L51" s="17"/>
      <c r="M51" s="17"/>
      <c r="N51" s="17"/>
    </row>
    <row collapsed="false" customFormat="false" customHeight="true" hidden="false" ht="14.5" outlineLevel="0" r="52">
      <c r="A52" s="34" t="s">
        <v>179</v>
      </c>
      <c r="I52" s="16" t="s">
        <v>180</v>
      </c>
      <c r="J52" s="16"/>
      <c r="K52" s="16"/>
      <c r="L52" s="16"/>
      <c r="M52" s="16"/>
      <c r="N52" s="16"/>
    </row>
    <row collapsed="false" customFormat="false" customHeight="false" hidden="false" ht="14.5" outlineLevel="0" r="53">
      <c r="A53" s="34" t="s">
        <v>181</v>
      </c>
      <c r="I53" s="16"/>
      <c r="J53" s="16"/>
      <c r="K53" s="16"/>
      <c r="L53" s="16"/>
      <c r="M53" s="16"/>
      <c r="N53" s="16"/>
    </row>
    <row collapsed="false" customFormat="false" customHeight="false" hidden="false" ht="14.5" outlineLevel="0" r="54">
      <c r="A54" s="34" t="s">
        <v>182</v>
      </c>
      <c r="I54" s="16"/>
      <c r="J54" s="16"/>
      <c r="K54" s="16"/>
      <c r="L54" s="16"/>
      <c r="M54" s="16"/>
      <c r="N54" s="16"/>
    </row>
    <row collapsed="false" customFormat="false" customHeight="false" hidden="false" ht="14.5" outlineLevel="0" r="55">
      <c r="A55" s="34" t="s">
        <v>183</v>
      </c>
      <c r="I55" s="16"/>
      <c r="J55" s="16"/>
      <c r="K55" s="16"/>
      <c r="L55" s="16"/>
      <c r="M55" s="16"/>
      <c r="N55" s="16"/>
    </row>
    <row collapsed="false" customFormat="false" customHeight="false" hidden="false" ht="14.5" outlineLevel="0" r="56">
      <c r="A56" s="34" t="s">
        <v>184</v>
      </c>
      <c r="I56" s="16"/>
      <c r="J56" s="16"/>
      <c r="K56" s="16"/>
      <c r="L56" s="16"/>
      <c r="M56" s="16"/>
      <c r="N56" s="16"/>
    </row>
    <row collapsed="false" customFormat="false" customHeight="false" hidden="false" ht="14.5" outlineLevel="0" r="57">
      <c r="A57" s="34"/>
      <c r="I57" s="16"/>
      <c r="J57" s="16"/>
      <c r="K57" s="16"/>
      <c r="L57" s="16"/>
      <c r="M57" s="16"/>
      <c r="N57" s="16"/>
    </row>
    <row collapsed="false" customFormat="false" customHeight="false" hidden="false" ht="14.5" outlineLevel="0" r="58">
      <c r="A58" s="34" t="s">
        <v>185</v>
      </c>
      <c r="I58" s="16"/>
      <c r="J58" s="16"/>
      <c r="K58" s="16"/>
      <c r="L58" s="16"/>
      <c r="M58" s="16"/>
      <c r="N58" s="16"/>
    </row>
    <row collapsed="false" customFormat="false" customHeight="false" hidden="false" ht="14.5" outlineLevel="0" r="59">
      <c r="A59" s="34" t="s">
        <v>186</v>
      </c>
    </row>
    <row collapsed="false" customFormat="false" customHeight="false" hidden="false" ht="14.5" outlineLevel="0" r="60">
      <c r="A60" s="34" t="s">
        <v>187</v>
      </c>
    </row>
    <row collapsed="false" customFormat="false" customHeight="true" hidden="false" ht="19.4" outlineLevel="0" r="61">
      <c r="A61" s="34" t="s">
        <v>188</v>
      </c>
      <c r="I61" s="39" t="s">
        <v>189</v>
      </c>
      <c r="J61" s="39"/>
      <c r="K61" s="39"/>
      <c r="L61" s="39"/>
      <c r="M61" s="39"/>
      <c r="N61" s="39"/>
      <c r="O61" s="39"/>
    </row>
    <row collapsed="false" customFormat="false" customHeight="false" hidden="false" ht="14.5" outlineLevel="0" r="62">
      <c r="A62" s="34" t="s">
        <v>190</v>
      </c>
      <c r="I62" s="44" t="s">
        <v>191</v>
      </c>
      <c r="J62" s="44"/>
      <c r="K62" s="44"/>
      <c r="M62" s="20" t="n">
        <v>0</v>
      </c>
    </row>
    <row collapsed="false" customFormat="false" customHeight="true" hidden="false" ht="14.5" outlineLevel="0" r="63">
      <c r="A63" s="34" t="s">
        <v>192</v>
      </c>
      <c r="I63" s="19"/>
      <c r="J63" s="45" t="s">
        <v>193</v>
      </c>
      <c r="K63" s="45" t="s">
        <v>194</v>
      </c>
      <c r="L63" s="45" t="s">
        <v>195</v>
      </c>
      <c r="M63" s="45" t="s">
        <v>196</v>
      </c>
      <c r="N63" s="45" t="s">
        <v>197</v>
      </c>
      <c r="O63" s="45" t="s">
        <v>198</v>
      </c>
      <c r="Q63" s="22" t="s">
        <v>199</v>
      </c>
      <c r="R63" s="22"/>
      <c r="S63" s="22"/>
    </row>
    <row collapsed="false" customFormat="false" customHeight="false" hidden="false" ht="14.5" outlineLevel="0" r="64">
      <c r="A64" s="34" t="s">
        <v>200</v>
      </c>
      <c r="I64" s="19" t="s">
        <v>201</v>
      </c>
      <c r="J64" s="46" t="n">
        <v>1</v>
      </c>
      <c r="K64" s="46" t="n">
        <v>0</v>
      </c>
      <c r="L64" s="46" t="n">
        <v>0</v>
      </c>
      <c r="M64" s="46" t="n">
        <v>-5</v>
      </c>
      <c r="N64" s="46" t="n">
        <v>0</v>
      </c>
      <c r="O64" s="46" t="n">
        <v>1.2</v>
      </c>
      <c r="Q64" s="22"/>
      <c r="R64" s="22"/>
      <c r="S64" s="22"/>
    </row>
    <row collapsed="false" customFormat="false" customHeight="false" hidden="false" ht="14.5" outlineLevel="0" r="65">
      <c r="A65" s="34" t="s">
        <v>202</v>
      </c>
      <c r="I65" s="19" t="s">
        <v>203</v>
      </c>
      <c r="J65" s="47" t="n">
        <v>2</v>
      </c>
      <c r="K65" s="47" t="n">
        <v>0</v>
      </c>
      <c r="L65" s="47" t="n">
        <v>0</v>
      </c>
      <c r="M65" s="47" t="n">
        <v>-10</v>
      </c>
      <c r="N65" s="47" t="n">
        <v>0</v>
      </c>
      <c r="O65" s="47" t="n">
        <v>3</v>
      </c>
      <c r="Q65" s="22"/>
      <c r="R65" s="22"/>
      <c r="S65" s="22"/>
    </row>
    <row collapsed="false" customFormat="false" customHeight="false" hidden="false" ht="14.5" outlineLevel="0" r="66">
      <c r="A66" s="34" t="s">
        <v>204</v>
      </c>
      <c r="I66" s="19" t="s">
        <v>205</v>
      </c>
      <c r="J66" s="47" t="n">
        <v>0</v>
      </c>
      <c r="K66" s="47" t="n">
        <v>0</v>
      </c>
      <c r="L66" s="47" t="n">
        <v>0</v>
      </c>
      <c r="M66" s="47" t="n">
        <v>0</v>
      </c>
      <c r="N66" s="47" t="n">
        <v>0</v>
      </c>
      <c r="O66" s="47" t="n">
        <v>0</v>
      </c>
      <c r="Q66" s="22"/>
      <c r="R66" s="22"/>
      <c r="S66" s="22"/>
    </row>
    <row collapsed="false" customFormat="false" customHeight="false" hidden="false" ht="14.5" outlineLevel="0" r="67">
      <c r="A67" s="34" t="s">
        <v>206</v>
      </c>
      <c r="I67" s="19" t="s">
        <v>207</v>
      </c>
      <c r="J67" s="47" t="n">
        <v>0</v>
      </c>
      <c r="K67" s="47" t="n">
        <v>0</v>
      </c>
      <c r="L67" s="47" t="n">
        <v>0</v>
      </c>
      <c r="M67" s="47" t="n">
        <v>0</v>
      </c>
      <c r="N67" s="47" t="n">
        <v>0</v>
      </c>
      <c r="O67" s="47" t="n">
        <v>0</v>
      </c>
      <c r="Q67" s="22"/>
      <c r="R67" s="22"/>
      <c r="S67" s="22"/>
    </row>
    <row collapsed="false" customFormat="false" customHeight="false" hidden="false" ht="14.5" outlineLevel="0" r="68">
      <c r="A68" s="34" t="s">
        <v>208</v>
      </c>
      <c r="I68" s="19" t="s">
        <v>209</v>
      </c>
      <c r="J68" s="47" t="n">
        <v>0</v>
      </c>
      <c r="K68" s="47" t="n">
        <v>0</v>
      </c>
      <c r="L68" s="47" t="n">
        <v>0</v>
      </c>
      <c r="M68" s="47" t="n">
        <v>0</v>
      </c>
      <c r="N68" s="47" t="n">
        <v>0</v>
      </c>
      <c r="O68" s="47" t="n">
        <v>0</v>
      </c>
      <c r="Q68" s="22"/>
      <c r="R68" s="22"/>
      <c r="S68" s="22"/>
    </row>
    <row collapsed="false" customFormat="false" customHeight="false" hidden="false" ht="14.5" outlineLevel="0" r="69">
      <c r="A69" s="34" t="s">
        <v>210</v>
      </c>
      <c r="I69" s="19" t="s">
        <v>211</v>
      </c>
      <c r="J69" s="47" t="n">
        <v>0</v>
      </c>
      <c r="K69" s="47" t="n">
        <v>0</v>
      </c>
      <c r="L69" s="47" t="n">
        <v>0</v>
      </c>
      <c r="M69" s="47" t="n">
        <v>0</v>
      </c>
      <c r="N69" s="47" t="n">
        <v>0</v>
      </c>
      <c r="O69" s="47" t="n">
        <v>0</v>
      </c>
      <c r="Q69" s="22"/>
      <c r="R69" s="22"/>
      <c r="S69" s="22"/>
    </row>
    <row collapsed="false" customFormat="false" customHeight="false" hidden="false" ht="14.5" outlineLevel="0" r="70">
      <c r="A70" s="34" t="s">
        <v>212</v>
      </c>
      <c r="Q70" s="22"/>
      <c r="R70" s="22"/>
      <c r="S70" s="22"/>
    </row>
    <row collapsed="false" customFormat="false" customHeight="true" hidden="false" ht="19.4" outlineLevel="0" r="71">
      <c r="A71" s="34" t="s">
        <v>163</v>
      </c>
      <c r="I71" s="39" t="s">
        <v>189</v>
      </c>
      <c r="J71" s="39"/>
      <c r="K71" s="39"/>
      <c r="L71" s="39"/>
      <c r="M71" s="39"/>
      <c r="N71" s="39"/>
      <c r="O71" s="39"/>
      <c r="Q71" s="22"/>
      <c r="R71" s="22"/>
      <c r="S71" s="22"/>
    </row>
    <row collapsed="false" customFormat="false" customHeight="false" hidden="false" ht="14.5" outlineLevel="0" r="72">
      <c r="A72" s="34"/>
      <c r="I72" s="44" t="s">
        <v>191</v>
      </c>
      <c r="J72" s="44"/>
      <c r="K72" s="44"/>
      <c r="M72" s="20" t="n">
        <v>1</v>
      </c>
      <c r="Q72" s="22"/>
      <c r="R72" s="22"/>
      <c r="S72" s="22"/>
    </row>
    <row collapsed="false" customFormat="false" customHeight="false" hidden="false" ht="14.5" outlineLevel="0" r="73">
      <c r="A73" s="34" t="s">
        <v>187</v>
      </c>
      <c r="I73" s="19"/>
      <c r="J73" s="45" t="s">
        <v>193</v>
      </c>
      <c r="K73" s="45" t="s">
        <v>194</v>
      </c>
      <c r="L73" s="45" t="s">
        <v>195</v>
      </c>
      <c r="M73" s="45" t="s">
        <v>196</v>
      </c>
      <c r="N73" s="45" t="s">
        <v>197</v>
      </c>
      <c r="O73" s="45" t="s">
        <v>198</v>
      </c>
      <c r="Q73" s="22"/>
      <c r="R73" s="22"/>
      <c r="S73" s="22"/>
    </row>
    <row collapsed="false" customFormat="false" customHeight="false" hidden="false" ht="14.5" outlineLevel="0" r="74">
      <c r="A74" s="34" t="s">
        <v>213</v>
      </c>
      <c r="I74" s="19" t="s">
        <v>201</v>
      </c>
      <c r="J74" s="47" t="n">
        <v>0</v>
      </c>
      <c r="K74" s="47" t="n">
        <v>0</v>
      </c>
      <c r="L74" s="47" t="n">
        <v>4.23</v>
      </c>
      <c r="M74" s="47" t="n">
        <v>-5.34</v>
      </c>
      <c r="N74" s="47" t="n">
        <v>0</v>
      </c>
      <c r="O74" s="47" t="n">
        <v>0</v>
      </c>
      <c r="Q74" s="22"/>
      <c r="R74" s="22"/>
      <c r="S74" s="22"/>
    </row>
    <row collapsed="false" customFormat="false" customHeight="false" hidden="false" ht="14.5" outlineLevel="0" r="75">
      <c r="A75" s="34" t="s">
        <v>190</v>
      </c>
      <c r="I75" s="19" t="s">
        <v>203</v>
      </c>
      <c r="J75" s="47" t="n">
        <v>0</v>
      </c>
      <c r="K75" s="47" t="n">
        <v>0</v>
      </c>
      <c r="L75" s="47" t="n">
        <v>0</v>
      </c>
      <c r="M75" s="47" t="n">
        <v>0</v>
      </c>
      <c r="N75" s="47" t="n">
        <v>0</v>
      </c>
      <c r="O75" s="47" t="n">
        <v>0</v>
      </c>
      <c r="Q75" s="22"/>
      <c r="R75" s="22"/>
      <c r="S75" s="22"/>
    </row>
    <row collapsed="false" customFormat="false" customHeight="false" hidden="false" ht="14.5" outlineLevel="0" r="76">
      <c r="A76" s="34" t="s">
        <v>192</v>
      </c>
      <c r="I76" s="19" t="s">
        <v>205</v>
      </c>
      <c r="J76" s="47" t="n">
        <v>0</v>
      </c>
      <c r="K76" s="47" t="n">
        <v>0</v>
      </c>
      <c r="L76" s="47" t="n">
        <v>0</v>
      </c>
      <c r="M76" s="47" t="n">
        <v>0</v>
      </c>
      <c r="N76" s="47" t="n">
        <v>0</v>
      </c>
      <c r="O76" s="47" t="n">
        <v>0</v>
      </c>
      <c r="Q76" s="22"/>
      <c r="R76" s="22"/>
      <c r="S76" s="22"/>
    </row>
    <row collapsed="false" customFormat="false" customHeight="false" hidden="false" ht="14.5" outlineLevel="0" r="77">
      <c r="A77" s="34" t="s">
        <v>214</v>
      </c>
      <c r="I77" s="19" t="s">
        <v>207</v>
      </c>
      <c r="J77" s="47" t="n">
        <v>0</v>
      </c>
      <c r="K77" s="47" t="n">
        <v>0</v>
      </c>
      <c r="L77" s="47" t="n">
        <v>0</v>
      </c>
      <c r="M77" s="47" t="n">
        <v>0</v>
      </c>
      <c r="N77" s="47" t="n">
        <v>0</v>
      </c>
      <c r="O77" s="47" t="n">
        <v>0</v>
      </c>
      <c r="Q77" s="22"/>
      <c r="R77" s="22"/>
      <c r="S77" s="22"/>
    </row>
    <row collapsed="false" customFormat="false" customHeight="false" hidden="false" ht="14.5" outlineLevel="0" r="78">
      <c r="A78" s="34" t="s">
        <v>202</v>
      </c>
      <c r="I78" s="19" t="s">
        <v>209</v>
      </c>
      <c r="J78" s="47" t="n">
        <v>0</v>
      </c>
      <c r="K78" s="47" t="n">
        <v>0</v>
      </c>
      <c r="L78" s="47" t="n">
        <v>0</v>
      </c>
      <c r="M78" s="47" t="n">
        <v>0</v>
      </c>
      <c r="N78" s="47" t="n">
        <v>0</v>
      </c>
      <c r="O78" s="47" t="n">
        <v>0</v>
      </c>
      <c r="Q78" s="22"/>
      <c r="R78" s="22"/>
      <c r="S78" s="22"/>
    </row>
    <row collapsed="false" customFormat="false" customHeight="false" hidden="false" ht="14.5" outlineLevel="0" r="79">
      <c r="A79" s="34" t="s">
        <v>204</v>
      </c>
      <c r="I79" s="19" t="s">
        <v>211</v>
      </c>
      <c r="J79" s="47" t="n">
        <v>0</v>
      </c>
      <c r="K79" s="47" t="n">
        <v>0</v>
      </c>
      <c r="L79" s="47" t="n">
        <v>9.23</v>
      </c>
      <c r="M79" s="47" t="n">
        <v>-34</v>
      </c>
      <c r="N79" s="47" t="n">
        <v>0</v>
      </c>
      <c r="O79" s="47" t="n">
        <v>0</v>
      </c>
      <c r="Q79" s="22"/>
      <c r="R79" s="22"/>
      <c r="S79" s="22"/>
    </row>
    <row collapsed="false" customFormat="false" customHeight="false" hidden="false" ht="14.5" outlineLevel="0" r="80">
      <c r="A80" s="34" t="s">
        <v>215</v>
      </c>
      <c r="Q80" s="22"/>
      <c r="R80" s="22"/>
      <c r="S80" s="22"/>
    </row>
    <row collapsed="false" customFormat="false" customHeight="true" hidden="false" ht="19.4" outlineLevel="0" r="81">
      <c r="A81" s="34" t="s">
        <v>208</v>
      </c>
      <c r="I81" s="39" t="s">
        <v>189</v>
      </c>
      <c r="J81" s="39"/>
      <c r="K81" s="39"/>
      <c r="L81" s="39"/>
      <c r="M81" s="39"/>
      <c r="N81" s="39"/>
      <c r="O81" s="39"/>
      <c r="Q81" s="22"/>
      <c r="R81" s="22"/>
      <c r="S81" s="22"/>
    </row>
    <row collapsed="false" customFormat="false" customHeight="false" hidden="false" ht="14.5" outlineLevel="0" r="82">
      <c r="A82" s="34" t="s">
        <v>216</v>
      </c>
      <c r="I82" s="44" t="s">
        <v>191</v>
      </c>
      <c r="J82" s="44"/>
      <c r="K82" s="44"/>
      <c r="M82" s="20" t="n">
        <v>2</v>
      </c>
      <c r="Q82" s="22"/>
      <c r="R82" s="22"/>
      <c r="S82" s="22"/>
    </row>
    <row collapsed="false" customFormat="false" customHeight="false" hidden="false" ht="14.5" outlineLevel="0" r="83">
      <c r="A83" s="34" t="s">
        <v>212</v>
      </c>
      <c r="I83" s="19"/>
      <c r="J83" s="45" t="s">
        <v>193</v>
      </c>
      <c r="K83" s="45" t="s">
        <v>194</v>
      </c>
      <c r="L83" s="45" t="s">
        <v>195</v>
      </c>
      <c r="M83" s="45" t="s">
        <v>196</v>
      </c>
      <c r="N83" s="45" t="s">
        <v>197</v>
      </c>
      <c r="O83" s="45" t="s">
        <v>198</v>
      </c>
    </row>
    <row collapsed="false" customFormat="false" customHeight="false" hidden="false" ht="14.5" outlineLevel="0" r="84">
      <c r="A84" s="34" t="s">
        <v>163</v>
      </c>
      <c r="I84" s="19" t="s">
        <v>201</v>
      </c>
      <c r="J84" s="47" t="n">
        <v>0</v>
      </c>
      <c r="K84" s="47" t="n">
        <v>0</v>
      </c>
      <c r="L84" s="47" t="n">
        <v>9.8</v>
      </c>
      <c r="M84" s="47" t="n">
        <v>-10</v>
      </c>
      <c r="N84" s="47" t="n">
        <v>0</v>
      </c>
      <c r="O84" s="47" t="n">
        <v>0</v>
      </c>
    </row>
    <row collapsed="false" customFormat="false" customHeight="false" hidden="false" ht="14.5" outlineLevel="0" r="85">
      <c r="A85" s="34" t="s">
        <v>217</v>
      </c>
      <c r="I85" s="19" t="s">
        <v>203</v>
      </c>
      <c r="J85" s="47" t="n">
        <v>0</v>
      </c>
      <c r="K85" s="47" t="n">
        <v>0</v>
      </c>
      <c r="L85" s="47" t="n">
        <v>0</v>
      </c>
      <c r="M85" s="47" t="n">
        <v>0</v>
      </c>
      <c r="N85" s="47" t="n">
        <v>0</v>
      </c>
      <c r="O85" s="47" t="n">
        <v>0</v>
      </c>
    </row>
    <row collapsed="false" customFormat="false" customHeight="false" hidden="false" ht="14.5" outlineLevel="0" r="86">
      <c r="A86" s="34"/>
      <c r="I86" s="19" t="s">
        <v>205</v>
      </c>
      <c r="J86" s="47" t="n">
        <v>0</v>
      </c>
      <c r="K86" s="47" t="n">
        <v>0</v>
      </c>
      <c r="L86" s="47" t="n">
        <v>0</v>
      </c>
      <c r="M86" s="47" t="n">
        <v>0</v>
      </c>
      <c r="N86" s="47" t="n">
        <v>0</v>
      </c>
      <c r="O86" s="47" t="n">
        <v>0</v>
      </c>
    </row>
    <row collapsed="false" customFormat="false" customHeight="false" hidden="false" ht="14.5" outlineLevel="0" r="87">
      <c r="A87" s="34" t="s">
        <v>185</v>
      </c>
      <c r="I87" s="19" t="s">
        <v>207</v>
      </c>
      <c r="J87" s="47" t="n">
        <v>0</v>
      </c>
      <c r="K87" s="47" t="n">
        <v>0</v>
      </c>
      <c r="L87" s="47" t="n">
        <v>0</v>
      </c>
      <c r="M87" s="47" t="n">
        <v>0</v>
      </c>
      <c r="N87" s="47" t="n">
        <v>0</v>
      </c>
      <c r="O87" s="47" t="n">
        <v>0</v>
      </c>
    </row>
    <row collapsed="false" customFormat="false" customHeight="false" hidden="false" ht="14.5" outlineLevel="0" r="88">
      <c r="A88" s="34" t="s">
        <v>218</v>
      </c>
      <c r="I88" s="19" t="s">
        <v>209</v>
      </c>
      <c r="J88" s="47" t="n">
        <v>0</v>
      </c>
      <c r="K88" s="47" t="n">
        <v>0</v>
      </c>
      <c r="L88" s="47" t="n">
        <v>0</v>
      </c>
      <c r="M88" s="47" t="n">
        <v>0</v>
      </c>
      <c r="N88" s="47" t="n">
        <v>0</v>
      </c>
      <c r="O88" s="47" t="n">
        <v>0</v>
      </c>
    </row>
    <row collapsed="false" customFormat="false" customHeight="false" hidden="false" ht="14.5" outlineLevel="0" r="89">
      <c r="A89" s="34" t="s">
        <v>187</v>
      </c>
      <c r="I89" s="19" t="s">
        <v>211</v>
      </c>
      <c r="J89" s="47" t="n">
        <v>0</v>
      </c>
      <c r="K89" s="47" t="n">
        <v>0</v>
      </c>
      <c r="L89" s="47" t="n">
        <v>9.81</v>
      </c>
      <c r="M89" s="47" t="n">
        <v>-0.01</v>
      </c>
      <c r="N89" s="47" t="n">
        <v>0</v>
      </c>
      <c r="O89" s="47" t="n">
        <v>0</v>
      </c>
    </row>
    <row collapsed="false" customFormat="false" customHeight="false" hidden="false" ht="14.5" outlineLevel="0" r="90">
      <c r="A90" s="34" t="s">
        <v>188</v>
      </c>
    </row>
    <row collapsed="false" customFormat="false" customHeight="false" hidden="false" ht="14.5" outlineLevel="0" r="91">
      <c r="A91" s="34" t="s">
        <v>190</v>
      </c>
    </row>
    <row collapsed="false" customFormat="false" customHeight="false" hidden="false" ht="14.5" outlineLevel="0" r="92">
      <c r="A92" s="34" t="s">
        <v>192</v>
      </c>
    </row>
    <row collapsed="false" customFormat="false" customHeight="false" hidden="false" ht="14.5" outlineLevel="0" r="93">
      <c r="A93" s="34" t="s">
        <v>219</v>
      </c>
    </row>
    <row collapsed="false" customFormat="false" customHeight="false" hidden="false" ht="14.5" outlineLevel="0" r="94">
      <c r="A94" s="34" t="s">
        <v>220</v>
      </c>
    </row>
    <row collapsed="false" customFormat="false" customHeight="false" hidden="false" ht="14.5" outlineLevel="0" r="95">
      <c r="A95" s="34" t="s">
        <v>212</v>
      </c>
    </row>
    <row collapsed="false" customFormat="false" customHeight="false" hidden="false" ht="14.5" outlineLevel="0" r="96">
      <c r="A96" s="34" t="s">
        <v>163</v>
      </c>
    </row>
    <row collapsed="false" customFormat="false" customHeight="false" hidden="false" ht="14.5" outlineLevel="0" r="97">
      <c r="A97" s="34"/>
    </row>
    <row collapsed="false" customFormat="false" customHeight="false" hidden="false" ht="14.5" outlineLevel="0" r="98">
      <c r="A98" s="34" t="s">
        <v>187</v>
      </c>
    </row>
    <row collapsed="false" customFormat="false" customHeight="false" hidden="false" ht="14.5" outlineLevel="0" r="99">
      <c r="A99" s="34" t="s">
        <v>221</v>
      </c>
    </row>
    <row collapsed="false" customFormat="false" customHeight="false" hidden="false" ht="14.5" outlineLevel="0" r="100">
      <c r="A100" s="34" t="s">
        <v>190</v>
      </c>
    </row>
    <row collapsed="false" customFormat="false" customHeight="false" hidden="false" ht="14.5" outlineLevel="0" r="101">
      <c r="A101" s="34" t="s">
        <v>192</v>
      </c>
    </row>
    <row collapsed="false" customFormat="false" customHeight="false" hidden="false" ht="14.5" outlineLevel="0" r="102">
      <c r="A102" s="34" t="s">
        <v>222</v>
      </c>
    </row>
    <row collapsed="false" customFormat="false" customHeight="false" hidden="false" ht="14.5" outlineLevel="0" r="103">
      <c r="A103" s="34" t="s">
        <v>223</v>
      </c>
    </row>
    <row collapsed="false" customFormat="false" customHeight="false" hidden="false" ht="14.5" outlineLevel="0" r="104">
      <c r="A104" s="34" t="s">
        <v>212</v>
      </c>
    </row>
    <row collapsed="false" customFormat="false" customHeight="false" hidden="false" ht="14.5" outlineLevel="0" r="105">
      <c r="A105" s="34" t="s">
        <v>163</v>
      </c>
    </row>
    <row collapsed="false" customFormat="false" customHeight="false" hidden="false" ht="14.5" outlineLevel="0" r="106">
      <c r="A106" s="34" t="s">
        <v>217</v>
      </c>
    </row>
    <row collapsed="false" customFormat="false" customHeight="false" hidden="false" ht="14.5" outlineLevel="0" r="107">
      <c r="A107" s="34"/>
    </row>
    <row collapsed="false" customFormat="false" customHeight="false" hidden="false" ht="14.5" outlineLevel="0" r="108">
      <c r="A108" s="34" t="s">
        <v>185</v>
      </c>
    </row>
    <row collapsed="false" customFormat="false" customHeight="false" hidden="false" ht="14.5" outlineLevel="0" r="109">
      <c r="A109" s="34" t="s">
        <v>224</v>
      </c>
    </row>
    <row collapsed="false" customFormat="false" customHeight="false" hidden="false" ht="14.5" outlineLevel="0" r="110">
      <c r="A110" s="34" t="s">
        <v>187</v>
      </c>
    </row>
    <row collapsed="false" customFormat="false" customHeight="false" hidden="false" ht="14.5" outlineLevel="0" r="111">
      <c r="A111" s="34" t="s">
        <v>188</v>
      </c>
    </row>
    <row collapsed="false" customFormat="false" customHeight="false" hidden="false" ht="14.5" outlineLevel="0" r="112">
      <c r="A112" s="34" t="s">
        <v>190</v>
      </c>
    </row>
    <row collapsed="false" customFormat="false" customHeight="false" hidden="false" ht="14.5" outlineLevel="0" r="113">
      <c r="A113" s="34" t="s">
        <v>192</v>
      </c>
    </row>
    <row collapsed="false" customFormat="false" customHeight="false" hidden="false" ht="14.5" outlineLevel="0" r="114">
      <c r="A114" s="34" t="s">
        <v>225</v>
      </c>
    </row>
    <row collapsed="false" customFormat="false" customHeight="false" hidden="false" ht="14.5" outlineLevel="0" r="115">
      <c r="A115" s="34" t="s">
        <v>226</v>
      </c>
    </row>
    <row collapsed="false" customFormat="false" customHeight="false" hidden="false" ht="14.5" outlineLevel="0" r="116">
      <c r="A116" s="34" t="s">
        <v>212</v>
      </c>
    </row>
    <row collapsed="false" customFormat="false" customHeight="false" hidden="false" ht="14.5" outlineLevel="0" r="117">
      <c r="A117" s="34" t="s">
        <v>163</v>
      </c>
    </row>
    <row collapsed="false" customFormat="false" customHeight="false" hidden="false" ht="14.5" outlineLevel="0" r="118">
      <c r="A118" s="34"/>
    </row>
    <row collapsed="false" customFormat="false" customHeight="false" hidden="false" ht="14.5" outlineLevel="0" r="119">
      <c r="A119" s="34" t="s">
        <v>187</v>
      </c>
    </row>
    <row collapsed="false" customFormat="false" customHeight="false" hidden="false" ht="14.5" outlineLevel="0" r="120">
      <c r="A120" s="34" t="s">
        <v>227</v>
      </c>
    </row>
    <row collapsed="false" customFormat="false" customHeight="false" hidden="false" ht="14.5" outlineLevel="0" r="121">
      <c r="A121" s="34" t="s">
        <v>192</v>
      </c>
    </row>
    <row collapsed="false" customFormat="false" customHeight="false" hidden="false" ht="14.5" outlineLevel="0" r="122">
      <c r="A122" s="34" t="s">
        <v>228</v>
      </c>
    </row>
    <row collapsed="false" customFormat="false" customHeight="false" hidden="false" ht="14.5" outlineLevel="0" r="123">
      <c r="A123" s="34" t="s">
        <v>229</v>
      </c>
    </row>
    <row collapsed="false" customFormat="false" customHeight="false" hidden="false" ht="14.5" outlineLevel="0" r="124">
      <c r="A124" s="34" t="s">
        <v>212</v>
      </c>
    </row>
    <row collapsed="false" customFormat="false" customHeight="false" hidden="false" ht="14.5" outlineLevel="0" r="125">
      <c r="A125" s="34" t="s">
        <v>163</v>
      </c>
    </row>
    <row collapsed="false" customFormat="false" customHeight="false" hidden="false" ht="14.5" outlineLevel="0" r="126">
      <c r="A126" s="34" t="s">
        <v>217</v>
      </c>
    </row>
    <row collapsed="false" customFormat="false" customHeight="false" hidden="false" ht="14.5" outlineLevel="0" r="127">
      <c r="A127" s="34" t="s">
        <v>230</v>
      </c>
    </row>
    <row collapsed="false" customFormat="false" customHeight="true" hidden="false" ht="29.85" outlineLevel="0" r="131">
      <c r="A131" s="15" t="s">
        <v>231</v>
      </c>
      <c r="B131" s="15"/>
      <c r="C131" s="15"/>
      <c r="D131" s="15"/>
      <c r="E131" s="15"/>
      <c r="F131" s="15"/>
      <c r="G131" s="15"/>
      <c r="H131" s="15"/>
      <c r="I131" s="15"/>
      <c r="J131" s="15"/>
    </row>
    <row collapsed="false" customFormat="false" customHeight="true" hidden="false" ht="86.55" outlineLevel="0" r="132">
      <c r="A132" s="16" t="s">
        <v>232</v>
      </c>
      <c r="B132" s="16"/>
      <c r="C132" s="16"/>
      <c r="D132" s="16"/>
      <c r="E132" s="16"/>
      <c r="F132" s="16"/>
      <c r="G132" s="16"/>
      <c r="H132" s="16"/>
      <c r="I132" s="16"/>
      <c r="J132" s="16"/>
    </row>
    <row collapsed="false" customFormat="false" customHeight="true" hidden="false" ht="24.6" outlineLevel="0" r="134">
      <c r="A134" s="34" t="s">
        <v>233</v>
      </c>
      <c r="I134" s="17" t="s">
        <v>156</v>
      </c>
      <c r="J134" s="17"/>
      <c r="K134" s="17"/>
      <c r="L134" s="17"/>
      <c r="M134" s="17"/>
      <c r="N134" s="17"/>
    </row>
    <row collapsed="false" customFormat="false" customHeight="true" hidden="false" ht="14.5" outlineLevel="0" r="135">
      <c r="A135" s="34" t="s">
        <v>179</v>
      </c>
      <c r="I135" s="16" t="s">
        <v>180</v>
      </c>
      <c r="J135" s="16"/>
      <c r="K135" s="16"/>
      <c r="L135" s="16"/>
      <c r="M135" s="16"/>
      <c r="N135" s="16"/>
    </row>
    <row collapsed="false" customFormat="false" customHeight="false" hidden="false" ht="14.5" outlineLevel="0" r="136">
      <c r="A136" s="34" t="s">
        <v>234</v>
      </c>
      <c r="I136" s="16"/>
      <c r="J136" s="16"/>
      <c r="K136" s="16"/>
      <c r="L136" s="16"/>
      <c r="M136" s="16"/>
      <c r="N136" s="16"/>
    </row>
    <row collapsed="false" customFormat="false" customHeight="false" hidden="false" ht="14.5" outlineLevel="0" r="137">
      <c r="A137" s="34" t="s">
        <v>182</v>
      </c>
      <c r="I137" s="16"/>
      <c r="J137" s="16"/>
      <c r="K137" s="16"/>
      <c r="L137" s="16"/>
      <c r="M137" s="16"/>
      <c r="N137" s="16"/>
    </row>
    <row collapsed="false" customFormat="false" customHeight="false" hidden="false" ht="14.5" outlineLevel="0" r="138">
      <c r="A138" s="34" t="s">
        <v>183</v>
      </c>
      <c r="I138" s="16"/>
      <c r="J138" s="16"/>
      <c r="K138" s="16"/>
      <c r="L138" s="16"/>
      <c r="M138" s="16"/>
      <c r="N138" s="16"/>
    </row>
    <row collapsed="false" customFormat="false" customHeight="false" hidden="false" ht="14.5" outlineLevel="0" r="139">
      <c r="A139" s="34" t="s">
        <v>184</v>
      </c>
      <c r="I139" s="16"/>
      <c r="J139" s="16"/>
      <c r="K139" s="16"/>
      <c r="L139" s="16"/>
      <c r="M139" s="16"/>
      <c r="N139" s="16"/>
    </row>
    <row collapsed="false" customFormat="false" customHeight="false" hidden="false" ht="14.5" outlineLevel="0" r="140">
      <c r="A140" s="34"/>
      <c r="I140" s="16"/>
      <c r="J140" s="16"/>
      <c r="K140" s="16"/>
      <c r="L140" s="16"/>
      <c r="M140" s="16"/>
      <c r="N140" s="16"/>
    </row>
    <row collapsed="false" customFormat="false" customHeight="false" hidden="false" ht="14.5" outlineLevel="0" r="141">
      <c r="A141" s="34" t="s">
        <v>185</v>
      </c>
      <c r="I141" s="16"/>
      <c r="J141" s="16"/>
      <c r="K141" s="16"/>
      <c r="L141" s="16"/>
      <c r="M141" s="16"/>
      <c r="N141" s="16"/>
    </row>
    <row collapsed="false" customFormat="false" customHeight="false" hidden="false" ht="14.5" outlineLevel="0" r="142">
      <c r="A142" s="34" t="s">
        <v>186</v>
      </c>
    </row>
    <row collapsed="false" customFormat="false" customHeight="false" hidden="false" ht="14.5" outlineLevel="0" r="143">
      <c r="A143" s="34" t="s">
        <v>187</v>
      </c>
    </row>
    <row collapsed="false" customFormat="false" customHeight="true" hidden="false" ht="19.4" outlineLevel="0" r="144">
      <c r="A144" s="34" t="s">
        <v>188</v>
      </c>
      <c r="I144" s="39" t="s">
        <v>189</v>
      </c>
      <c r="J144" s="39"/>
      <c r="K144" s="39"/>
      <c r="L144" s="39"/>
      <c r="M144" s="39"/>
      <c r="N144" s="39"/>
      <c r="O144" s="39"/>
    </row>
    <row collapsed="false" customFormat="false" customHeight="false" hidden="false" ht="14.5" outlineLevel="0" r="145">
      <c r="A145" s="34" t="s">
        <v>190</v>
      </c>
      <c r="I145" s="44" t="s">
        <v>191</v>
      </c>
      <c r="J145" s="44"/>
      <c r="K145" s="44"/>
      <c r="M145" s="20" t="n">
        <v>0</v>
      </c>
    </row>
    <row collapsed="false" customFormat="false" customHeight="true" hidden="false" ht="14.5" outlineLevel="0" r="146">
      <c r="A146" s="34" t="s">
        <v>192</v>
      </c>
      <c r="I146" s="19"/>
      <c r="J146" s="45" t="s">
        <v>193</v>
      </c>
      <c r="K146" s="45" t="s">
        <v>194</v>
      </c>
      <c r="L146" s="45" t="s">
        <v>195</v>
      </c>
      <c r="M146" s="45" t="s">
        <v>196</v>
      </c>
      <c r="N146" s="45" t="s">
        <v>197</v>
      </c>
      <c r="O146" s="45" t="s">
        <v>198</v>
      </c>
      <c r="Q146" s="22" t="s">
        <v>199</v>
      </c>
      <c r="R146" s="22"/>
      <c r="S146" s="22"/>
    </row>
    <row collapsed="false" customFormat="false" customHeight="false" hidden="false" ht="14.5" outlineLevel="0" r="147">
      <c r="A147" s="34" t="s">
        <v>235</v>
      </c>
      <c r="I147" s="19" t="s">
        <v>201</v>
      </c>
      <c r="J147" s="47" t="n">
        <v>2.5</v>
      </c>
      <c r="K147" s="47" t="n">
        <v>1.3</v>
      </c>
      <c r="L147" s="47" t="n">
        <v>-8.8</v>
      </c>
      <c r="M147" s="47" t="n">
        <v>3</v>
      </c>
      <c r="N147" s="47" t="n">
        <v>0</v>
      </c>
      <c r="O147" s="47" t="n">
        <v>12.4</v>
      </c>
      <c r="Q147" s="22"/>
      <c r="R147" s="22"/>
      <c r="S147" s="22"/>
    </row>
    <row collapsed="false" customFormat="false" customHeight="false" hidden="false" ht="14.5" outlineLevel="0" r="148">
      <c r="A148" s="34" t="s">
        <v>236</v>
      </c>
      <c r="I148" s="19" t="s">
        <v>203</v>
      </c>
      <c r="J148" s="47" t="n">
        <v>0</v>
      </c>
      <c r="K148" s="47" t="n">
        <v>0</v>
      </c>
      <c r="L148" s="47" t="n">
        <v>0</v>
      </c>
      <c r="M148" s="47" t="n">
        <v>0</v>
      </c>
      <c r="N148" s="47" t="n">
        <v>0</v>
      </c>
      <c r="O148" s="47" t="n">
        <v>0</v>
      </c>
      <c r="Q148" s="22"/>
      <c r="R148" s="22"/>
      <c r="S148" s="22"/>
    </row>
    <row collapsed="false" customFormat="false" customHeight="false" hidden="false" ht="14.5" outlineLevel="0" r="149">
      <c r="A149" s="34" t="s">
        <v>237</v>
      </c>
      <c r="I149" s="19" t="s">
        <v>205</v>
      </c>
      <c r="J149" s="47" t="n">
        <v>3.58</v>
      </c>
      <c r="K149" s="47" t="n">
        <v>8.95</v>
      </c>
      <c r="L149" s="47" t="n">
        <v>132</v>
      </c>
      <c r="M149" s="47" t="n">
        <v>6.87</v>
      </c>
      <c r="N149" s="47" t="n">
        <v>9.328</v>
      </c>
      <c r="O149" s="47" t="n">
        <v>3.5</v>
      </c>
      <c r="Q149" s="22"/>
      <c r="R149" s="22"/>
      <c r="S149" s="22"/>
    </row>
    <row collapsed="false" customFormat="false" customHeight="false" hidden="false" ht="14.5" outlineLevel="0" r="150">
      <c r="A150" s="34" t="s">
        <v>238</v>
      </c>
      <c r="I150" s="19" t="s">
        <v>207</v>
      </c>
      <c r="J150" s="47" t="n">
        <v>0</v>
      </c>
      <c r="K150" s="47" t="n">
        <v>0</v>
      </c>
      <c r="L150" s="47" t="n">
        <v>0</v>
      </c>
      <c r="M150" s="47" t="n">
        <v>0</v>
      </c>
      <c r="N150" s="47" t="n">
        <v>0</v>
      </c>
      <c r="O150" s="47" t="n">
        <v>0</v>
      </c>
      <c r="Q150" s="22"/>
      <c r="R150" s="22"/>
      <c r="S150" s="22"/>
    </row>
    <row collapsed="false" customFormat="false" customHeight="false" hidden="false" ht="14.5" outlineLevel="0" r="151">
      <c r="A151" s="34" t="s">
        <v>208</v>
      </c>
      <c r="I151" s="19" t="s">
        <v>209</v>
      </c>
      <c r="J151" s="47" t="n">
        <v>0</v>
      </c>
      <c r="K151" s="47" t="n">
        <v>0</v>
      </c>
      <c r="L151" s="47" t="n">
        <v>0</v>
      </c>
      <c r="M151" s="47" t="n">
        <v>0</v>
      </c>
      <c r="N151" s="47" t="n">
        <v>0</v>
      </c>
      <c r="O151" s="47" t="n">
        <v>0</v>
      </c>
      <c r="Q151" s="22"/>
      <c r="R151" s="22"/>
      <c r="S151" s="22"/>
    </row>
    <row collapsed="false" customFormat="false" customHeight="false" hidden="false" ht="14.5" outlineLevel="0" r="152">
      <c r="A152" s="34" t="s">
        <v>239</v>
      </c>
      <c r="I152" s="19" t="s">
        <v>211</v>
      </c>
      <c r="J152" s="47" t="n">
        <v>0</v>
      </c>
      <c r="K152" s="47" t="n">
        <v>0</v>
      </c>
      <c r="L152" s="47" t="n">
        <v>0</v>
      </c>
      <c r="M152" s="47" t="n">
        <v>0</v>
      </c>
      <c r="N152" s="47" t="n">
        <v>0</v>
      </c>
      <c r="O152" s="47" t="n">
        <v>0</v>
      </c>
      <c r="Q152" s="22"/>
      <c r="R152" s="22"/>
      <c r="S152" s="22"/>
    </row>
    <row collapsed="false" customFormat="false" customHeight="false" hidden="false" ht="14.5" outlineLevel="0" r="153">
      <c r="A153" s="34" t="s">
        <v>212</v>
      </c>
      <c r="Q153" s="22"/>
      <c r="R153" s="22"/>
      <c r="S153" s="22"/>
    </row>
    <row collapsed="false" customFormat="false" customHeight="true" hidden="false" ht="19.4" outlineLevel="0" r="154">
      <c r="A154" s="34" t="s">
        <v>163</v>
      </c>
      <c r="I154" s="39" t="s">
        <v>189</v>
      </c>
      <c r="J154" s="39"/>
      <c r="K154" s="39"/>
      <c r="L154" s="39"/>
      <c r="M154" s="39"/>
      <c r="N154" s="39"/>
      <c r="O154" s="39"/>
      <c r="Q154" s="22"/>
      <c r="R154" s="22"/>
      <c r="S154" s="22"/>
    </row>
    <row collapsed="false" customFormat="false" customHeight="false" hidden="false" ht="14.5" outlineLevel="0" r="155">
      <c r="A155" s="34"/>
      <c r="I155" s="44" t="s">
        <v>191</v>
      </c>
      <c r="J155" s="44"/>
      <c r="K155" s="44"/>
      <c r="M155" s="20" t="n">
        <v>1</v>
      </c>
      <c r="Q155" s="22"/>
      <c r="R155" s="22"/>
      <c r="S155" s="22"/>
    </row>
    <row collapsed="false" customFormat="false" customHeight="false" hidden="false" ht="14.5" outlineLevel="0" r="156">
      <c r="A156" s="34" t="s">
        <v>187</v>
      </c>
      <c r="I156" s="19"/>
      <c r="J156" s="45" t="s">
        <v>193</v>
      </c>
      <c r="K156" s="45" t="s">
        <v>194</v>
      </c>
      <c r="L156" s="45" t="s">
        <v>195</v>
      </c>
      <c r="M156" s="45" t="s">
        <v>196</v>
      </c>
      <c r="N156" s="45" t="s">
        <v>197</v>
      </c>
      <c r="O156" s="45" t="s">
        <v>198</v>
      </c>
      <c r="Q156" s="22"/>
      <c r="R156" s="22"/>
      <c r="S156" s="22"/>
    </row>
    <row collapsed="false" customFormat="false" customHeight="false" hidden="false" ht="14.5" outlineLevel="0" r="157">
      <c r="A157" s="34" t="s">
        <v>240</v>
      </c>
      <c r="I157" s="19" t="s">
        <v>201</v>
      </c>
      <c r="J157" s="47" t="n">
        <v>0</v>
      </c>
      <c r="K157" s="47" t="n">
        <v>0</v>
      </c>
      <c r="L157" s="47" t="n">
        <v>0</v>
      </c>
      <c r="M157" s="47" t="n">
        <v>0</v>
      </c>
      <c r="N157" s="47" t="n">
        <v>0</v>
      </c>
      <c r="O157" s="47" t="n">
        <v>0</v>
      </c>
      <c r="Q157" s="22"/>
      <c r="R157" s="22"/>
      <c r="S157" s="22"/>
    </row>
    <row collapsed="false" customFormat="false" customHeight="false" hidden="false" ht="14.5" outlineLevel="0" r="158">
      <c r="A158" s="34" t="s">
        <v>190</v>
      </c>
      <c r="I158" s="19" t="s">
        <v>203</v>
      </c>
      <c r="J158" s="47" t="n">
        <v>0</v>
      </c>
      <c r="K158" s="47" t="n">
        <v>0</v>
      </c>
      <c r="L158" s="47" t="n">
        <v>0</v>
      </c>
      <c r="M158" s="47" t="n">
        <v>0</v>
      </c>
      <c r="N158" s="47" t="n">
        <v>0</v>
      </c>
      <c r="O158" s="47" t="n">
        <v>0</v>
      </c>
      <c r="Q158" s="22"/>
      <c r="R158" s="22"/>
      <c r="S158" s="22"/>
    </row>
    <row collapsed="false" customFormat="false" customHeight="false" hidden="false" ht="14.5" outlineLevel="0" r="159">
      <c r="A159" s="34" t="s">
        <v>192</v>
      </c>
      <c r="I159" s="19" t="s">
        <v>205</v>
      </c>
      <c r="J159" s="47" t="n">
        <v>6.57</v>
      </c>
      <c r="K159" s="47" t="n">
        <v>0</v>
      </c>
      <c r="L159" s="47" t="n">
        <v>-582.5</v>
      </c>
      <c r="M159" s="47" t="n">
        <v>0</v>
      </c>
      <c r="N159" s="47" t="n">
        <v>0</v>
      </c>
      <c r="O159" s="47" t="n">
        <v>0</v>
      </c>
      <c r="Q159" s="22"/>
      <c r="R159" s="22"/>
      <c r="S159" s="22"/>
    </row>
    <row collapsed="false" customFormat="false" customHeight="false" hidden="false" ht="14.5" outlineLevel="0" r="160">
      <c r="A160" s="34" t="s">
        <v>241</v>
      </c>
      <c r="I160" s="19" t="s">
        <v>207</v>
      </c>
      <c r="J160" s="47" t="n">
        <v>0</v>
      </c>
      <c r="K160" s="47" t="n">
        <v>0</v>
      </c>
      <c r="L160" s="47" t="n">
        <v>0</v>
      </c>
      <c r="M160" s="47" t="n">
        <v>0</v>
      </c>
      <c r="N160" s="47" t="n">
        <v>0</v>
      </c>
      <c r="O160" s="47" t="n">
        <v>0</v>
      </c>
      <c r="Q160" s="22"/>
      <c r="R160" s="22"/>
      <c r="S160" s="22"/>
    </row>
    <row collapsed="false" customFormat="false" customHeight="false" hidden="false" ht="14.5" outlineLevel="0" r="161">
      <c r="A161" s="34" t="s">
        <v>242</v>
      </c>
      <c r="I161" s="19" t="s">
        <v>209</v>
      </c>
      <c r="J161" s="47" t="n">
        <v>0</v>
      </c>
      <c r="K161" s="47" t="n">
        <v>-4.583</v>
      </c>
      <c r="L161" s="47" t="n">
        <v>0</v>
      </c>
      <c r="M161" s="47" t="n">
        <v>0</v>
      </c>
      <c r="N161" s="47" t="n">
        <v>3.24</v>
      </c>
      <c r="O161" s="47" t="n">
        <v>0</v>
      </c>
      <c r="Q161" s="22"/>
      <c r="R161" s="22"/>
      <c r="S161" s="22"/>
    </row>
    <row collapsed="false" customFormat="false" customHeight="false" hidden="false" ht="14.5" outlineLevel="0" r="162">
      <c r="A162" s="34" t="s">
        <v>243</v>
      </c>
      <c r="I162" s="19" t="s">
        <v>211</v>
      </c>
      <c r="J162" s="47" t="n">
        <v>0</v>
      </c>
      <c r="K162" s="47" t="n">
        <v>0</v>
      </c>
      <c r="L162" s="47" t="n">
        <v>0</v>
      </c>
      <c r="M162" s="47" t="n">
        <v>0</v>
      </c>
      <c r="N162" s="47" t="n">
        <v>0</v>
      </c>
      <c r="O162" s="47" t="n">
        <v>0</v>
      </c>
      <c r="Q162" s="22"/>
      <c r="R162" s="22"/>
      <c r="S162" s="22"/>
    </row>
    <row collapsed="false" customFormat="false" customHeight="false" hidden="false" ht="14.5" outlineLevel="0" r="163">
      <c r="A163" s="34" t="s">
        <v>244</v>
      </c>
      <c r="Q163" s="22"/>
      <c r="R163" s="22"/>
      <c r="S163" s="22"/>
    </row>
    <row collapsed="false" customFormat="false" customHeight="true" hidden="false" ht="19.4" outlineLevel="0" r="164">
      <c r="A164" s="34" t="s">
        <v>245</v>
      </c>
      <c r="I164" s="39" t="s">
        <v>189</v>
      </c>
      <c r="J164" s="39"/>
      <c r="K164" s="39"/>
      <c r="L164" s="39"/>
      <c r="M164" s="39"/>
      <c r="N164" s="39"/>
      <c r="O164" s="39"/>
      <c r="Q164" s="22"/>
      <c r="R164" s="22"/>
      <c r="S164" s="22"/>
    </row>
    <row collapsed="false" customFormat="false" customHeight="false" hidden="false" ht="14.5" outlineLevel="0" r="165">
      <c r="A165" s="34" t="s">
        <v>246</v>
      </c>
      <c r="I165" s="44" t="s">
        <v>191</v>
      </c>
      <c r="J165" s="44"/>
      <c r="K165" s="44"/>
      <c r="M165" s="20" t="n">
        <v>2</v>
      </c>
      <c r="Q165" s="22"/>
      <c r="R165" s="22"/>
      <c r="S165" s="22"/>
    </row>
    <row collapsed="false" customFormat="false" customHeight="false" hidden="false" ht="14.5" outlineLevel="0" r="166">
      <c r="A166" s="34" t="s">
        <v>212</v>
      </c>
      <c r="I166" s="19"/>
      <c r="J166" s="45" t="s">
        <v>193</v>
      </c>
      <c r="K166" s="45" t="s">
        <v>194</v>
      </c>
      <c r="L166" s="45" t="s">
        <v>195</v>
      </c>
      <c r="M166" s="45" t="s">
        <v>196</v>
      </c>
      <c r="N166" s="45" t="s">
        <v>197</v>
      </c>
      <c r="O166" s="45" t="s">
        <v>198</v>
      </c>
    </row>
    <row collapsed="false" customFormat="false" customHeight="false" hidden="false" ht="14.5" outlineLevel="0" r="167">
      <c r="A167" s="34" t="s">
        <v>163</v>
      </c>
      <c r="I167" s="19" t="s">
        <v>201</v>
      </c>
      <c r="J167" s="47" t="n">
        <v>0</v>
      </c>
      <c r="K167" s="47" t="n">
        <v>0</v>
      </c>
      <c r="L167" s="47" t="n">
        <v>9.8</v>
      </c>
      <c r="M167" s="47" t="n">
        <v>-10</v>
      </c>
      <c r="N167" s="47" t="n">
        <v>0</v>
      </c>
      <c r="O167" s="47" t="n">
        <v>0</v>
      </c>
    </row>
    <row collapsed="false" customFormat="false" customHeight="false" hidden="false" ht="14.5" outlineLevel="0" r="168">
      <c r="A168" s="34" t="s">
        <v>217</v>
      </c>
      <c r="I168" s="19" t="s">
        <v>203</v>
      </c>
      <c r="J168" s="47" t="n">
        <v>0</v>
      </c>
      <c r="K168" s="47" t="n">
        <v>0</v>
      </c>
      <c r="L168" s="47" t="n">
        <v>0</v>
      </c>
      <c r="M168" s="47" t="n">
        <v>0</v>
      </c>
      <c r="N168" s="47" t="n">
        <v>0</v>
      </c>
      <c r="O168" s="47" t="n">
        <v>0</v>
      </c>
    </row>
    <row collapsed="false" customFormat="false" customHeight="false" hidden="false" ht="14.5" outlineLevel="0" r="169">
      <c r="A169" s="34"/>
      <c r="I169" s="19" t="s">
        <v>205</v>
      </c>
      <c r="J169" s="47" t="n">
        <v>0</v>
      </c>
      <c r="K169" s="47" t="n">
        <v>0</v>
      </c>
      <c r="L169" s="47" t="n">
        <v>0</v>
      </c>
      <c r="M169" s="47" t="n">
        <v>0</v>
      </c>
      <c r="N169" s="47" t="n">
        <v>0</v>
      </c>
      <c r="O169" s="47" t="n">
        <v>0</v>
      </c>
    </row>
    <row collapsed="false" customFormat="false" customHeight="false" hidden="false" ht="14.5" outlineLevel="0" r="170">
      <c r="A170" s="34" t="s">
        <v>185</v>
      </c>
      <c r="I170" s="19" t="s">
        <v>207</v>
      </c>
      <c r="J170" s="47" t="n">
        <v>0</v>
      </c>
      <c r="K170" s="47" t="n">
        <v>0</v>
      </c>
      <c r="L170" s="47" t="n">
        <v>0</v>
      </c>
      <c r="M170" s="47" t="n">
        <v>0</v>
      </c>
      <c r="N170" s="47" t="n">
        <v>0</v>
      </c>
      <c r="O170" s="47" t="n">
        <v>0</v>
      </c>
    </row>
    <row collapsed="false" customFormat="false" customHeight="false" hidden="false" ht="14.5" outlineLevel="0" r="171">
      <c r="A171" s="34" t="s">
        <v>218</v>
      </c>
      <c r="I171" s="19" t="s">
        <v>209</v>
      </c>
      <c r="J171" s="47" t="n">
        <v>0</v>
      </c>
      <c r="K171" s="47" t="n">
        <v>0</v>
      </c>
      <c r="L171" s="47" t="n">
        <v>9.81</v>
      </c>
      <c r="M171" s="47" t="n">
        <v>-0.01</v>
      </c>
      <c r="N171" s="47" t="n">
        <v>0</v>
      </c>
      <c r="O171" s="47" t="n">
        <v>0</v>
      </c>
    </row>
    <row collapsed="false" customFormat="false" customHeight="false" hidden="false" ht="14.5" outlineLevel="0" r="172">
      <c r="A172" s="34" t="s">
        <v>187</v>
      </c>
      <c r="I172" s="19" t="s">
        <v>211</v>
      </c>
      <c r="J172" s="47" t="n">
        <v>0</v>
      </c>
      <c r="K172" s="47" t="n">
        <v>0</v>
      </c>
      <c r="L172" s="47" t="n">
        <v>0</v>
      </c>
      <c r="M172" s="47" t="n">
        <v>0</v>
      </c>
      <c r="N172" s="47" t="n">
        <v>0</v>
      </c>
      <c r="O172" s="47" t="n">
        <v>0</v>
      </c>
    </row>
    <row collapsed="false" customFormat="false" customHeight="false" hidden="false" ht="14.5" outlineLevel="0" r="173">
      <c r="A173" s="34" t="s">
        <v>227</v>
      </c>
    </row>
    <row collapsed="false" customFormat="false" customHeight="false" hidden="false" ht="14.5" outlineLevel="0" r="174">
      <c r="A174" s="34" t="s">
        <v>190</v>
      </c>
    </row>
    <row collapsed="false" customFormat="false" customHeight="false" hidden="false" ht="14.5" outlineLevel="0" r="175">
      <c r="A175" s="34" t="s">
        <v>192</v>
      </c>
    </row>
    <row collapsed="false" customFormat="false" customHeight="false" hidden="false" ht="14.5" outlineLevel="0" r="176">
      <c r="A176" s="34" t="s">
        <v>247</v>
      </c>
    </row>
    <row collapsed="false" customFormat="false" customHeight="false" hidden="false" ht="14.5" outlineLevel="0" r="177">
      <c r="A177" s="34" t="s">
        <v>248</v>
      </c>
    </row>
    <row collapsed="false" customFormat="false" customHeight="false" hidden="false" ht="14.5" outlineLevel="0" r="178">
      <c r="A178" s="34" t="s">
        <v>212</v>
      </c>
    </row>
    <row collapsed="false" customFormat="false" customHeight="false" hidden="false" ht="14.5" outlineLevel="0" r="179">
      <c r="A179" s="34" t="s">
        <v>163</v>
      </c>
    </row>
    <row collapsed="false" customFormat="false" customHeight="false" hidden="false" ht="14.5" outlineLevel="0" r="180">
      <c r="A180" s="34"/>
    </row>
    <row collapsed="false" customFormat="false" customHeight="false" hidden="false" ht="14.5" outlineLevel="0" r="181">
      <c r="A181" s="34" t="s">
        <v>187</v>
      </c>
    </row>
    <row collapsed="false" customFormat="false" customHeight="false" hidden="false" ht="14.5" outlineLevel="0" r="182">
      <c r="A182" s="34" t="s">
        <v>240</v>
      </c>
    </row>
    <row collapsed="false" customFormat="false" customHeight="false" hidden="false" ht="14.5" outlineLevel="0" r="183">
      <c r="A183" s="34" t="s">
        <v>190</v>
      </c>
    </row>
    <row collapsed="false" customFormat="false" customHeight="false" hidden="false" ht="14.5" outlineLevel="0" r="184">
      <c r="A184" s="34" t="s">
        <v>192</v>
      </c>
    </row>
    <row collapsed="false" customFormat="false" customHeight="false" hidden="false" ht="14.5" outlineLevel="0" r="185">
      <c r="A185" s="34" t="s">
        <v>249</v>
      </c>
    </row>
    <row collapsed="false" customFormat="false" customHeight="false" hidden="false" ht="14.5" outlineLevel="0" r="186">
      <c r="A186" s="34" t="s">
        <v>250</v>
      </c>
    </row>
    <row collapsed="false" customFormat="false" customHeight="false" hidden="false" ht="14.5" outlineLevel="0" r="187">
      <c r="A187" s="34" t="s">
        <v>212</v>
      </c>
    </row>
    <row collapsed="false" customFormat="false" customHeight="false" hidden="false" ht="14.5" outlineLevel="0" r="188">
      <c r="A188" s="34" t="s">
        <v>163</v>
      </c>
    </row>
    <row collapsed="false" customFormat="false" customHeight="false" hidden="false" ht="14.5" outlineLevel="0" r="189">
      <c r="A189" s="34" t="s">
        <v>217</v>
      </c>
    </row>
    <row collapsed="false" customFormat="false" customHeight="false" hidden="false" ht="14.5" outlineLevel="0" r="190">
      <c r="A190" s="34"/>
    </row>
    <row collapsed="false" customFormat="false" customHeight="false" hidden="false" ht="14.5" outlineLevel="0" r="191">
      <c r="A191" s="34" t="s">
        <v>185</v>
      </c>
    </row>
    <row collapsed="false" customFormat="false" customHeight="false" hidden="false" ht="14.5" outlineLevel="0" r="192">
      <c r="A192" s="34" t="s">
        <v>224</v>
      </c>
    </row>
    <row collapsed="false" customFormat="false" customHeight="false" hidden="false" ht="14.5" outlineLevel="0" r="193">
      <c r="A193" s="34" t="s">
        <v>187</v>
      </c>
    </row>
    <row collapsed="false" customFormat="false" customHeight="false" hidden="false" ht="14.5" outlineLevel="0" r="194">
      <c r="A194" s="34" t="s">
        <v>188</v>
      </c>
    </row>
    <row collapsed="false" customFormat="false" customHeight="false" hidden="false" ht="14.5" outlineLevel="0" r="195">
      <c r="A195" s="34" t="s">
        <v>190</v>
      </c>
    </row>
    <row collapsed="false" customFormat="false" customHeight="false" hidden="false" ht="14.5" outlineLevel="0" r="196">
      <c r="A196" s="34" t="s">
        <v>192</v>
      </c>
    </row>
    <row collapsed="false" customFormat="false" customHeight="false" hidden="false" ht="14.5" outlineLevel="0" r="197">
      <c r="A197" s="34" t="s">
        <v>225</v>
      </c>
    </row>
    <row collapsed="false" customFormat="false" customHeight="false" hidden="false" ht="14.5" outlineLevel="0" r="198">
      <c r="A198" s="34" t="s">
        <v>226</v>
      </c>
    </row>
    <row collapsed="false" customFormat="false" customHeight="false" hidden="false" ht="14.5" outlineLevel="0" r="199">
      <c r="A199" s="34" t="s">
        <v>212</v>
      </c>
    </row>
    <row collapsed="false" customFormat="false" customHeight="false" hidden="false" ht="14.5" outlineLevel="0" r="200">
      <c r="A200" s="34" t="s">
        <v>163</v>
      </c>
    </row>
    <row collapsed="false" customFormat="false" customHeight="false" hidden="false" ht="14.5" outlineLevel="0" r="201">
      <c r="A201" s="34"/>
    </row>
    <row collapsed="false" customFormat="false" customHeight="false" hidden="false" ht="14.5" outlineLevel="0" r="202">
      <c r="A202" s="34" t="s">
        <v>187</v>
      </c>
    </row>
    <row collapsed="false" customFormat="false" customHeight="false" hidden="false" ht="14.5" outlineLevel="0" r="203">
      <c r="A203" s="34" t="s">
        <v>227</v>
      </c>
    </row>
    <row collapsed="false" customFormat="false" customHeight="false" hidden="false" ht="14.5" outlineLevel="0" r="204">
      <c r="A204" s="34" t="s">
        <v>192</v>
      </c>
    </row>
    <row collapsed="false" customFormat="false" customHeight="false" hidden="false" ht="14.5" outlineLevel="0" r="205">
      <c r="A205" s="34" t="s">
        <v>228</v>
      </c>
    </row>
    <row collapsed="false" customFormat="false" customHeight="false" hidden="false" ht="14.5" outlineLevel="0" r="206">
      <c r="A206" s="34" t="s">
        <v>229</v>
      </c>
    </row>
    <row collapsed="false" customFormat="false" customHeight="false" hidden="false" ht="14.5" outlineLevel="0" r="207">
      <c r="A207" s="34" t="s">
        <v>212</v>
      </c>
    </row>
    <row collapsed="false" customFormat="false" customHeight="false" hidden="false" ht="14.5" outlineLevel="0" r="208">
      <c r="A208" s="34" t="s">
        <v>163</v>
      </c>
    </row>
    <row collapsed="false" customFormat="false" customHeight="false" hidden="false" ht="14.5" outlineLevel="0" r="209">
      <c r="A209" s="34" t="s">
        <v>217</v>
      </c>
    </row>
    <row collapsed="false" customFormat="false" customHeight="false" hidden="false" ht="14.5" outlineLevel="0" r="210">
      <c r="A210" s="34" t="s">
        <v>230</v>
      </c>
    </row>
  </sheetData>
  <mergeCells count="34">
    <mergeCell ref="D1:J1"/>
    <mergeCell ref="D2:J2"/>
    <mergeCell ref="D3:G4"/>
    <mergeCell ref="I3:J3"/>
    <mergeCell ref="I4:J4"/>
    <mergeCell ref="A7:J7"/>
    <mergeCell ref="A8:J8"/>
    <mergeCell ref="A12:J12"/>
    <mergeCell ref="A13:J13"/>
    <mergeCell ref="E16:J16"/>
    <mergeCell ref="E26:J26"/>
    <mergeCell ref="F28:J37"/>
    <mergeCell ref="A48:J48"/>
    <mergeCell ref="A49:J49"/>
    <mergeCell ref="I51:N51"/>
    <mergeCell ref="I52:N58"/>
    <mergeCell ref="I61:O61"/>
    <mergeCell ref="I62:K62"/>
    <mergeCell ref="Q63:S82"/>
    <mergeCell ref="I71:O71"/>
    <mergeCell ref="I72:K72"/>
    <mergeCell ref="I81:O81"/>
    <mergeCell ref="I82:K82"/>
    <mergeCell ref="A131:J131"/>
    <mergeCell ref="A132:J132"/>
    <mergeCell ref="I134:N134"/>
    <mergeCell ref="I135:N141"/>
    <mergeCell ref="I144:O144"/>
    <mergeCell ref="I145:K145"/>
    <mergeCell ref="Q146:S165"/>
    <mergeCell ref="I154:O154"/>
    <mergeCell ref="I155:K155"/>
    <mergeCell ref="I164:O164"/>
    <mergeCell ref="I165:K165"/>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O156"/>
  <sheetViews>
    <sheetView colorId="64" defaultGridColor="true" rightToLeft="false" showFormulas="false" showGridLines="true" showOutlineSymbols="true" showRowColHeaders="true" showZeros="true" tabSelected="false" topLeftCell="A103" view="normal" windowProtection="false" workbookViewId="0" zoomScale="90" zoomScaleNormal="90" zoomScalePageLayoutView="179">
      <selection activeCell="A154" activeCellId="0" pane="topLeft" sqref="A154"/>
    </sheetView>
  </sheetViews>
  <cols>
    <col collapsed="false" hidden="false" max="9" min="1" style="0" width="6.6156862745098"/>
    <col collapsed="false" hidden="false" max="12" min="10" style="0" width="8.91764705882353"/>
    <col collapsed="false" hidden="false" max="15" min="13" style="0" width="9.52156862745098"/>
    <col collapsed="false" hidden="false" max="18" min="16" style="0" width="6.6156862745098"/>
    <col collapsed="false" hidden="false" max="1025" min="19" style="0" width="8.4"/>
  </cols>
  <sheetData>
    <row collapsed="false" customFormat="false" customHeight="true" hidden="false" ht="29.85" outlineLevel="0" r="1">
      <c r="A1" s="1"/>
      <c r="B1" s="2"/>
      <c r="C1" s="2"/>
      <c r="D1" s="3" t="s">
        <v>0</v>
      </c>
      <c r="E1" s="3"/>
      <c r="F1" s="3"/>
      <c r="G1" s="3"/>
      <c r="H1" s="3"/>
      <c r="I1" s="3"/>
      <c r="J1" s="3"/>
    </row>
    <row collapsed="false" customFormat="false" customHeight="false" hidden="false" ht="19.3" outlineLevel="0" r="2">
      <c r="A2" s="5"/>
      <c r="B2" s="6"/>
      <c r="D2" s="7" t="s">
        <v>251</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15.65" outlineLevel="0" r="8">
      <c r="A8" s="16" t="s">
        <v>252</v>
      </c>
      <c r="B8" s="16"/>
      <c r="C8" s="16"/>
      <c r="D8" s="16"/>
      <c r="E8" s="16"/>
      <c r="F8" s="16"/>
      <c r="G8" s="16"/>
      <c r="H8" s="16"/>
      <c r="I8" s="16"/>
      <c r="J8" s="16"/>
    </row>
    <row collapsed="false" customFormat="false" customHeight="true" hidden="false" ht="28.9" outlineLevel="0" r="11">
      <c r="A11" s="15" t="s">
        <v>253</v>
      </c>
      <c r="B11" s="15"/>
      <c r="C11" s="15"/>
      <c r="D11" s="15"/>
      <c r="E11" s="15"/>
      <c r="F11" s="15"/>
      <c r="G11" s="15"/>
      <c r="H11" s="15"/>
      <c r="I11" s="15"/>
      <c r="J11" s="15"/>
    </row>
    <row collapsed="false" customFormat="false" customHeight="true" hidden="false" ht="24.6" outlineLevel="0" r="13">
      <c r="A13" s="34" t="s">
        <v>254</v>
      </c>
      <c r="I13" s="17" t="s">
        <v>156</v>
      </c>
      <c r="J13" s="17"/>
      <c r="K13" s="17"/>
      <c r="L13" s="17"/>
      <c r="M13" s="17"/>
      <c r="N13" s="17"/>
    </row>
    <row collapsed="false" customFormat="false" customHeight="false" hidden="false" ht="14.5" outlineLevel="0" r="14">
      <c r="A14" s="34" t="s">
        <v>255</v>
      </c>
      <c r="I14" s="0" t="s">
        <v>256</v>
      </c>
      <c r="N14" s="0" t="s">
        <v>257</v>
      </c>
    </row>
    <row collapsed="false" customFormat="false" customHeight="false" hidden="false" ht="14.5" outlineLevel="0" r="15">
      <c r="A15" s="34" t="s">
        <v>258</v>
      </c>
      <c r="I15" s="0" t="s">
        <v>259</v>
      </c>
      <c r="N15" s="0" t="s">
        <v>257</v>
      </c>
    </row>
    <row collapsed="false" customFormat="false" customHeight="false" hidden="false" ht="14.5" outlineLevel="0" r="16">
      <c r="A16" s="34"/>
    </row>
    <row collapsed="false" customFormat="false" customHeight="false" hidden="false" ht="14.5" outlineLevel="0" r="17">
      <c r="A17" s="34" t="s">
        <v>260</v>
      </c>
    </row>
    <row collapsed="false" customFormat="false" customHeight="true" hidden="false" ht="24.6" outlineLevel="0" r="18">
      <c r="A18" s="34" t="s">
        <v>261</v>
      </c>
      <c r="I18" s="17" t="s">
        <v>262</v>
      </c>
      <c r="J18" s="17"/>
      <c r="K18" s="17"/>
      <c r="L18" s="17"/>
      <c r="M18" s="17"/>
      <c r="N18" s="17"/>
    </row>
    <row collapsed="false" customFormat="false" customHeight="true" hidden="false" ht="14.5" outlineLevel="0" r="19">
      <c r="A19" s="34" t="s">
        <v>263</v>
      </c>
      <c r="I19" s="16" t="s">
        <v>264</v>
      </c>
      <c r="J19" s="16"/>
      <c r="K19" s="16"/>
      <c r="L19" s="16"/>
      <c r="M19" s="16"/>
      <c r="N19" s="16"/>
    </row>
    <row collapsed="false" customFormat="false" customHeight="false" hidden="false" ht="14.5" outlineLevel="0" r="20">
      <c r="A20" s="34" t="s">
        <v>265</v>
      </c>
      <c r="I20" s="16"/>
      <c r="J20" s="16"/>
      <c r="K20" s="16"/>
      <c r="L20" s="16"/>
      <c r="M20" s="16"/>
      <c r="N20" s="16"/>
    </row>
    <row collapsed="false" customFormat="false" customHeight="false" hidden="false" ht="14.5" outlineLevel="0" r="21">
      <c r="A21" s="34" t="s">
        <v>266</v>
      </c>
      <c r="I21" s="16"/>
      <c r="J21" s="16"/>
      <c r="K21" s="16"/>
      <c r="L21" s="16"/>
      <c r="M21" s="16"/>
      <c r="N21" s="16"/>
    </row>
    <row collapsed="false" customFormat="false" customHeight="true" hidden="false" ht="14.5" outlineLevel="0" r="22">
      <c r="A22" s="34" t="s">
        <v>267</v>
      </c>
      <c r="I22" s="22" t="s">
        <v>268</v>
      </c>
      <c r="J22" s="22"/>
      <c r="K22" s="22"/>
      <c r="L22" s="22"/>
      <c r="M22" s="22"/>
      <c r="N22" s="22"/>
    </row>
    <row collapsed="false" customFormat="false" customHeight="false" hidden="false" ht="14.5" outlineLevel="0" r="23">
      <c r="A23" s="34" t="s">
        <v>269</v>
      </c>
      <c r="I23" s="22"/>
      <c r="J23" s="22"/>
      <c r="K23" s="22"/>
      <c r="L23" s="22"/>
      <c r="M23" s="22"/>
      <c r="N23" s="22"/>
    </row>
    <row collapsed="false" customFormat="false" customHeight="false" hidden="false" ht="14.5" outlineLevel="0" r="24">
      <c r="A24" s="34" t="s">
        <v>270</v>
      </c>
      <c r="I24" s="22"/>
      <c r="J24" s="22"/>
      <c r="K24" s="22"/>
      <c r="L24" s="22"/>
      <c r="M24" s="22"/>
      <c r="N24" s="22"/>
    </row>
    <row collapsed="false" customFormat="false" customHeight="false" hidden="false" ht="14.5" outlineLevel="0" r="25">
      <c r="A25" s="34" t="s">
        <v>271</v>
      </c>
      <c r="I25" s="22"/>
      <c r="J25" s="22"/>
      <c r="K25" s="22"/>
      <c r="L25" s="22"/>
      <c r="M25" s="22"/>
      <c r="N25" s="22"/>
    </row>
    <row collapsed="false" customFormat="false" customHeight="false" hidden="false" ht="14.5" outlineLevel="0" r="26">
      <c r="A26" s="34" t="s">
        <v>272</v>
      </c>
      <c r="I26" s="22"/>
      <c r="J26" s="22"/>
      <c r="K26" s="22"/>
      <c r="L26" s="22"/>
      <c r="M26" s="22"/>
      <c r="N26" s="22"/>
    </row>
    <row collapsed="false" customFormat="false" customHeight="true" hidden="false" ht="19.4" outlineLevel="0" r="27">
      <c r="A27" s="34" t="s">
        <v>273</v>
      </c>
      <c r="I27" s="39" t="s">
        <v>274</v>
      </c>
      <c r="J27" s="39"/>
      <c r="K27" s="39"/>
      <c r="L27" s="39"/>
      <c r="M27" s="39"/>
      <c r="N27" s="39"/>
      <c r="O27" s="39"/>
    </row>
    <row collapsed="false" customFormat="false" customHeight="false" hidden="false" ht="14.5" outlineLevel="0" r="28">
      <c r="A28" s="34" t="s">
        <v>275</v>
      </c>
      <c r="I28" s="44" t="s">
        <v>191</v>
      </c>
      <c r="J28" s="44"/>
      <c r="K28" s="44"/>
      <c r="M28" s="20" t="n">
        <v>2</v>
      </c>
    </row>
    <row collapsed="false" customFormat="false" customHeight="false" hidden="false" ht="14.5" outlineLevel="0" r="29">
      <c r="A29" s="34" t="s">
        <v>276</v>
      </c>
      <c r="I29" s="19"/>
      <c r="J29" s="45" t="s">
        <v>193</v>
      </c>
      <c r="K29" s="45" t="s">
        <v>194</v>
      </c>
      <c r="L29" s="45" t="s">
        <v>195</v>
      </c>
      <c r="M29" s="45" t="s">
        <v>196</v>
      </c>
      <c r="N29" s="45" t="s">
        <v>197</v>
      </c>
      <c r="O29" s="45" t="s">
        <v>198</v>
      </c>
    </row>
    <row collapsed="false" customFormat="false" customHeight="false" hidden="false" ht="14.5" outlineLevel="0" r="30">
      <c r="A30" s="34" t="s">
        <v>277</v>
      </c>
      <c r="I30" s="19" t="s">
        <v>201</v>
      </c>
      <c r="J30" s="47" t="s">
        <v>278</v>
      </c>
      <c r="K30" s="47" t="n">
        <v>0</v>
      </c>
      <c r="L30" s="47" t="n">
        <v>0</v>
      </c>
      <c r="M30" s="47" t="n">
        <v>0</v>
      </c>
      <c r="N30" s="47" t="n">
        <v>0</v>
      </c>
      <c r="O30" s="47" t="n">
        <v>0</v>
      </c>
    </row>
    <row collapsed="false" customFormat="false" customHeight="false" hidden="false" ht="14.5" outlineLevel="0" r="31">
      <c r="A31" s="34" t="s">
        <v>279</v>
      </c>
      <c r="I31" s="19" t="s">
        <v>203</v>
      </c>
      <c r="J31" s="47" t="n">
        <v>0</v>
      </c>
      <c r="K31" s="47" t="s">
        <v>278</v>
      </c>
      <c r="L31" s="47" t="n">
        <v>0</v>
      </c>
      <c r="M31" s="47" t="n">
        <v>0</v>
      </c>
      <c r="N31" s="47" t="n">
        <v>0</v>
      </c>
      <c r="O31" s="47" t="n">
        <v>0</v>
      </c>
    </row>
    <row collapsed="false" customFormat="false" customHeight="false" hidden="false" ht="14.5" outlineLevel="0" r="32">
      <c r="A32" s="34" t="s">
        <v>280</v>
      </c>
      <c r="I32" s="19" t="s">
        <v>205</v>
      </c>
      <c r="J32" s="47" t="n">
        <v>0</v>
      </c>
      <c r="K32" s="47" t="n">
        <v>0</v>
      </c>
      <c r="L32" s="47" t="s">
        <v>278</v>
      </c>
      <c r="M32" s="47" t="n">
        <v>0</v>
      </c>
      <c r="N32" s="47" t="n">
        <v>0</v>
      </c>
      <c r="O32" s="47" t="n">
        <v>0</v>
      </c>
    </row>
    <row collapsed="false" customFormat="false" customHeight="false" hidden="false" ht="14.5" outlineLevel="0" r="33">
      <c r="A33" s="34" t="s">
        <v>281</v>
      </c>
      <c r="I33" s="19" t="s">
        <v>207</v>
      </c>
      <c r="J33" s="47" t="n">
        <v>0</v>
      </c>
      <c r="K33" s="47" t="n">
        <v>0</v>
      </c>
      <c r="L33" s="47" t="n">
        <v>0</v>
      </c>
      <c r="M33" s="47" t="s">
        <v>282</v>
      </c>
      <c r="N33" s="47" t="s">
        <v>283</v>
      </c>
      <c r="O33" s="47" t="s">
        <v>284</v>
      </c>
    </row>
    <row collapsed="false" customFormat="false" customHeight="false" hidden="false" ht="14.5" outlineLevel="0" r="34">
      <c r="A34" s="34" t="s">
        <v>285</v>
      </c>
      <c r="I34" s="19" t="s">
        <v>209</v>
      </c>
      <c r="J34" s="47" t="n">
        <v>0</v>
      </c>
      <c r="K34" s="47" t="n">
        <v>0</v>
      </c>
      <c r="L34" s="47" t="n">
        <v>0</v>
      </c>
      <c r="M34" s="47" t="s">
        <v>283</v>
      </c>
      <c r="N34" s="47" t="s">
        <v>286</v>
      </c>
      <c r="O34" s="47" t="s">
        <v>287</v>
      </c>
    </row>
    <row collapsed="false" customFormat="false" customHeight="false" hidden="false" ht="14.5" outlineLevel="0" r="35">
      <c r="A35" s="34" t="s">
        <v>288</v>
      </c>
      <c r="I35" s="19" t="s">
        <v>211</v>
      </c>
      <c r="J35" s="47" t="n">
        <v>0</v>
      </c>
      <c r="K35" s="47" t="n">
        <v>0</v>
      </c>
      <c r="L35" s="47" t="n">
        <v>0</v>
      </c>
      <c r="M35" s="47" t="s">
        <v>284</v>
      </c>
      <c r="N35" s="47" t="s">
        <v>287</v>
      </c>
      <c r="O35" s="47" t="s">
        <v>289</v>
      </c>
    </row>
    <row collapsed="false" customFormat="false" customHeight="false" hidden="false" ht="14.5" outlineLevel="0" r="36">
      <c r="A36" s="34" t="s">
        <v>290</v>
      </c>
    </row>
    <row collapsed="false" customFormat="false" customHeight="true" hidden="false" ht="19.4" outlineLevel="0" r="37">
      <c r="A37" s="34" t="s">
        <v>291</v>
      </c>
      <c r="I37" s="39" t="s">
        <v>274</v>
      </c>
      <c r="J37" s="39"/>
      <c r="K37" s="39"/>
      <c r="L37" s="39"/>
      <c r="M37" s="39"/>
      <c r="N37" s="39"/>
      <c r="O37" s="39"/>
    </row>
    <row collapsed="false" customFormat="false" customHeight="false" hidden="false" ht="14.5" outlineLevel="0" r="38">
      <c r="A38" s="34" t="s">
        <v>292</v>
      </c>
      <c r="I38" s="44" t="s">
        <v>191</v>
      </c>
      <c r="J38" s="44"/>
      <c r="K38" s="44"/>
      <c r="M38" s="20" t="n">
        <v>2</v>
      </c>
    </row>
    <row collapsed="false" customFormat="false" customHeight="false" hidden="false" ht="14.5" outlineLevel="0" r="39">
      <c r="A39" s="34" t="s">
        <v>293</v>
      </c>
      <c r="I39" s="19"/>
      <c r="J39" s="45" t="s">
        <v>193</v>
      </c>
      <c r="K39" s="45" t="s">
        <v>194</v>
      </c>
      <c r="L39" s="45" t="s">
        <v>195</v>
      </c>
      <c r="M39" s="45" t="s">
        <v>196</v>
      </c>
      <c r="N39" s="45" t="s">
        <v>197</v>
      </c>
      <c r="O39" s="45" t="s">
        <v>198</v>
      </c>
    </row>
    <row collapsed="false" customFormat="false" customHeight="false" hidden="false" ht="14.5" outlineLevel="0" r="40">
      <c r="A40" s="34" t="s">
        <v>163</v>
      </c>
      <c r="I40" s="19" t="s">
        <v>201</v>
      </c>
      <c r="J40" s="48" t="n">
        <v>563823</v>
      </c>
      <c r="K40" s="48" t="n">
        <v>0</v>
      </c>
      <c r="L40" s="48" t="n">
        <v>0</v>
      </c>
      <c r="M40" s="48" t="n">
        <v>-5</v>
      </c>
      <c r="N40" s="48" t="n">
        <v>0</v>
      </c>
      <c r="O40" s="48" t="n">
        <v>1.2</v>
      </c>
    </row>
    <row collapsed="false" customFormat="false" customHeight="false" hidden="false" ht="14.5" outlineLevel="0" r="41">
      <c r="A41" s="34"/>
      <c r="I41" s="19" t="s">
        <v>203</v>
      </c>
      <c r="J41" s="49" t="n">
        <v>2</v>
      </c>
      <c r="K41" s="49" t="n">
        <v>863823</v>
      </c>
      <c r="L41" s="49" t="n">
        <v>0</v>
      </c>
      <c r="M41" s="49" t="n">
        <v>-10</v>
      </c>
      <c r="N41" s="49" t="n">
        <v>0</v>
      </c>
      <c r="O41" s="49" t="n">
        <v>3</v>
      </c>
    </row>
    <row collapsed="false" customFormat="false" customHeight="false" hidden="false" ht="14.5" outlineLevel="0" r="42">
      <c r="A42" s="34" t="s">
        <v>294</v>
      </c>
      <c r="I42" s="19" t="s">
        <v>205</v>
      </c>
      <c r="J42" s="49" t="n">
        <v>0</v>
      </c>
      <c r="K42" s="49" t="n">
        <v>0</v>
      </c>
      <c r="L42" s="49" t="n">
        <v>863823</v>
      </c>
      <c r="M42" s="49" t="n">
        <v>0</v>
      </c>
      <c r="N42" s="49" t="n">
        <v>0</v>
      </c>
      <c r="O42" s="49" t="n">
        <v>0</v>
      </c>
    </row>
    <row collapsed="false" customFormat="false" customHeight="false" hidden="false" ht="14.5" outlineLevel="0" r="43">
      <c r="A43" s="34" t="s">
        <v>295</v>
      </c>
      <c r="I43" s="19" t="s">
        <v>207</v>
      </c>
      <c r="J43" s="49" t="n">
        <v>0</v>
      </c>
      <c r="K43" s="49" t="n">
        <v>0</v>
      </c>
      <c r="L43" s="49" t="n">
        <v>0</v>
      </c>
      <c r="M43" s="49" t="n">
        <v>232000000</v>
      </c>
      <c r="N43" s="49" t="n">
        <v>6520000000</v>
      </c>
      <c r="O43" s="49" t="n">
        <v>-3510000000</v>
      </c>
    </row>
    <row collapsed="false" customFormat="false" customHeight="false" hidden="false" ht="14.5" outlineLevel="0" r="44">
      <c r="A44" s="34" t="s">
        <v>296</v>
      </c>
      <c r="I44" s="19" t="s">
        <v>209</v>
      </c>
      <c r="J44" s="49" t="n">
        <v>0</v>
      </c>
      <c r="K44" s="49" t="n">
        <v>0</v>
      </c>
      <c r="L44" s="49" t="n">
        <v>0</v>
      </c>
      <c r="M44" s="49" t="n">
        <v>6520000000</v>
      </c>
      <c r="N44" s="49" t="n">
        <v>254300000000</v>
      </c>
      <c r="O44" s="49" t="n">
        <v>-6521000000</v>
      </c>
    </row>
    <row collapsed="false" customFormat="false" customHeight="false" hidden="false" ht="14.5" outlineLevel="0" r="45">
      <c r="A45" s="34" t="s">
        <v>297</v>
      </c>
      <c r="I45" s="19" t="s">
        <v>211</v>
      </c>
      <c r="J45" s="49" t="n">
        <v>0</v>
      </c>
      <c r="K45" s="49" t="n">
        <v>0</v>
      </c>
      <c r="L45" s="49" t="n">
        <v>0</v>
      </c>
      <c r="M45" s="49" t="n">
        <v>-3510000000</v>
      </c>
      <c r="N45" s="49" t="n">
        <v>-6521000000</v>
      </c>
      <c r="O45" s="49" t="n">
        <v>254300000000</v>
      </c>
    </row>
    <row collapsed="false" customFormat="false" customHeight="false" hidden="false" ht="14.5" outlineLevel="0" r="46">
      <c r="A46" s="34" t="s">
        <v>298</v>
      </c>
    </row>
    <row collapsed="false" customFormat="false" customHeight="false" hidden="false" ht="14.5" outlineLevel="0" r="47">
      <c r="A47" s="34" t="s">
        <v>299</v>
      </c>
    </row>
    <row collapsed="false" customFormat="false" customHeight="true" hidden="false" ht="19.4" outlineLevel="0" r="48">
      <c r="A48" s="34" t="s">
        <v>300</v>
      </c>
      <c r="I48" s="39" t="s">
        <v>301</v>
      </c>
      <c r="J48" s="39"/>
      <c r="K48" s="39"/>
      <c r="L48" s="39"/>
      <c r="M48" s="39"/>
      <c r="N48" s="39"/>
      <c r="O48" s="39"/>
    </row>
    <row collapsed="false" customFormat="false" customHeight="true" hidden="false" ht="14.5" outlineLevel="0" r="49">
      <c r="A49" s="34" t="s">
        <v>302</v>
      </c>
      <c r="I49" s="16" t="s">
        <v>303</v>
      </c>
      <c r="J49" s="16"/>
      <c r="K49" s="16"/>
      <c r="L49" s="16"/>
      <c r="M49" s="16"/>
      <c r="N49" s="16"/>
      <c r="O49" s="16"/>
    </row>
    <row collapsed="false" customFormat="false" customHeight="false" hidden="false" ht="14.5" outlineLevel="0" r="50">
      <c r="A50" s="34" t="s">
        <v>304</v>
      </c>
      <c r="I50" s="16"/>
      <c r="J50" s="16"/>
      <c r="K50" s="16"/>
      <c r="L50" s="16"/>
      <c r="M50" s="16"/>
      <c r="N50" s="16"/>
      <c r="O50" s="16"/>
    </row>
    <row collapsed="false" customFormat="false" customHeight="false" hidden="false" ht="14.5" outlineLevel="0" r="51">
      <c r="A51" s="34"/>
      <c r="I51" s="16"/>
      <c r="J51" s="16"/>
      <c r="K51" s="16"/>
      <c r="L51" s="16"/>
      <c r="M51" s="16"/>
      <c r="N51" s="16"/>
      <c r="O51" s="16"/>
    </row>
    <row collapsed="false" customFormat="false" customHeight="false" hidden="false" ht="14.5" outlineLevel="0" r="52">
      <c r="A52" s="34" t="s">
        <v>305</v>
      </c>
    </row>
    <row collapsed="false" customFormat="false" customHeight="false" hidden="false" ht="14.5" outlineLevel="0" r="53">
      <c r="A53" s="34" t="s">
        <v>306</v>
      </c>
      <c r="I53" s="19"/>
      <c r="J53" s="45" t="s">
        <v>307</v>
      </c>
    </row>
    <row collapsed="false" customFormat="false" customHeight="false" hidden="false" ht="14.5" outlineLevel="0" r="54">
      <c r="A54" s="34" t="s">
        <v>308</v>
      </c>
      <c r="I54" s="19" t="s">
        <v>201</v>
      </c>
      <c r="J54" s="46" t="n">
        <v>1</v>
      </c>
    </row>
    <row collapsed="false" customFormat="false" customHeight="false" hidden="false" ht="14.5" outlineLevel="0" r="55">
      <c r="A55" s="34" t="s">
        <v>309</v>
      </c>
      <c r="I55" s="19" t="s">
        <v>203</v>
      </c>
      <c r="J55" s="47" t="n">
        <v>-3.24</v>
      </c>
    </row>
    <row collapsed="false" customFormat="false" customHeight="false" hidden="false" ht="14.5" outlineLevel="0" r="56">
      <c r="A56" s="34"/>
      <c r="I56" s="19" t="s">
        <v>205</v>
      </c>
      <c r="J56" s="47" t="n">
        <v>0</v>
      </c>
    </row>
    <row collapsed="false" customFormat="false" customHeight="false" hidden="false" ht="14.5" outlineLevel="0" r="57">
      <c r="A57" s="34" t="s">
        <v>310</v>
      </c>
    </row>
    <row collapsed="false" customFormat="false" customHeight="false" hidden="false" ht="14.5" outlineLevel="0" r="58">
      <c r="A58" s="34" t="s">
        <v>311</v>
      </c>
    </row>
    <row collapsed="false" customFormat="false" customHeight="true" hidden="false" ht="19.4" outlineLevel="0" r="59">
      <c r="A59" s="34"/>
      <c r="I59" s="39" t="s">
        <v>312</v>
      </c>
      <c r="J59" s="39"/>
      <c r="K59" s="39"/>
      <c r="L59" s="39"/>
      <c r="M59" s="39"/>
      <c r="N59" s="39"/>
      <c r="O59" s="39"/>
    </row>
    <row collapsed="false" customFormat="false" customHeight="true" hidden="false" ht="14.5" outlineLevel="0" r="60">
      <c r="A60" s="34" t="s">
        <v>313</v>
      </c>
      <c r="I60" s="16" t="s">
        <v>314</v>
      </c>
      <c r="J60" s="16"/>
      <c r="K60" s="16"/>
      <c r="L60" s="16"/>
      <c r="M60" s="16"/>
      <c r="N60" s="16"/>
      <c r="O60" s="16"/>
    </row>
    <row collapsed="false" customFormat="false" customHeight="false" hidden="false" ht="14.5" outlineLevel="0" r="61">
      <c r="A61" s="34" t="s">
        <v>315</v>
      </c>
      <c r="I61" s="16"/>
      <c r="J61" s="16"/>
      <c r="K61" s="16"/>
      <c r="L61" s="16"/>
      <c r="M61" s="16"/>
      <c r="N61" s="16"/>
      <c r="O61" s="16"/>
    </row>
    <row collapsed="false" customFormat="false" customHeight="false" hidden="false" ht="14.5" outlineLevel="0" r="62">
      <c r="A62" s="34" t="s">
        <v>316</v>
      </c>
      <c r="I62" s="16"/>
      <c r="J62" s="16"/>
      <c r="K62" s="16"/>
      <c r="L62" s="16"/>
      <c r="M62" s="16"/>
      <c r="N62" s="16"/>
      <c r="O62" s="16"/>
    </row>
    <row collapsed="false" customFormat="false" customHeight="false" hidden="false" ht="14.5" outlineLevel="0" r="63">
      <c r="A63" s="34" t="s">
        <v>317</v>
      </c>
      <c r="I63" s="16"/>
      <c r="J63" s="16"/>
      <c r="K63" s="16"/>
      <c r="L63" s="16"/>
      <c r="M63" s="16"/>
      <c r="N63" s="16"/>
      <c r="O63" s="16"/>
    </row>
    <row collapsed="false" customFormat="false" customHeight="false" hidden="false" ht="14.5" outlineLevel="0" r="64">
      <c r="A64" s="34" t="s">
        <v>163</v>
      </c>
      <c r="I64" s="16"/>
      <c r="J64" s="16"/>
      <c r="K64" s="16"/>
      <c r="L64" s="16"/>
      <c r="M64" s="16"/>
      <c r="N64" s="16"/>
      <c r="O64" s="16"/>
    </row>
    <row collapsed="false" customFormat="false" customHeight="false" hidden="false" ht="14.5" outlineLevel="0" r="65">
      <c r="A65" s="34"/>
    </row>
    <row collapsed="false" customFormat="false" customHeight="true" hidden="false" ht="19.4" outlineLevel="0" r="66">
      <c r="A66" s="34" t="s">
        <v>318</v>
      </c>
      <c r="I66" s="39" t="s">
        <v>319</v>
      </c>
      <c r="J66" s="39"/>
      <c r="K66" s="39"/>
      <c r="L66" s="39"/>
      <c r="M66" s="39"/>
      <c r="N66" s="39"/>
      <c r="O66" s="39"/>
    </row>
    <row collapsed="false" customFormat="false" customHeight="true" hidden="false" ht="14.5" outlineLevel="0" r="67">
      <c r="A67" s="34" t="s">
        <v>315</v>
      </c>
      <c r="I67" s="16" t="s">
        <v>320</v>
      </c>
      <c r="J67" s="16"/>
      <c r="K67" s="16"/>
      <c r="L67" s="16"/>
      <c r="M67" s="16"/>
      <c r="N67" s="16"/>
      <c r="O67" s="16"/>
    </row>
    <row collapsed="false" customFormat="false" customHeight="false" hidden="false" ht="14.5" outlineLevel="0" r="68">
      <c r="A68" s="34" t="s">
        <v>321</v>
      </c>
      <c r="I68" s="16"/>
      <c r="J68" s="16"/>
      <c r="K68" s="16"/>
      <c r="L68" s="16"/>
      <c r="M68" s="16"/>
      <c r="N68" s="16"/>
      <c r="O68" s="16"/>
    </row>
    <row collapsed="false" customFormat="false" customHeight="false" hidden="false" ht="14.5" outlineLevel="0" r="69">
      <c r="A69" s="34" t="s">
        <v>322</v>
      </c>
      <c r="I69" s="16"/>
      <c r="J69" s="16"/>
      <c r="K69" s="16"/>
      <c r="L69" s="16"/>
      <c r="M69" s="16"/>
      <c r="N69" s="16"/>
      <c r="O69" s="16"/>
    </row>
    <row collapsed="false" customFormat="false" customHeight="false" hidden="false" ht="14.5" outlineLevel="0" r="70">
      <c r="A70" s="34" t="s">
        <v>163</v>
      </c>
      <c r="I70" s="16"/>
      <c r="J70" s="16"/>
      <c r="K70" s="16"/>
      <c r="L70" s="16"/>
      <c r="M70" s="16"/>
      <c r="N70" s="16"/>
      <c r="O70" s="16"/>
    </row>
    <row collapsed="false" customFormat="false" customHeight="false" hidden="false" ht="14.5" outlineLevel="0" r="71">
      <c r="A71" s="34"/>
      <c r="I71" s="16"/>
      <c r="J71" s="16"/>
      <c r="K71" s="16"/>
      <c r="L71" s="16"/>
      <c r="M71" s="16"/>
      <c r="N71" s="16"/>
      <c r="O71" s="16"/>
    </row>
    <row collapsed="false" customFormat="false" customHeight="true" hidden="false" ht="14.5" outlineLevel="0" r="72">
      <c r="A72" s="34"/>
      <c r="I72" s="16" t="s">
        <v>323</v>
      </c>
      <c r="J72" s="16"/>
      <c r="K72" s="16"/>
      <c r="L72" s="16"/>
      <c r="M72" s="16"/>
      <c r="N72" s="16"/>
      <c r="O72" s="16"/>
    </row>
    <row collapsed="false" customFormat="false" customHeight="false" hidden="false" ht="14.5" outlineLevel="0" r="73">
      <c r="A73" s="34" t="s">
        <v>324</v>
      </c>
      <c r="I73" s="16"/>
      <c r="J73" s="16"/>
      <c r="K73" s="16"/>
      <c r="L73" s="16"/>
      <c r="M73" s="16"/>
      <c r="N73" s="16"/>
      <c r="O73" s="16"/>
    </row>
    <row collapsed="false" customFormat="false" customHeight="false" hidden="false" ht="14.5" outlineLevel="0" r="74">
      <c r="A74" s="34" t="s">
        <v>325</v>
      </c>
      <c r="I74" s="16"/>
      <c r="J74" s="16"/>
      <c r="K74" s="16"/>
      <c r="L74" s="16"/>
      <c r="M74" s="16"/>
      <c r="N74" s="16"/>
      <c r="O74" s="16"/>
    </row>
    <row collapsed="false" customFormat="false" customHeight="false" hidden="false" ht="14.5" outlineLevel="0" r="75">
      <c r="A75" s="34" t="s">
        <v>326</v>
      </c>
    </row>
    <row collapsed="false" customFormat="false" customHeight="true" hidden="false" ht="19.4" outlineLevel="0" r="76">
      <c r="A76" s="34" t="s">
        <v>327</v>
      </c>
      <c r="I76" s="39" t="s">
        <v>328</v>
      </c>
      <c r="J76" s="39"/>
      <c r="K76" s="39"/>
      <c r="L76" s="39"/>
      <c r="M76" s="39"/>
      <c r="N76" s="39"/>
      <c r="O76" s="39"/>
    </row>
    <row collapsed="false" customFormat="false" customHeight="true" hidden="false" ht="14.5" outlineLevel="0" r="77">
      <c r="A77" s="34" t="s">
        <v>329</v>
      </c>
      <c r="I77" s="16" t="s">
        <v>330</v>
      </c>
      <c r="J77" s="16"/>
      <c r="K77" s="16"/>
      <c r="L77" s="16"/>
      <c r="M77" s="16"/>
      <c r="N77" s="16"/>
      <c r="O77" s="16"/>
    </row>
    <row collapsed="false" customFormat="false" customHeight="false" hidden="false" ht="14.5" outlineLevel="0" r="78">
      <c r="A78" s="34" t="s">
        <v>331</v>
      </c>
      <c r="I78" s="16"/>
      <c r="J78" s="16"/>
      <c r="K78" s="16"/>
      <c r="L78" s="16"/>
      <c r="M78" s="16"/>
      <c r="N78" s="16"/>
      <c r="O78" s="16"/>
    </row>
    <row collapsed="false" customFormat="false" customHeight="false" hidden="false" ht="14.5" outlineLevel="0" r="79">
      <c r="A79" s="34" t="s">
        <v>332</v>
      </c>
      <c r="I79" s="16"/>
      <c r="J79" s="16"/>
      <c r="K79" s="16"/>
      <c r="L79" s="16"/>
      <c r="M79" s="16"/>
      <c r="N79" s="16"/>
      <c r="O79" s="16"/>
    </row>
    <row collapsed="false" customFormat="false" customHeight="false" hidden="false" ht="14.5" outlineLevel="0" r="80">
      <c r="A80" s="34" t="s">
        <v>163</v>
      </c>
      <c r="I80" s="16"/>
      <c r="J80" s="16"/>
      <c r="K80" s="16"/>
      <c r="L80" s="16"/>
      <c r="M80" s="16"/>
      <c r="N80" s="16"/>
      <c r="O80" s="16"/>
    </row>
    <row collapsed="false" customFormat="false" customHeight="false" hidden="false" ht="14.5" outlineLevel="0" r="81">
      <c r="A81" s="34" t="s">
        <v>230</v>
      </c>
      <c r="I81" s="16"/>
      <c r="J81" s="16"/>
      <c r="K81" s="16"/>
      <c r="L81" s="16"/>
      <c r="M81" s="16"/>
      <c r="N81" s="16"/>
      <c r="O81" s="16"/>
    </row>
    <row collapsed="false" customFormat="false" customHeight="true" hidden="false" ht="28.9" outlineLevel="0" r="86">
      <c r="A86" s="15" t="s">
        <v>333</v>
      </c>
      <c r="B86" s="15"/>
      <c r="C86" s="15"/>
      <c r="D86" s="15"/>
      <c r="E86" s="15"/>
      <c r="F86" s="15"/>
      <c r="G86" s="15"/>
      <c r="H86" s="15"/>
      <c r="I86" s="15"/>
      <c r="J86" s="15"/>
    </row>
    <row collapsed="false" customFormat="false" customHeight="true" hidden="false" ht="24.1" outlineLevel="0" r="88">
      <c r="A88" s="34" t="s">
        <v>254</v>
      </c>
      <c r="I88" s="17" t="s">
        <v>156</v>
      </c>
      <c r="J88" s="17"/>
      <c r="K88" s="17"/>
      <c r="L88" s="17"/>
      <c r="M88" s="17"/>
      <c r="N88" s="17"/>
    </row>
    <row collapsed="false" customFormat="false" customHeight="false" hidden="false" ht="14.5" outlineLevel="0" r="89">
      <c r="A89" s="34" t="s">
        <v>255</v>
      </c>
      <c r="I89" s="0" t="s">
        <v>256</v>
      </c>
      <c r="N89" s="0" t="s">
        <v>334</v>
      </c>
    </row>
    <row collapsed="false" customFormat="false" customHeight="false" hidden="false" ht="14.5" outlineLevel="0" r="90">
      <c r="A90" s="34" t="s">
        <v>335</v>
      </c>
      <c r="I90" s="0" t="s">
        <v>259</v>
      </c>
      <c r="N90" s="0" t="s">
        <v>334</v>
      </c>
    </row>
    <row collapsed="false" customFormat="false" customHeight="false" hidden="false" ht="14.5" outlineLevel="0" r="91">
      <c r="A91" s="34"/>
    </row>
    <row collapsed="false" customFormat="false" customHeight="false" hidden="false" ht="14.5" outlineLevel="0" r="92">
      <c r="A92" s="34" t="s">
        <v>260</v>
      </c>
    </row>
    <row collapsed="false" customFormat="false" customHeight="true" hidden="false" ht="24.1" outlineLevel="0" r="93">
      <c r="A93" s="34" t="s">
        <v>261</v>
      </c>
      <c r="I93" s="17" t="s">
        <v>262</v>
      </c>
      <c r="J93" s="17"/>
      <c r="K93" s="17"/>
      <c r="L93" s="17"/>
      <c r="M93" s="17"/>
      <c r="N93" s="17"/>
    </row>
    <row collapsed="false" customFormat="false" customHeight="true" hidden="false" ht="14.5" outlineLevel="0" r="94">
      <c r="A94" s="34" t="s">
        <v>263</v>
      </c>
      <c r="I94" s="16" t="s">
        <v>264</v>
      </c>
      <c r="J94" s="16"/>
      <c r="K94" s="16"/>
      <c r="L94" s="16"/>
      <c r="M94" s="16"/>
      <c r="N94" s="16"/>
    </row>
    <row collapsed="false" customFormat="false" customHeight="false" hidden="false" ht="14.5" outlineLevel="0" r="95">
      <c r="A95" s="34" t="s">
        <v>265</v>
      </c>
      <c r="I95" s="16"/>
      <c r="J95" s="16"/>
      <c r="K95" s="16"/>
      <c r="L95" s="16"/>
      <c r="M95" s="16"/>
      <c r="N95" s="16"/>
    </row>
    <row collapsed="false" customFormat="false" customHeight="false" hidden="false" ht="14.5" outlineLevel="0" r="96">
      <c r="A96" s="34" t="s">
        <v>336</v>
      </c>
      <c r="I96" s="16"/>
      <c r="J96" s="16"/>
      <c r="K96" s="16"/>
      <c r="L96" s="16"/>
      <c r="M96" s="16"/>
      <c r="N96" s="16"/>
    </row>
    <row collapsed="false" customFormat="false" customHeight="true" hidden="false" ht="14.5" outlineLevel="0" r="97">
      <c r="A97" s="34" t="s">
        <v>267</v>
      </c>
      <c r="I97" s="22" t="s">
        <v>268</v>
      </c>
      <c r="J97" s="22"/>
      <c r="K97" s="22"/>
      <c r="L97" s="22"/>
      <c r="M97" s="22"/>
      <c r="N97" s="22"/>
    </row>
    <row collapsed="false" customFormat="false" customHeight="false" hidden="false" ht="14.5" outlineLevel="0" r="98">
      <c r="A98" s="34" t="s">
        <v>269</v>
      </c>
      <c r="I98" s="22"/>
      <c r="J98" s="22"/>
      <c r="K98" s="22"/>
      <c r="L98" s="22"/>
      <c r="M98" s="22"/>
      <c r="N98" s="22"/>
    </row>
    <row collapsed="false" customFormat="false" customHeight="false" hidden="false" ht="14.5" outlineLevel="0" r="99">
      <c r="A99" s="34" t="s">
        <v>270</v>
      </c>
      <c r="I99" s="22"/>
      <c r="J99" s="22"/>
      <c r="K99" s="22"/>
      <c r="L99" s="22"/>
      <c r="M99" s="22"/>
      <c r="N99" s="22"/>
    </row>
    <row collapsed="false" customFormat="false" customHeight="false" hidden="false" ht="14.5" outlineLevel="0" r="100">
      <c r="A100" s="34" t="s">
        <v>271</v>
      </c>
      <c r="I100" s="22"/>
      <c r="J100" s="22"/>
      <c r="K100" s="22"/>
      <c r="L100" s="22"/>
      <c r="M100" s="22"/>
      <c r="N100" s="22"/>
    </row>
    <row collapsed="false" customFormat="false" customHeight="false" hidden="false" ht="14.5" outlineLevel="0" r="101">
      <c r="A101" s="34" t="s">
        <v>272</v>
      </c>
      <c r="I101" s="22"/>
      <c r="J101" s="22"/>
      <c r="K101" s="22"/>
      <c r="L101" s="22"/>
      <c r="M101" s="22"/>
      <c r="N101" s="22"/>
    </row>
    <row collapsed="false" customFormat="false" customHeight="true" hidden="false" ht="19.3" outlineLevel="0" r="102">
      <c r="A102" s="34" t="s">
        <v>273</v>
      </c>
      <c r="I102" s="39" t="s">
        <v>274</v>
      </c>
      <c r="J102" s="39"/>
      <c r="K102" s="39"/>
      <c r="L102" s="39"/>
      <c r="M102" s="39"/>
      <c r="N102" s="39"/>
      <c r="O102" s="39"/>
    </row>
    <row collapsed="false" customFormat="false" customHeight="false" hidden="false" ht="14.5" outlineLevel="0" r="103">
      <c r="A103" s="34" t="s">
        <v>275</v>
      </c>
      <c r="I103" s="44" t="s">
        <v>191</v>
      </c>
      <c r="J103" s="44"/>
      <c r="K103" s="44"/>
      <c r="M103" s="20" t="n">
        <v>2</v>
      </c>
    </row>
    <row collapsed="false" customFormat="false" customHeight="false" hidden="false" ht="14.5" outlineLevel="0" r="104">
      <c r="A104" s="34" t="s">
        <v>276</v>
      </c>
      <c r="I104" s="19"/>
      <c r="J104" s="45" t="s">
        <v>193</v>
      </c>
      <c r="K104" s="45" t="s">
        <v>194</v>
      </c>
      <c r="L104" s="45" t="s">
        <v>195</v>
      </c>
      <c r="M104" s="45" t="s">
        <v>196</v>
      </c>
      <c r="N104" s="45" t="s">
        <v>197</v>
      </c>
      <c r="O104" s="45" t="s">
        <v>198</v>
      </c>
    </row>
    <row collapsed="false" customFormat="false" customHeight="false" hidden="false" ht="14.5" outlineLevel="0" r="105">
      <c r="A105" s="34" t="s">
        <v>277</v>
      </c>
      <c r="I105" s="19" t="s">
        <v>201</v>
      </c>
      <c r="J105" s="47" t="s">
        <v>278</v>
      </c>
      <c r="K105" s="47" t="n">
        <v>0</v>
      </c>
      <c r="L105" s="47" t="n">
        <v>0</v>
      </c>
      <c r="M105" s="47" t="n">
        <v>0</v>
      </c>
      <c r="N105" s="47" t="n">
        <v>0</v>
      </c>
      <c r="O105" s="47" t="n">
        <v>0</v>
      </c>
    </row>
    <row collapsed="false" customFormat="false" customHeight="false" hidden="false" ht="14.5" outlineLevel="0" r="106">
      <c r="A106" s="34" t="s">
        <v>279</v>
      </c>
      <c r="I106" s="19" t="s">
        <v>203</v>
      </c>
      <c r="J106" s="47" t="n">
        <v>0</v>
      </c>
      <c r="K106" s="47" t="s">
        <v>278</v>
      </c>
      <c r="L106" s="47" t="n">
        <v>0</v>
      </c>
      <c r="M106" s="47" t="n">
        <v>0</v>
      </c>
      <c r="N106" s="47" t="n">
        <v>0</v>
      </c>
      <c r="O106" s="47" t="n">
        <v>0</v>
      </c>
    </row>
    <row collapsed="false" customFormat="false" customHeight="false" hidden="false" ht="14.5" outlineLevel="0" r="107">
      <c r="A107" s="34" t="s">
        <v>280</v>
      </c>
      <c r="I107" s="19" t="s">
        <v>205</v>
      </c>
      <c r="J107" s="47" t="n">
        <v>0</v>
      </c>
      <c r="K107" s="47" t="n">
        <v>0</v>
      </c>
      <c r="L107" s="47" t="s">
        <v>278</v>
      </c>
      <c r="M107" s="47" t="n">
        <v>0</v>
      </c>
      <c r="N107" s="47" t="n">
        <v>0</v>
      </c>
      <c r="O107" s="47" t="n">
        <v>0</v>
      </c>
    </row>
    <row collapsed="false" customFormat="false" customHeight="false" hidden="false" ht="14.5" outlineLevel="0" r="108">
      <c r="A108" s="34" t="s">
        <v>281</v>
      </c>
      <c r="I108" s="19" t="s">
        <v>207</v>
      </c>
      <c r="J108" s="47" t="n">
        <v>0</v>
      </c>
      <c r="K108" s="47" t="n">
        <v>0</v>
      </c>
      <c r="L108" s="47" t="n">
        <v>0</v>
      </c>
      <c r="M108" s="47" t="s">
        <v>282</v>
      </c>
      <c r="N108" s="47" t="s">
        <v>283</v>
      </c>
      <c r="O108" s="47" t="s">
        <v>284</v>
      </c>
    </row>
    <row collapsed="false" customFormat="false" customHeight="false" hidden="false" ht="14.5" outlineLevel="0" r="109">
      <c r="A109" s="34" t="s">
        <v>285</v>
      </c>
      <c r="I109" s="19" t="s">
        <v>209</v>
      </c>
      <c r="J109" s="47" t="n">
        <v>0</v>
      </c>
      <c r="K109" s="47" t="n">
        <v>0</v>
      </c>
      <c r="L109" s="47" t="n">
        <v>0</v>
      </c>
      <c r="M109" s="47" t="s">
        <v>283</v>
      </c>
      <c r="N109" s="47" t="s">
        <v>286</v>
      </c>
      <c r="O109" s="47" t="s">
        <v>287</v>
      </c>
    </row>
    <row collapsed="false" customFormat="false" customHeight="false" hidden="false" ht="14.5" outlineLevel="0" r="110">
      <c r="A110" s="34" t="s">
        <v>288</v>
      </c>
      <c r="I110" s="19" t="s">
        <v>211</v>
      </c>
      <c r="J110" s="47" t="n">
        <v>0</v>
      </c>
      <c r="K110" s="47" t="n">
        <v>0</v>
      </c>
      <c r="L110" s="47" t="n">
        <v>0</v>
      </c>
      <c r="M110" s="47" t="s">
        <v>284</v>
      </c>
      <c r="N110" s="47" t="s">
        <v>287</v>
      </c>
      <c r="O110" s="47" t="s">
        <v>289</v>
      </c>
    </row>
    <row collapsed="false" customFormat="false" customHeight="false" hidden="false" ht="14.5" outlineLevel="0" r="111">
      <c r="A111" s="34" t="s">
        <v>290</v>
      </c>
    </row>
    <row collapsed="false" customFormat="false" customHeight="true" hidden="false" ht="19.3" outlineLevel="0" r="112">
      <c r="A112" s="34" t="s">
        <v>291</v>
      </c>
      <c r="I112" s="39" t="s">
        <v>274</v>
      </c>
      <c r="J112" s="39"/>
      <c r="K112" s="39"/>
      <c r="L112" s="39"/>
      <c r="M112" s="39"/>
      <c r="N112" s="39"/>
      <c r="O112" s="39"/>
    </row>
    <row collapsed="false" customFormat="false" customHeight="false" hidden="false" ht="14.5" outlineLevel="0" r="113">
      <c r="A113" s="34" t="s">
        <v>292</v>
      </c>
      <c r="I113" s="44" t="s">
        <v>191</v>
      </c>
      <c r="J113" s="44"/>
      <c r="K113" s="44"/>
      <c r="M113" s="20" t="n">
        <v>2</v>
      </c>
    </row>
    <row collapsed="false" customFormat="false" customHeight="false" hidden="false" ht="14.5" outlineLevel="0" r="114">
      <c r="A114" s="34" t="s">
        <v>293</v>
      </c>
      <c r="I114" s="19"/>
      <c r="J114" s="45" t="s">
        <v>193</v>
      </c>
      <c r="K114" s="45" t="s">
        <v>194</v>
      </c>
      <c r="L114" s="45" t="s">
        <v>195</v>
      </c>
      <c r="M114" s="45" t="s">
        <v>196</v>
      </c>
      <c r="N114" s="45" t="s">
        <v>197</v>
      </c>
      <c r="O114" s="45" t="s">
        <v>198</v>
      </c>
    </row>
    <row collapsed="false" customFormat="false" customHeight="false" hidden="false" ht="14.5" outlineLevel="0" r="115">
      <c r="A115" s="34" t="s">
        <v>163</v>
      </c>
      <c r="I115" s="19" t="s">
        <v>201</v>
      </c>
      <c r="J115" s="48" t="n">
        <v>563823</v>
      </c>
      <c r="K115" s="48" t="n">
        <v>0</v>
      </c>
      <c r="L115" s="48" t="n">
        <v>0</v>
      </c>
      <c r="M115" s="48" t="n">
        <v>-5</v>
      </c>
      <c r="N115" s="48" t="n">
        <v>0</v>
      </c>
      <c r="O115" s="48" t="n">
        <v>1.2</v>
      </c>
    </row>
    <row collapsed="false" customFormat="false" customHeight="false" hidden="false" ht="14.5" outlineLevel="0" r="116">
      <c r="A116" s="34"/>
      <c r="I116" s="19" t="s">
        <v>203</v>
      </c>
      <c r="J116" s="49" t="n">
        <v>2</v>
      </c>
      <c r="K116" s="49" t="n">
        <v>863823</v>
      </c>
      <c r="L116" s="49" t="n">
        <v>0</v>
      </c>
      <c r="M116" s="49" t="n">
        <v>-10</v>
      </c>
      <c r="N116" s="49" t="n">
        <v>0</v>
      </c>
      <c r="O116" s="49" t="n">
        <v>3</v>
      </c>
    </row>
    <row collapsed="false" customFormat="false" customHeight="false" hidden="false" ht="14.5" outlineLevel="0" r="117">
      <c r="A117" s="34" t="s">
        <v>294</v>
      </c>
      <c r="I117" s="19" t="s">
        <v>205</v>
      </c>
      <c r="J117" s="49" t="n">
        <v>0</v>
      </c>
      <c r="K117" s="49" t="n">
        <v>0</v>
      </c>
      <c r="L117" s="49" t="n">
        <v>863823</v>
      </c>
      <c r="M117" s="49" t="n">
        <v>0</v>
      </c>
      <c r="N117" s="49" t="n">
        <v>0</v>
      </c>
      <c r="O117" s="49" t="n">
        <v>0</v>
      </c>
    </row>
    <row collapsed="false" customFormat="false" customHeight="false" hidden="false" ht="14.5" outlineLevel="0" r="118">
      <c r="A118" s="34" t="s">
        <v>295</v>
      </c>
      <c r="I118" s="19" t="s">
        <v>207</v>
      </c>
      <c r="J118" s="49" t="n">
        <v>0</v>
      </c>
      <c r="K118" s="49" t="n">
        <v>0</v>
      </c>
      <c r="L118" s="49" t="n">
        <v>0</v>
      </c>
      <c r="M118" s="49" t="n">
        <v>232000000</v>
      </c>
      <c r="N118" s="49" t="n">
        <v>6520000000</v>
      </c>
      <c r="O118" s="49" t="n">
        <v>-3510000000</v>
      </c>
    </row>
    <row collapsed="false" customFormat="false" customHeight="false" hidden="false" ht="14.5" outlineLevel="0" r="119">
      <c r="A119" s="34" t="s">
        <v>296</v>
      </c>
      <c r="I119" s="19" t="s">
        <v>209</v>
      </c>
      <c r="J119" s="49" t="n">
        <v>0</v>
      </c>
      <c r="K119" s="49" t="n">
        <v>0</v>
      </c>
      <c r="L119" s="49" t="n">
        <v>0</v>
      </c>
      <c r="M119" s="49" t="n">
        <v>6520000000</v>
      </c>
      <c r="N119" s="49" t="n">
        <v>254300000000</v>
      </c>
      <c r="O119" s="49" t="n">
        <v>-6521000000</v>
      </c>
    </row>
    <row collapsed="false" customFormat="false" customHeight="false" hidden="false" ht="14.5" outlineLevel="0" r="120">
      <c r="A120" s="34" t="s">
        <v>297</v>
      </c>
      <c r="I120" s="19" t="s">
        <v>211</v>
      </c>
      <c r="J120" s="49" t="n">
        <v>0</v>
      </c>
      <c r="K120" s="49" t="n">
        <v>0</v>
      </c>
      <c r="L120" s="49" t="n">
        <v>0</v>
      </c>
      <c r="M120" s="49" t="n">
        <v>-3510000000</v>
      </c>
      <c r="N120" s="49" t="n">
        <v>-6521000000</v>
      </c>
      <c r="O120" s="49" t="n">
        <v>254300000000</v>
      </c>
    </row>
    <row collapsed="false" customFormat="false" customHeight="false" hidden="false" ht="14.5" outlineLevel="0" r="121">
      <c r="A121" s="34" t="s">
        <v>298</v>
      </c>
    </row>
    <row collapsed="false" customFormat="false" customHeight="false" hidden="false" ht="14.5" outlineLevel="0" r="122">
      <c r="A122" s="34" t="s">
        <v>299</v>
      </c>
    </row>
    <row collapsed="false" customFormat="false" customHeight="true" hidden="false" ht="19.3" outlineLevel="0" r="123">
      <c r="A123" s="34" t="s">
        <v>300</v>
      </c>
      <c r="I123" s="39" t="s">
        <v>301</v>
      </c>
      <c r="J123" s="39"/>
      <c r="K123" s="39"/>
      <c r="L123" s="39"/>
      <c r="M123" s="39"/>
      <c r="N123" s="39"/>
      <c r="O123" s="39"/>
    </row>
    <row collapsed="false" customFormat="false" customHeight="true" hidden="false" ht="14.5" outlineLevel="0" r="124">
      <c r="A124" s="34" t="s">
        <v>302</v>
      </c>
      <c r="I124" s="16" t="s">
        <v>303</v>
      </c>
      <c r="J124" s="16"/>
      <c r="K124" s="16"/>
      <c r="L124" s="16"/>
      <c r="M124" s="16"/>
      <c r="N124" s="16"/>
      <c r="O124" s="16"/>
    </row>
    <row collapsed="false" customFormat="false" customHeight="false" hidden="false" ht="14.5" outlineLevel="0" r="125">
      <c r="A125" s="34" t="s">
        <v>304</v>
      </c>
      <c r="I125" s="16"/>
      <c r="J125" s="16"/>
      <c r="K125" s="16"/>
      <c r="L125" s="16"/>
      <c r="M125" s="16"/>
      <c r="N125" s="16"/>
      <c r="O125" s="16"/>
    </row>
    <row collapsed="false" customFormat="false" customHeight="false" hidden="false" ht="14.5" outlineLevel="0" r="126">
      <c r="A126" s="34"/>
      <c r="I126" s="16"/>
      <c r="J126" s="16"/>
      <c r="K126" s="16"/>
      <c r="L126" s="16"/>
      <c r="M126" s="16"/>
      <c r="N126" s="16"/>
      <c r="O126" s="16"/>
    </row>
    <row collapsed="false" customFormat="false" customHeight="false" hidden="false" ht="14.5" outlineLevel="0" r="127">
      <c r="A127" s="34" t="s">
        <v>305</v>
      </c>
    </row>
    <row collapsed="false" customFormat="false" customHeight="false" hidden="false" ht="14.5" outlineLevel="0" r="128">
      <c r="A128" s="34" t="s">
        <v>306</v>
      </c>
      <c r="I128" s="19"/>
      <c r="J128" s="45" t="s">
        <v>307</v>
      </c>
    </row>
    <row collapsed="false" customFormat="false" customHeight="false" hidden="false" ht="14.5" outlineLevel="0" r="129">
      <c r="A129" s="34" t="s">
        <v>308</v>
      </c>
      <c r="I129" s="19" t="s">
        <v>201</v>
      </c>
      <c r="J129" s="46" t="n">
        <v>1</v>
      </c>
    </row>
    <row collapsed="false" customFormat="false" customHeight="false" hidden="false" ht="14.5" outlineLevel="0" r="130">
      <c r="A130" s="34" t="s">
        <v>309</v>
      </c>
      <c r="I130" s="19" t="s">
        <v>203</v>
      </c>
      <c r="J130" s="47" t="n">
        <v>-3.24</v>
      </c>
    </row>
    <row collapsed="false" customFormat="false" customHeight="false" hidden="false" ht="14.5" outlineLevel="0" r="131">
      <c r="A131" s="34"/>
      <c r="I131" s="19" t="s">
        <v>205</v>
      </c>
      <c r="J131" s="47" t="n">
        <v>0</v>
      </c>
    </row>
    <row collapsed="false" customFormat="false" customHeight="false" hidden="false" ht="14.5" outlineLevel="0" r="132">
      <c r="A132" s="34" t="s">
        <v>310</v>
      </c>
    </row>
    <row collapsed="false" customFormat="false" customHeight="false" hidden="false" ht="14.5" outlineLevel="0" r="133">
      <c r="A133" s="34" t="s">
        <v>311</v>
      </c>
    </row>
    <row collapsed="false" customFormat="false" customHeight="true" hidden="false" ht="19.3" outlineLevel="0" r="134">
      <c r="A134" s="34"/>
      <c r="I134" s="39" t="s">
        <v>312</v>
      </c>
      <c r="J134" s="39"/>
      <c r="K134" s="39"/>
      <c r="L134" s="39"/>
      <c r="M134" s="39"/>
      <c r="N134" s="39"/>
      <c r="O134" s="39"/>
    </row>
    <row collapsed="false" customFormat="false" customHeight="true" hidden="false" ht="14.5" outlineLevel="0" r="135">
      <c r="A135" s="34" t="s">
        <v>313</v>
      </c>
      <c r="I135" s="16" t="s">
        <v>314</v>
      </c>
      <c r="J135" s="16"/>
      <c r="K135" s="16"/>
      <c r="L135" s="16"/>
      <c r="M135" s="16"/>
      <c r="N135" s="16"/>
      <c r="O135" s="16"/>
    </row>
    <row collapsed="false" customFormat="false" customHeight="false" hidden="false" ht="14.5" outlineLevel="0" r="136">
      <c r="A136" s="34" t="s">
        <v>315</v>
      </c>
      <c r="I136" s="16"/>
      <c r="J136" s="16"/>
      <c r="K136" s="16"/>
      <c r="L136" s="16"/>
      <c r="M136" s="16"/>
      <c r="N136" s="16"/>
      <c r="O136" s="16"/>
    </row>
    <row collapsed="false" customFormat="false" customHeight="false" hidden="false" ht="14.5" outlineLevel="0" r="137">
      <c r="A137" s="34" t="s">
        <v>316</v>
      </c>
      <c r="I137" s="16"/>
      <c r="J137" s="16"/>
      <c r="K137" s="16"/>
      <c r="L137" s="16"/>
      <c r="M137" s="16"/>
      <c r="N137" s="16"/>
      <c r="O137" s="16"/>
    </row>
    <row collapsed="false" customFormat="false" customHeight="false" hidden="false" ht="14.5" outlineLevel="0" r="138">
      <c r="A138" s="34" t="s">
        <v>317</v>
      </c>
      <c r="I138" s="16"/>
      <c r="J138" s="16"/>
      <c r="K138" s="16"/>
      <c r="L138" s="16"/>
      <c r="M138" s="16"/>
      <c r="N138" s="16"/>
      <c r="O138" s="16"/>
    </row>
    <row collapsed="false" customFormat="false" customHeight="false" hidden="false" ht="14.5" outlineLevel="0" r="139">
      <c r="A139" s="34" t="s">
        <v>163</v>
      </c>
      <c r="I139" s="16"/>
      <c r="J139" s="16"/>
      <c r="K139" s="16"/>
      <c r="L139" s="16"/>
      <c r="M139" s="16"/>
      <c r="N139" s="16"/>
      <c r="O139" s="16"/>
    </row>
    <row collapsed="false" customFormat="false" customHeight="false" hidden="false" ht="14.5" outlineLevel="0" r="140">
      <c r="A140" s="34"/>
    </row>
    <row collapsed="false" customFormat="false" customHeight="true" hidden="false" ht="19.3" outlineLevel="0" r="141">
      <c r="A141" s="34" t="s">
        <v>318</v>
      </c>
      <c r="I141" s="39" t="s">
        <v>319</v>
      </c>
      <c r="J141" s="39"/>
      <c r="K141" s="39"/>
      <c r="L141" s="39"/>
      <c r="M141" s="39"/>
      <c r="N141" s="39"/>
      <c r="O141" s="39"/>
    </row>
    <row collapsed="false" customFormat="false" customHeight="true" hidden="false" ht="14.5" outlineLevel="0" r="142">
      <c r="A142" s="34" t="s">
        <v>315</v>
      </c>
      <c r="I142" s="16" t="s">
        <v>320</v>
      </c>
      <c r="J142" s="16"/>
      <c r="K142" s="16"/>
      <c r="L142" s="16"/>
      <c r="M142" s="16"/>
      <c r="N142" s="16"/>
      <c r="O142" s="16"/>
    </row>
    <row collapsed="false" customFormat="false" customHeight="false" hidden="false" ht="14.5" outlineLevel="0" r="143">
      <c r="A143" s="34" t="s">
        <v>321</v>
      </c>
      <c r="I143" s="16"/>
      <c r="J143" s="16"/>
      <c r="K143" s="16"/>
      <c r="L143" s="16"/>
      <c r="M143" s="16"/>
      <c r="N143" s="16"/>
      <c r="O143" s="16"/>
    </row>
    <row collapsed="false" customFormat="false" customHeight="false" hidden="false" ht="14.5" outlineLevel="0" r="144">
      <c r="A144" s="34" t="s">
        <v>322</v>
      </c>
      <c r="I144" s="16"/>
      <c r="J144" s="16"/>
      <c r="K144" s="16"/>
      <c r="L144" s="16"/>
      <c r="M144" s="16"/>
      <c r="N144" s="16"/>
      <c r="O144" s="16"/>
    </row>
    <row collapsed="false" customFormat="false" customHeight="false" hidden="false" ht="14.5" outlineLevel="0" r="145">
      <c r="A145" s="34" t="s">
        <v>163</v>
      </c>
      <c r="I145" s="16"/>
      <c r="J145" s="16"/>
      <c r="K145" s="16"/>
      <c r="L145" s="16"/>
      <c r="M145" s="16"/>
      <c r="N145" s="16"/>
      <c r="O145" s="16"/>
    </row>
    <row collapsed="false" customFormat="false" customHeight="false" hidden="false" ht="14.5" outlineLevel="0" r="146">
      <c r="A146" s="34"/>
      <c r="I146" s="16"/>
      <c r="J146" s="16"/>
      <c r="K146" s="16"/>
      <c r="L146" s="16"/>
      <c r="M146" s="16"/>
      <c r="N146" s="16"/>
      <c r="O146" s="16"/>
    </row>
    <row collapsed="false" customFormat="false" customHeight="true" hidden="false" ht="14.5" outlineLevel="0" r="147">
      <c r="A147" s="34"/>
      <c r="I147" s="16" t="s">
        <v>323</v>
      </c>
      <c r="J147" s="16"/>
      <c r="K147" s="16"/>
      <c r="L147" s="16"/>
      <c r="M147" s="16"/>
      <c r="N147" s="16"/>
      <c r="O147" s="16"/>
    </row>
    <row collapsed="false" customFormat="false" customHeight="false" hidden="false" ht="14.5" outlineLevel="0" r="148">
      <c r="A148" s="34" t="s">
        <v>324</v>
      </c>
      <c r="I148" s="16"/>
      <c r="J148" s="16"/>
      <c r="K148" s="16"/>
      <c r="L148" s="16"/>
      <c r="M148" s="16"/>
      <c r="N148" s="16"/>
      <c r="O148" s="16"/>
    </row>
    <row collapsed="false" customFormat="false" customHeight="false" hidden="false" ht="14.5" outlineLevel="0" r="149">
      <c r="A149" s="34" t="s">
        <v>325</v>
      </c>
      <c r="I149" s="16"/>
      <c r="J149" s="16"/>
      <c r="K149" s="16"/>
      <c r="L149" s="16"/>
      <c r="M149" s="16"/>
      <c r="N149" s="16"/>
      <c r="O149" s="16"/>
    </row>
    <row collapsed="false" customFormat="false" customHeight="false" hidden="false" ht="14.5" outlineLevel="0" r="150">
      <c r="A150" s="34" t="s">
        <v>326</v>
      </c>
    </row>
    <row collapsed="false" customFormat="false" customHeight="true" hidden="false" ht="19.3" outlineLevel="0" r="151">
      <c r="A151" s="34" t="s">
        <v>327</v>
      </c>
      <c r="I151" s="39" t="s">
        <v>328</v>
      </c>
      <c r="J151" s="39"/>
      <c r="K151" s="39"/>
      <c r="L151" s="39"/>
      <c r="M151" s="39"/>
      <c r="N151" s="39"/>
      <c r="O151" s="39"/>
    </row>
    <row collapsed="false" customFormat="false" customHeight="true" hidden="false" ht="14.5" outlineLevel="0" r="152">
      <c r="A152" s="34" t="s">
        <v>329</v>
      </c>
      <c r="I152" s="16" t="s">
        <v>330</v>
      </c>
      <c r="J152" s="16"/>
      <c r="K152" s="16"/>
      <c r="L152" s="16"/>
      <c r="M152" s="16"/>
      <c r="N152" s="16"/>
      <c r="O152" s="16"/>
    </row>
    <row collapsed="false" customFormat="false" customHeight="false" hidden="false" ht="14.5" outlineLevel="0" r="153">
      <c r="A153" s="34" t="s">
        <v>337</v>
      </c>
      <c r="I153" s="16"/>
      <c r="J153" s="16"/>
      <c r="K153" s="16"/>
      <c r="L153" s="16"/>
      <c r="M153" s="16"/>
      <c r="N153" s="16"/>
      <c r="O153" s="16"/>
    </row>
    <row collapsed="false" customFormat="false" customHeight="false" hidden="false" ht="14.5" outlineLevel="0" r="154">
      <c r="A154" s="34" t="s">
        <v>332</v>
      </c>
      <c r="I154" s="16"/>
      <c r="J154" s="16"/>
      <c r="K154" s="16"/>
      <c r="L154" s="16"/>
      <c r="M154" s="16"/>
      <c r="N154" s="16"/>
      <c r="O154" s="16"/>
    </row>
    <row collapsed="false" customFormat="false" customHeight="false" hidden="false" ht="14.5" outlineLevel="0" r="155">
      <c r="A155" s="34" t="s">
        <v>163</v>
      </c>
      <c r="I155" s="16"/>
      <c r="J155" s="16"/>
      <c r="K155" s="16"/>
      <c r="L155" s="16"/>
      <c r="M155" s="16"/>
      <c r="N155" s="16"/>
      <c r="O155" s="16"/>
    </row>
    <row collapsed="false" customFormat="false" customHeight="false" hidden="false" ht="14.5" outlineLevel="0" r="156">
      <c r="A156" s="34" t="s">
        <v>230</v>
      </c>
      <c r="I156" s="16"/>
      <c r="J156" s="16"/>
      <c r="K156" s="16"/>
      <c r="L156" s="16"/>
      <c r="M156" s="16"/>
      <c r="N156" s="16"/>
      <c r="O156" s="16"/>
    </row>
  </sheetData>
  <mergeCells count="43">
    <mergeCell ref="D1:J1"/>
    <mergeCell ref="D2:J2"/>
    <mergeCell ref="D3:G4"/>
    <mergeCell ref="I3:J3"/>
    <mergeCell ref="I4:J4"/>
    <mergeCell ref="A7:J7"/>
    <mergeCell ref="A8:J8"/>
    <mergeCell ref="A11:J11"/>
    <mergeCell ref="I13:N13"/>
    <mergeCell ref="I18:N18"/>
    <mergeCell ref="I19:N21"/>
    <mergeCell ref="I22:N26"/>
    <mergeCell ref="I27:O27"/>
    <mergeCell ref="I28:K28"/>
    <mergeCell ref="I37:O37"/>
    <mergeCell ref="I38:K38"/>
    <mergeCell ref="I48:O48"/>
    <mergeCell ref="I49:O51"/>
    <mergeCell ref="I59:O59"/>
    <mergeCell ref="I60:O64"/>
    <mergeCell ref="I66:O66"/>
    <mergeCell ref="I67:O71"/>
    <mergeCell ref="I72:O74"/>
    <mergeCell ref="I76:O76"/>
    <mergeCell ref="I77:O81"/>
    <mergeCell ref="A86:J86"/>
    <mergeCell ref="I88:N88"/>
    <mergeCell ref="I93:N93"/>
    <mergeCell ref="I94:N96"/>
    <mergeCell ref="I97:N101"/>
    <mergeCell ref="I102:O102"/>
    <mergeCell ref="I103:K103"/>
    <mergeCell ref="I112:O112"/>
    <mergeCell ref="I113:K113"/>
    <mergeCell ref="I123:O123"/>
    <mergeCell ref="I124:O126"/>
    <mergeCell ref="I134:O134"/>
    <mergeCell ref="I135:O139"/>
    <mergeCell ref="I141:O141"/>
    <mergeCell ref="I142:O146"/>
    <mergeCell ref="I147:O149"/>
    <mergeCell ref="I151:O151"/>
    <mergeCell ref="I152:O156"/>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U373"/>
  <sheetViews>
    <sheetView colorId="64" defaultGridColor="true" rightToLeft="false" showFormulas="false" showGridLines="true" showOutlineSymbols="true" showRowColHeaders="true" showZeros="true" tabSelected="false" topLeftCell="J314" view="normal" windowProtection="false" workbookViewId="0" zoomScale="90" zoomScaleNormal="90" zoomScalePageLayoutView="179">
      <selection activeCell="T341" activeCellId="0" pane="topLeft" sqref="T341"/>
    </sheetView>
  </sheetViews>
  <cols>
    <col collapsed="false" hidden="false" max="1" min="1" style="0" width="6.6156862745098"/>
    <col collapsed="false" hidden="false" max="4" min="2" style="0" width="8.91764705882353"/>
    <col collapsed="false" hidden="false" max="7" min="5" style="0" width="9.52156862745098"/>
    <col collapsed="false" hidden="false" max="15" min="8" style="0" width="6.6156862745098"/>
    <col collapsed="false" hidden="false" max="18" min="16" style="0" width="8.91764705882353"/>
    <col collapsed="false" hidden="false" max="21" min="19" style="0" width="9.52156862745098"/>
    <col collapsed="false" hidden="false" max="1025" min="22"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338</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29.85" outlineLevel="0" r="8">
      <c r="A8" s="16" t="s">
        <v>339</v>
      </c>
      <c r="B8" s="16"/>
      <c r="C8" s="16"/>
      <c r="D8" s="16"/>
      <c r="E8" s="16"/>
      <c r="F8" s="16"/>
      <c r="G8" s="16"/>
      <c r="H8" s="16"/>
      <c r="I8" s="16"/>
      <c r="J8" s="16"/>
    </row>
    <row collapsed="false" customFormat="false" customHeight="true" hidden="false" ht="86.55" outlineLevel="0" r="9">
      <c r="A9" s="16" t="s">
        <v>340</v>
      </c>
      <c r="B9" s="16"/>
      <c r="C9" s="16"/>
      <c r="D9" s="16"/>
      <c r="E9" s="16"/>
      <c r="F9" s="16"/>
      <c r="G9" s="16"/>
      <c r="H9" s="16"/>
      <c r="I9" s="16"/>
      <c r="J9" s="16"/>
    </row>
    <row collapsed="false" customFormat="false" customHeight="true" hidden="false" ht="58.2" outlineLevel="0" r="10">
      <c r="A10" s="16" t="s">
        <v>341</v>
      </c>
      <c r="B10" s="16"/>
      <c r="C10" s="16"/>
      <c r="D10" s="16"/>
      <c r="E10" s="16"/>
      <c r="F10" s="16"/>
      <c r="G10" s="16"/>
      <c r="H10" s="16"/>
      <c r="I10" s="16"/>
      <c r="J10" s="16"/>
    </row>
    <row collapsed="false" customFormat="false" customHeight="true" hidden="false" ht="58.2" outlineLevel="0" r="12">
      <c r="A12" s="16" t="s">
        <v>342</v>
      </c>
      <c r="B12" s="16"/>
      <c r="C12" s="16"/>
      <c r="D12" s="16"/>
      <c r="E12" s="16"/>
      <c r="F12" s="16"/>
      <c r="G12" s="16"/>
      <c r="H12" s="16"/>
      <c r="I12" s="16"/>
      <c r="J12" s="16"/>
    </row>
    <row collapsed="false" customFormat="false" customHeight="false" hidden="false" ht="14.5" outlineLevel="0" r="13">
      <c r="A13" s="20" t="n">
        <v>1</v>
      </c>
      <c r="B13" s="44" t="s">
        <v>343</v>
      </c>
      <c r="C13" s="44"/>
      <c r="D13" s="44"/>
    </row>
    <row collapsed="false" customFormat="false" customHeight="false" hidden="false" ht="14.5" outlineLevel="0" r="14">
      <c r="A14" s="20" t="n">
        <v>2</v>
      </c>
      <c r="B14" s="44" t="s">
        <v>344</v>
      </c>
      <c r="C14" s="44"/>
      <c r="D14" s="44"/>
    </row>
    <row collapsed="false" customFormat="false" customHeight="false" hidden="false" ht="14.5" outlineLevel="0" r="15">
      <c r="A15" s="20" t="n">
        <v>3</v>
      </c>
      <c r="B15" s="44" t="s">
        <v>345</v>
      </c>
      <c r="C15" s="44"/>
      <c r="D15" s="44"/>
    </row>
    <row collapsed="false" customFormat="false" customHeight="false" hidden="false" ht="14.5" outlineLevel="0" r="16">
      <c r="A16" s="20" t="n">
        <v>4</v>
      </c>
      <c r="B16" s="44" t="s">
        <v>346</v>
      </c>
      <c r="C16" s="44"/>
      <c r="D16" s="44"/>
    </row>
    <row collapsed="false" customFormat="false" customHeight="false" hidden="false" ht="14.5" outlineLevel="0" r="17">
      <c r="A17" s="20" t="n">
        <v>5</v>
      </c>
      <c r="B17" s="44" t="s">
        <v>347</v>
      </c>
      <c r="C17" s="44"/>
      <c r="D17" s="44"/>
    </row>
    <row collapsed="false" customFormat="false" customHeight="false" hidden="false" ht="14.5" outlineLevel="0" r="18">
      <c r="A18" s="20" t="n">
        <v>6</v>
      </c>
      <c r="B18" s="44" t="s">
        <v>348</v>
      </c>
      <c r="C18" s="44"/>
      <c r="D18" s="44"/>
    </row>
    <row collapsed="false" customFormat="false" customHeight="false" hidden="false" ht="14.5" outlineLevel="0" r="19">
      <c r="A19" s="20" t="n">
        <v>7</v>
      </c>
      <c r="B19" s="44" t="s">
        <v>349</v>
      </c>
      <c r="C19" s="44"/>
      <c r="D19" s="44"/>
    </row>
    <row collapsed="false" customFormat="false" customHeight="false" hidden="false" ht="14.5" outlineLevel="0" r="20">
      <c r="B20" s="34"/>
    </row>
    <row collapsed="false" customFormat="false" customHeight="true" hidden="false" ht="29.85" outlineLevel="0" r="21">
      <c r="A21" s="16" t="s">
        <v>350</v>
      </c>
      <c r="B21" s="16"/>
      <c r="C21" s="16"/>
      <c r="D21" s="16"/>
      <c r="E21" s="16"/>
      <c r="F21" s="16"/>
      <c r="G21" s="16"/>
      <c r="H21" s="16"/>
      <c r="I21" s="16"/>
      <c r="J21" s="16"/>
    </row>
    <row collapsed="false" customFormat="false" customHeight="true" hidden="false" ht="29.85" outlineLevel="0" r="24">
      <c r="A24" s="15" t="s">
        <v>351</v>
      </c>
      <c r="B24" s="15"/>
      <c r="C24" s="15"/>
      <c r="D24" s="15"/>
      <c r="E24" s="15"/>
      <c r="F24" s="15"/>
      <c r="G24" s="15"/>
      <c r="H24" s="15"/>
      <c r="I24" s="15"/>
      <c r="J24" s="15"/>
    </row>
    <row collapsed="false" customFormat="false" customHeight="true" hidden="false" ht="15.65" outlineLevel="0" r="25">
      <c r="A25" s="16" t="s">
        <v>352</v>
      </c>
      <c r="B25" s="16"/>
      <c r="C25" s="16"/>
      <c r="D25" s="16"/>
      <c r="E25" s="16"/>
      <c r="F25" s="16"/>
      <c r="G25" s="16"/>
      <c r="H25" s="16"/>
      <c r="I25" s="16"/>
      <c r="J25" s="16"/>
    </row>
    <row collapsed="false" customFormat="false" customHeight="true" hidden="false" ht="24.6" outlineLevel="0" r="27">
      <c r="A27" s="17" t="s">
        <v>353</v>
      </c>
      <c r="B27" s="17"/>
      <c r="C27" s="17"/>
      <c r="D27" s="17"/>
      <c r="E27" s="17"/>
      <c r="F27" s="17"/>
      <c r="G27" s="17"/>
      <c r="H27" s="17"/>
      <c r="I27" s="17"/>
      <c r="J27" s="17"/>
    </row>
    <row collapsed="false" customFormat="false" customHeight="true" hidden="false" ht="29.85" outlineLevel="0" r="28">
      <c r="A28" s="16" t="s">
        <v>354</v>
      </c>
      <c r="B28" s="16"/>
      <c r="C28" s="16"/>
      <c r="D28" s="16"/>
      <c r="E28" s="16"/>
      <c r="F28" s="16"/>
      <c r="G28" s="16"/>
      <c r="H28" s="16"/>
      <c r="I28" s="16"/>
      <c r="J28" s="16"/>
    </row>
    <row collapsed="false" customFormat="false" customHeight="true" hidden="false" ht="17.9" outlineLevel="0" r="29">
      <c r="A29" s="50" t="s">
        <v>355</v>
      </c>
      <c r="B29" s="50"/>
      <c r="C29" s="50"/>
      <c r="D29" s="50"/>
      <c r="E29" s="50"/>
      <c r="F29" s="50"/>
      <c r="G29" s="50"/>
      <c r="O29" s="50" t="s">
        <v>356</v>
      </c>
      <c r="P29" s="50"/>
      <c r="Q29" s="50"/>
      <c r="R29" s="50"/>
      <c r="S29" s="50"/>
      <c r="T29" s="50"/>
      <c r="U29" s="50"/>
    </row>
    <row collapsed="false" customFormat="false" customHeight="false" hidden="false" ht="14.5" outlineLevel="0" r="30">
      <c r="A30" s="44" t="s">
        <v>191</v>
      </c>
      <c r="B30" s="44"/>
      <c r="C30" s="44"/>
      <c r="E30" s="20" t="n">
        <v>2</v>
      </c>
      <c r="O30" s="44" t="s">
        <v>191</v>
      </c>
      <c r="P30" s="44"/>
      <c r="Q30" s="44"/>
      <c r="S30" s="20" t="n">
        <f aca="false">E30</f>
        <v>2</v>
      </c>
    </row>
    <row collapsed="false" customFormat="false" customHeight="false" hidden="false" ht="14.5" outlineLevel="0" r="31">
      <c r="A31" s="51"/>
      <c r="B31" s="52" t="s">
        <v>193</v>
      </c>
      <c r="C31" s="52" t="s">
        <v>194</v>
      </c>
      <c r="D31" s="52" t="s">
        <v>195</v>
      </c>
      <c r="E31" s="52" t="s">
        <v>196</v>
      </c>
      <c r="F31" s="52" t="s">
        <v>197</v>
      </c>
      <c r="G31" s="53" t="s">
        <v>198</v>
      </c>
      <c r="K31" s="37"/>
      <c r="L31" s="37"/>
      <c r="M31" s="37"/>
      <c r="O31" s="54"/>
      <c r="P31" s="54"/>
      <c r="Q31" s="54"/>
      <c r="R31" s="54"/>
      <c r="S31" s="54"/>
      <c r="T31" s="54"/>
      <c r="U31" s="54"/>
    </row>
    <row collapsed="false" customFormat="false" customHeight="false" hidden="false" ht="14.5" outlineLevel="0" r="32">
      <c r="A32" s="55" t="s">
        <v>201</v>
      </c>
      <c r="B32" s="56" t="inlineStr">
        <f aca="false">'bodies.in'!J40</f>
        <is>
          <t/>
        </is>
      </c>
      <c r="C32" s="56" t="inlineStr">
        <f aca="false">'bodies.in'!K40</f>
        <is>
          <t/>
        </is>
      </c>
      <c r="D32" s="56" t="inlineStr">
        <f aca="false">'bodies.in'!L40</f>
        <is>
          <t/>
        </is>
      </c>
      <c r="E32" s="56" t="inlineStr">
        <f aca="false">'bodies.in'!M40</f>
        <is>
          <t/>
        </is>
      </c>
      <c r="F32" s="56" t="inlineStr">
        <f aca="false">'bodies.in'!N40</f>
        <is>
          <t/>
        </is>
      </c>
      <c r="G32" s="57" t="inlineStr">
        <f aca="false">'bodies.in'!O40</f>
        <is>
          <t/>
        </is>
      </c>
      <c r="K32" s="37"/>
      <c r="L32" s="37"/>
      <c r="M32" s="37"/>
      <c r="O32" s="54"/>
      <c r="P32" s="58" t="n">
        <f aca="false">B32*1</f>
        <v>563823</v>
      </c>
      <c r="Q32" s="59" t="n">
        <f aca="false">C32*1</f>
        <v>0</v>
      </c>
      <c r="R32" s="59" t="n">
        <f aca="false">D32*1</f>
        <v>0</v>
      </c>
      <c r="S32" s="59" t="n">
        <f aca="false">E32*1</f>
        <v>-5</v>
      </c>
      <c r="T32" s="59" t="n">
        <f aca="false">F32*1</f>
        <v>0</v>
      </c>
      <c r="U32" s="60" t="n">
        <f aca="false">G32*1</f>
        <v>1.2</v>
      </c>
    </row>
    <row collapsed="false" customFormat="false" customHeight="false" hidden="false" ht="14.5" outlineLevel="0" r="33">
      <c r="A33" s="55" t="s">
        <v>203</v>
      </c>
      <c r="B33" s="56" t="inlineStr">
        <f aca="false">'bodies.in'!J41</f>
        <is>
          <t/>
        </is>
      </c>
      <c r="C33" s="56" t="inlineStr">
        <f aca="false">'bodies.in'!K41</f>
        <is>
          <t/>
        </is>
      </c>
      <c r="D33" s="56" t="inlineStr">
        <f aca="false">'bodies.in'!L41</f>
        <is>
          <t/>
        </is>
      </c>
      <c r="E33" s="56" t="inlineStr">
        <f aca="false">'bodies.in'!M41</f>
        <is>
          <t/>
        </is>
      </c>
      <c r="F33" s="56" t="inlineStr">
        <f aca="false">'bodies.in'!N41</f>
        <is>
          <t/>
        </is>
      </c>
      <c r="G33" s="57" t="inlineStr">
        <f aca="false">'bodies.in'!O41</f>
        <is>
          <t/>
        </is>
      </c>
      <c r="K33" s="37"/>
      <c r="L33" s="61" t="s">
        <v>319</v>
      </c>
      <c r="M33" s="37"/>
      <c r="O33" s="54"/>
      <c r="P33" s="62" t="n">
        <f aca="false">B33*1</f>
        <v>2</v>
      </c>
      <c r="Q33" s="59" t="n">
        <f aca="false">C33*1</f>
        <v>863823</v>
      </c>
      <c r="R33" s="59" t="n">
        <f aca="false">D33*1</f>
        <v>0</v>
      </c>
      <c r="S33" s="59" t="n">
        <f aca="false">E33*1</f>
        <v>-10</v>
      </c>
      <c r="T33" s="59" t="n">
        <f aca="false">F33*1</f>
        <v>0</v>
      </c>
      <c r="U33" s="63" t="n">
        <f aca="false">G33*1</f>
        <v>3</v>
      </c>
    </row>
    <row collapsed="false" customFormat="false" customHeight="false" hidden="false" ht="14.5" outlineLevel="0" r="34">
      <c r="A34" s="55" t="s">
        <v>205</v>
      </c>
      <c r="B34" s="56" t="inlineStr">
        <f aca="false">'bodies.in'!J42</f>
        <is>
          <t/>
        </is>
      </c>
      <c r="C34" s="56" t="inlineStr">
        <f aca="false">'bodies.in'!K42</f>
        <is>
          <t/>
        </is>
      </c>
      <c r="D34" s="56" t="inlineStr">
        <f aca="false">'bodies.in'!L42</f>
        <is>
          <t/>
        </is>
      </c>
      <c r="E34" s="56" t="inlineStr">
        <f aca="false">'bodies.in'!M42</f>
        <is>
          <t/>
        </is>
      </c>
      <c r="F34" s="56" t="inlineStr">
        <f aca="false">'bodies.in'!N42</f>
        <is>
          <t/>
        </is>
      </c>
      <c r="G34" s="57" t="inlineStr">
        <f aca="false">'bodies.in'!O42</f>
        <is>
          <t/>
        </is>
      </c>
      <c r="K34" s="64" t="s">
        <v>357</v>
      </c>
      <c r="L34" s="65" t="s">
        <v>358</v>
      </c>
      <c r="M34" s="66" t="s">
        <v>357</v>
      </c>
      <c r="O34" s="54"/>
      <c r="P34" s="62" t="n">
        <f aca="false">B34*1</f>
        <v>0</v>
      </c>
      <c r="Q34" s="59" t="n">
        <f aca="false">C34*1</f>
        <v>0</v>
      </c>
      <c r="R34" s="59" t="n">
        <f aca="false">D34*1</f>
        <v>863823</v>
      </c>
      <c r="S34" s="59" t="n">
        <f aca="false">E34*1</f>
        <v>0</v>
      </c>
      <c r="T34" s="59" t="n">
        <f aca="false">F34*1</f>
        <v>0</v>
      </c>
      <c r="U34" s="63" t="n">
        <f aca="false">G34*1</f>
        <v>0</v>
      </c>
    </row>
    <row collapsed="false" customFormat="false" customHeight="false" hidden="false" ht="14.5" outlineLevel="0" r="35">
      <c r="A35" s="55" t="s">
        <v>207</v>
      </c>
      <c r="B35" s="56" t="inlineStr">
        <f aca="false">'bodies.in'!J43</f>
        <is>
          <t/>
        </is>
      </c>
      <c r="C35" s="56" t="inlineStr">
        <f aca="false">'bodies.in'!K43</f>
        <is>
          <t/>
        </is>
      </c>
      <c r="D35" s="56" t="inlineStr">
        <f aca="false">'bodies.in'!L43</f>
        <is>
          <t/>
        </is>
      </c>
      <c r="E35" s="56" t="inlineStr">
        <f aca="false">'bodies.in'!M43</f>
        <is>
          <t/>
        </is>
      </c>
      <c r="F35" s="56" t="inlineStr">
        <f aca="false">'bodies.in'!N43</f>
        <is>
          <t/>
        </is>
      </c>
      <c r="G35" s="57" t="inlineStr">
        <f aca="false">'bodies.in'!O43</f>
        <is>
          <t/>
        </is>
      </c>
      <c r="K35" s="37"/>
      <c r="L35" s="37"/>
      <c r="M35" s="37"/>
      <c r="O35" s="54"/>
      <c r="P35" s="62" t="n">
        <f aca="false">B35*1</f>
        <v>0</v>
      </c>
      <c r="Q35" s="59" t="n">
        <f aca="false">C35*1</f>
        <v>0</v>
      </c>
      <c r="R35" s="59" t="n">
        <f aca="false">D35*1</f>
        <v>0</v>
      </c>
      <c r="S35" s="59" t="n">
        <f aca="false">E35*1</f>
        <v>232000000</v>
      </c>
      <c r="T35" s="59" t="n">
        <f aca="false">F35*1</f>
        <v>6520000000</v>
      </c>
      <c r="U35" s="63" t="n">
        <f aca="false">G35*1</f>
        <v>-3510000000</v>
      </c>
    </row>
    <row collapsed="false" customFormat="false" customHeight="false" hidden="false" ht="14.5" outlineLevel="0" r="36">
      <c r="A36" s="55" t="s">
        <v>209</v>
      </c>
      <c r="B36" s="56" t="inlineStr">
        <f aca="false">'bodies.in'!J44</f>
        <is>
          <t/>
        </is>
      </c>
      <c r="C36" s="56" t="inlineStr">
        <f aca="false">'bodies.in'!K44</f>
        <is>
          <t/>
        </is>
      </c>
      <c r="D36" s="56" t="inlineStr">
        <f aca="false">'bodies.in'!L44</f>
        <is>
          <t/>
        </is>
      </c>
      <c r="E36" s="56" t="inlineStr">
        <f aca="false">'bodies.in'!M44</f>
        <is>
          <t/>
        </is>
      </c>
      <c r="F36" s="56" t="inlineStr">
        <f aca="false">'bodies.in'!N44</f>
        <is>
          <t/>
        </is>
      </c>
      <c r="G36" s="57" t="inlineStr">
        <f aca="false">'bodies.in'!O44</f>
        <is>
          <t/>
        </is>
      </c>
      <c r="K36" s="37"/>
      <c r="L36" s="37"/>
      <c r="M36" s="37"/>
      <c r="O36" s="54"/>
      <c r="P36" s="62" t="n">
        <f aca="false">B36*1</f>
        <v>0</v>
      </c>
      <c r="Q36" s="59" t="n">
        <f aca="false">C36*1</f>
        <v>0</v>
      </c>
      <c r="R36" s="59" t="n">
        <f aca="false">D36*1</f>
        <v>0</v>
      </c>
      <c r="S36" s="59" t="n">
        <f aca="false">E36*1</f>
        <v>6520000000</v>
      </c>
      <c r="T36" s="59" t="n">
        <f aca="false">F36*1</f>
        <v>254300000000</v>
      </c>
      <c r="U36" s="63" t="n">
        <f aca="false">G36*1</f>
        <v>-6521000000</v>
      </c>
    </row>
    <row collapsed="false" customFormat="false" customHeight="false" hidden="false" ht="14.5" outlineLevel="0" r="37">
      <c r="A37" s="67" t="s">
        <v>211</v>
      </c>
      <c r="B37" s="68" t="inlineStr">
        <f aca="false">'bodies.in'!J45</f>
        <is>
          <t/>
        </is>
      </c>
      <c r="C37" s="68" t="inlineStr">
        <f aca="false">'bodies.in'!K45</f>
        <is>
          <t/>
        </is>
      </c>
      <c r="D37" s="68" t="inlineStr">
        <f aca="false">'bodies.in'!L45</f>
        <is>
          <t/>
        </is>
      </c>
      <c r="E37" s="68" t="inlineStr">
        <f aca="false">'bodies.in'!M45</f>
        <is>
          <t/>
        </is>
      </c>
      <c r="F37" s="68" t="inlineStr">
        <f aca="false">'bodies.in'!N45</f>
        <is>
          <t/>
        </is>
      </c>
      <c r="G37" s="69" t="inlineStr">
        <f aca="false">'bodies.in'!O45</f>
        <is>
          <t/>
        </is>
      </c>
      <c r="K37" s="37"/>
      <c r="L37" s="37"/>
      <c r="M37" s="37"/>
      <c r="O37" s="54"/>
      <c r="P37" s="70" t="n">
        <f aca="false">B37*1</f>
        <v>0</v>
      </c>
      <c r="Q37" s="59" t="n">
        <f aca="false">C37*1</f>
        <v>0</v>
      </c>
      <c r="R37" s="59" t="n">
        <f aca="false">D37*1</f>
        <v>0</v>
      </c>
      <c r="S37" s="59" t="n">
        <f aca="false">E37*1</f>
        <v>-3510000000</v>
      </c>
      <c r="T37" s="59" t="n">
        <f aca="false">F37*1</f>
        <v>-6521000000</v>
      </c>
      <c r="U37" s="71" t="n">
        <f aca="false">G37*1</f>
        <v>254300000000</v>
      </c>
    </row>
    <row collapsed="false" customFormat="false" customHeight="true" hidden="false" ht="24.6" outlineLevel="0" r="40">
      <c r="A40" s="17" t="s">
        <v>359</v>
      </c>
      <c r="B40" s="17"/>
      <c r="C40" s="17"/>
      <c r="D40" s="17"/>
      <c r="E40" s="17"/>
      <c r="F40" s="17"/>
      <c r="G40" s="17"/>
      <c r="H40" s="17"/>
      <c r="I40" s="17"/>
      <c r="J40" s="17"/>
    </row>
    <row collapsed="false" customFormat="false" customHeight="true" hidden="false" ht="86.55" outlineLevel="0" r="41">
      <c r="A41" s="16" t="s">
        <v>360</v>
      </c>
      <c r="B41" s="16"/>
      <c r="C41" s="16"/>
      <c r="D41" s="16"/>
      <c r="E41" s="16"/>
      <c r="F41" s="16"/>
      <c r="G41" s="16"/>
      <c r="H41" s="16"/>
      <c r="I41" s="16"/>
      <c r="J41" s="16"/>
    </row>
    <row collapsed="false" customFormat="false" customHeight="true" hidden="false" ht="17.9" outlineLevel="0" r="42">
      <c r="A42" s="50" t="s">
        <v>355</v>
      </c>
      <c r="B42" s="50"/>
      <c r="C42" s="50"/>
      <c r="D42" s="50"/>
      <c r="E42" s="50"/>
      <c r="F42" s="50"/>
      <c r="G42" s="50"/>
      <c r="O42" s="50" t="s">
        <v>356</v>
      </c>
      <c r="P42" s="50"/>
      <c r="Q42" s="50"/>
      <c r="R42" s="50"/>
      <c r="S42" s="50"/>
      <c r="T42" s="50"/>
      <c r="U42" s="50"/>
    </row>
    <row collapsed="false" customFormat="false" customHeight="false" hidden="false" ht="14.5" outlineLevel="0" r="43">
      <c r="A43" s="44" t="s">
        <v>191</v>
      </c>
      <c r="B43" s="44"/>
      <c r="C43" s="44"/>
      <c r="E43" s="20" t="n">
        <v>0</v>
      </c>
      <c r="O43" s="44" t="s">
        <v>191</v>
      </c>
      <c r="P43" s="44"/>
      <c r="Q43" s="44"/>
      <c r="S43" s="20" t="n">
        <f aca="false">E43</f>
        <v>0</v>
      </c>
    </row>
    <row collapsed="false" customFormat="false" customHeight="false" hidden="false" ht="14.5" outlineLevel="0" r="44">
      <c r="A44" s="51"/>
      <c r="B44" s="52" t="s">
        <v>193</v>
      </c>
      <c r="C44" s="52" t="s">
        <v>194</v>
      </c>
      <c r="D44" s="52" t="s">
        <v>195</v>
      </c>
      <c r="E44" s="52" t="s">
        <v>196</v>
      </c>
      <c r="F44" s="52" t="s">
        <v>197</v>
      </c>
      <c r="G44" s="53" t="s">
        <v>198</v>
      </c>
      <c r="K44" s="37"/>
      <c r="L44" s="37"/>
      <c r="M44" s="37"/>
      <c r="O44" s="54"/>
      <c r="P44" s="54"/>
      <c r="Q44" s="54"/>
      <c r="R44" s="54"/>
      <c r="S44" s="54"/>
      <c r="T44" s="54"/>
      <c r="U44" s="54"/>
    </row>
    <row collapsed="false" customFormat="false" customHeight="false" hidden="false" ht="14.5" outlineLevel="0" r="45">
      <c r="A45" s="55" t="s">
        <v>201</v>
      </c>
      <c r="B45" s="56" t="n">
        <f aca="false">'forces.in'!J64</f>
        <v>1</v>
      </c>
      <c r="C45" s="56" t="n">
        <f aca="false">'forces.in'!K64</f>
        <v>0</v>
      </c>
      <c r="D45" s="56" t="n">
        <f aca="false">'forces.in'!L64</f>
        <v>0</v>
      </c>
      <c r="E45" s="56" t="n">
        <f aca="false">'forces.in'!M64</f>
        <v>-5</v>
      </c>
      <c r="F45" s="56" t="n">
        <f aca="false">'forces.in'!N64</f>
        <v>0</v>
      </c>
      <c r="G45" s="57" t="n">
        <f aca="false">'forces.in'!O64</f>
        <v>1.2</v>
      </c>
      <c r="K45" s="37"/>
      <c r="L45" s="37"/>
      <c r="M45" s="37"/>
      <c r="O45" s="54"/>
      <c r="P45" s="58" t="n">
        <f aca="false">B45*1</f>
        <v>1</v>
      </c>
      <c r="Q45" s="59" t="n">
        <f aca="false">C45*1</f>
        <v>0</v>
      </c>
      <c r="R45" s="59" t="n">
        <f aca="false">D45*1</f>
        <v>0</v>
      </c>
      <c r="S45" s="59" t="n">
        <f aca="false">E45*1</f>
        <v>-5</v>
      </c>
      <c r="T45" s="59" t="n">
        <f aca="false">F45*1</f>
        <v>0</v>
      </c>
      <c r="U45" s="60" t="n">
        <f aca="false">G45*1</f>
        <v>1.2</v>
      </c>
    </row>
    <row collapsed="false" customFormat="false" customHeight="false" hidden="false" ht="14.5" outlineLevel="0" r="46">
      <c r="A46" s="55" t="s">
        <v>203</v>
      </c>
      <c r="B46" s="56" t="n">
        <f aca="false">'forces.in'!J65</f>
        <v>2</v>
      </c>
      <c r="C46" s="56" t="n">
        <f aca="false">'forces.in'!K65</f>
        <v>0</v>
      </c>
      <c r="D46" s="56" t="n">
        <f aca="false">'forces.in'!L65</f>
        <v>0</v>
      </c>
      <c r="E46" s="56" t="n">
        <f aca="false">'forces.in'!M65</f>
        <v>-10</v>
      </c>
      <c r="F46" s="56" t="n">
        <f aca="false">'forces.in'!N65</f>
        <v>0</v>
      </c>
      <c r="G46" s="57" t="n">
        <f aca="false">'forces.in'!O65</f>
        <v>3</v>
      </c>
      <c r="K46" s="37"/>
      <c r="L46" s="61" t="s">
        <v>319</v>
      </c>
      <c r="M46" s="37"/>
      <c r="O46" s="54"/>
      <c r="P46" s="62" t="n">
        <f aca="false">B46*1</f>
        <v>2</v>
      </c>
      <c r="Q46" s="59" t="n">
        <f aca="false">C46*1</f>
        <v>0</v>
      </c>
      <c r="R46" s="59" t="n">
        <f aca="false">D46*1</f>
        <v>0</v>
      </c>
      <c r="S46" s="59" t="n">
        <f aca="false">E46*1</f>
        <v>-10</v>
      </c>
      <c r="T46" s="59" t="n">
        <f aca="false">F46*1</f>
        <v>0</v>
      </c>
      <c r="U46" s="63" t="n">
        <f aca="false">G46*1</f>
        <v>3</v>
      </c>
    </row>
    <row collapsed="false" customFormat="false" customHeight="false" hidden="false" ht="14.5" outlineLevel="0" r="47">
      <c r="A47" s="55" t="s">
        <v>205</v>
      </c>
      <c r="B47" s="56" t="n">
        <f aca="false">'forces.in'!J66</f>
        <v>0</v>
      </c>
      <c r="C47" s="56" t="n">
        <f aca="false">'forces.in'!K66</f>
        <v>0</v>
      </c>
      <c r="D47" s="56" t="n">
        <f aca="false">'forces.in'!L66</f>
        <v>0</v>
      </c>
      <c r="E47" s="56" t="n">
        <f aca="false">'forces.in'!M66</f>
        <v>0</v>
      </c>
      <c r="F47" s="56" t="n">
        <f aca="false">'forces.in'!N66</f>
        <v>0</v>
      </c>
      <c r="G47" s="57" t="n">
        <f aca="false">'forces.in'!O66</f>
        <v>0</v>
      </c>
      <c r="K47" s="64" t="s">
        <v>357</v>
      </c>
      <c r="L47" s="65" t="s">
        <v>358</v>
      </c>
      <c r="M47" s="66" t="s">
        <v>357</v>
      </c>
      <c r="O47" s="54"/>
      <c r="P47" s="62" t="n">
        <f aca="false">B47*1</f>
        <v>0</v>
      </c>
      <c r="Q47" s="59" t="n">
        <f aca="false">C47*1</f>
        <v>0</v>
      </c>
      <c r="R47" s="59" t="n">
        <f aca="false">D47*1</f>
        <v>0</v>
      </c>
      <c r="S47" s="59" t="n">
        <f aca="false">E47*1</f>
        <v>0</v>
      </c>
      <c r="T47" s="59" t="n">
        <f aca="false">F47*1</f>
        <v>0</v>
      </c>
      <c r="U47" s="63" t="n">
        <f aca="false">G47*1</f>
        <v>0</v>
      </c>
    </row>
    <row collapsed="false" customFormat="false" customHeight="false" hidden="false" ht="14.5" outlineLevel="0" r="48">
      <c r="A48" s="55" t="s">
        <v>207</v>
      </c>
      <c r="B48" s="56" t="n">
        <f aca="false">'forces.in'!J67</f>
        <v>0</v>
      </c>
      <c r="C48" s="56" t="n">
        <f aca="false">'forces.in'!K67</f>
        <v>0</v>
      </c>
      <c r="D48" s="56" t="n">
        <f aca="false">'forces.in'!L67</f>
        <v>0</v>
      </c>
      <c r="E48" s="56" t="n">
        <f aca="false">'forces.in'!M67</f>
        <v>0</v>
      </c>
      <c r="F48" s="56" t="n">
        <f aca="false">'forces.in'!N67</f>
        <v>0</v>
      </c>
      <c r="G48" s="57" t="n">
        <f aca="false">'forces.in'!O67</f>
        <v>0</v>
      </c>
      <c r="K48" s="37"/>
      <c r="L48" s="37"/>
      <c r="M48" s="37"/>
      <c r="O48" s="54"/>
      <c r="P48" s="62" t="n">
        <f aca="false">B48*1</f>
        <v>0</v>
      </c>
      <c r="Q48" s="59" t="n">
        <f aca="false">C48*1</f>
        <v>0</v>
      </c>
      <c r="R48" s="59" t="n">
        <f aca="false">D48*1</f>
        <v>0</v>
      </c>
      <c r="S48" s="59" t="n">
        <f aca="false">E48*1</f>
        <v>0</v>
      </c>
      <c r="T48" s="59" t="n">
        <f aca="false">F48*1</f>
        <v>0</v>
      </c>
      <c r="U48" s="63" t="n">
        <f aca="false">G48*1</f>
        <v>0</v>
      </c>
    </row>
    <row collapsed="false" customFormat="false" customHeight="false" hidden="false" ht="14.5" outlineLevel="0" r="49">
      <c r="A49" s="55" t="s">
        <v>209</v>
      </c>
      <c r="B49" s="56" t="n">
        <f aca="false">'forces.in'!J68</f>
        <v>0</v>
      </c>
      <c r="C49" s="56" t="n">
        <f aca="false">'forces.in'!K68</f>
        <v>0</v>
      </c>
      <c r="D49" s="56" t="n">
        <f aca="false">'forces.in'!L68</f>
        <v>0</v>
      </c>
      <c r="E49" s="56" t="n">
        <f aca="false">'forces.in'!M68</f>
        <v>0</v>
      </c>
      <c r="F49" s="56" t="n">
        <f aca="false">'forces.in'!N68</f>
        <v>0</v>
      </c>
      <c r="G49" s="57" t="n">
        <f aca="false">'forces.in'!O68</f>
        <v>0</v>
      </c>
      <c r="K49" s="37"/>
      <c r="L49" s="37"/>
      <c r="M49" s="37"/>
      <c r="O49" s="54"/>
      <c r="P49" s="62" t="n">
        <f aca="false">B49*1</f>
        <v>0</v>
      </c>
      <c r="Q49" s="59" t="n">
        <f aca="false">C49*1</f>
        <v>0</v>
      </c>
      <c r="R49" s="59" t="n">
        <f aca="false">D49*1</f>
        <v>0</v>
      </c>
      <c r="S49" s="59" t="n">
        <f aca="false">E49*1</f>
        <v>0</v>
      </c>
      <c r="T49" s="59" t="n">
        <f aca="false">F49*1</f>
        <v>0</v>
      </c>
      <c r="U49" s="63" t="n">
        <f aca="false">G49*1</f>
        <v>0</v>
      </c>
    </row>
    <row collapsed="false" customFormat="false" customHeight="false" hidden="false" ht="14.5" outlineLevel="0" r="50">
      <c r="A50" s="67" t="s">
        <v>211</v>
      </c>
      <c r="B50" s="68" t="n">
        <f aca="false">'forces.in'!J69</f>
        <v>0</v>
      </c>
      <c r="C50" s="68" t="n">
        <f aca="false">'forces.in'!K69</f>
        <v>0</v>
      </c>
      <c r="D50" s="68" t="n">
        <f aca="false">'forces.in'!L69</f>
        <v>0</v>
      </c>
      <c r="E50" s="68" t="n">
        <f aca="false">'forces.in'!M69</f>
        <v>0</v>
      </c>
      <c r="F50" s="68" t="n">
        <f aca="false">'forces.in'!N69</f>
        <v>0</v>
      </c>
      <c r="G50" s="69" t="n">
        <f aca="false">'forces.in'!O69</f>
        <v>0</v>
      </c>
      <c r="K50" s="37"/>
      <c r="L50" s="37"/>
      <c r="M50" s="37"/>
      <c r="O50" s="54"/>
      <c r="P50" s="70" t="n">
        <f aca="false">B50*1</f>
        <v>0</v>
      </c>
      <c r="Q50" s="59" t="n">
        <f aca="false">C50*1</f>
        <v>0</v>
      </c>
      <c r="R50" s="59" t="n">
        <f aca="false">D50*1</f>
        <v>0</v>
      </c>
      <c r="S50" s="59" t="n">
        <f aca="false">E50*1</f>
        <v>0</v>
      </c>
      <c r="T50" s="59" t="n">
        <f aca="false">F50*1</f>
        <v>0</v>
      </c>
      <c r="U50" s="71" t="n">
        <f aca="false">G50*1</f>
        <v>0</v>
      </c>
    </row>
    <row collapsed="false" customFormat="false" customHeight="true" hidden="false" ht="17.9" outlineLevel="0" r="52">
      <c r="A52" s="50" t="s">
        <v>355</v>
      </c>
      <c r="B52" s="50"/>
      <c r="C52" s="50"/>
      <c r="D52" s="50"/>
      <c r="E52" s="50"/>
      <c r="F52" s="50"/>
      <c r="G52" s="50"/>
      <c r="O52" s="50" t="s">
        <v>356</v>
      </c>
      <c r="P52" s="50"/>
      <c r="Q52" s="50"/>
      <c r="R52" s="50"/>
      <c r="S52" s="50"/>
      <c r="T52" s="50"/>
      <c r="U52" s="50"/>
    </row>
    <row collapsed="false" customFormat="false" customHeight="false" hidden="false" ht="14.5" outlineLevel="0" r="53">
      <c r="A53" s="44" t="s">
        <v>191</v>
      </c>
      <c r="B53" s="44"/>
      <c r="C53" s="44"/>
      <c r="E53" s="20" t="n">
        <v>1</v>
      </c>
      <c r="O53" s="44" t="s">
        <v>191</v>
      </c>
      <c r="P53" s="44"/>
      <c r="Q53" s="44"/>
      <c r="S53" s="20" t="n">
        <f aca="false">E53</f>
        <v>1</v>
      </c>
    </row>
    <row collapsed="false" customFormat="false" customHeight="false" hidden="false" ht="14.5" outlineLevel="0" r="54">
      <c r="A54" s="51"/>
      <c r="B54" s="52" t="s">
        <v>193</v>
      </c>
      <c r="C54" s="52" t="s">
        <v>194</v>
      </c>
      <c r="D54" s="52" t="s">
        <v>195</v>
      </c>
      <c r="E54" s="52" t="s">
        <v>196</v>
      </c>
      <c r="F54" s="52" t="s">
        <v>197</v>
      </c>
      <c r="G54" s="53" t="s">
        <v>198</v>
      </c>
      <c r="K54" s="37"/>
      <c r="L54" s="37"/>
      <c r="M54" s="37"/>
      <c r="O54" s="54"/>
      <c r="P54" s="54"/>
      <c r="Q54" s="54"/>
      <c r="R54" s="54"/>
      <c r="S54" s="54"/>
      <c r="T54" s="54"/>
      <c r="U54" s="54"/>
    </row>
    <row collapsed="false" customFormat="false" customHeight="false" hidden="false" ht="14.5" outlineLevel="0" r="55">
      <c r="A55" s="55" t="s">
        <v>201</v>
      </c>
      <c r="B55" s="56" t="n">
        <f aca="false">'forces.in'!J74</f>
        <v>0</v>
      </c>
      <c r="C55" s="56" t="n">
        <f aca="false">'forces.in'!K74</f>
        <v>0</v>
      </c>
      <c r="D55" s="56" t="n">
        <f aca="false">'forces.in'!L74</f>
        <v>4.23</v>
      </c>
      <c r="E55" s="56" t="n">
        <f aca="false">'forces.in'!M74</f>
        <v>-5.34</v>
      </c>
      <c r="F55" s="56" t="n">
        <f aca="false">'forces.in'!N74</f>
        <v>0</v>
      </c>
      <c r="G55" s="57" t="n">
        <f aca="false">'forces.in'!O74</f>
        <v>0</v>
      </c>
      <c r="K55" s="37"/>
      <c r="L55" s="37"/>
      <c r="M55" s="37"/>
      <c r="O55" s="54"/>
      <c r="P55" s="58" t="n">
        <f aca="false">B55*1</f>
        <v>0</v>
      </c>
      <c r="Q55" s="59" t="n">
        <f aca="false">C55*1</f>
        <v>0</v>
      </c>
      <c r="R55" s="59" t="n">
        <f aca="false">D55*1</f>
        <v>4.23</v>
      </c>
      <c r="S55" s="59" t="n">
        <f aca="false">E55*1</f>
        <v>-5.34</v>
      </c>
      <c r="T55" s="59" t="n">
        <f aca="false">F55*1</f>
        <v>0</v>
      </c>
      <c r="U55" s="60" t="n">
        <f aca="false">G55*1</f>
        <v>0</v>
      </c>
    </row>
    <row collapsed="false" customFormat="false" customHeight="false" hidden="false" ht="14.5" outlineLevel="0" r="56">
      <c r="A56" s="55" t="s">
        <v>203</v>
      </c>
      <c r="B56" s="56" t="n">
        <f aca="false">'forces.in'!J75</f>
        <v>0</v>
      </c>
      <c r="C56" s="56" t="n">
        <f aca="false">'forces.in'!K75</f>
        <v>0</v>
      </c>
      <c r="D56" s="56" t="n">
        <f aca="false">'forces.in'!L75</f>
        <v>0</v>
      </c>
      <c r="E56" s="56" t="n">
        <f aca="false">'forces.in'!M75</f>
        <v>0</v>
      </c>
      <c r="F56" s="56" t="n">
        <f aca="false">'forces.in'!N75</f>
        <v>0</v>
      </c>
      <c r="G56" s="57" t="n">
        <f aca="false">'forces.in'!O75</f>
        <v>0</v>
      </c>
      <c r="K56" s="37"/>
      <c r="L56" s="61" t="s">
        <v>319</v>
      </c>
      <c r="M56" s="37"/>
      <c r="O56" s="54"/>
      <c r="P56" s="62" t="n">
        <f aca="false">B56*1</f>
        <v>0</v>
      </c>
      <c r="Q56" s="59" t="n">
        <f aca="false">C56*1</f>
        <v>0</v>
      </c>
      <c r="R56" s="59" t="n">
        <f aca="false">D56*1</f>
        <v>0</v>
      </c>
      <c r="S56" s="59" t="n">
        <f aca="false">E56*1</f>
        <v>0</v>
      </c>
      <c r="T56" s="59" t="n">
        <f aca="false">F56*1</f>
        <v>0</v>
      </c>
      <c r="U56" s="63" t="n">
        <f aca="false">G56*1</f>
        <v>0</v>
      </c>
    </row>
    <row collapsed="false" customFormat="false" customHeight="false" hidden="false" ht="14.5" outlineLevel="0" r="57">
      <c r="A57" s="55" t="s">
        <v>205</v>
      </c>
      <c r="B57" s="56" t="n">
        <f aca="false">'forces.in'!J76</f>
        <v>0</v>
      </c>
      <c r="C57" s="56" t="n">
        <f aca="false">'forces.in'!K76</f>
        <v>0</v>
      </c>
      <c r="D57" s="56" t="n">
        <f aca="false">'forces.in'!L76</f>
        <v>0</v>
      </c>
      <c r="E57" s="56" t="n">
        <f aca="false">'forces.in'!M76</f>
        <v>0</v>
      </c>
      <c r="F57" s="56" t="n">
        <f aca="false">'forces.in'!N76</f>
        <v>0</v>
      </c>
      <c r="G57" s="57" t="n">
        <f aca="false">'forces.in'!O76</f>
        <v>0</v>
      </c>
      <c r="K57" s="64" t="s">
        <v>357</v>
      </c>
      <c r="L57" s="65" t="s">
        <v>358</v>
      </c>
      <c r="M57" s="66" t="s">
        <v>357</v>
      </c>
      <c r="O57" s="54"/>
      <c r="P57" s="62" t="n">
        <f aca="false">B57*1</f>
        <v>0</v>
      </c>
      <c r="Q57" s="59" t="n">
        <f aca="false">C57*1</f>
        <v>0</v>
      </c>
      <c r="R57" s="59" t="n">
        <f aca="false">D57*1</f>
        <v>0</v>
      </c>
      <c r="S57" s="59" t="n">
        <f aca="false">E57*1</f>
        <v>0</v>
      </c>
      <c r="T57" s="59" t="n">
        <f aca="false">F57*1</f>
        <v>0</v>
      </c>
      <c r="U57" s="63" t="n">
        <f aca="false">G57*1</f>
        <v>0</v>
      </c>
    </row>
    <row collapsed="false" customFormat="false" customHeight="false" hidden="false" ht="14.5" outlineLevel="0" r="58">
      <c r="A58" s="55" t="s">
        <v>207</v>
      </c>
      <c r="B58" s="56" t="n">
        <f aca="false">'forces.in'!J77</f>
        <v>0</v>
      </c>
      <c r="C58" s="56" t="n">
        <f aca="false">'forces.in'!K77</f>
        <v>0</v>
      </c>
      <c r="D58" s="56" t="n">
        <f aca="false">'forces.in'!L77</f>
        <v>0</v>
      </c>
      <c r="E58" s="56" t="n">
        <f aca="false">'forces.in'!M77</f>
        <v>0</v>
      </c>
      <c r="F58" s="56" t="n">
        <f aca="false">'forces.in'!N77</f>
        <v>0</v>
      </c>
      <c r="G58" s="57" t="n">
        <f aca="false">'forces.in'!O77</f>
        <v>0</v>
      </c>
      <c r="K58" s="37"/>
      <c r="L58" s="37"/>
      <c r="M58" s="37"/>
      <c r="O58" s="54"/>
      <c r="P58" s="62" t="n">
        <f aca="false">B58*1</f>
        <v>0</v>
      </c>
      <c r="Q58" s="59" t="n">
        <f aca="false">C58*1</f>
        <v>0</v>
      </c>
      <c r="R58" s="59" t="n">
        <f aca="false">D58*1</f>
        <v>0</v>
      </c>
      <c r="S58" s="59" t="n">
        <f aca="false">E58*1</f>
        <v>0</v>
      </c>
      <c r="T58" s="59" t="n">
        <f aca="false">F58*1</f>
        <v>0</v>
      </c>
      <c r="U58" s="63" t="n">
        <f aca="false">G58*1</f>
        <v>0</v>
      </c>
    </row>
    <row collapsed="false" customFormat="false" customHeight="false" hidden="false" ht="14.5" outlineLevel="0" r="59">
      <c r="A59" s="55" t="s">
        <v>209</v>
      </c>
      <c r="B59" s="56" t="n">
        <f aca="false">'forces.in'!J78</f>
        <v>0</v>
      </c>
      <c r="C59" s="56" t="n">
        <f aca="false">'forces.in'!K78</f>
        <v>0</v>
      </c>
      <c r="D59" s="56" t="n">
        <f aca="false">'forces.in'!L78</f>
        <v>0</v>
      </c>
      <c r="E59" s="56" t="n">
        <f aca="false">'forces.in'!M78</f>
        <v>0</v>
      </c>
      <c r="F59" s="56" t="n">
        <f aca="false">'forces.in'!N78</f>
        <v>0</v>
      </c>
      <c r="G59" s="57" t="n">
        <f aca="false">'forces.in'!O78</f>
        <v>0</v>
      </c>
      <c r="K59" s="37"/>
      <c r="L59" s="37"/>
      <c r="M59" s="37"/>
      <c r="O59" s="54"/>
      <c r="P59" s="62" t="n">
        <f aca="false">B59*1</f>
        <v>0</v>
      </c>
      <c r="Q59" s="59" t="n">
        <f aca="false">C59*1</f>
        <v>0</v>
      </c>
      <c r="R59" s="59" t="n">
        <f aca="false">D59*1</f>
        <v>0</v>
      </c>
      <c r="S59" s="59" t="n">
        <f aca="false">E59*1</f>
        <v>0</v>
      </c>
      <c r="T59" s="59" t="n">
        <f aca="false">F59*1</f>
        <v>0</v>
      </c>
      <c r="U59" s="63" t="n">
        <f aca="false">G59*1</f>
        <v>0</v>
      </c>
    </row>
    <row collapsed="false" customFormat="false" customHeight="false" hidden="false" ht="14.5" outlineLevel="0" r="60">
      <c r="A60" s="67" t="s">
        <v>211</v>
      </c>
      <c r="B60" s="68" t="n">
        <f aca="false">'forces.in'!J79</f>
        <v>0</v>
      </c>
      <c r="C60" s="68" t="n">
        <f aca="false">'forces.in'!K79</f>
        <v>0</v>
      </c>
      <c r="D60" s="68" t="n">
        <f aca="false">'forces.in'!L79</f>
        <v>9.23</v>
      </c>
      <c r="E60" s="68" t="n">
        <f aca="false">'forces.in'!M79</f>
        <v>-34</v>
      </c>
      <c r="F60" s="68" t="n">
        <f aca="false">'forces.in'!N79</f>
        <v>0</v>
      </c>
      <c r="G60" s="69" t="n">
        <f aca="false">'forces.in'!O79</f>
        <v>0</v>
      </c>
      <c r="K60" s="37"/>
      <c r="L60" s="37"/>
      <c r="M60" s="37"/>
      <c r="O60" s="54"/>
      <c r="P60" s="70" t="n">
        <f aca="false">B60*1</f>
        <v>0</v>
      </c>
      <c r="Q60" s="59" t="n">
        <f aca="false">C60*1</f>
        <v>0</v>
      </c>
      <c r="R60" s="59" t="n">
        <f aca="false">D60*1</f>
        <v>9.23</v>
      </c>
      <c r="S60" s="59" t="n">
        <f aca="false">E60*1</f>
        <v>-34</v>
      </c>
      <c r="T60" s="59" t="n">
        <f aca="false">F60*1</f>
        <v>0</v>
      </c>
      <c r="U60" s="71" t="n">
        <f aca="false">G60*1</f>
        <v>0</v>
      </c>
    </row>
    <row collapsed="false" customFormat="false" customHeight="true" hidden="false" ht="17.9" outlineLevel="0" r="62">
      <c r="A62" s="50" t="s">
        <v>355</v>
      </c>
      <c r="B62" s="50"/>
      <c r="C62" s="50"/>
      <c r="D62" s="50"/>
      <c r="E62" s="50"/>
      <c r="F62" s="50"/>
      <c r="G62" s="50"/>
      <c r="O62" s="50" t="s">
        <v>356</v>
      </c>
      <c r="P62" s="50"/>
      <c r="Q62" s="50"/>
      <c r="R62" s="50"/>
      <c r="S62" s="50"/>
      <c r="T62" s="50"/>
      <c r="U62" s="50"/>
    </row>
    <row collapsed="false" customFormat="false" customHeight="false" hidden="false" ht="14.5" outlineLevel="0" r="63">
      <c r="A63" s="44" t="s">
        <v>191</v>
      </c>
      <c r="B63" s="44"/>
      <c r="C63" s="44"/>
      <c r="E63" s="20" t="n">
        <v>2</v>
      </c>
      <c r="O63" s="44" t="s">
        <v>191</v>
      </c>
      <c r="P63" s="44"/>
      <c r="Q63" s="44"/>
      <c r="S63" s="20" t="n">
        <f aca="false">E63</f>
        <v>2</v>
      </c>
    </row>
    <row collapsed="false" customFormat="false" customHeight="false" hidden="false" ht="14.5" outlineLevel="0" r="64">
      <c r="A64" s="51"/>
      <c r="B64" s="52" t="s">
        <v>193</v>
      </c>
      <c r="C64" s="52" t="s">
        <v>194</v>
      </c>
      <c r="D64" s="52" t="s">
        <v>195</v>
      </c>
      <c r="E64" s="52" t="s">
        <v>196</v>
      </c>
      <c r="F64" s="52" t="s">
        <v>197</v>
      </c>
      <c r="G64" s="53" t="s">
        <v>198</v>
      </c>
      <c r="K64" s="37"/>
      <c r="L64" s="37"/>
      <c r="M64" s="37"/>
      <c r="O64" s="54"/>
      <c r="P64" s="54"/>
      <c r="Q64" s="54"/>
      <c r="R64" s="54"/>
      <c r="S64" s="54"/>
      <c r="T64" s="54"/>
      <c r="U64" s="54"/>
    </row>
    <row collapsed="false" customFormat="false" customHeight="false" hidden="false" ht="14.5" outlineLevel="0" r="65">
      <c r="A65" s="55" t="s">
        <v>201</v>
      </c>
      <c r="B65" s="56" t="n">
        <f aca="false">'forces.in'!J84</f>
        <v>0</v>
      </c>
      <c r="C65" s="56" t="n">
        <f aca="false">'forces.in'!K84</f>
        <v>0</v>
      </c>
      <c r="D65" s="56" t="n">
        <f aca="false">'forces.in'!L84</f>
        <v>9.8</v>
      </c>
      <c r="E65" s="56" t="n">
        <f aca="false">'forces.in'!M84</f>
        <v>-10</v>
      </c>
      <c r="F65" s="56" t="n">
        <f aca="false">'forces.in'!N84</f>
        <v>0</v>
      </c>
      <c r="G65" s="57" t="n">
        <f aca="false">'forces.in'!O84</f>
        <v>0</v>
      </c>
      <c r="K65" s="37"/>
      <c r="L65" s="37"/>
      <c r="M65" s="37"/>
      <c r="O65" s="54"/>
      <c r="P65" s="58" t="n">
        <f aca="false">B65*1</f>
        <v>0</v>
      </c>
      <c r="Q65" s="59" t="n">
        <f aca="false">C65*1</f>
        <v>0</v>
      </c>
      <c r="R65" s="59" t="n">
        <f aca="false">D65*1</f>
        <v>9.8</v>
      </c>
      <c r="S65" s="59" t="n">
        <f aca="false">E65*1</f>
        <v>-10</v>
      </c>
      <c r="T65" s="59" t="n">
        <f aca="false">F65*1</f>
        <v>0</v>
      </c>
      <c r="U65" s="60" t="n">
        <f aca="false">G65*1</f>
        <v>0</v>
      </c>
    </row>
    <row collapsed="false" customFormat="false" customHeight="false" hidden="false" ht="14.5" outlineLevel="0" r="66">
      <c r="A66" s="55" t="s">
        <v>203</v>
      </c>
      <c r="B66" s="56" t="n">
        <f aca="false">'forces.in'!J85</f>
        <v>0</v>
      </c>
      <c r="C66" s="56" t="n">
        <f aca="false">'forces.in'!K85</f>
        <v>0</v>
      </c>
      <c r="D66" s="56" t="n">
        <f aca="false">'forces.in'!L85</f>
        <v>0</v>
      </c>
      <c r="E66" s="56" t="n">
        <f aca="false">'forces.in'!M85</f>
        <v>0</v>
      </c>
      <c r="F66" s="56" t="n">
        <f aca="false">'forces.in'!N85</f>
        <v>0</v>
      </c>
      <c r="G66" s="57" t="n">
        <f aca="false">'forces.in'!O85</f>
        <v>0</v>
      </c>
      <c r="K66" s="37"/>
      <c r="L66" s="61" t="s">
        <v>319</v>
      </c>
      <c r="M66" s="37"/>
      <c r="O66" s="54"/>
      <c r="P66" s="62" t="n">
        <f aca="false">B66*1</f>
        <v>0</v>
      </c>
      <c r="Q66" s="59" t="n">
        <f aca="false">C66*1</f>
        <v>0</v>
      </c>
      <c r="R66" s="59" t="n">
        <f aca="false">D66*1</f>
        <v>0</v>
      </c>
      <c r="S66" s="59" t="n">
        <f aca="false">E66*1</f>
        <v>0</v>
      </c>
      <c r="T66" s="59" t="n">
        <f aca="false">F66*1</f>
        <v>0</v>
      </c>
      <c r="U66" s="63" t="n">
        <f aca="false">G66*1</f>
        <v>0</v>
      </c>
    </row>
    <row collapsed="false" customFormat="false" customHeight="false" hidden="false" ht="14.5" outlineLevel="0" r="67">
      <c r="A67" s="55" t="s">
        <v>205</v>
      </c>
      <c r="B67" s="56" t="n">
        <f aca="false">'forces.in'!J86</f>
        <v>0</v>
      </c>
      <c r="C67" s="56" t="n">
        <f aca="false">'forces.in'!K86</f>
        <v>0</v>
      </c>
      <c r="D67" s="56" t="n">
        <f aca="false">'forces.in'!L86</f>
        <v>0</v>
      </c>
      <c r="E67" s="56" t="n">
        <f aca="false">'forces.in'!M86</f>
        <v>0</v>
      </c>
      <c r="F67" s="56" t="n">
        <f aca="false">'forces.in'!N86</f>
        <v>0</v>
      </c>
      <c r="G67" s="57" t="n">
        <f aca="false">'forces.in'!O86</f>
        <v>0</v>
      </c>
      <c r="K67" s="64" t="s">
        <v>357</v>
      </c>
      <c r="L67" s="65" t="s">
        <v>358</v>
      </c>
      <c r="M67" s="66" t="s">
        <v>357</v>
      </c>
      <c r="O67" s="54"/>
      <c r="P67" s="62" t="n">
        <f aca="false">B67*1</f>
        <v>0</v>
      </c>
      <c r="Q67" s="59" t="n">
        <f aca="false">C67*1</f>
        <v>0</v>
      </c>
      <c r="R67" s="59" t="n">
        <f aca="false">D67*1</f>
        <v>0</v>
      </c>
      <c r="S67" s="59" t="n">
        <f aca="false">E67*1</f>
        <v>0</v>
      </c>
      <c r="T67" s="59" t="n">
        <f aca="false">F67*1</f>
        <v>0</v>
      </c>
      <c r="U67" s="63" t="n">
        <f aca="false">G67*1</f>
        <v>0</v>
      </c>
    </row>
    <row collapsed="false" customFormat="false" customHeight="false" hidden="false" ht="14.5" outlineLevel="0" r="68">
      <c r="A68" s="55" t="s">
        <v>207</v>
      </c>
      <c r="B68" s="56" t="n">
        <f aca="false">'forces.in'!J87</f>
        <v>0</v>
      </c>
      <c r="C68" s="56" t="n">
        <f aca="false">'forces.in'!K87</f>
        <v>0</v>
      </c>
      <c r="D68" s="56" t="n">
        <f aca="false">'forces.in'!L87</f>
        <v>0</v>
      </c>
      <c r="E68" s="56" t="n">
        <f aca="false">'forces.in'!M87</f>
        <v>0</v>
      </c>
      <c r="F68" s="56" t="n">
        <f aca="false">'forces.in'!N87</f>
        <v>0</v>
      </c>
      <c r="G68" s="57" t="n">
        <f aca="false">'forces.in'!O87</f>
        <v>0</v>
      </c>
      <c r="K68" s="37"/>
      <c r="L68" s="37"/>
      <c r="M68" s="37"/>
      <c r="O68" s="54"/>
      <c r="P68" s="62" t="n">
        <f aca="false">B68*1</f>
        <v>0</v>
      </c>
      <c r="Q68" s="59" t="n">
        <f aca="false">C68*1</f>
        <v>0</v>
      </c>
      <c r="R68" s="59" t="n">
        <f aca="false">D68*1</f>
        <v>0</v>
      </c>
      <c r="S68" s="59" t="n">
        <f aca="false">E68*1</f>
        <v>0</v>
      </c>
      <c r="T68" s="59" t="n">
        <f aca="false">F68*1</f>
        <v>0</v>
      </c>
      <c r="U68" s="63" t="n">
        <f aca="false">G68*1</f>
        <v>0</v>
      </c>
    </row>
    <row collapsed="false" customFormat="false" customHeight="false" hidden="false" ht="14.5" outlineLevel="0" r="69">
      <c r="A69" s="55" t="s">
        <v>209</v>
      </c>
      <c r="B69" s="56" t="n">
        <f aca="false">'forces.in'!J88</f>
        <v>0</v>
      </c>
      <c r="C69" s="56" t="n">
        <f aca="false">'forces.in'!K88</f>
        <v>0</v>
      </c>
      <c r="D69" s="56" t="n">
        <f aca="false">'forces.in'!L88</f>
        <v>0</v>
      </c>
      <c r="E69" s="56" t="n">
        <f aca="false">'forces.in'!M88</f>
        <v>0</v>
      </c>
      <c r="F69" s="56" t="n">
        <f aca="false">'forces.in'!N88</f>
        <v>0</v>
      </c>
      <c r="G69" s="57" t="n">
        <f aca="false">'forces.in'!O88</f>
        <v>0</v>
      </c>
      <c r="K69" s="37"/>
      <c r="L69" s="37"/>
      <c r="M69" s="37"/>
      <c r="O69" s="54"/>
      <c r="P69" s="62" t="n">
        <f aca="false">B69*1</f>
        <v>0</v>
      </c>
      <c r="Q69" s="59" t="n">
        <f aca="false">C69*1</f>
        <v>0</v>
      </c>
      <c r="R69" s="59" t="n">
        <f aca="false">D69*1</f>
        <v>0</v>
      </c>
      <c r="S69" s="59" t="n">
        <f aca="false">E69*1</f>
        <v>0</v>
      </c>
      <c r="T69" s="59" t="n">
        <f aca="false">F69*1</f>
        <v>0</v>
      </c>
      <c r="U69" s="63" t="n">
        <f aca="false">G69*1</f>
        <v>0</v>
      </c>
    </row>
    <row collapsed="false" customFormat="false" customHeight="false" hidden="false" ht="14.5" outlineLevel="0" r="70">
      <c r="A70" s="67" t="s">
        <v>211</v>
      </c>
      <c r="B70" s="68" t="n">
        <f aca="false">'forces.in'!J89</f>
        <v>0</v>
      </c>
      <c r="C70" s="68" t="n">
        <f aca="false">'forces.in'!K89</f>
        <v>0</v>
      </c>
      <c r="D70" s="68" t="n">
        <f aca="false">'forces.in'!L89</f>
        <v>9.81</v>
      </c>
      <c r="E70" s="68" t="n">
        <f aca="false">'forces.in'!M89</f>
        <v>-0.01</v>
      </c>
      <c r="F70" s="68" t="n">
        <f aca="false">'forces.in'!N89</f>
        <v>0</v>
      </c>
      <c r="G70" s="69" t="n">
        <f aca="false">'forces.in'!O89</f>
        <v>0</v>
      </c>
      <c r="K70" s="37"/>
      <c r="L70" s="37"/>
      <c r="M70" s="37"/>
      <c r="O70" s="54"/>
      <c r="P70" s="70" t="n">
        <f aca="false">B70*1</f>
        <v>0</v>
      </c>
      <c r="Q70" s="59" t="n">
        <f aca="false">C70*1</f>
        <v>0</v>
      </c>
      <c r="R70" s="59" t="n">
        <f aca="false">D70*1</f>
        <v>9.81</v>
      </c>
      <c r="S70" s="59" t="n">
        <f aca="false">E70*1</f>
        <v>-0.01</v>
      </c>
      <c r="T70" s="59" t="n">
        <f aca="false">F70*1</f>
        <v>0</v>
      </c>
      <c r="U70" s="71" t="n">
        <f aca="false">G70*1</f>
        <v>0</v>
      </c>
    </row>
    <row collapsed="false" customFormat="false" customHeight="true" hidden="false" ht="24.6" outlineLevel="0" r="73">
      <c r="A73" s="17" t="s">
        <v>361</v>
      </c>
      <c r="B73" s="17"/>
      <c r="C73" s="17"/>
      <c r="D73" s="17"/>
      <c r="E73" s="17"/>
      <c r="F73" s="17"/>
      <c r="G73" s="17"/>
      <c r="H73" s="17"/>
      <c r="I73" s="17"/>
      <c r="J73" s="17"/>
    </row>
    <row collapsed="false" customFormat="false" customHeight="true" hidden="false" ht="86.55" outlineLevel="0" r="74">
      <c r="A74" s="16" t="s">
        <v>360</v>
      </c>
      <c r="B74" s="16"/>
      <c r="C74" s="16"/>
      <c r="D74" s="16"/>
      <c r="E74" s="16"/>
      <c r="F74" s="16"/>
      <c r="G74" s="16"/>
      <c r="H74" s="16"/>
      <c r="I74" s="16"/>
      <c r="J74" s="16"/>
    </row>
    <row collapsed="false" customFormat="false" customHeight="true" hidden="false" ht="17.9" outlineLevel="0" r="75">
      <c r="A75" s="50" t="s">
        <v>355</v>
      </c>
      <c r="B75" s="50"/>
      <c r="C75" s="50"/>
      <c r="D75" s="50"/>
      <c r="E75" s="50"/>
      <c r="F75" s="50"/>
      <c r="G75" s="50"/>
      <c r="O75" s="50" t="s">
        <v>356</v>
      </c>
      <c r="P75" s="50"/>
      <c r="Q75" s="50"/>
      <c r="R75" s="50"/>
      <c r="S75" s="50"/>
      <c r="T75" s="50"/>
      <c r="U75" s="50"/>
    </row>
    <row collapsed="false" customFormat="false" customHeight="false" hidden="false" ht="14.5" outlineLevel="0" r="76">
      <c r="A76" s="44" t="s">
        <v>191</v>
      </c>
      <c r="B76" s="44"/>
      <c r="C76" s="44"/>
      <c r="E76" s="20" t="n">
        <v>0</v>
      </c>
      <c r="O76" s="44" t="s">
        <v>191</v>
      </c>
      <c r="P76" s="44"/>
      <c r="Q76" s="44"/>
      <c r="S76" s="20" t="n">
        <f aca="false">E76</f>
        <v>0</v>
      </c>
    </row>
    <row collapsed="false" customFormat="false" customHeight="false" hidden="false" ht="14.5" outlineLevel="0" r="77">
      <c r="A77" s="51"/>
      <c r="B77" s="52" t="s">
        <v>193</v>
      </c>
      <c r="C77" s="52" t="s">
        <v>194</v>
      </c>
      <c r="D77" s="52" t="s">
        <v>195</v>
      </c>
      <c r="E77" s="52" t="s">
        <v>196</v>
      </c>
      <c r="F77" s="52" t="s">
        <v>197</v>
      </c>
      <c r="G77" s="53" t="s">
        <v>198</v>
      </c>
      <c r="K77" s="37"/>
      <c r="L77" s="37"/>
      <c r="M77" s="37"/>
      <c r="O77" s="54"/>
      <c r="P77" s="54"/>
      <c r="Q77" s="54"/>
      <c r="R77" s="54"/>
      <c r="S77" s="54"/>
      <c r="T77" s="54"/>
      <c r="U77" s="54"/>
    </row>
    <row collapsed="false" customFormat="false" customHeight="false" hidden="false" ht="14.5" outlineLevel="0" r="78">
      <c r="A78" s="55" t="s">
        <v>201</v>
      </c>
      <c r="B78" s="56" t="n">
        <f aca="false">'forces.in'!J147</f>
        <v>2.5</v>
      </c>
      <c r="C78" s="56" t="n">
        <f aca="false">'forces.in'!K147</f>
        <v>1.3</v>
      </c>
      <c r="D78" s="56" t="n">
        <f aca="false">'forces.in'!L147</f>
        <v>-8.8</v>
      </c>
      <c r="E78" s="56" t="n">
        <f aca="false">'forces.in'!M147</f>
        <v>3</v>
      </c>
      <c r="F78" s="56" t="n">
        <f aca="false">'forces.in'!N147</f>
        <v>0</v>
      </c>
      <c r="G78" s="57" t="n">
        <f aca="false">'forces.in'!O147</f>
        <v>12.4</v>
      </c>
      <c r="K78" s="37"/>
      <c r="L78" s="37"/>
      <c r="M78" s="37"/>
      <c r="O78" s="54"/>
      <c r="P78" s="58" t="n">
        <f aca="false">B78*1</f>
        <v>2.5</v>
      </c>
      <c r="Q78" s="59" t="n">
        <f aca="false">C78*1</f>
        <v>1.3</v>
      </c>
      <c r="R78" s="59" t="n">
        <f aca="false">D78*1</f>
        <v>-8.8</v>
      </c>
      <c r="S78" s="59" t="n">
        <f aca="false">E78*1</f>
        <v>3</v>
      </c>
      <c r="T78" s="59" t="n">
        <f aca="false">F78*1</f>
        <v>0</v>
      </c>
      <c r="U78" s="60" t="n">
        <f aca="false">G78*1</f>
        <v>12.4</v>
      </c>
    </row>
    <row collapsed="false" customFormat="false" customHeight="false" hidden="false" ht="14.5" outlineLevel="0" r="79">
      <c r="A79" s="55" t="s">
        <v>203</v>
      </c>
      <c r="B79" s="56" t="n">
        <f aca="false">'forces.in'!J148</f>
        <v>0</v>
      </c>
      <c r="C79" s="56" t="n">
        <f aca="false">'forces.in'!K148</f>
        <v>0</v>
      </c>
      <c r="D79" s="56" t="n">
        <f aca="false">'forces.in'!L148</f>
        <v>0</v>
      </c>
      <c r="E79" s="56" t="n">
        <f aca="false">'forces.in'!M148</f>
        <v>0</v>
      </c>
      <c r="F79" s="56" t="n">
        <f aca="false">'forces.in'!N148</f>
        <v>0</v>
      </c>
      <c r="G79" s="57" t="n">
        <f aca="false">'forces.in'!O148</f>
        <v>0</v>
      </c>
      <c r="K79" s="37"/>
      <c r="L79" s="61" t="s">
        <v>319</v>
      </c>
      <c r="M79" s="37"/>
      <c r="O79" s="54"/>
      <c r="P79" s="62" t="n">
        <f aca="false">B79*1</f>
        <v>0</v>
      </c>
      <c r="Q79" s="59" t="n">
        <f aca="false">C79*1</f>
        <v>0</v>
      </c>
      <c r="R79" s="59" t="n">
        <f aca="false">D79*1</f>
        <v>0</v>
      </c>
      <c r="S79" s="59" t="n">
        <f aca="false">E79*1</f>
        <v>0</v>
      </c>
      <c r="T79" s="59" t="n">
        <f aca="false">F79*1</f>
        <v>0</v>
      </c>
      <c r="U79" s="63" t="n">
        <f aca="false">G79*1</f>
        <v>0</v>
      </c>
    </row>
    <row collapsed="false" customFormat="false" customHeight="false" hidden="false" ht="14.5" outlineLevel="0" r="80">
      <c r="A80" s="55" t="s">
        <v>205</v>
      </c>
      <c r="B80" s="56" t="n">
        <f aca="false">'forces.in'!J149</f>
        <v>3.58</v>
      </c>
      <c r="C80" s="56" t="n">
        <f aca="false">'forces.in'!K149</f>
        <v>8.95</v>
      </c>
      <c r="D80" s="56" t="n">
        <f aca="false">'forces.in'!L149</f>
        <v>132</v>
      </c>
      <c r="E80" s="56" t="n">
        <f aca="false">'forces.in'!M149</f>
        <v>6.87</v>
      </c>
      <c r="F80" s="56" t="n">
        <f aca="false">'forces.in'!N149</f>
        <v>9.328</v>
      </c>
      <c r="G80" s="57" t="n">
        <f aca="false">'forces.in'!O149</f>
        <v>3.5</v>
      </c>
      <c r="K80" s="64" t="s">
        <v>357</v>
      </c>
      <c r="L80" s="65" t="s">
        <v>358</v>
      </c>
      <c r="M80" s="66" t="s">
        <v>357</v>
      </c>
      <c r="O80" s="54"/>
      <c r="P80" s="62" t="n">
        <f aca="false">B80*1</f>
        <v>3.58</v>
      </c>
      <c r="Q80" s="59" t="n">
        <f aca="false">C80*1</f>
        <v>8.95</v>
      </c>
      <c r="R80" s="59" t="n">
        <f aca="false">D80*1</f>
        <v>132</v>
      </c>
      <c r="S80" s="59" t="n">
        <f aca="false">E80*1</f>
        <v>6.87</v>
      </c>
      <c r="T80" s="59" t="n">
        <f aca="false">F80*1</f>
        <v>9.328</v>
      </c>
      <c r="U80" s="63" t="n">
        <f aca="false">G80*1</f>
        <v>3.5</v>
      </c>
    </row>
    <row collapsed="false" customFormat="false" customHeight="false" hidden="false" ht="14.5" outlineLevel="0" r="81">
      <c r="A81" s="55" t="s">
        <v>207</v>
      </c>
      <c r="B81" s="56" t="n">
        <f aca="false">'forces.in'!J150</f>
        <v>0</v>
      </c>
      <c r="C81" s="56" t="n">
        <f aca="false">'forces.in'!K150</f>
        <v>0</v>
      </c>
      <c r="D81" s="56" t="n">
        <f aca="false">'forces.in'!L150</f>
        <v>0</v>
      </c>
      <c r="E81" s="56" t="n">
        <f aca="false">'forces.in'!M150</f>
        <v>0</v>
      </c>
      <c r="F81" s="56" t="n">
        <f aca="false">'forces.in'!N150</f>
        <v>0</v>
      </c>
      <c r="G81" s="57" t="n">
        <f aca="false">'forces.in'!O150</f>
        <v>0</v>
      </c>
      <c r="K81" s="37"/>
      <c r="L81" s="37"/>
      <c r="M81" s="37"/>
      <c r="O81" s="54"/>
      <c r="P81" s="62" t="n">
        <f aca="false">B81*1</f>
        <v>0</v>
      </c>
      <c r="Q81" s="59" t="n">
        <f aca="false">C81*1</f>
        <v>0</v>
      </c>
      <c r="R81" s="59" t="n">
        <f aca="false">D81*1</f>
        <v>0</v>
      </c>
      <c r="S81" s="59" t="n">
        <f aca="false">E81*1</f>
        <v>0</v>
      </c>
      <c r="T81" s="59" t="n">
        <f aca="false">F81*1</f>
        <v>0</v>
      </c>
      <c r="U81" s="63" t="n">
        <f aca="false">G81*1</f>
        <v>0</v>
      </c>
    </row>
    <row collapsed="false" customFormat="false" customHeight="false" hidden="false" ht="14.5" outlineLevel="0" r="82">
      <c r="A82" s="55" t="s">
        <v>209</v>
      </c>
      <c r="B82" s="56" t="n">
        <f aca="false">'forces.in'!J151</f>
        <v>0</v>
      </c>
      <c r="C82" s="56" t="n">
        <f aca="false">'forces.in'!K151</f>
        <v>0</v>
      </c>
      <c r="D82" s="56" t="n">
        <f aca="false">'forces.in'!L151</f>
        <v>0</v>
      </c>
      <c r="E82" s="56" t="n">
        <f aca="false">'forces.in'!M151</f>
        <v>0</v>
      </c>
      <c r="F82" s="56" t="n">
        <f aca="false">'forces.in'!N151</f>
        <v>0</v>
      </c>
      <c r="G82" s="57" t="n">
        <f aca="false">'forces.in'!O151</f>
        <v>0</v>
      </c>
      <c r="K82" s="37"/>
      <c r="L82" s="37"/>
      <c r="M82" s="37"/>
      <c r="O82" s="54"/>
      <c r="P82" s="62" t="n">
        <f aca="false">B82*1</f>
        <v>0</v>
      </c>
      <c r="Q82" s="59" t="n">
        <f aca="false">C82*1</f>
        <v>0</v>
      </c>
      <c r="R82" s="59" t="n">
        <f aca="false">D82*1</f>
        <v>0</v>
      </c>
      <c r="S82" s="59" t="n">
        <f aca="false">E82*1</f>
        <v>0</v>
      </c>
      <c r="T82" s="59" t="n">
        <f aca="false">F82*1</f>
        <v>0</v>
      </c>
      <c r="U82" s="63" t="n">
        <f aca="false">G82*1</f>
        <v>0</v>
      </c>
    </row>
    <row collapsed="false" customFormat="false" customHeight="false" hidden="false" ht="14.5" outlineLevel="0" r="83">
      <c r="A83" s="67" t="s">
        <v>211</v>
      </c>
      <c r="B83" s="68" t="n">
        <f aca="false">'forces.in'!J152</f>
        <v>0</v>
      </c>
      <c r="C83" s="68" t="n">
        <f aca="false">'forces.in'!K152</f>
        <v>0</v>
      </c>
      <c r="D83" s="68" t="n">
        <f aca="false">'forces.in'!L152</f>
        <v>0</v>
      </c>
      <c r="E83" s="68" t="n">
        <f aca="false">'forces.in'!M152</f>
        <v>0</v>
      </c>
      <c r="F83" s="68" t="n">
        <f aca="false">'forces.in'!N152</f>
        <v>0</v>
      </c>
      <c r="G83" s="69" t="n">
        <f aca="false">'forces.in'!O152</f>
        <v>0</v>
      </c>
      <c r="K83" s="37"/>
      <c r="L83" s="37"/>
      <c r="M83" s="37"/>
      <c r="O83" s="54"/>
      <c r="P83" s="70" t="n">
        <f aca="false">B83*1</f>
        <v>0</v>
      </c>
      <c r="Q83" s="59" t="n">
        <f aca="false">C83*1</f>
        <v>0</v>
      </c>
      <c r="R83" s="59" t="n">
        <f aca="false">D83*1</f>
        <v>0</v>
      </c>
      <c r="S83" s="59" t="n">
        <f aca="false">E83*1</f>
        <v>0</v>
      </c>
      <c r="T83" s="59" t="n">
        <f aca="false">F83*1</f>
        <v>0</v>
      </c>
      <c r="U83" s="71" t="n">
        <f aca="false">G83*1</f>
        <v>0</v>
      </c>
    </row>
    <row collapsed="false" customFormat="false" customHeight="true" hidden="false" ht="17.9" outlineLevel="0" r="85">
      <c r="A85" s="50" t="s">
        <v>355</v>
      </c>
      <c r="B85" s="50"/>
      <c r="C85" s="50"/>
      <c r="D85" s="50"/>
      <c r="E85" s="50"/>
      <c r="F85" s="50"/>
      <c r="G85" s="50"/>
      <c r="O85" s="50" t="s">
        <v>356</v>
      </c>
      <c r="P85" s="50"/>
      <c r="Q85" s="50"/>
      <c r="R85" s="50"/>
      <c r="S85" s="50"/>
      <c r="T85" s="50"/>
      <c r="U85" s="50"/>
    </row>
    <row collapsed="false" customFormat="false" customHeight="false" hidden="false" ht="14.5" outlineLevel="0" r="86">
      <c r="A86" s="44" t="s">
        <v>191</v>
      </c>
      <c r="B86" s="44"/>
      <c r="C86" s="44"/>
      <c r="E86" s="20" t="n">
        <v>1</v>
      </c>
      <c r="O86" s="44" t="s">
        <v>191</v>
      </c>
      <c r="P86" s="44"/>
      <c r="Q86" s="44"/>
      <c r="S86" s="20" t="n">
        <f aca="false">E86</f>
        <v>1</v>
      </c>
    </row>
    <row collapsed="false" customFormat="false" customHeight="false" hidden="false" ht="14.5" outlineLevel="0" r="87">
      <c r="A87" s="51"/>
      <c r="B87" s="52" t="s">
        <v>193</v>
      </c>
      <c r="C87" s="52" t="s">
        <v>194</v>
      </c>
      <c r="D87" s="52" t="s">
        <v>195</v>
      </c>
      <c r="E87" s="52" t="s">
        <v>196</v>
      </c>
      <c r="F87" s="52" t="s">
        <v>197</v>
      </c>
      <c r="G87" s="53" t="s">
        <v>198</v>
      </c>
      <c r="K87" s="37"/>
      <c r="L87" s="37"/>
      <c r="M87" s="37"/>
      <c r="O87" s="54"/>
      <c r="P87" s="54"/>
      <c r="Q87" s="54"/>
      <c r="R87" s="54"/>
      <c r="S87" s="54"/>
      <c r="T87" s="54"/>
      <c r="U87" s="54"/>
    </row>
    <row collapsed="false" customFormat="false" customHeight="false" hidden="false" ht="14.5" outlineLevel="0" r="88">
      <c r="A88" s="55" t="s">
        <v>201</v>
      </c>
      <c r="B88" s="56" t="n">
        <f aca="false">'forces.in'!J157</f>
        <v>0</v>
      </c>
      <c r="C88" s="56" t="n">
        <f aca="false">'forces.in'!K157</f>
        <v>0</v>
      </c>
      <c r="D88" s="56" t="n">
        <f aca="false">'forces.in'!L157</f>
        <v>0</v>
      </c>
      <c r="E88" s="56" t="n">
        <f aca="false">'forces.in'!M157</f>
        <v>0</v>
      </c>
      <c r="F88" s="56" t="n">
        <f aca="false">'forces.in'!N157</f>
        <v>0</v>
      </c>
      <c r="G88" s="57" t="n">
        <f aca="false">'forces.in'!O157</f>
        <v>0</v>
      </c>
      <c r="K88" s="37"/>
      <c r="L88" s="37"/>
      <c r="M88" s="37"/>
      <c r="O88" s="54"/>
      <c r="P88" s="58" t="n">
        <f aca="false">B88*1</f>
        <v>0</v>
      </c>
      <c r="Q88" s="59" t="n">
        <f aca="false">C88*1</f>
        <v>0</v>
      </c>
      <c r="R88" s="59" t="n">
        <f aca="false">D88*1</f>
        <v>0</v>
      </c>
      <c r="S88" s="59" t="n">
        <f aca="false">E88*1</f>
        <v>0</v>
      </c>
      <c r="T88" s="59" t="n">
        <f aca="false">F88*1</f>
        <v>0</v>
      </c>
      <c r="U88" s="60" t="n">
        <f aca="false">G88*1</f>
        <v>0</v>
      </c>
    </row>
    <row collapsed="false" customFormat="false" customHeight="false" hidden="false" ht="14.5" outlineLevel="0" r="89">
      <c r="A89" s="55" t="s">
        <v>203</v>
      </c>
      <c r="B89" s="56" t="n">
        <f aca="false">'forces.in'!J158</f>
        <v>0</v>
      </c>
      <c r="C89" s="56" t="n">
        <f aca="false">'forces.in'!K158</f>
        <v>0</v>
      </c>
      <c r="D89" s="56" t="n">
        <f aca="false">'forces.in'!L158</f>
        <v>0</v>
      </c>
      <c r="E89" s="56" t="n">
        <f aca="false">'forces.in'!M158</f>
        <v>0</v>
      </c>
      <c r="F89" s="56" t="n">
        <f aca="false">'forces.in'!N158</f>
        <v>0</v>
      </c>
      <c r="G89" s="57" t="n">
        <f aca="false">'forces.in'!O158</f>
        <v>0</v>
      </c>
      <c r="K89" s="37"/>
      <c r="L89" s="61" t="s">
        <v>319</v>
      </c>
      <c r="M89" s="37"/>
      <c r="O89" s="54"/>
      <c r="P89" s="62" t="n">
        <f aca="false">B89*1</f>
        <v>0</v>
      </c>
      <c r="Q89" s="59" t="n">
        <f aca="false">C89*1</f>
        <v>0</v>
      </c>
      <c r="R89" s="59" t="n">
        <f aca="false">D89*1</f>
        <v>0</v>
      </c>
      <c r="S89" s="59" t="n">
        <f aca="false">E89*1</f>
        <v>0</v>
      </c>
      <c r="T89" s="59" t="n">
        <f aca="false">F89*1</f>
        <v>0</v>
      </c>
      <c r="U89" s="63" t="n">
        <f aca="false">G89*1</f>
        <v>0</v>
      </c>
    </row>
    <row collapsed="false" customFormat="false" customHeight="false" hidden="false" ht="14.5" outlineLevel="0" r="90">
      <c r="A90" s="55" t="s">
        <v>205</v>
      </c>
      <c r="B90" s="56" t="n">
        <f aca="false">'forces.in'!J159</f>
        <v>6.57</v>
      </c>
      <c r="C90" s="56" t="n">
        <f aca="false">'forces.in'!K159</f>
        <v>0</v>
      </c>
      <c r="D90" s="56" t="n">
        <f aca="false">'forces.in'!L159</f>
        <v>-582.5</v>
      </c>
      <c r="E90" s="56" t="n">
        <f aca="false">'forces.in'!M159</f>
        <v>0</v>
      </c>
      <c r="F90" s="56" t="n">
        <f aca="false">'forces.in'!N159</f>
        <v>0</v>
      </c>
      <c r="G90" s="57" t="n">
        <f aca="false">'forces.in'!O159</f>
        <v>0</v>
      </c>
      <c r="K90" s="64" t="s">
        <v>357</v>
      </c>
      <c r="L90" s="65" t="s">
        <v>358</v>
      </c>
      <c r="M90" s="66" t="s">
        <v>357</v>
      </c>
      <c r="O90" s="54"/>
      <c r="P90" s="62" t="n">
        <f aca="false">B90*1</f>
        <v>6.57</v>
      </c>
      <c r="Q90" s="59" t="n">
        <f aca="false">C90*1</f>
        <v>0</v>
      </c>
      <c r="R90" s="59" t="n">
        <f aca="false">D90*1</f>
        <v>-582.5</v>
      </c>
      <c r="S90" s="59" t="n">
        <f aca="false">E90*1</f>
        <v>0</v>
      </c>
      <c r="T90" s="59" t="n">
        <f aca="false">F90*1</f>
        <v>0</v>
      </c>
      <c r="U90" s="63" t="n">
        <f aca="false">G90*1</f>
        <v>0</v>
      </c>
    </row>
    <row collapsed="false" customFormat="false" customHeight="false" hidden="false" ht="14.5" outlineLevel="0" r="91">
      <c r="A91" s="55" t="s">
        <v>207</v>
      </c>
      <c r="B91" s="56" t="n">
        <f aca="false">'forces.in'!J160</f>
        <v>0</v>
      </c>
      <c r="C91" s="56" t="n">
        <f aca="false">'forces.in'!K160</f>
        <v>0</v>
      </c>
      <c r="D91" s="56" t="n">
        <f aca="false">'forces.in'!L160</f>
        <v>0</v>
      </c>
      <c r="E91" s="56" t="n">
        <f aca="false">'forces.in'!M160</f>
        <v>0</v>
      </c>
      <c r="F91" s="56" t="n">
        <f aca="false">'forces.in'!N160</f>
        <v>0</v>
      </c>
      <c r="G91" s="57" t="n">
        <f aca="false">'forces.in'!O160</f>
        <v>0</v>
      </c>
      <c r="K91" s="37"/>
      <c r="L91" s="37"/>
      <c r="M91" s="37"/>
      <c r="O91" s="54"/>
      <c r="P91" s="62" t="n">
        <f aca="false">B91*1</f>
        <v>0</v>
      </c>
      <c r="Q91" s="59" t="n">
        <f aca="false">C91*1</f>
        <v>0</v>
      </c>
      <c r="R91" s="59" t="n">
        <f aca="false">D91*1</f>
        <v>0</v>
      </c>
      <c r="S91" s="59" t="n">
        <f aca="false">E91*1</f>
        <v>0</v>
      </c>
      <c r="T91" s="59" t="n">
        <f aca="false">F91*1</f>
        <v>0</v>
      </c>
      <c r="U91" s="63" t="n">
        <f aca="false">G91*1</f>
        <v>0</v>
      </c>
    </row>
    <row collapsed="false" customFormat="false" customHeight="false" hidden="false" ht="14.5" outlineLevel="0" r="92">
      <c r="A92" s="55" t="s">
        <v>209</v>
      </c>
      <c r="B92" s="56" t="n">
        <f aca="false">'forces.in'!J161</f>
        <v>0</v>
      </c>
      <c r="C92" s="56" t="n">
        <f aca="false">'forces.in'!K161</f>
        <v>-4.583</v>
      </c>
      <c r="D92" s="56" t="n">
        <f aca="false">'forces.in'!L161</f>
        <v>0</v>
      </c>
      <c r="E92" s="56" t="n">
        <f aca="false">'forces.in'!M161</f>
        <v>0</v>
      </c>
      <c r="F92" s="56" t="n">
        <f aca="false">'forces.in'!N161</f>
        <v>3.24</v>
      </c>
      <c r="G92" s="57" t="n">
        <f aca="false">'forces.in'!O161</f>
        <v>0</v>
      </c>
      <c r="K92" s="37"/>
      <c r="L92" s="37"/>
      <c r="M92" s="37"/>
      <c r="O92" s="54"/>
      <c r="P92" s="62" t="n">
        <f aca="false">B92*1</f>
        <v>0</v>
      </c>
      <c r="Q92" s="59" t="n">
        <f aca="false">C92*1</f>
        <v>-4.583</v>
      </c>
      <c r="R92" s="59" t="n">
        <f aca="false">D92*1</f>
        <v>0</v>
      </c>
      <c r="S92" s="59" t="n">
        <f aca="false">E92*1</f>
        <v>0</v>
      </c>
      <c r="T92" s="59" t="n">
        <f aca="false">F92*1</f>
        <v>3.24</v>
      </c>
      <c r="U92" s="63" t="n">
        <f aca="false">G92*1</f>
        <v>0</v>
      </c>
    </row>
    <row collapsed="false" customFormat="false" customHeight="false" hidden="false" ht="14.5" outlineLevel="0" r="93">
      <c r="A93" s="67" t="s">
        <v>211</v>
      </c>
      <c r="B93" s="68" t="n">
        <f aca="false">'forces.in'!J162</f>
        <v>0</v>
      </c>
      <c r="C93" s="68" t="n">
        <f aca="false">'forces.in'!K162</f>
        <v>0</v>
      </c>
      <c r="D93" s="68" t="n">
        <f aca="false">'forces.in'!L162</f>
        <v>0</v>
      </c>
      <c r="E93" s="68" t="n">
        <f aca="false">'forces.in'!M162</f>
        <v>0</v>
      </c>
      <c r="F93" s="68" t="n">
        <f aca="false">'forces.in'!N162</f>
        <v>0</v>
      </c>
      <c r="G93" s="69" t="n">
        <f aca="false">'forces.in'!O162</f>
        <v>0</v>
      </c>
      <c r="K93" s="37"/>
      <c r="L93" s="37"/>
      <c r="M93" s="37"/>
      <c r="O93" s="54"/>
      <c r="P93" s="70" t="n">
        <f aca="false">B93*1</f>
        <v>0</v>
      </c>
      <c r="Q93" s="59" t="n">
        <f aca="false">C93*1</f>
        <v>0</v>
      </c>
      <c r="R93" s="59" t="n">
        <f aca="false">D93*1</f>
        <v>0</v>
      </c>
      <c r="S93" s="59" t="n">
        <f aca="false">E93*1</f>
        <v>0</v>
      </c>
      <c r="T93" s="59" t="n">
        <f aca="false">F93*1</f>
        <v>0</v>
      </c>
      <c r="U93" s="71" t="n">
        <f aca="false">G93*1</f>
        <v>0</v>
      </c>
    </row>
    <row collapsed="false" customFormat="false" customHeight="true" hidden="false" ht="17.9" outlineLevel="0" r="95">
      <c r="A95" s="50" t="s">
        <v>355</v>
      </c>
      <c r="B95" s="50"/>
      <c r="C95" s="50"/>
      <c r="D95" s="50"/>
      <c r="E95" s="50"/>
      <c r="F95" s="50"/>
      <c r="G95" s="50"/>
      <c r="O95" s="50" t="s">
        <v>356</v>
      </c>
      <c r="P95" s="50"/>
      <c r="Q95" s="50"/>
      <c r="R95" s="50"/>
      <c r="S95" s="50"/>
      <c r="T95" s="50"/>
      <c r="U95" s="50"/>
    </row>
    <row collapsed="false" customFormat="false" customHeight="false" hidden="false" ht="14.5" outlineLevel="0" r="96">
      <c r="A96" s="44" t="s">
        <v>191</v>
      </c>
      <c r="B96" s="44"/>
      <c r="C96" s="44"/>
      <c r="E96" s="20" t="n">
        <v>2</v>
      </c>
      <c r="O96" s="44" t="s">
        <v>191</v>
      </c>
      <c r="P96" s="44"/>
      <c r="Q96" s="44"/>
      <c r="S96" s="20" t="n">
        <f aca="false">E96</f>
        <v>2</v>
      </c>
    </row>
    <row collapsed="false" customFormat="false" customHeight="false" hidden="false" ht="14.5" outlineLevel="0" r="97">
      <c r="A97" s="51"/>
      <c r="B97" s="52" t="s">
        <v>193</v>
      </c>
      <c r="C97" s="52" t="s">
        <v>194</v>
      </c>
      <c r="D97" s="52" t="s">
        <v>195</v>
      </c>
      <c r="E97" s="52" t="s">
        <v>196</v>
      </c>
      <c r="F97" s="52" t="s">
        <v>197</v>
      </c>
      <c r="G97" s="53" t="s">
        <v>198</v>
      </c>
      <c r="K97" s="37"/>
      <c r="L97" s="37"/>
      <c r="M97" s="37"/>
      <c r="O97" s="54"/>
      <c r="P97" s="54"/>
      <c r="Q97" s="54"/>
      <c r="R97" s="54"/>
      <c r="S97" s="54"/>
      <c r="T97" s="54"/>
      <c r="U97" s="54"/>
    </row>
    <row collapsed="false" customFormat="false" customHeight="false" hidden="false" ht="14.5" outlineLevel="0" r="98">
      <c r="A98" s="55" t="s">
        <v>201</v>
      </c>
      <c r="B98" s="56" t="n">
        <f aca="false">'forces.in'!J167</f>
        <v>0</v>
      </c>
      <c r="C98" s="56" t="n">
        <f aca="false">'forces.in'!K167</f>
        <v>0</v>
      </c>
      <c r="D98" s="56" t="n">
        <f aca="false">'forces.in'!L167</f>
        <v>9.8</v>
      </c>
      <c r="E98" s="56" t="n">
        <f aca="false">'forces.in'!M167</f>
        <v>-10</v>
      </c>
      <c r="F98" s="56" t="n">
        <f aca="false">'forces.in'!N167</f>
        <v>0</v>
      </c>
      <c r="G98" s="57" t="n">
        <f aca="false">'forces.in'!O167</f>
        <v>0</v>
      </c>
      <c r="K98" s="37"/>
      <c r="L98" s="37"/>
      <c r="M98" s="37"/>
      <c r="O98" s="54"/>
      <c r="P98" s="58" t="n">
        <f aca="false">B98*1</f>
        <v>0</v>
      </c>
      <c r="Q98" s="59" t="n">
        <f aca="false">C98*1</f>
        <v>0</v>
      </c>
      <c r="R98" s="59" t="n">
        <f aca="false">D98*1</f>
        <v>9.8</v>
      </c>
      <c r="S98" s="59" t="n">
        <f aca="false">E98*1</f>
        <v>-10</v>
      </c>
      <c r="T98" s="59" t="n">
        <f aca="false">F98*1</f>
        <v>0</v>
      </c>
      <c r="U98" s="60" t="n">
        <f aca="false">G98*1</f>
        <v>0</v>
      </c>
    </row>
    <row collapsed="false" customFormat="false" customHeight="false" hidden="false" ht="14.5" outlineLevel="0" r="99">
      <c r="A99" s="55" t="s">
        <v>203</v>
      </c>
      <c r="B99" s="56" t="n">
        <f aca="false">'forces.in'!J168</f>
        <v>0</v>
      </c>
      <c r="C99" s="56" t="n">
        <f aca="false">'forces.in'!K168</f>
        <v>0</v>
      </c>
      <c r="D99" s="56" t="n">
        <f aca="false">'forces.in'!L168</f>
        <v>0</v>
      </c>
      <c r="E99" s="56" t="n">
        <f aca="false">'forces.in'!M168</f>
        <v>0</v>
      </c>
      <c r="F99" s="56" t="n">
        <f aca="false">'forces.in'!N168</f>
        <v>0</v>
      </c>
      <c r="G99" s="57" t="n">
        <f aca="false">'forces.in'!O168</f>
        <v>0</v>
      </c>
      <c r="K99" s="37"/>
      <c r="L99" s="61" t="s">
        <v>319</v>
      </c>
      <c r="M99" s="37"/>
      <c r="O99" s="54"/>
      <c r="P99" s="62" t="n">
        <f aca="false">B99*1</f>
        <v>0</v>
      </c>
      <c r="Q99" s="59" t="n">
        <f aca="false">C99*1</f>
        <v>0</v>
      </c>
      <c r="R99" s="59" t="n">
        <f aca="false">D99*1</f>
        <v>0</v>
      </c>
      <c r="S99" s="59" t="n">
        <f aca="false">E99*1</f>
        <v>0</v>
      </c>
      <c r="T99" s="59" t="n">
        <f aca="false">F99*1</f>
        <v>0</v>
      </c>
      <c r="U99" s="63" t="n">
        <f aca="false">G99*1</f>
        <v>0</v>
      </c>
    </row>
    <row collapsed="false" customFormat="false" customHeight="false" hidden="false" ht="14.5" outlineLevel="0" r="100">
      <c r="A100" s="55" t="s">
        <v>205</v>
      </c>
      <c r="B100" s="56" t="n">
        <f aca="false">'forces.in'!J169</f>
        <v>0</v>
      </c>
      <c r="C100" s="56" t="n">
        <f aca="false">'forces.in'!K169</f>
        <v>0</v>
      </c>
      <c r="D100" s="56" t="n">
        <f aca="false">'forces.in'!L169</f>
        <v>0</v>
      </c>
      <c r="E100" s="56" t="n">
        <f aca="false">'forces.in'!M169</f>
        <v>0</v>
      </c>
      <c r="F100" s="56" t="n">
        <f aca="false">'forces.in'!N169</f>
        <v>0</v>
      </c>
      <c r="G100" s="57" t="n">
        <f aca="false">'forces.in'!O169</f>
        <v>0</v>
      </c>
      <c r="K100" s="64" t="s">
        <v>357</v>
      </c>
      <c r="L100" s="65" t="s">
        <v>358</v>
      </c>
      <c r="M100" s="66" t="s">
        <v>357</v>
      </c>
      <c r="O100" s="54"/>
      <c r="P100" s="62" t="n">
        <f aca="false">B100*1</f>
        <v>0</v>
      </c>
      <c r="Q100" s="59" t="n">
        <f aca="false">C100*1</f>
        <v>0</v>
      </c>
      <c r="R100" s="59" t="n">
        <f aca="false">D100*1</f>
        <v>0</v>
      </c>
      <c r="S100" s="59" t="n">
        <f aca="false">E100*1</f>
        <v>0</v>
      </c>
      <c r="T100" s="59" t="n">
        <f aca="false">F100*1</f>
        <v>0</v>
      </c>
      <c r="U100" s="63" t="n">
        <f aca="false">G100*1</f>
        <v>0</v>
      </c>
    </row>
    <row collapsed="false" customFormat="false" customHeight="false" hidden="false" ht="14.5" outlineLevel="0" r="101">
      <c r="A101" s="55" t="s">
        <v>207</v>
      </c>
      <c r="B101" s="56" t="n">
        <f aca="false">'forces.in'!J170</f>
        <v>0</v>
      </c>
      <c r="C101" s="56" t="n">
        <f aca="false">'forces.in'!K170</f>
        <v>0</v>
      </c>
      <c r="D101" s="56" t="n">
        <f aca="false">'forces.in'!L170</f>
        <v>0</v>
      </c>
      <c r="E101" s="56" t="n">
        <f aca="false">'forces.in'!M170</f>
        <v>0</v>
      </c>
      <c r="F101" s="56" t="n">
        <f aca="false">'forces.in'!N170</f>
        <v>0</v>
      </c>
      <c r="G101" s="57" t="n">
        <f aca="false">'forces.in'!O170</f>
        <v>0</v>
      </c>
      <c r="K101" s="37"/>
      <c r="L101" s="37"/>
      <c r="M101" s="37"/>
      <c r="O101" s="54"/>
      <c r="P101" s="62" t="n">
        <f aca="false">B101*1</f>
        <v>0</v>
      </c>
      <c r="Q101" s="59" t="n">
        <f aca="false">C101*1</f>
        <v>0</v>
      </c>
      <c r="R101" s="59" t="n">
        <f aca="false">D101*1</f>
        <v>0</v>
      </c>
      <c r="S101" s="59" t="n">
        <f aca="false">E101*1</f>
        <v>0</v>
      </c>
      <c r="T101" s="59" t="n">
        <f aca="false">F101*1</f>
        <v>0</v>
      </c>
      <c r="U101" s="63" t="n">
        <f aca="false">G101*1</f>
        <v>0</v>
      </c>
    </row>
    <row collapsed="false" customFormat="false" customHeight="false" hidden="false" ht="14.5" outlineLevel="0" r="102">
      <c r="A102" s="55" t="s">
        <v>209</v>
      </c>
      <c r="B102" s="56" t="n">
        <f aca="false">'forces.in'!J171</f>
        <v>0</v>
      </c>
      <c r="C102" s="56" t="n">
        <f aca="false">'forces.in'!K171</f>
        <v>0</v>
      </c>
      <c r="D102" s="56" t="n">
        <f aca="false">'forces.in'!L171</f>
        <v>9.81</v>
      </c>
      <c r="E102" s="56" t="n">
        <f aca="false">'forces.in'!M171</f>
        <v>-0.01</v>
      </c>
      <c r="F102" s="56" t="n">
        <f aca="false">'forces.in'!N171</f>
        <v>0</v>
      </c>
      <c r="G102" s="57" t="n">
        <f aca="false">'forces.in'!O171</f>
        <v>0</v>
      </c>
      <c r="K102" s="37"/>
      <c r="L102" s="37"/>
      <c r="M102" s="37"/>
      <c r="O102" s="54"/>
      <c r="P102" s="62" t="n">
        <f aca="false">B102*1</f>
        <v>0</v>
      </c>
      <c r="Q102" s="59" t="n">
        <f aca="false">C102*1</f>
        <v>0</v>
      </c>
      <c r="R102" s="59" t="n">
        <f aca="false">D102*1</f>
        <v>9.81</v>
      </c>
      <c r="S102" s="59" t="n">
        <f aca="false">E102*1</f>
        <v>-0.01</v>
      </c>
      <c r="T102" s="59" t="n">
        <f aca="false">F102*1</f>
        <v>0</v>
      </c>
      <c r="U102" s="63" t="n">
        <f aca="false">G102*1</f>
        <v>0</v>
      </c>
    </row>
    <row collapsed="false" customFormat="false" customHeight="false" hidden="false" ht="14.5" outlineLevel="0" r="103">
      <c r="A103" s="67" t="s">
        <v>211</v>
      </c>
      <c r="B103" s="68" t="n">
        <f aca="false">'forces.in'!J172</f>
        <v>0</v>
      </c>
      <c r="C103" s="68" t="n">
        <f aca="false">'forces.in'!K172</f>
        <v>0</v>
      </c>
      <c r="D103" s="68" t="n">
        <f aca="false">'forces.in'!L172</f>
        <v>0</v>
      </c>
      <c r="E103" s="68" t="n">
        <f aca="false">'forces.in'!M172</f>
        <v>0</v>
      </c>
      <c r="F103" s="68" t="n">
        <f aca="false">'forces.in'!N172</f>
        <v>0</v>
      </c>
      <c r="G103" s="69" t="n">
        <f aca="false">'forces.in'!O172</f>
        <v>0</v>
      </c>
      <c r="K103" s="37"/>
      <c r="L103" s="37"/>
      <c r="M103" s="37"/>
      <c r="O103" s="54"/>
      <c r="P103" s="70" t="n">
        <f aca="false">B103*1</f>
        <v>0</v>
      </c>
      <c r="Q103" s="59" t="n">
        <f aca="false">C103*1</f>
        <v>0</v>
      </c>
      <c r="R103" s="59" t="n">
        <f aca="false">D103*1</f>
        <v>0</v>
      </c>
      <c r="S103" s="59" t="n">
        <f aca="false">E103*1</f>
        <v>0</v>
      </c>
      <c r="T103" s="59" t="n">
        <f aca="false">F103*1</f>
        <v>0</v>
      </c>
      <c r="U103" s="71" t="n">
        <f aca="false">G103*1</f>
        <v>0</v>
      </c>
    </row>
    <row collapsed="false" customFormat="false" customHeight="true" hidden="false" ht="24.6" outlineLevel="0" r="106">
      <c r="A106" s="17" t="s">
        <v>362</v>
      </c>
      <c r="B106" s="17"/>
      <c r="C106" s="17"/>
      <c r="D106" s="17"/>
      <c r="E106" s="17"/>
      <c r="F106" s="17"/>
      <c r="G106" s="17"/>
      <c r="H106" s="17"/>
      <c r="I106" s="17"/>
      <c r="J106" s="17"/>
    </row>
    <row collapsed="false" customFormat="false" customHeight="true" hidden="false" ht="44" outlineLevel="0" r="107">
      <c r="A107" s="16" t="s">
        <v>363</v>
      </c>
      <c r="B107" s="16"/>
      <c r="C107" s="16"/>
      <c r="D107" s="16"/>
      <c r="E107" s="16"/>
      <c r="F107" s="16"/>
      <c r="G107" s="16"/>
      <c r="H107" s="16"/>
      <c r="I107" s="16"/>
      <c r="J107" s="16"/>
    </row>
    <row collapsed="false" customFormat="false" customHeight="true" hidden="false" ht="17.9" outlineLevel="0" r="108">
      <c r="A108" s="50" t="s">
        <v>355</v>
      </c>
      <c r="B108" s="50"/>
      <c r="C108" s="50"/>
      <c r="D108" s="50"/>
      <c r="E108" s="50"/>
      <c r="F108" s="50"/>
      <c r="G108" s="50"/>
      <c r="O108" s="50" t="s">
        <v>356</v>
      </c>
      <c r="P108" s="50"/>
      <c r="Q108" s="50"/>
      <c r="R108" s="50"/>
      <c r="S108" s="50"/>
      <c r="T108" s="50"/>
      <c r="U108" s="50"/>
    </row>
    <row collapsed="false" customFormat="false" customHeight="false" hidden="false" ht="14.5" outlineLevel="0" r="109">
      <c r="A109" s="44" t="s">
        <v>191</v>
      </c>
      <c r="B109" s="44"/>
      <c r="C109" s="44"/>
      <c r="E109" s="20" t="n">
        <v>0</v>
      </c>
      <c r="O109" s="44" t="s">
        <v>191</v>
      </c>
      <c r="P109" s="44"/>
      <c r="Q109" s="44"/>
      <c r="S109" s="20" t="n">
        <f aca="false">E109</f>
        <v>0</v>
      </c>
    </row>
    <row collapsed="false" customFormat="false" customHeight="false" hidden="false" ht="14.5" outlineLevel="0" r="110">
      <c r="A110" s="51"/>
      <c r="B110" s="52" t="s">
        <v>193</v>
      </c>
      <c r="C110" s="52" t="s">
        <v>194</v>
      </c>
      <c r="D110" s="52" t="s">
        <v>195</v>
      </c>
      <c r="E110" s="52" t="s">
        <v>196</v>
      </c>
      <c r="F110" s="52" t="s">
        <v>197</v>
      </c>
      <c r="G110" s="53" t="s">
        <v>198</v>
      </c>
      <c r="K110" s="37"/>
      <c r="L110" s="37"/>
      <c r="M110" s="37"/>
      <c r="O110" s="54"/>
      <c r="P110" s="54"/>
      <c r="Q110" s="54"/>
      <c r="R110" s="54"/>
      <c r="S110" s="54"/>
      <c r="T110" s="54"/>
      <c r="U110" s="54"/>
    </row>
    <row collapsed="false" customFormat="false" customHeight="false" hidden="false" ht="14.5" outlineLevel="0" r="111">
      <c r="A111" s="55" t="s">
        <v>201</v>
      </c>
      <c r="B111" s="56" t="inlineStr">
        <f aca="false">'data.in'!B31</f>
        <is>
          <t/>
        </is>
      </c>
      <c r="C111" s="56" t="inlineStr">
        <f aca="false">'data.in'!C31</f>
        <is>
          <t/>
        </is>
      </c>
      <c r="D111" s="56" t="inlineStr">
        <f aca="false">'data.in'!D31</f>
        <is>
          <t/>
        </is>
      </c>
      <c r="E111" s="56" t="inlineStr">
        <f aca="false">'data.in'!E31</f>
        <is>
          <t/>
        </is>
      </c>
      <c r="F111" s="56" t="inlineStr">
        <f aca="false">'data.in'!F31</f>
        <is>
          <t/>
        </is>
      </c>
      <c r="G111" s="57" t="inlineStr">
        <f aca="false">'data.in'!G31</f>
        <is>
          <t/>
        </is>
      </c>
      <c r="K111" s="37"/>
      <c r="L111" s="37"/>
      <c r="M111" s="37"/>
      <c r="O111" s="54"/>
      <c r="P111" s="58" t="n">
        <f aca="false">B111*1</f>
        <v>0</v>
      </c>
      <c r="Q111" s="59" t="n">
        <f aca="false">C111*1</f>
        <v>0</v>
      </c>
      <c r="R111" s="59" t="n">
        <f aca="false">D111*1</f>
        <v>0</v>
      </c>
      <c r="S111" s="59" t="n">
        <f aca="false">E111*1</f>
        <v>0</v>
      </c>
      <c r="T111" s="59" t="n">
        <f aca="false">F111*1</f>
        <v>0</v>
      </c>
      <c r="U111" s="60" t="n">
        <f aca="false">G111*1</f>
        <v>0</v>
      </c>
    </row>
    <row collapsed="false" customFormat="false" customHeight="false" hidden="false" ht="14.5" outlineLevel="0" r="112">
      <c r="A112" s="55" t="s">
        <v>203</v>
      </c>
      <c r="B112" s="56" t="inlineStr">
        <f aca="false">'data.in'!B32</f>
        <is>
          <t/>
        </is>
      </c>
      <c r="C112" s="56" t="inlineStr">
        <f aca="false">'data.in'!C32</f>
        <is>
          <t/>
        </is>
      </c>
      <c r="D112" s="56" t="inlineStr">
        <f aca="false">'data.in'!D32</f>
        <is>
          <t/>
        </is>
      </c>
      <c r="E112" s="56" t="inlineStr">
        <f aca="false">'data.in'!E32</f>
        <is>
          <t/>
        </is>
      </c>
      <c r="F112" s="56" t="inlineStr">
        <f aca="false">'data.in'!F32</f>
        <is>
          <t/>
        </is>
      </c>
      <c r="G112" s="57" t="inlineStr">
        <f aca="false">'data.in'!G32</f>
        <is>
          <t/>
        </is>
      </c>
      <c r="K112" s="37"/>
      <c r="L112" s="61" t="s">
        <v>319</v>
      </c>
      <c r="M112" s="37"/>
      <c r="O112" s="54"/>
      <c r="P112" s="62" t="n">
        <f aca="false">B112*1</f>
        <v>0</v>
      </c>
      <c r="Q112" s="59" t="n">
        <f aca="false">C112*1</f>
        <v>0</v>
      </c>
      <c r="R112" s="59" t="n">
        <f aca="false">D112*1</f>
        <v>0</v>
      </c>
      <c r="S112" s="59" t="n">
        <f aca="false">E112*1</f>
        <v>0</v>
      </c>
      <c r="T112" s="59" t="n">
        <f aca="false">F112*1</f>
        <v>0</v>
      </c>
      <c r="U112" s="63" t="n">
        <f aca="false">G112*1</f>
        <v>0</v>
      </c>
    </row>
    <row collapsed="false" customFormat="false" customHeight="false" hidden="false" ht="14.5" outlineLevel="0" r="113">
      <c r="A113" s="55" t="s">
        <v>205</v>
      </c>
      <c r="B113" s="56" t="inlineStr">
        <f aca="false">'data.in'!B33</f>
        <is>
          <t/>
        </is>
      </c>
      <c r="C113" s="56" t="inlineStr">
        <f aca="false">'data.in'!C33</f>
        <is>
          <t/>
        </is>
      </c>
      <c r="D113" s="56" t="inlineStr">
        <f aca="false">'data.in'!D33</f>
        <is>
          <t/>
        </is>
      </c>
      <c r="E113" s="56" t="inlineStr">
        <f aca="false">'data.in'!E33</f>
        <is>
          <t/>
        </is>
      </c>
      <c r="F113" s="56" t="inlineStr">
        <f aca="false">'data.in'!F33</f>
        <is>
          <t/>
        </is>
      </c>
      <c r="G113" s="57" t="inlineStr">
        <f aca="false">'data.in'!G33</f>
        <is>
          <t/>
        </is>
      </c>
      <c r="K113" s="64" t="s">
        <v>357</v>
      </c>
      <c r="L113" s="65" t="s">
        <v>358</v>
      </c>
      <c r="M113" s="66" t="s">
        <v>357</v>
      </c>
      <c r="O113" s="54"/>
      <c r="P113" s="62" t="n">
        <f aca="false">B113*1</f>
        <v>0</v>
      </c>
      <c r="Q113" s="59" t="n">
        <f aca="false">C113*1</f>
        <v>0</v>
      </c>
      <c r="R113" s="59" t="n">
        <f aca="false">D113*1</f>
        <v>3451.8</v>
      </c>
      <c r="S113" s="59" t="n">
        <f aca="false">E113*1</f>
        <v>-0.10974</v>
      </c>
      <c r="T113" s="59" t="n">
        <f aca="false">F113*1</f>
        <v>0.032672</v>
      </c>
      <c r="U113" s="63" t="n">
        <f aca="false">G113*1</f>
        <v>0</v>
      </c>
    </row>
    <row collapsed="false" customFormat="false" customHeight="false" hidden="false" ht="14.5" outlineLevel="0" r="114">
      <c r="A114" s="55" t="s">
        <v>207</v>
      </c>
      <c r="B114" s="56" t="inlineStr">
        <f aca="false">'data.in'!B34</f>
        <is>
          <t/>
        </is>
      </c>
      <c r="C114" s="56" t="inlineStr">
        <f aca="false">'data.in'!C34</f>
        <is>
          <t/>
        </is>
      </c>
      <c r="D114" s="56" t="inlineStr">
        <f aca="false">'data.in'!D34</f>
        <is>
          <t/>
        </is>
      </c>
      <c r="E114" s="56" t="inlineStr">
        <f aca="false">'data.in'!E34</f>
        <is>
          <t/>
        </is>
      </c>
      <c r="F114" s="56" t="inlineStr">
        <f aca="false">'data.in'!F34</f>
        <is>
          <t/>
        </is>
      </c>
      <c r="G114" s="57" t="inlineStr">
        <f aca="false">'data.in'!G34</f>
        <is>
          <t/>
        </is>
      </c>
      <c r="K114" s="37"/>
      <c r="L114" s="37"/>
      <c r="M114" s="37"/>
      <c r="O114" s="54"/>
      <c r="P114" s="62" t="n">
        <f aca="false">B114*1</f>
        <v>0</v>
      </c>
      <c r="Q114" s="59" t="n">
        <f aca="false">C114*1</f>
        <v>0</v>
      </c>
      <c r="R114" s="59" t="n">
        <f aca="false">D114*1</f>
        <v>-0.10974</v>
      </c>
      <c r="S114" s="59" t="n">
        <f aca="false">E114*1</f>
        <v>-18824</v>
      </c>
      <c r="T114" s="59" t="n">
        <f aca="false">F114*1</f>
        <v>0.0008636</v>
      </c>
      <c r="U114" s="63" t="n">
        <f aca="false">G114*1</f>
        <v>0.0013691</v>
      </c>
    </row>
    <row collapsed="false" customFormat="false" customHeight="false" hidden="false" ht="14.5" outlineLevel="0" r="115">
      <c r="A115" s="55" t="s">
        <v>209</v>
      </c>
      <c r="B115" s="56" t="inlineStr">
        <f aca="false">'data.in'!B35</f>
        <is>
          <t/>
        </is>
      </c>
      <c r="C115" s="56" t="inlineStr">
        <f aca="false">'data.in'!C35</f>
        <is>
          <t/>
        </is>
      </c>
      <c r="D115" s="56" t="inlineStr">
        <f aca="false">'data.in'!D35</f>
        <is>
          <t/>
        </is>
      </c>
      <c r="E115" s="56" t="inlineStr">
        <f aca="false">'data.in'!E35</f>
        <is>
          <t/>
        </is>
      </c>
      <c r="F115" s="56" t="inlineStr">
        <f aca="false">'data.in'!F35</f>
        <is>
          <t/>
        </is>
      </c>
      <c r="G115" s="57" t="inlineStr">
        <f aca="false">'data.in'!G35</f>
        <is>
          <t/>
        </is>
      </c>
      <c r="K115" s="37"/>
      <c r="L115" s="37"/>
      <c r="M115" s="37"/>
      <c r="O115" s="54"/>
      <c r="P115" s="62" t="n">
        <f aca="false">B115*1</f>
        <v>0</v>
      </c>
      <c r="Q115" s="59" t="n">
        <f aca="false">C115*1</f>
        <v>0</v>
      </c>
      <c r="R115" s="59" t="n">
        <f aca="false">D115*1</f>
        <v>0.032672</v>
      </c>
      <c r="S115" s="59" t="n">
        <f aca="false">E115*1</f>
        <v>0.0008636</v>
      </c>
      <c r="T115" s="59" t="n">
        <f aca="false">F115*1</f>
        <v>-5942.1</v>
      </c>
      <c r="U115" s="63" t="n">
        <f aca="false">G115*1</f>
        <v>-0.00084838</v>
      </c>
    </row>
    <row collapsed="false" customFormat="false" customHeight="false" hidden="false" ht="14.5" outlineLevel="0" r="116">
      <c r="A116" s="67" t="s">
        <v>211</v>
      </c>
      <c r="B116" s="68" t="inlineStr">
        <f aca="false">'data.in'!B36</f>
        <is>
          <t/>
        </is>
      </c>
      <c r="C116" s="68" t="inlineStr">
        <f aca="false">'data.in'!C36</f>
        <is>
          <t/>
        </is>
      </c>
      <c r="D116" s="68" t="inlineStr">
        <f aca="false">'data.in'!D36</f>
        <is>
          <t/>
        </is>
      </c>
      <c r="E116" s="68" t="inlineStr">
        <f aca="false">'data.in'!E36</f>
        <is>
          <t/>
        </is>
      </c>
      <c r="F116" s="68" t="inlineStr">
        <f aca="false">'data.in'!F36</f>
        <is>
          <t/>
        </is>
      </c>
      <c r="G116" s="69" t="inlineStr">
        <f aca="false">'data.in'!G36</f>
        <is>
          <t/>
        </is>
      </c>
      <c r="K116" s="37"/>
      <c r="L116" s="37"/>
      <c r="M116" s="37"/>
      <c r="O116" s="54"/>
      <c r="P116" s="70" t="n">
        <f aca="false">B116*1</f>
        <v>0</v>
      </c>
      <c r="Q116" s="59" t="n">
        <f aca="false">C116*1</f>
        <v>0</v>
      </c>
      <c r="R116" s="59" t="n">
        <f aca="false">D116*1</f>
        <v>0</v>
      </c>
      <c r="S116" s="59" t="n">
        <f aca="false">E116*1</f>
        <v>0</v>
      </c>
      <c r="T116" s="59" t="n">
        <f aca="false">F116*1</f>
        <v>0</v>
      </c>
      <c r="U116" s="71" t="n">
        <f aca="false">G116*1</f>
        <v>0</v>
      </c>
    </row>
    <row collapsed="false" customFormat="false" customHeight="true" hidden="false" ht="17.9" outlineLevel="0" r="118">
      <c r="A118" s="50" t="s">
        <v>355</v>
      </c>
      <c r="B118" s="50"/>
      <c r="C118" s="50"/>
      <c r="D118" s="50"/>
      <c r="E118" s="50"/>
      <c r="F118" s="50"/>
      <c r="G118" s="50"/>
      <c r="O118" s="50" t="s">
        <v>356</v>
      </c>
      <c r="P118" s="50"/>
      <c r="Q118" s="50"/>
      <c r="R118" s="50"/>
      <c r="S118" s="50"/>
      <c r="T118" s="50"/>
      <c r="U118" s="50"/>
    </row>
    <row collapsed="false" customFormat="false" customHeight="false" hidden="false" ht="14.5" outlineLevel="0" r="119">
      <c r="A119" s="44" t="s">
        <v>191</v>
      </c>
      <c r="B119" s="44"/>
      <c r="C119" s="44"/>
      <c r="E119" s="20" t="n">
        <v>1</v>
      </c>
      <c r="O119" s="44" t="s">
        <v>191</v>
      </c>
      <c r="P119" s="44"/>
      <c r="Q119" s="44"/>
      <c r="S119" s="20" t="n">
        <f aca="false">E119</f>
        <v>1</v>
      </c>
    </row>
    <row collapsed="false" customFormat="false" customHeight="false" hidden="false" ht="14.5" outlineLevel="0" r="120">
      <c r="A120" s="51"/>
      <c r="B120" s="52" t="s">
        <v>193</v>
      </c>
      <c r="C120" s="52" t="s">
        <v>194</v>
      </c>
      <c r="D120" s="52" t="s">
        <v>195</v>
      </c>
      <c r="E120" s="52" t="s">
        <v>196</v>
      </c>
      <c r="F120" s="52" t="s">
        <v>197</v>
      </c>
      <c r="G120" s="53" t="s">
        <v>198</v>
      </c>
      <c r="K120" s="37"/>
      <c r="L120" s="37"/>
      <c r="M120" s="37"/>
      <c r="O120" s="54"/>
      <c r="P120" s="54"/>
      <c r="Q120" s="54"/>
      <c r="R120" s="54"/>
      <c r="S120" s="54"/>
      <c r="T120" s="54"/>
      <c r="U120" s="54"/>
    </row>
    <row collapsed="false" customFormat="false" customHeight="false" hidden="false" ht="14.5" outlineLevel="0" r="121">
      <c r="A121" s="55" t="s">
        <v>201</v>
      </c>
      <c r="B121" s="56" t="inlineStr">
        <f aca="false">'data.in'!B44</f>
        <is>
          <t/>
        </is>
      </c>
      <c r="C121" s="56" t="inlineStr">
        <f aca="false">'data.in'!C44</f>
        <is>
          <t/>
        </is>
      </c>
      <c r="D121" s="56" t="inlineStr">
        <f aca="false">'data.in'!D44</f>
        <is>
          <t/>
        </is>
      </c>
      <c r="E121" s="56" t="inlineStr">
        <f aca="false">'data.in'!E44</f>
        <is>
          <t/>
        </is>
      </c>
      <c r="F121" s="56" t="inlineStr">
        <f aca="false">'data.in'!F44</f>
        <is>
          <t/>
        </is>
      </c>
      <c r="G121" s="57" t="inlineStr">
        <f aca="false">'data.in'!G44</f>
        <is>
          <t/>
        </is>
      </c>
      <c r="K121" s="37"/>
      <c r="L121" s="37"/>
      <c r="M121" s="37"/>
      <c r="O121" s="54"/>
      <c r="P121" s="58" t="n">
        <f aca="false">B121*1</f>
        <v>1.23060400988517E-006</v>
      </c>
      <c r="Q121" s="59" t="n">
        <f aca="false">C121*1</f>
        <v>5.79371367728407E-008</v>
      </c>
      <c r="R121" s="59" t="n">
        <f aca="false">D121*1</f>
        <v>4.41418125012481E-008</v>
      </c>
      <c r="S121" s="59" t="n">
        <f aca="false">E121*1</f>
        <v>9.71243787119321E-008</v>
      </c>
      <c r="T121" s="59" t="n">
        <f aca="false">F121*1</f>
        <v>-6.03037269535696E-007</v>
      </c>
      <c r="U121" s="60" t="n">
        <f aca="false">G121*1</f>
        <v>-5.14832324972541E-007</v>
      </c>
    </row>
    <row collapsed="false" customFormat="false" customHeight="false" hidden="false" ht="14.5" outlineLevel="0" r="122">
      <c r="A122" s="55" t="s">
        <v>203</v>
      </c>
      <c r="B122" s="56" t="inlineStr">
        <f aca="false">'data.in'!B45</f>
        <is>
          <t/>
        </is>
      </c>
      <c r="C122" s="56" t="inlineStr">
        <f aca="false">'data.in'!C45</f>
        <is>
          <t/>
        </is>
      </c>
      <c r="D122" s="56" t="inlineStr">
        <f aca="false">'data.in'!D45</f>
        <is>
          <t/>
        </is>
      </c>
      <c r="E122" s="56" t="inlineStr">
        <f aca="false">'data.in'!E45</f>
        <is>
          <t/>
        </is>
      </c>
      <c r="F122" s="56" t="inlineStr">
        <f aca="false">'data.in'!F45</f>
        <is>
          <t/>
        </is>
      </c>
      <c r="G122" s="57" t="inlineStr">
        <f aca="false">'data.in'!G45</f>
        <is>
          <t/>
        </is>
      </c>
      <c r="K122" s="37"/>
      <c r="L122" s="61" t="s">
        <v>319</v>
      </c>
      <c r="M122" s="37"/>
      <c r="O122" s="54"/>
      <c r="P122" s="62" t="n">
        <f aca="false">B122*1</f>
        <v>-8.78886732501248E-008</v>
      </c>
      <c r="Q122" s="59" t="n">
        <f aca="false">C122*1</f>
        <v>1.82749875478782E-006</v>
      </c>
      <c r="R122" s="59" t="n">
        <f aca="false">D122*1</f>
        <v>-5.54225318002996E-006</v>
      </c>
      <c r="S122" s="59" t="n">
        <f aca="false">E122*1</f>
        <v>3.15545072670993E-006</v>
      </c>
      <c r="T122" s="59" t="n">
        <f aca="false">F122*1</f>
        <v>1.02807001218173E-008</v>
      </c>
      <c r="U122" s="63" t="n">
        <f aca="false">G122*1</f>
        <v>-7.80333335996006E-008</v>
      </c>
    </row>
    <row collapsed="false" customFormat="false" customHeight="false" hidden="false" ht="14.5" outlineLevel="0" r="123">
      <c r="A123" s="55" t="s">
        <v>205</v>
      </c>
      <c r="B123" s="56" t="inlineStr">
        <f aca="false">'data.in'!B46</f>
        <is>
          <t/>
        </is>
      </c>
      <c r="C123" s="56" t="inlineStr">
        <f aca="false">'data.in'!C46</f>
        <is>
          <t/>
        </is>
      </c>
      <c r="D123" s="56" t="inlineStr">
        <f aca="false">'data.in'!D46</f>
        <is>
          <t/>
        </is>
      </c>
      <c r="E123" s="56" t="inlineStr">
        <f aca="false">'data.in'!E46</f>
        <is>
          <t/>
        </is>
      </c>
      <c r="F123" s="56" t="inlineStr">
        <f aca="false">'data.in'!F46</f>
        <is>
          <t/>
        </is>
      </c>
      <c r="G123" s="57" t="inlineStr">
        <f aca="false">'data.in'!G46</f>
        <is>
          <t/>
        </is>
      </c>
      <c r="K123" s="64" t="s">
        <v>357</v>
      </c>
      <c r="L123" s="65" t="s">
        <v>358</v>
      </c>
      <c r="M123" s="66" t="s">
        <v>357</v>
      </c>
      <c r="O123" s="54"/>
      <c r="P123" s="62" t="n">
        <f aca="false">B123*1</f>
        <v>3.88416511432851E-005</v>
      </c>
      <c r="Q123" s="59" t="n">
        <f aca="false">C123*1</f>
        <v>0.0023090327988018</v>
      </c>
      <c r="R123" s="59" t="n">
        <f aca="false">D123*1</f>
        <v>0.0216613586020968</v>
      </c>
      <c r="S123" s="59" t="n">
        <f aca="false">E123*1</f>
        <v>0.00350167983624563</v>
      </c>
      <c r="T123" s="59" t="n">
        <f aca="false">F123*1</f>
        <v>-1.83576405791313E-005</v>
      </c>
      <c r="U123" s="63" t="n">
        <f aca="false">G123*1</f>
        <v>5.27351148676985E-005</v>
      </c>
    </row>
    <row collapsed="false" customFormat="false" customHeight="false" hidden="false" ht="14.5" outlineLevel="0" r="124">
      <c r="A124" s="55" t="s">
        <v>207</v>
      </c>
      <c r="B124" s="56" t="inlineStr">
        <f aca="false">'data.in'!B47</f>
        <is>
          <t/>
        </is>
      </c>
      <c r="C124" s="56" t="inlineStr">
        <f aca="false">'data.in'!C47</f>
        <is>
          <t/>
        </is>
      </c>
      <c r="D124" s="56" t="inlineStr">
        <f aca="false">'data.in'!D47</f>
        <is>
          <t/>
        </is>
      </c>
      <c r="E124" s="56" t="inlineStr">
        <f aca="false">'data.in'!E47</f>
        <is>
          <t/>
        </is>
      </c>
      <c r="F124" s="56" t="inlineStr">
        <f aca="false">'data.in'!F47</f>
        <is>
          <t/>
        </is>
      </c>
      <c r="G124" s="57" t="inlineStr">
        <f aca="false">'data.in'!G47</f>
        <is>
          <t/>
        </is>
      </c>
      <c r="K124" s="37"/>
      <c r="L124" s="37"/>
      <c r="M124" s="37"/>
      <c r="O124" s="54"/>
      <c r="P124" s="62" t="n">
        <f aca="false">B124*1</f>
        <v>-1.89118483854219E-007</v>
      </c>
      <c r="Q124" s="59" t="n">
        <f aca="false">C124*1</f>
        <v>1.8284088892661E-006</v>
      </c>
      <c r="R124" s="59" t="n">
        <f aca="false">D124*1</f>
        <v>-2.06297365232152E-005</v>
      </c>
      <c r="S124" s="59" t="n">
        <f aca="false">E124*1</f>
        <v>3.36073336794808E-006</v>
      </c>
      <c r="T124" s="59" t="n">
        <f aca="false">F124*1</f>
        <v>2.897084001997E-008</v>
      </c>
      <c r="U124" s="63" t="n">
        <f aca="false">G124*1</f>
        <v>-1.00516771482776E-007</v>
      </c>
    </row>
    <row collapsed="false" customFormat="false" customHeight="false" hidden="false" ht="14.5" outlineLevel="0" r="125">
      <c r="A125" s="55" t="s">
        <v>209</v>
      </c>
      <c r="B125" s="56" t="inlineStr">
        <f aca="false">'data.in'!B48</f>
        <is>
          <t/>
        </is>
      </c>
      <c r="C125" s="56" t="inlineStr">
        <f aca="false">'data.in'!C48</f>
        <is>
          <t/>
        </is>
      </c>
      <c r="D125" s="56" t="inlineStr">
        <f aca="false">'data.in'!D48</f>
        <is>
          <t/>
        </is>
      </c>
      <c r="E125" s="56" t="inlineStr">
        <f aca="false">'data.in'!E48</f>
        <is>
          <t/>
        </is>
      </c>
      <c r="F125" s="56" t="inlineStr">
        <f aca="false">'data.in'!F48</f>
        <is>
          <t/>
        </is>
      </c>
      <c r="G125" s="57" t="inlineStr">
        <f aca="false">'data.in'!G48</f>
        <is>
          <t/>
        </is>
      </c>
      <c r="K125" s="37"/>
      <c r="L125" s="37"/>
      <c r="M125" s="37"/>
      <c r="O125" s="54"/>
      <c r="P125" s="62" t="n">
        <f aca="false">B125*1</f>
        <v>-6.12039845977034E-007</v>
      </c>
      <c r="Q125" s="59" t="n">
        <f aca="false">C125*1</f>
        <v>1.44762767249126E-008</v>
      </c>
      <c r="R125" s="59" t="n">
        <f aca="false">D125*1</f>
        <v>3.8190357343984E-007</v>
      </c>
      <c r="S125" s="59" t="n">
        <f aca="false">E125*1</f>
        <v>1.84232621467798E-008</v>
      </c>
      <c r="T125" s="59" t="n">
        <f aca="false">F125*1</f>
        <v>2.99673530194708E-007</v>
      </c>
      <c r="U125" s="63" t="n">
        <f aca="false">G125*1</f>
        <v>2.55622139011483E-007</v>
      </c>
    </row>
    <row collapsed="false" customFormat="false" customHeight="false" hidden="false" ht="14.5" outlineLevel="0" r="126">
      <c r="A126" s="67" t="s">
        <v>211</v>
      </c>
      <c r="B126" s="68" t="inlineStr">
        <f aca="false">'data.in'!B49</f>
        <is>
          <t/>
        </is>
      </c>
      <c r="C126" s="68" t="inlineStr">
        <f aca="false">'data.in'!C49</f>
        <is>
          <t/>
        </is>
      </c>
      <c r="D126" s="68" t="inlineStr">
        <f aca="false">'data.in'!D49</f>
        <is>
          <t/>
        </is>
      </c>
      <c r="E126" s="68" t="inlineStr">
        <f aca="false">'data.in'!E49</f>
        <is>
          <t/>
        </is>
      </c>
      <c r="F126" s="68" t="inlineStr">
        <f aca="false">'data.in'!F49</f>
        <is>
          <t/>
        </is>
      </c>
      <c r="G126" s="69" t="inlineStr">
        <f aca="false">'data.in'!G49</f>
        <is>
          <t/>
        </is>
      </c>
      <c r="K126" s="37"/>
      <c r="L126" s="37"/>
      <c r="M126" s="37"/>
      <c r="O126" s="54"/>
      <c r="P126" s="70" t="n">
        <f aca="false">B126*1</f>
        <v>4.89505005611583E-008</v>
      </c>
      <c r="Q126" s="59" t="n">
        <f aca="false">C126*1</f>
        <v>-1.12612776599101E-007</v>
      </c>
      <c r="R126" s="59" t="n">
        <f aca="false">D126*1</f>
        <v>-6.91413385122316E-008</v>
      </c>
      <c r="S126" s="59" t="n">
        <f aca="false">E126*1</f>
        <v>1.15974471932102E-007</v>
      </c>
      <c r="T126" s="59" t="n">
        <f aca="false">F126*1</f>
        <v>-3.40117129525711E-008</v>
      </c>
      <c r="U126" s="71" t="n">
        <f aca="false">G126*1</f>
        <v>8.80477044433348E-010</v>
      </c>
    </row>
    <row collapsed="false" customFormat="false" customHeight="true" hidden="false" ht="17.9" outlineLevel="0" r="128">
      <c r="A128" s="50" t="s">
        <v>355</v>
      </c>
      <c r="B128" s="50"/>
      <c r="C128" s="50"/>
      <c r="D128" s="50"/>
      <c r="E128" s="50"/>
      <c r="F128" s="50"/>
      <c r="G128" s="50"/>
      <c r="O128" s="50" t="s">
        <v>356</v>
      </c>
      <c r="P128" s="50"/>
      <c r="Q128" s="50"/>
      <c r="R128" s="50"/>
      <c r="S128" s="50"/>
      <c r="T128" s="50"/>
      <c r="U128" s="50"/>
    </row>
    <row collapsed="false" customFormat="false" customHeight="false" hidden="false" ht="14.5" outlineLevel="0" r="129">
      <c r="A129" s="44" t="s">
        <v>191</v>
      </c>
      <c r="B129" s="44"/>
      <c r="C129" s="44"/>
      <c r="E129" s="20" t="n">
        <v>2</v>
      </c>
      <c r="O129" s="44" t="s">
        <v>191</v>
      </c>
      <c r="P129" s="44"/>
      <c r="Q129" s="44"/>
      <c r="S129" s="20" t="n">
        <f aca="false">E129</f>
        <v>2</v>
      </c>
    </row>
    <row collapsed="false" customFormat="false" customHeight="false" hidden="false" ht="14.5" outlineLevel="0" r="130">
      <c r="A130" s="51"/>
      <c r="B130" s="52" t="s">
        <v>193</v>
      </c>
      <c r="C130" s="52" t="s">
        <v>194</v>
      </c>
      <c r="D130" s="52" t="s">
        <v>195</v>
      </c>
      <c r="E130" s="52" t="s">
        <v>196</v>
      </c>
      <c r="F130" s="52" t="s">
        <v>197</v>
      </c>
      <c r="G130" s="53" t="s">
        <v>198</v>
      </c>
      <c r="K130" s="37"/>
      <c r="L130" s="37"/>
      <c r="M130" s="37"/>
      <c r="O130" s="54"/>
      <c r="P130" s="54"/>
      <c r="Q130" s="54"/>
      <c r="R130" s="54"/>
      <c r="S130" s="54"/>
      <c r="T130" s="54"/>
      <c r="U130" s="54"/>
    </row>
    <row collapsed="false" customFormat="false" customHeight="false" hidden="false" ht="14.5" outlineLevel="0" r="131">
      <c r="A131" s="55" t="s">
        <v>201</v>
      </c>
      <c r="B131" s="56" t="inlineStr">
        <f aca="false">'data.in'!B57</f>
        <is>
          <t/>
        </is>
      </c>
      <c r="C131" s="56" t="inlineStr">
        <f aca="false">'data.in'!C57</f>
        <is>
          <t/>
        </is>
      </c>
      <c r="D131" s="56" t="inlineStr">
        <f aca="false">'data.in'!D57</f>
        <is>
          <t/>
        </is>
      </c>
      <c r="E131" s="56" t="inlineStr">
        <f aca="false">'data.in'!E57</f>
        <is>
          <t/>
        </is>
      </c>
      <c r="F131" s="56" t="inlineStr">
        <f aca="false">'data.in'!F57</f>
        <is>
          <t/>
        </is>
      </c>
      <c r="G131" s="57" t="inlineStr">
        <f aca="false">'data.in'!G57</f>
        <is>
          <t/>
        </is>
      </c>
      <c r="K131" s="37"/>
      <c r="L131" s="37"/>
      <c r="M131" s="37"/>
      <c r="O131" s="54"/>
      <c r="P131" s="58" t="n">
        <f aca="false">B131*1</f>
        <v>913.267698452322</v>
      </c>
      <c r="Q131" s="59" t="n">
        <f aca="false">C131*1</f>
        <v>-0.0435051159261108</v>
      </c>
      <c r="R131" s="59" t="n">
        <f aca="false">D131*1</f>
        <v>-0.0880500325511732</v>
      </c>
      <c r="S131" s="59" t="n">
        <f aca="false">E131*1</f>
        <v>-0.0571399897154268</v>
      </c>
      <c r="T131" s="59" t="n">
        <f aca="false">F131*1</f>
        <v>-455.553849226161</v>
      </c>
      <c r="U131" s="60" t="n">
        <f aca="false">G131*1</f>
        <v>-76.634492860709</v>
      </c>
    </row>
    <row collapsed="false" customFormat="false" customHeight="false" hidden="false" ht="14.5" outlineLevel="0" r="132">
      <c r="A132" s="55" t="s">
        <v>203</v>
      </c>
      <c r="B132" s="56" t="inlineStr">
        <f aca="false">'data.in'!B58</f>
        <is>
          <t/>
        </is>
      </c>
      <c r="C132" s="56" t="inlineStr">
        <f aca="false">'data.in'!C58</f>
        <is>
          <t/>
        </is>
      </c>
      <c r="D132" s="56" t="inlineStr">
        <f aca="false">'data.in'!D58</f>
        <is>
          <t/>
        </is>
      </c>
      <c r="E132" s="56" t="inlineStr">
        <f aca="false">'data.in'!E58</f>
        <is>
          <t/>
        </is>
      </c>
      <c r="F132" s="56" t="inlineStr">
        <f aca="false">'data.in'!F58</f>
        <is>
          <t/>
        </is>
      </c>
      <c r="G132" s="57" t="inlineStr">
        <f aca="false">'data.in'!G58</f>
        <is>
          <t/>
        </is>
      </c>
      <c r="K132" s="37"/>
      <c r="L132" s="61" t="s">
        <v>319</v>
      </c>
      <c r="M132" s="37"/>
      <c r="O132" s="54"/>
      <c r="P132" s="62" t="n">
        <f aca="false">B132*1</f>
        <v>-0.0449385825262107</v>
      </c>
      <c r="Q132" s="59" t="n">
        <f aca="false">C132*1</f>
        <v>1632.92769845232</v>
      </c>
      <c r="R132" s="59" t="n">
        <f aca="false">D132*1</f>
        <v>40.9032769845232</v>
      </c>
      <c r="S132" s="59" t="n">
        <f aca="false">E132*1</f>
        <v>2544.05539690464</v>
      </c>
      <c r="T132" s="59" t="n">
        <f aca="false">F132*1</f>
        <v>0.0264934317523714</v>
      </c>
      <c r="U132" s="63" t="n">
        <f aca="false">G132*1</f>
        <v>-0.360603095356965</v>
      </c>
    </row>
    <row collapsed="false" customFormat="false" customHeight="false" hidden="false" ht="14.5" outlineLevel="0" r="133">
      <c r="A133" s="55" t="s">
        <v>205</v>
      </c>
      <c r="B133" s="56" t="inlineStr">
        <f aca="false">'data.in'!B59</f>
        <is>
          <t/>
        </is>
      </c>
      <c r="C133" s="56" t="inlineStr">
        <f aca="false">'data.in'!C59</f>
        <is>
          <t/>
        </is>
      </c>
      <c r="D133" s="56" t="inlineStr">
        <f aca="false">'data.in'!D59</f>
        <is>
          <t/>
        </is>
      </c>
      <c r="E133" s="56" t="inlineStr">
        <f aca="false">'data.in'!E59</f>
        <is>
          <t/>
        </is>
      </c>
      <c r="F133" s="56" t="inlineStr">
        <f aca="false">'data.in'!F59</f>
        <is>
          <t/>
        </is>
      </c>
      <c r="G133" s="57" t="inlineStr">
        <f aca="false">'data.in'!G59</f>
        <is>
          <t/>
        </is>
      </c>
      <c r="K133" s="64" t="s">
        <v>357</v>
      </c>
      <c r="L133" s="65" t="s">
        <v>358</v>
      </c>
      <c r="M133" s="66" t="s">
        <v>357</v>
      </c>
      <c r="O133" s="54"/>
      <c r="P133" s="62" t="n">
        <f aca="false">B133*1</f>
        <v>-0.0818339617573639</v>
      </c>
      <c r="Q133" s="59" t="n">
        <f aca="false">C133*1</f>
        <v>41.6311547678482</v>
      </c>
      <c r="R133" s="59" t="n">
        <f aca="false">D133*1</f>
        <v>698.506007988018</v>
      </c>
      <c r="S133" s="59" t="n">
        <f aca="false">E133*1</f>
        <v>78.2850936595107</v>
      </c>
      <c r="T133" s="59" t="n">
        <f aca="false">F133*1</f>
        <v>0.0732222221667499</v>
      </c>
      <c r="U133" s="63" t="n">
        <f aca="false">G133*1</f>
        <v>0.0252203460808787</v>
      </c>
    </row>
    <row collapsed="false" customFormat="false" customHeight="false" hidden="false" ht="14.5" outlineLevel="0" r="134">
      <c r="A134" s="55" t="s">
        <v>207</v>
      </c>
      <c r="B134" s="56" t="inlineStr">
        <f aca="false">'data.in'!B60</f>
        <is>
          <t/>
        </is>
      </c>
      <c r="C134" s="56" t="inlineStr">
        <f aca="false">'data.in'!C60</f>
        <is>
          <t/>
        </is>
      </c>
      <c r="D134" s="56" t="inlineStr">
        <f aca="false">'data.in'!D60</f>
        <is>
          <t/>
        </is>
      </c>
      <c r="E134" s="56" t="inlineStr">
        <f aca="false">'data.in'!E60</f>
        <is>
          <t/>
        </is>
      </c>
      <c r="F134" s="56" t="inlineStr">
        <f aca="false">'data.in'!F60</f>
        <is>
          <t/>
        </is>
      </c>
      <c r="G134" s="57" t="inlineStr">
        <f aca="false">'data.in'!G60</f>
        <is>
          <t/>
        </is>
      </c>
      <c r="K134" s="37"/>
      <c r="L134" s="37"/>
      <c r="M134" s="37"/>
      <c r="O134" s="54"/>
      <c r="P134" s="62" t="n">
        <f aca="false">B134*1</f>
        <v>-0.0641467270094858</v>
      </c>
      <c r="Q134" s="59" t="n">
        <f aca="false">C134*1</f>
        <v>2543.75539690464</v>
      </c>
      <c r="R134" s="59" t="n">
        <f aca="false">D134*1</f>
        <v>77.2602769845232</v>
      </c>
      <c r="S134" s="59" t="n">
        <f aca="false">E134*1</f>
        <v>4862.75539690464</v>
      </c>
      <c r="T134" s="59" t="n">
        <f aca="false">F134*1</f>
        <v>0.021346751572641</v>
      </c>
      <c r="U134" s="63" t="n">
        <f aca="false">G134*1</f>
        <v>-0.561455396904643</v>
      </c>
    </row>
    <row collapsed="false" customFormat="false" customHeight="false" hidden="false" ht="14.5" outlineLevel="0" r="135">
      <c r="A135" s="55" t="s">
        <v>209</v>
      </c>
      <c r="B135" s="56" t="inlineStr">
        <f aca="false">'data.in'!B61</f>
        <is>
          <t/>
        </is>
      </c>
      <c r="C135" s="56" t="inlineStr">
        <f aca="false">'data.in'!C61</f>
        <is>
          <t/>
        </is>
      </c>
      <c r="D135" s="56" t="inlineStr">
        <f aca="false">'data.in'!D61</f>
        <is>
          <t/>
        </is>
      </c>
      <c r="E135" s="56" t="inlineStr">
        <f aca="false">'data.in'!E61</f>
        <is>
          <t/>
        </is>
      </c>
      <c r="F135" s="56" t="inlineStr">
        <f aca="false">'data.in'!F61</f>
        <is>
          <t/>
        </is>
      </c>
      <c r="G135" s="57" t="inlineStr">
        <f aca="false">'data.in'!G61</f>
        <is>
          <t/>
        </is>
      </c>
      <c r="K135" s="37"/>
      <c r="L135" s="37"/>
      <c r="M135" s="37"/>
      <c r="O135" s="54"/>
      <c r="P135" s="62" t="n">
        <f aca="false">B135*1</f>
        <v>-455.513849226161</v>
      </c>
      <c r="Q135" s="59" t="n">
        <f aca="false">C135*1</f>
        <v>0.021828392910634</v>
      </c>
      <c r="R135" s="59" t="n">
        <f aca="false">D135*1</f>
        <v>0.0785810285571642</v>
      </c>
      <c r="S135" s="59" t="n">
        <f aca="false">E135*1</f>
        <v>0.012119126210684</v>
      </c>
      <c r="T135" s="59" t="n">
        <f aca="false">F135*1</f>
        <v>227.268309535696</v>
      </c>
      <c r="U135" s="63" t="n">
        <f aca="false">G135*1</f>
        <v>38.9813849226161</v>
      </c>
    </row>
    <row collapsed="false" customFormat="false" customHeight="false" hidden="false" ht="14.5" outlineLevel="0" r="136">
      <c r="A136" s="67" t="s">
        <v>211</v>
      </c>
      <c r="B136" s="68" t="inlineStr">
        <f aca="false">'data.in'!B62</f>
        <is>
          <t/>
        </is>
      </c>
      <c r="C136" s="68" t="inlineStr">
        <f aca="false">'data.in'!C62</f>
        <is>
          <t/>
        </is>
      </c>
      <c r="D136" s="68" t="inlineStr">
        <f aca="false">'data.in'!D62</f>
        <is>
          <t/>
        </is>
      </c>
      <c r="E136" s="68" t="inlineStr">
        <f aca="false">'data.in'!E62</f>
        <is>
          <t/>
        </is>
      </c>
      <c r="F136" s="68" t="inlineStr">
        <f aca="false">'data.in'!F62</f>
        <is>
          <t/>
        </is>
      </c>
      <c r="G136" s="69" t="inlineStr">
        <f aca="false">'data.in'!G62</f>
        <is>
          <t/>
        </is>
      </c>
      <c r="K136" s="37"/>
      <c r="L136" s="37"/>
      <c r="M136" s="37"/>
      <c r="O136" s="54"/>
      <c r="P136" s="70" t="n">
        <f aca="false">B136*1</f>
        <v>-75.6252158761857</v>
      </c>
      <c r="Q136" s="59" t="n">
        <f aca="false">C136*1</f>
        <v>-0.366746761857214</v>
      </c>
      <c r="R136" s="59" t="n">
        <f aca="false">D136*1</f>
        <v>0.0519581690464304</v>
      </c>
      <c r="S136" s="59" t="n">
        <f aca="false">E136*1</f>
        <v>-0.599555968047928</v>
      </c>
      <c r="T136" s="59" t="n">
        <f aca="false">F136*1</f>
        <v>38.4471079380929</v>
      </c>
      <c r="U136" s="71" t="n">
        <f aca="false">G136*1</f>
        <v>3551.78309535696</v>
      </c>
    </row>
    <row collapsed="false" customFormat="false" customHeight="true" hidden="false" ht="24.6" outlineLevel="0" r="139">
      <c r="A139" s="17" t="s">
        <v>364</v>
      </c>
      <c r="B139" s="17"/>
      <c r="C139" s="17"/>
      <c r="D139" s="17"/>
      <c r="E139" s="17"/>
      <c r="F139" s="17"/>
      <c r="G139" s="17"/>
      <c r="H139" s="17"/>
      <c r="I139" s="17"/>
      <c r="J139" s="17"/>
    </row>
    <row collapsed="false" customFormat="false" customHeight="true" hidden="false" ht="58.2" outlineLevel="0" r="140">
      <c r="A140" s="16" t="s">
        <v>365</v>
      </c>
      <c r="B140" s="16"/>
      <c r="C140" s="16"/>
      <c r="D140" s="16"/>
      <c r="E140" s="16"/>
      <c r="F140" s="16"/>
      <c r="G140" s="16"/>
      <c r="H140" s="16"/>
      <c r="I140" s="16"/>
      <c r="J140" s="16"/>
    </row>
    <row collapsed="false" customFormat="false" customHeight="true" hidden="false" ht="17.9" outlineLevel="0" r="141">
      <c r="A141" s="50" t="s">
        <v>355</v>
      </c>
      <c r="B141" s="50"/>
      <c r="C141" s="50"/>
      <c r="D141" s="50"/>
      <c r="E141" s="50"/>
      <c r="F141" s="50"/>
      <c r="G141" s="50"/>
      <c r="O141" s="50" t="s">
        <v>356</v>
      </c>
      <c r="P141" s="50"/>
      <c r="Q141" s="50"/>
      <c r="R141" s="50"/>
      <c r="S141" s="50"/>
      <c r="T141" s="50"/>
      <c r="U141" s="50"/>
    </row>
    <row collapsed="false" customFormat="false" customHeight="false" hidden="false" ht="14.5" outlineLevel="0" r="142">
      <c r="A142" s="44" t="s">
        <v>191</v>
      </c>
      <c r="B142" s="44"/>
      <c r="C142" s="44"/>
      <c r="E142" s="20" t="n">
        <v>0</v>
      </c>
      <c r="O142" s="44" t="s">
        <v>191</v>
      </c>
      <c r="P142" s="44"/>
      <c r="Q142" s="44"/>
      <c r="S142" s="20" t="n">
        <f aca="false">E142</f>
        <v>0</v>
      </c>
    </row>
    <row collapsed="false" customFormat="false" customHeight="false" hidden="false" ht="14.5" outlineLevel="0" r="143">
      <c r="A143" s="51"/>
      <c r="B143" s="52" t="s">
        <v>193</v>
      </c>
      <c r="C143" s="52" t="s">
        <v>194</v>
      </c>
      <c r="D143" s="52" t="s">
        <v>195</v>
      </c>
      <c r="E143" s="52" t="s">
        <v>196</v>
      </c>
      <c r="F143" s="52" t="s">
        <v>197</v>
      </c>
      <c r="G143" s="53" t="s">
        <v>198</v>
      </c>
      <c r="K143" s="37"/>
      <c r="L143" s="37"/>
      <c r="M143" s="37"/>
      <c r="O143" s="54"/>
      <c r="P143" s="54"/>
      <c r="Q143" s="54"/>
      <c r="R143" s="54"/>
      <c r="S143" s="54"/>
      <c r="T143" s="54"/>
      <c r="U143" s="54"/>
    </row>
    <row collapsed="false" customFormat="false" customHeight="false" hidden="false" ht="14.5" outlineLevel="0" r="144">
      <c r="A144" s="55" t="s">
        <v>201</v>
      </c>
      <c r="B144" s="56" t="inlineStr">
        <f aca="false">'data.in'!B74</f>
        <is>
          <t/>
        </is>
      </c>
      <c r="C144" s="56" t="inlineStr">
        <f aca="false">'data.in'!C74</f>
        <is>
          <t/>
        </is>
      </c>
      <c r="D144" s="56" t="inlineStr">
        <f aca="false">'data.in'!D74</f>
        <is>
          <t/>
        </is>
      </c>
      <c r="E144" s="56" t="inlineStr">
        <f aca="false">'data.in'!E74</f>
        <is>
          <t/>
        </is>
      </c>
      <c r="F144" s="56" t="inlineStr">
        <f aca="false">'data.in'!F74</f>
        <is>
          <t/>
        </is>
      </c>
      <c r="G144" s="57" t="inlineStr">
        <f aca="false">'data.in'!G74</f>
        <is>
          <t/>
        </is>
      </c>
      <c r="K144" s="37"/>
      <c r="L144" s="37"/>
      <c r="M144" s="37"/>
      <c r="O144" s="54"/>
      <c r="P144" s="58" t="n">
        <f aca="false">B144*1</f>
        <v>0</v>
      </c>
      <c r="Q144" s="59" t="n">
        <f aca="false">C144*1</f>
        <v>0</v>
      </c>
      <c r="R144" s="59" t="n">
        <f aca="false">D144*1</f>
        <v>0</v>
      </c>
      <c r="S144" s="59" t="n">
        <f aca="false">E144*1</f>
        <v>0</v>
      </c>
      <c r="T144" s="59" t="n">
        <f aca="false">F144*1</f>
        <v>0</v>
      </c>
      <c r="U144" s="60" t="n">
        <f aca="false">G144*1</f>
        <v>0</v>
      </c>
    </row>
    <row collapsed="false" customFormat="false" customHeight="false" hidden="false" ht="14.5" outlineLevel="0" r="145">
      <c r="A145" s="55" t="s">
        <v>203</v>
      </c>
      <c r="B145" s="56" t="inlineStr">
        <f aca="false">'data.in'!B75</f>
        <is>
          <t/>
        </is>
      </c>
      <c r="C145" s="56" t="inlineStr">
        <f aca="false">'data.in'!C75</f>
        <is>
          <t/>
        </is>
      </c>
      <c r="D145" s="56" t="inlineStr">
        <f aca="false">'data.in'!D75</f>
        <is>
          <t/>
        </is>
      </c>
      <c r="E145" s="56" t="inlineStr">
        <f aca="false">'data.in'!E75</f>
        <is>
          <t/>
        </is>
      </c>
      <c r="F145" s="56" t="inlineStr">
        <f aca="false">'data.in'!F75</f>
        <is>
          <t/>
        </is>
      </c>
      <c r="G145" s="57" t="inlineStr">
        <f aca="false">'data.in'!G75</f>
        <is>
          <t/>
        </is>
      </c>
      <c r="K145" s="37"/>
      <c r="L145" s="61" t="s">
        <v>319</v>
      </c>
      <c r="M145" s="37"/>
      <c r="O145" s="54"/>
      <c r="P145" s="62" t="n">
        <f aca="false">B145*1</f>
        <v>0</v>
      </c>
      <c r="Q145" s="59" t="n">
        <f aca="false">C145*1</f>
        <v>0</v>
      </c>
      <c r="R145" s="59" t="n">
        <f aca="false">D145*1</f>
        <v>0</v>
      </c>
      <c r="S145" s="59" t="n">
        <f aca="false">E145*1</f>
        <v>0</v>
      </c>
      <c r="T145" s="59" t="n">
        <f aca="false">F145*1</f>
        <v>0</v>
      </c>
      <c r="U145" s="63" t="n">
        <f aca="false">G145*1</f>
        <v>0</v>
      </c>
    </row>
    <row collapsed="false" customFormat="false" customHeight="false" hidden="false" ht="14.5" outlineLevel="0" r="146">
      <c r="A146" s="55" t="s">
        <v>205</v>
      </c>
      <c r="B146" s="56" t="inlineStr">
        <f aca="false">'data.in'!B76</f>
        <is>
          <t/>
        </is>
      </c>
      <c r="C146" s="56" t="inlineStr">
        <f aca="false">'data.in'!C76</f>
        <is>
          <t/>
        </is>
      </c>
      <c r="D146" s="56" t="inlineStr">
        <f aca="false">'data.in'!D76</f>
        <is>
          <t/>
        </is>
      </c>
      <c r="E146" s="56" t="inlineStr">
        <f aca="false">'data.in'!E76</f>
        <is>
          <t/>
        </is>
      </c>
      <c r="F146" s="56" t="inlineStr">
        <f aca="false">'data.in'!F76</f>
        <is>
          <t/>
        </is>
      </c>
      <c r="G146" s="57" t="inlineStr">
        <f aca="false">'data.in'!G76</f>
        <is>
          <t/>
        </is>
      </c>
      <c r="K146" s="64" t="s">
        <v>357</v>
      </c>
      <c r="L146" s="65" t="s">
        <v>358</v>
      </c>
      <c r="M146" s="66" t="s">
        <v>357</v>
      </c>
      <c r="O146" s="54"/>
      <c r="P146" s="62" t="n">
        <f aca="false">B146*1</f>
        <v>0</v>
      </c>
      <c r="Q146" s="59" t="n">
        <f aca="false">C146*1</f>
        <v>0</v>
      </c>
      <c r="R146" s="59" t="n">
        <f aca="false">D146*1</f>
        <v>0</v>
      </c>
      <c r="S146" s="59" t="n">
        <f aca="false">E146*1</f>
        <v>0</v>
      </c>
      <c r="T146" s="59" t="n">
        <f aca="false">F146*1</f>
        <v>0</v>
      </c>
      <c r="U146" s="63" t="n">
        <f aca="false">G146*1</f>
        <v>0</v>
      </c>
    </row>
    <row collapsed="false" customFormat="false" customHeight="false" hidden="false" ht="14.5" outlineLevel="0" r="147">
      <c r="A147" s="55" t="s">
        <v>207</v>
      </c>
      <c r="B147" s="56" t="inlineStr">
        <f aca="false">'data.in'!B77</f>
        <is>
          <t/>
        </is>
      </c>
      <c r="C147" s="56" t="inlineStr">
        <f aca="false">'data.in'!C77</f>
        <is>
          <t/>
        </is>
      </c>
      <c r="D147" s="56" t="inlineStr">
        <f aca="false">'data.in'!D77</f>
        <is>
          <t/>
        </is>
      </c>
      <c r="E147" s="56" t="inlineStr">
        <f aca="false">'data.in'!E77</f>
        <is>
          <t/>
        </is>
      </c>
      <c r="F147" s="56" t="inlineStr">
        <f aca="false">'data.in'!F77</f>
        <is>
          <t/>
        </is>
      </c>
      <c r="G147" s="57" t="inlineStr">
        <f aca="false">'data.in'!G77</f>
        <is>
          <t/>
        </is>
      </c>
      <c r="K147" s="37"/>
      <c r="L147" s="37"/>
      <c r="M147" s="37"/>
      <c r="O147" s="54"/>
      <c r="P147" s="62" t="n">
        <f aca="false">B147*1</f>
        <v>0</v>
      </c>
      <c r="Q147" s="59" t="n">
        <f aca="false">C147*1</f>
        <v>0</v>
      </c>
      <c r="R147" s="59" t="n">
        <f aca="false">D147*1</f>
        <v>0</v>
      </c>
      <c r="S147" s="59" t="n">
        <f aca="false">E147*1</f>
        <v>0</v>
      </c>
      <c r="T147" s="59" t="n">
        <f aca="false">F147*1</f>
        <v>0</v>
      </c>
      <c r="U147" s="63" t="n">
        <f aca="false">G147*1</f>
        <v>0</v>
      </c>
    </row>
    <row collapsed="false" customFormat="false" customHeight="false" hidden="false" ht="14.5" outlineLevel="0" r="148">
      <c r="A148" s="55" t="s">
        <v>209</v>
      </c>
      <c r="B148" s="56" t="inlineStr">
        <f aca="false">'data.in'!B78</f>
        <is>
          <t/>
        </is>
      </c>
      <c r="C148" s="56" t="inlineStr">
        <f aca="false">'data.in'!C78</f>
        <is>
          <t/>
        </is>
      </c>
      <c r="D148" s="56" t="inlineStr">
        <f aca="false">'data.in'!D78</f>
        <is>
          <t/>
        </is>
      </c>
      <c r="E148" s="56" t="inlineStr">
        <f aca="false">'data.in'!E78</f>
        <is>
          <t/>
        </is>
      </c>
      <c r="F148" s="56" t="inlineStr">
        <f aca="false">'data.in'!F78</f>
        <is>
          <t/>
        </is>
      </c>
      <c r="G148" s="57" t="inlineStr">
        <f aca="false">'data.in'!G78</f>
        <is>
          <t/>
        </is>
      </c>
      <c r="K148" s="37"/>
      <c r="L148" s="37"/>
      <c r="M148" s="37"/>
      <c r="O148" s="54"/>
      <c r="P148" s="62" t="n">
        <f aca="false">B148*1</f>
        <v>0</v>
      </c>
      <c r="Q148" s="59" t="n">
        <f aca="false">C148*1</f>
        <v>0</v>
      </c>
      <c r="R148" s="59" t="n">
        <f aca="false">D148*1</f>
        <v>0</v>
      </c>
      <c r="S148" s="59" t="n">
        <f aca="false">E148*1</f>
        <v>0</v>
      </c>
      <c r="T148" s="59" t="n">
        <f aca="false">F148*1</f>
        <v>0</v>
      </c>
      <c r="U148" s="63" t="n">
        <f aca="false">G148*1</f>
        <v>0</v>
      </c>
    </row>
    <row collapsed="false" customFormat="false" customHeight="false" hidden="false" ht="14.5" outlineLevel="0" r="149">
      <c r="A149" s="67" t="s">
        <v>211</v>
      </c>
      <c r="B149" s="68" t="inlineStr">
        <f aca="false">'data.in'!B79</f>
        <is>
          <t/>
        </is>
      </c>
      <c r="C149" s="68" t="inlineStr">
        <f aca="false">'data.in'!C79</f>
        <is>
          <t/>
        </is>
      </c>
      <c r="D149" s="68" t="inlineStr">
        <f aca="false">'data.in'!D79</f>
        <is>
          <t/>
        </is>
      </c>
      <c r="E149" s="68" t="inlineStr">
        <f aca="false">'data.in'!E79</f>
        <is>
          <t/>
        </is>
      </c>
      <c r="F149" s="68" t="inlineStr">
        <f aca="false">'data.in'!F79</f>
        <is>
          <t/>
        </is>
      </c>
      <c r="G149" s="69" t="inlineStr">
        <f aca="false">'data.in'!G79</f>
        <is>
          <t/>
        </is>
      </c>
      <c r="K149" s="37"/>
      <c r="L149" s="37"/>
      <c r="M149" s="37"/>
      <c r="O149" s="54"/>
      <c r="P149" s="70" t="n">
        <f aca="false">B149*1</f>
        <v>0</v>
      </c>
      <c r="Q149" s="59" t="n">
        <f aca="false">C149*1</f>
        <v>0</v>
      </c>
      <c r="R149" s="59" t="n">
        <f aca="false">D149*1</f>
        <v>0</v>
      </c>
      <c r="S149" s="59" t="n">
        <f aca="false">E149*1</f>
        <v>0</v>
      </c>
      <c r="T149" s="59" t="n">
        <f aca="false">F149*1</f>
        <v>0</v>
      </c>
      <c r="U149" s="71" t="n">
        <f aca="false">G149*1</f>
        <v>0</v>
      </c>
    </row>
    <row collapsed="false" customFormat="false" customHeight="true" hidden="false" ht="17.9" outlineLevel="0" r="151">
      <c r="A151" s="50" t="s">
        <v>355</v>
      </c>
      <c r="B151" s="50"/>
      <c r="C151" s="50"/>
      <c r="D151" s="50"/>
      <c r="E151" s="50"/>
      <c r="F151" s="50"/>
      <c r="G151" s="50"/>
      <c r="O151" s="50" t="s">
        <v>356</v>
      </c>
      <c r="P151" s="50"/>
      <c r="Q151" s="50"/>
      <c r="R151" s="50"/>
      <c r="S151" s="50"/>
      <c r="T151" s="50"/>
      <c r="U151" s="50"/>
    </row>
    <row collapsed="false" customFormat="false" customHeight="false" hidden="false" ht="14.5" outlineLevel="0" r="152">
      <c r="A152" s="44" t="s">
        <v>191</v>
      </c>
      <c r="B152" s="44"/>
      <c r="C152" s="44"/>
      <c r="E152" s="20" t="n">
        <v>1</v>
      </c>
      <c r="O152" s="44" t="s">
        <v>191</v>
      </c>
      <c r="P152" s="44"/>
      <c r="Q152" s="44"/>
      <c r="S152" s="20" t="n">
        <f aca="false">E152</f>
        <v>1</v>
      </c>
    </row>
    <row collapsed="false" customFormat="false" customHeight="false" hidden="false" ht="14.5" outlineLevel="0" r="153">
      <c r="A153" s="51"/>
      <c r="B153" s="52" t="s">
        <v>193</v>
      </c>
      <c r="C153" s="52" t="s">
        <v>194</v>
      </c>
      <c r="D153" s="52" t="s">
        <v>195</v>
      </c>
      <c r="E153" s="52" t="s">
        <v>196</v>
      </c>
      <c r="F153" s="52" t="s">
        <v>197</v>
      </c>
      <c r="G153" s="53" t="s">
        <v>198</v>
      </c>
      <c r="K153" s="37"/>
      <c r="L153" s="37"/>
      <c r="M153" s="37"/>
      <c r="O153" s="54"/>
      <c r="P153" s="54"/>
      <c r="Q153" s="54"/>
      <c r="R153" s="54"/>
      <c r="S153" s="54"/>
      <c r="T153" s="54"/>
      <c r="U153" s="54"/>
    </row>
    <row collapsed="false" customFormat="false" customHeight="false" hidden="false" ht="14.5" outlineLevel="0" r="154">
      <c r="A154" s="55" t="s">
        <v>201</v>
      </c>
      <c r="B154" s="56" t="inlineStr">
        <f aca="false">'data.in'!B87</f>
        <is>
          <t/>
        </is>
      </c>
      <c r="C154" s="56" t="inlineStr">
        <f aca="false">'data.in'!C87</f>
        <is>
          <t/>
        </is>
      </c>
      <c r="D154" s="56" t="inlineStr">
        <f aca="false">'data.in'!D87</f>
        <is>
          <t/>
        </is>
      </c>
      <c r="E154" s="56" t="inlineStr">
        <f aca="false">'data.in'!E87</f>
        <is>
          <t/>
        </is>
      </c>
      <c r="F154" s="56" t="inlineStr">
        <f aca="false">'data.in'!F87</f>
        <is>
          <t/>
        </is>
      </c>
      <c r="G154" s="57" t="inlineStr">
        <f aca="false">'data.in'!G87</f>
        <is>
          <t/>
        </is>
      </c>
      <c r="K154" s="37"/>
      <c r="L154" s="37"/>
      <c r="M154" s="37"/>
      <c r="O154" s="54"/>
      <c r="P154" s="58" t="n">
        <f aca="false">B154*1</f>
        <v>1.23060400988517E-006</v>
      </c>
      <c r="Q154" s="59" t="n">
        <f aca="false">C154*1</f>
        <v>5.79371367728407E-008</v>
      </c>
      <c r="R154" s="59" t="n">
        <f aca="false">D154*1</f>
        <v>4.41418125012481E-008</v>
      </c>
      <c r="S154" s="59" t="n">
        <f aca="false">E154*1</f>
        <v>9.71243787119321E-008</v>
      </c>
      <c r="T154" s="59" t="n">
        <f aca="false">F154*1</f>
        <v>-6.03037269535696E-007</v>
      </c>
      <c r="U154" s="60" t="n">
        <f aca="false">G154*1</f>
        <v>-5.14832324972541E-007</v>
      </c>
    </row>
    <row collapsed="false" customFormat="false" customHeight="false" hidden="false" ht="14.5" outlineLevel="0" r="155">
      <c r="A155" s="55" t="s">
        <v>203</v>
      </c>
      <c r="B155" s="56" t="inlineStr">
        <f aca="false">'data.in'!B88</f>
        <is>
          <t/>
        </is>
      </c>
      <c r="C155" s="56" t="inlineStr">
        <f aca="false">'data.in'!C88</f>
        <is>
          <t/>
        </is>
      </c>
      <c r="D155" s="56" t="inlineStr">
        <f aca="false">'data.in'!D88</f>
        <is>
          <t/>
        </is>
      </c>
      <c r="E155" s="56" t="inlineStr">
        <f aca="false">'data.in'!E88</f>
        <is>
          <t/>
        </is>
      </c>
      <c r="F155" s="56" t="inlineStr">
        <f aca="false">'data.in'!F88</f>
        <is>
          <t/>
        </is>
      </c>
      <c r="G155" s="57" t="inlineStr">
        <f aca="false">'data.in'!G88</f>
        <is>
          <t/>
        </is>
      </c>
      <c r="K155" s="37"/>
      <c r="L155" s="61" t="s">
        <v>319</v>
      </c>
      <c r="M155" s="37"/>
      <c r="O155" s="54"/>
      <c r="P155" s="62" t="n">
        <f aca="false">B155*1</f>
        <v>-8.78886732501248E-008</v>
      </c>
      <c r="Q155" s="59" t="n">
        <f aca="false">C155*1</f>
        <v>1.82749875478782E-006</v>
      </c>
      <c r="R155" s="59" t="n">
        <f aca="false">D155*1</f>
        <v>-5.54225318002996E-006</v>
      </c>
      <c r="S155" s="59" t="n">
        <f aca="false">E155*1</f>
        <v>3.15545072670993E-006</v>
      </c>
      <c r="T155" s="59" t="n">
        <f aca="false">F155*1</f>
        <v>1.02807001218173E-008</v>
      </c>
      <c r="U155" s="63" t="n">
        <f aca="false">G155*1</f>
        <v>-7.80333335996006E-008</v>
      </c>
    </row>
    <row collapsed="false" customFormat="false" customHeight="false" hidden="false" ht="14.5" outlineLevel="0" r="156">
      <c r="A156" s="55" t="s">
        <v>205</v>
      </c>
      <c r="B156" s="56" t="inlineStr">
        <f aca="false">'data.in'!B89</f>
        <is>
          <t/>
        </is>
      </c>
      <c r="C156" s="56" t="inlineStr">
        <f aca="false">'data.in'!C89</f>
        <is>
          <t/>
        </is>
      </c>
      <c r="D156" s="56" t="inlineStr">
        <f aca="false">'data.in'!D89</f>
        <is>
          <t/>
        </is>
      </c>
      <c r="E156" s="56" t="inlineStr">
        <f aca="false">'data.in'!E89</f>
        <is>
          <t/>
        </is>
      </c>
      <c r="F156" s="56" t="inlineStr">
        <f aca="false">'data.in'!F89</f>
        <is>
          <t/>
        </is>
      </c>
      <c r="G156" s="57" t="inlineStr">
        <f aca="false">'data.in'!G89</f>
        <is>
          <t/>
        </is>
      </c>
      <c r="K156" s="64" t="s">
        <v>357</v>
      </c>
      <c r="L156" s="65" t="s">
        <v>358</v>
      </c>
      <c r="M156" s="66" t="s">
        <v>357</v>
      </c>
      <c r="O156" s="54"/>
      <c r="P156" s="62" t="n">
        <f aca="false">B156*1</f>
        <v>3.88416511432851E-005</v>
      </c>
      <c r="Q156" s="59" t="n">
        <f aca="false">C156*1</f>
        <v>0.0023090327988018</v>
      </c>
      <c r="R156" s="59" t="n">
        <f aca="false">D156*1</f>
        <v>0.0216613586020968</v>
      </c>
      <c r="S156" s="59" t="n">
        <f aca="false">E156*1</f>
        <v>0.00350167983624563</v>
      </c>
      <c r="T156" s="59" t="n">
        <f aca="false">F156*1</f>
        <v>-1.83576405791313E-005</v>
      </c>
      <c r="U156" s="63" t="n">
        <f aca="false">G156*1</f>
        <v>5.27351148676985E-005</v>
      </c>
    </row>
    <row collapsed="false" customFormat="false" customHeight="false" hidden="false" ht="14.5" outlineLevel="0" r="157">
      <c r="A157" s="55" t="s">
        <v>207</v>
      </c>
      <c r="B157" s="56" t="inlineStr">
        <f aca="false">'data.in'!B90</f>
        <is>
          <t/>
        </is>
      </c>
      <c r="C157" s="56" t="inlineStr">
        <f aca="false">'data.in'!C90</f>
        <is>
          <t/>
        </is>
      </c>
      <c r="D157" s="56" t="inlineStr">
        <f aca="false">'data.in'!D90</f>
        <is>
          <t/>
        </is>
      </c>
      <c r="E157" s="56" t="inlineStr">
        <f aca="false">'data.in'!E90</f>
        <is>
          <t/>
        </is>
      </c>
      <c r="F157" s="56" t="inlineStr">
        <f aca="false">'data.in'!F90</f>
        <is>
          <t/>
        </is>
      </c>
      <c r="G157" s="57" t="inlineStr">
        <f aca="false">'data.in'!G90</f>
        <is>
          <t/>
        </is>
      </c>
      <c r="K157" s="37"/>
      <c r="L157" s="37"/>
      <c r="M157" s="37"/>
      <c r="O157" s="54"/>
      <c r="P157" s="62" t="n">
        <f aca="false">B157*1</f>
        <v>-1.89118483854219E-007</v>
      </c>
      <c r="Q157" s="59" t="n">
        <f aca="false">C157*1</f>
        <v>1.8284088892661E-006</v>
      </c>
      <c r="R157" s="59" t="n">
        <f aca="false">D157*1</f>
        <v>-2.06297365232152E-005</v>
      </c>
      <c r="S157" s="59" t="n">
        <f aca="false">E157*1</f>
        <v>3.36073336794808E-006</v>
      </c>
      <c r="T157" s="59" t="n">
        <f aca="false">F157*1</f>
        <v>2.897084001997E-008</v>
      </c>
      <c r="U157" s="63" t="n">
        <f aca="false">G157*1</f>
        <v>-1.00516771482776E-007</v>
      </c>
    </row>
    <row collapsed="false" customFormat="false" customHeight="false" hidden="false" ht="14.5" outlineLevel="0" r="158">
      <c r="A158" s="55" t="s">
        <v>209</v>
      </c>
      <c r="B158" s="56" t="inlineStr">
        <f aca="false">'data.in'!B91</f>
        <is>
          <t/>
        </is>
      </c>
      <c r="C158" s="56" t="inlineStr">
        <f aca="false">'data.in'!C91</f>
        <is>
          <t/>
        </is>
      </c>
      <c r="D158" s="56" t="inlineStr">
        <f aca="false">'data.in'!D91</f>
        <is>
          <t/>
        </is>
      </c>
      <c r="E158" s="56" t="inlineStr">
        <f aca="false">'data.in'!E91</f>
        <is>
          <t/>
        </is>
      </c>
      <c r="F158" s="56" t="inlineStr">
        <f aca="false">'data.in'!F91</f>
        <is>
          <t/>
        </is>
      </c>
      <c r="G158" s="57" t="inlineStr">
        <f aca="false">'data.in'!G91</f>
        <is>
          <t/>
        </is>
      </c>
      <c r="K158" s="37"/>
      <c r="L158" s="37"/>
      <c r="M158" s="37"/>
      <c r="O158" s="54"/>
      <c r="P158" s="62" t="n">
        <f aca="false">B158*1</f>
        <v>-6.12039845977034E-007</v>
      </c>
      <c r="Q158" s="59" t="n">
        <f aca="false">C158*1</f>
        <v>1.44762767249126E-008</v>
      </c>
      <c r="R158" s="59" t="n">
        <f aca="false">D158*1</f>
        <v>3.8190357343984E-007</v>
      </c>
      <c r="S158" s="59" t="n">
        <f aca="false">E158*1</f>
        <v>1.84232621467798E-008</v>
      </c>
      <c r="T158" s="59" t="n">
        <f aca="false">F158*1</f>
        <v>2.99673530194708E-007</v>
      </c>
      <c r="U158" s="63" t="n">
        <f aca="false">G158*1</f>
        <v>2.55622139011483E-007</v>
      </c>
    </row>
    <row collapsed="false" customFormat="false" customHeight="false" hidden="false" ht="14.5" outlineLevel="0" r="159">
      <c r="A159" s="67" t="s">
        <v>211</v>
      </c>
      <c r="B159" s="68" t="inlineStr">
        <f aca="false">'data.in'!B92</f>
        <is>
          <t/>
        </is>
      </c>
      <c r="C159" s="68" t="inlineStr">
        <f aca="false">'data.in'!C92</f>
        <is>
          <t/>
        </is>
      </c>
      <c r="D159" s="68" t="inlineStr">
        <f aca="false">'data.in'!D92</f>
        <is>
          <t/>
        </is>
      </c>
      <c r="E159" s="68" t="inlineStr">
        <f aca="false">'data.in'!E92</f>
        <is>
          <t/>
        </is>
      </c>
      <c r="F159" s="68" t="inlineStr">
        <f aca="false">'data.in'!F92</f>
        <is>
          <t/>
        </is>
      </c>
      <c r="G159" s="69" t="inlineStr">
        <f aca="false">'data.in'!G92</f>
        <is>
          <t/>
        </is>
      </c>
      <c r="K159" s="37"/>
      <c r="L159" s="37"/>
      <c r="M159" s="37"/>
      <c r="O159" s="54"/>
      <c r="P159" s="70" t="n">
        <f aca="false">B159*1</f>
        <v>4.89505005611583E-008</v>
      </c>
      <c r="Q159" s="59" t="n">
        <f aca="false">C159*1</f>
        <v>-1.12612776599101E-007</v>
      </c>
      <c r="R159" s="59" t="n">
        <f aca="false">D159*1</f>
        <v>-6.91413385122316E-008</v>
      </c>
      <c r="S159" s="59" t="n">
        <f aca="false">E159*1</f>
        <v>1.15974471932102E-007</v>
      </c>
      <c r="T159" s="59" t="n">
        <f aca="false">F159*1</f>
        <v>-3.40117129525711E-008</v>
      </c>
      <c r="U159" s="71" t="n">
        <f aca="false">G159*1</f>
        <v>8.80477044433348E-010</v>
      </c>
    </row>
    <row collapsed="false" customFormat="false" customHeight="true" hidden="false" ht="17.9" outlineLevel="0" r="161">
      <c r="A161" s="50" t="s">
        <v>355</v>
      </c>
      <c r="B161" s="50"/>
      <c r="C161" s="50"/>
      <c r="D161" s="50"/>
      <c r="E161" s="50"/>
      <c r="F161" s="50"/>
      <c r="G161" s="50"/>
      <c r="O161" s="50" t="s">
        <v>356</v>
      </c>
      <c r="P161" s="50"/>
      <c r="Q161" s="50"/>
      <c r="R161" s="50"/>
      <c r="S161" s="50"/>
      <c r="T161" s="50"/>
      <c r="U161" s="50"/>
    </row>
    <row collapsed="false" customFormat="false" customHeight="false" hidden="false" ht="14.5" outlineLevel="0" r="162">
      <c r="A162" s="44" t="s">
        <v>191</v>
      </c>
      <c r="B162" s="44"/>
      <c r="C162" s="44"/>
      <c r="E162" s="20" t="n">
        <v>2</v>
      </c>
      <c r="O162" s="44" t="s">
        <v>191</v>
      </c>
      <c r="P162" s="44"/>
      <c r="Q162" s="44"/>
      <c r="S162" s="20" t="n">
        <f aca="false">E162</f>
        <v>2</v>
      </c>
    </row>
    <row collapsed="false" customFormat="false" customHeight="false" hidden="false" ht="14.5" outlineLevel="0" r="163">
      <c r="A163" s="51"/>
      <c r="B163" s="52" t="s">
        <v>193</v>
      </c>
      <c r="C163" s="52" t="s">
        <v>194</v>
      </c>
      <c r="D163" s="52" t="s">
        <v>195</v>
      </c>
      <c r="E163" s="52" t="s">
        <v>196</v>
      </c>
      <c r="F163" s="52" t="s">
        <v>197</v>
      </c>
      <c r="G163" s="53" t="s">
        <v>198</v>
      </c>
      <c r="K163" s="37"/>
      <c r="L163" s="37"/>
      <c r="M163" s="37"/>
      <c r="O163" s="54"/>
      <c r="P163" s="54"/>
      <c r="Q163" s="54"/>
      <c r="R163" s="54"/>
      <c r="S163" s="54"/>
      <c r="T163" s="54"/>
      <c r="U163" s="54"/>
    </row>
    <row collapsed="false" customFormat="false" customHeight="false" hidden="false" ht="14.5" outlineLevel="0" r="164">
      <c r="A164" s="55" t="s">
        <v>201</v>
      </c>
      <c r="B164" s="56" t="inlineStr">
        <f aca="false">'data.in'!B100</f>
        <is>
          <t/>
        </is>
      </c>
      <c r="C164" s="56" t="inlineStr">
        <f aca="false">'data.in'!C100</f>
        <is>
          <t/>
        </is>
      </c>
      <c r="D164" s="56" t="inlineStr">
        <f aca="false">'data.in'!D100</f>
        <is>
          <t/>
        </is>
      </c>
      <c r="E164" s="56" t="inlineStr">
        <f aca="false">'data.in'!E100</f>
        <is>
          <t/>
        </is>
      </c>
      <c r="F164" s="56" t="inlineStr">
        <f aca="false">'data.in'!F100</f>
        <is>
          <t/>
        </is>
      </c>
      <c r="G164" s="57" t="inlineStr">
        <f aca="false">'data.in'!G100</f>
        <is>
          <t/>
        </is>
      </c>
      <c r="K164" s="37"/>
      <c r="L164" s="37"/>
      <c r="M164" s="37"/>
      <c r="O164" s="54"/>
      <c r="P164" s="58" t="n">
        <f aca="false">B164*1</f>
        <v>913.267698452322</v>
      </c>
      <c r="Q164" s="59" t="n">
        <f aca="false">C164*1</f>
        <v>-0.0435051159261108</v>
      </c>
      <c r="R164" s="59" t="n">
        <f aca="false">D164*1</f>
        <v>-0.0880500325511732</v>
      </c>
      <c r="S164" s="59" t="n">
        <f aca="false">E164*1</f>
        <v>-0.0571399897154268</v>
      </c>
      <c r="T164" s="59" t="n">
        <f aca="false">F164*1</f>
        <v>-455.553849226161</v>
      </c>
      <c r="U164" s="60" t="n">
        <f aca="false">G164*1</f>
        <v>-76.634492860709</v>
      </c>
    </row>
    <row collapsed="false" customFormat="false" customHeight="false" hidden="false" ht="14.5" outlineLevel="0" r="165">
      <c r="A165" s="55" t="s">
        <v>203</v>
      </c>
      <c r="B165" s="56" t="inlineStr">
        <f aca="false">'data.in'!B101</f>
        <is>
          <t/>
        </is>
      </c>
      <c r="C165" s="56" t="inlineStr">
        <f aca="false">'data.in'!C101</f>
        <is>
          <t/>
        </is>
      </c>
      <c r="D165" s="56" t="inlineStr">
        <f aca="false">'data.in'!D101</f>
        <is>
          <t/>
        </is>
      </c>
      <c r="E165" s="56" t="inlineStr">
        <f aca="false">'data.in'!E101</f>
        <is>
          <t/>
        </is>
      </c>
      <c r="F165" s="56" t="inlineStr">
        <f aca="false">'data.in'!F101</f>
        <is>
          <t/>
        </is>
      </c>
      <c r="G165" s="57" t="inlineStr">
        <f aca="false">'data.in'!G101</f>
        <is>
          <t/>
        </is>
      </c>
      <c r="K165" s="37"/>
      <c r="L165" s="61" t="s">
        <v>319</v>
      </c>
      <c r="M165" s="37"/>
      <c r="O165" s="54"/>
      <c r="P165" s="62" t="n">
        <f aca="false">B165*1</f>
        <v>-0.0449385825262107</v>
      </c>
      <c r="Q165" s="59" t="n">
        <f aca="false">C165*1</f>
        <v>1632.92769845232</v>
      </c>
      <c r="R165" s="59" t="n">
        <f aca="false">D165*1</f>
        <v>40.9032769845232</v>
      </c>
      <c r="S165" s="59" t="n">
        <f aca="false">E165*1</f>
        <v>2544.05539690464</v>
      </c>
      <c r="T165" s="59" t="n">
        <f aca="false">F165*1</f>
        <v>0.0264934317523714</v>
      </c>
      <c r="U165" s="63" t="n">
        <f aca="false">G165*1</f>
        <v>-0.360603095356965</v>
      </c>
    </row>
    <row collapsed="false" customFormat="false" customHeight="false" hidden="false" ht="14.5" outlineLevel="0" r="166">
      <c r="A166" s="55" t="s">
        <v>205</v>
      </c>
      <c r="B166" s="56" t="inlineStr">
        <f aca="false">'data.in'!B102</f>
        <is>
          <t/>
        </is>
      </c>
      <c r="C166" s="56" t="inlineStr">
        <f aca="false">'data.in'!C102</f>
        <is>
          <t/>
        </is>
      </c>
      <c r="D166" s="56" t="inlineStr">
        <f aca="false">'data.in'!D102</f>
        <is>
          <t/>
        </is>
      </c>
      <c r="E166" s="56" t="inlineStr">
        <f aca="false">'data.in'!E102</f>
        <is>
          <t/>
        </is>
      </c>
      <c r="F166" s="56" t="inlineStr">
        <f aca="false">'data.in'!F102</f>
        <is>
          <t/>
        </is>
      </c>
      <c r="G166" s="57" t="inlineStr">
        <f aca="false">'data.in'!G102</f>
        <is>
          <t/>
        </is>
      </c>
      <c r="K166" s="64" t="s">
        <v>357</v>
      </c>
      <c r="L166" s="65" t="s">
        <v>358</v>
      </c>
      <c r="M166" s="66" t="s">
        <v>357</v>
      </c>
      <c r="O166" s="54"/>
      <c r="P166" s="62" t="n">
        <f aca="false">B166*1</f>
        <v>-0.0818339617573639</v>
      </c>
      <c r="Q166" s="59" t="n">
        <f aca="false">C166*1</f>
        <v>41.6311547678482</v>
      </c>
      <c r="R166" s="59" t="n">
        <f aca="false">D166*1</f>
        <v>698.506007988018</v>
      </c>
      <c r="S166" s="59" t="n">
        <f aca="false">E166*1</f>
        <v>78.2850936595107</v>
      </c>
      <c r="T166" s="59" t="n">
        <f aca="false">F166*1</f>
        <v>0.0732222221667499</v>
      </c>
      <c r="U166" s="63" t="n">
        <f aca="false">G166*1</f>
        <v>0.0252203460808787</v>
      </c>
    </row>
    <row collapsed="false" customFormat="false" customHeight="false" hidden="false" ht="14.5" outlineLevel="0" r="167">
      <c r="A167" s="55" t="s">
        <v>207</v>
      </c>
      <c r="B167" s="56" t="inlineStr">
        <f aca="false">'data.in'!B103</f>
        <is>
          <t/>
        </is>
      </c>
      <c r="C167" s="56" t="inlineStr">
        <f aca="false">'data.in'!C103</f>
        <is>
          <t/>
        </is>
      </c>
      <c r="D167" s="56" t="inlineStr">
        <f aca="false">'data.in'!D103</f>
        <is>
          <t/>
        </is>
      </c>
      <c r="E167" s="56" t="inlineStr">
        <f aca="false">'data.in'!E103</f>
        <is>
          <t/>
        </is>
      </c>
      <c r="F167" s="56" t="inlineStr">
        <f aca="false">'data.in'!F103</f>
        <is>
          <t/>
        </is>
      </c>
      <c r="G167" s="57" t="inlineStr">
        <f aca="false">'data.in'!G103</f>
        <is>
          <t/>
        </is>
      </c>
      <c r="K167" s="37"/>
      <c r="L167" s="37"/>
      <c r="M167" s="37"/>
      <c r="O167" s="54"/>
      <c r="P167" s="62" t="n">
        <f aca="false">B167*1</f>
        <v>-0.0641467270094858</v>
      </c>
      <c r="Q167" s="59" t="n">
        <f aca="false">C167*1</f>
        <v>2543.75539690464</v>
      </c>
      <c r="R167" s="59" t="n">
        <f aca="false">D167*1</f>
        <v>77.2602769845232</v>
      </c>
      <c r="S167" s="59" t="n">
        <f aca="false">E167*1</f>
        <v>4862.75539690464</v>
      </c>
      <c r="T167" s="59" t="n">
        <f aca="false">F167*1</f>
        <v>0.021346751572641</v>
      </c>
      <c r="U167" s="63" t="n">
        <f aca="false">G167*1</f>
        <v>-0.561455396904643</v>
      </c>
    </row>
    <row collapsed="false" customFormat="false" customHeight="false" hidden="false" ht="14.5" outlineLevel="0" r="168">
      <c r="A168" s="55" t="s">
        <v>209</v>
      </c>
      <c r="B168" s="56" t="inlineStr">
        <f aca="false">'data.in'!B104</f>
        <is>
          <t/>
        </is>
      </c>
      <c r="C168" s="56" t="inlineStr">
        <f aca="false">'data.in'!C104</f>
        <is>
          <t/>
        </is>
      </c>
      <c r="D168" s="56" t="inlineStr">
        <f aca="false">'data.in'!D104</f>
        <is>
          <t/>
        </is>
      </c>
      <c r="E168" s="56" t="inlineStr">
        <f aca="false">'data.in'!E104</f>
        <is>
          <t/>
        </is>
      </c>
      <c r="F168" s="56" t="inlineStr">
        <f aca="false">'data.in'!F104</f>
        <is>
          <t/>
        </is>
      </c>
      <c r="G168" s="57" t="inlineStr">
        <f aca="false">'data.in'!G104</f>
        <is>
          <t/>
        </is>
      </c>
      <c r="K168" s="37"/>
      <c r="L168" s="37"/>
      <c r="M168" s="37"/>
      <c r="O168" s="54"/>
      <c r="P168" s="62" t="n">
        <f aca="false">B168*1</f>
        <v>-455.513849226161</v>
      </c>
      <c r="Q168" s="59" t="n">
        <f aca="false">C168*1</f>
        <v>0.021828392910634</v>
      </c>
      <c r="R168" s="59" t="n">
        <f aca="false">D168*1</f>
        <v>0.0785810285571642</v>
      </c>
      <c r="S168" s="59" t="n">
        <f aca="false">E168*1</f>
        <v>0.012119126210684</v>
      </c>
      <c r="T168" s="59" t="n">
        <f aca="false">F168*1</f>
        <v>227.268309535696</v>
      </c>
      <c r="U168" s="63" t="n">
        <f aca="false">G168*1</f>
        <v>38.9813849226161</v>
      </c>
    </row>
    <row collapsed="false" customFormat="false" customHeight="false" hidden="false" ht="14.5" outlineLevel="0" r="169">
      <c r="A169" s="67" t="s">
        <v>211</v>
      </c>
      <c r="B169" s="68" t="inlineStr">
        <f aca="false">'data.in'!B105</f>
        <is>
          <t/>
        </is>
      </c>
      <c r="C169" s="68" t="inlineStr">
        <f aca="false">'data.in'!C105</f>
        <is>
          <t/>
        </is>
      </c>
      <c r="D169" s="68" t="inlineStr">
        <f aca="false">'data.in'!D105</f>
        <is>
          <t/>
        </is>
      </c>
      <c r="E169" s="68" t="inlineStr">
        <f aca="false">'data.in'!E105</f>
        <is>
          <t/>
        </is>
      </c>
      <c r="F169" s="68" t="inlineStr">
        <f aca="false">'data.in'!F105</f>
        <is>
          <t/>
        </is>
      </c>
      <c r="G169" s="69" t="inlineStr">
        <f aca="false">'data.in'!G105</f>
        <is>
          <t/>
        </is>
      </c>
      <c r="K169" s="37"/>
      <c r="L169" s="37"/>
      <c r="M169" s="37"/>
      <c r="O169" s="54"/>
      <c r="P169" s="70" t="n">
        <f aca="false">B169*1</f>
        <v>-75.6252158761857</v>
      </c>
      <c r="Q169" s="59" t="n">
        <f aca="false">C169*1</f>
        <v>-0.366746761857214</v>
      </c>
      <c r="R169" s="59" t="n">
        <f aca="false">D169*1</f>
        <v>0.0519581690464304</v>
      </c>
      <c r="S169" s="59" t="n">
        <f aca="false">E169*1</f>
        <v>-0.599555968047928</v>
      </c>
      <c r="T169" s="59" t="n">
        <f aca="false">F169*1</f>
        <v>38.4471079380929</v>
      </c>
      <c r="U169" s="71" t="n">
        <f aca="false">G169*1</f>
        <v>3551.78309535696</v>
      </c>
    </row>
    <row collapsed="false" customFormat="false" customHeight="true" hidden="false" ht="24.6" outlineLevel="0" r="172">
      <c r="A172" s="17" t="s">
        <v>154</v>
      </c>
      <c r="B172" s="17"/>
      <c r="C172" s="17"/>
      <c r="D172" s="17"/>
      <c r="E172" s="17"/>
      <c r="F172" s="17"/>
      <c r="G172" s="17"/>
      <c r="H172" s="17"/>
      <c r="I172" s="17"/>
      <c r="J172" s="17"/>
    </row>
    <row collapsed="false" customFormat="false" customHeight="true" hidden="false" ht="44" outlineLevel="0" r="173">
      <c r="A173" s="16" t="s">
        <v>366</v>
      </c>
      <c r="B173" s="16"/>
      <c r="C173" s="16"/>
      <c r="D173" s="16"/>
      <c r="E173" s="16"/>
      <c r="F173" s="16"/>
      <c r="G173" s="16"/>
      <c r="H173" s="16"/>
      <c r="I173" s="16"/>
      <c r="J173" s="16"/>
    </row>
    <row collapsed="false" customFormat="false" customHeight="true" hidden="false" ht="17.9" outlineLevel="0" r="175">
      <c r="A175" s="50" t="s">
        <v>355</v>
      </c>
      <c r="B175" s="50"/>
      <c r="C175" s="50"/>
      <c r="D175" s="50"/>
      <c r="E175" s="50"/>
      <c r="F175" s="50"/>
      <c r="G175" s="50"/>
      <c r="O175" s="50" t="s">
        <v>356</v>
      </c>
      <c r="P175" s="50"/>
      <c r="Q175" s="50"/>
      <c r="R175" s="50"/>
      <c r="S175" s="50"/>
      <c r="T175" s="50"/>
      <c r="U175" s="50"/>
    </row>
    <row collapsed="false" customFormat="false" customHeight="false" hidden="false" ht="14.5" outlineLevel="0" r="176">
      <c r="A176" s="51"/>
      <c r="B176" s="52" t="s">
        <v>367</v>
      </c>
      <c r="O176" s="54"/>
      <c r="P176" s="54"/>
    </row>
    <row collapsed="false" customFormat="false" customHeight="false" hidden="false" ht="14.5" outlineLevel="0" r="177">
      <c r="A177" s="55" t="s">
        <v>201</v>
      </c>
      <c r="B177" s="72" t="str">
        <f aca="false">'forces.in'!J18</f>
        <v>6+5i</v>
      </c>
      <c r="K177" s="37"/>
      <c r="L177" s="37"/>
      <c r="M177" s="37"/>
      <c r="O177" s="54"/>
      <c r="P177" s="73" t="str">
        <f aca="false">IMPRODUCT(B177,1)</f>
        <v>6+5i</v>
      </c>
    </row>
    <row collapsed="false" customFormat="false" customHeight="false" hidden="false" ht="14.5" outlineLevel="0" r="178">
      <c r="A178" s="55" t="s">
        <v>203</v>
      </c>
      <c r="B178" s="72" t="str">
        <f aca="false">'forces.in'!J19</f>
        <v>8.2+23i</v>
      </c>
      <c r="K178" s="37"/>
      <c r="L178" s="37"/>
      <c r="M178" s="37"/>
      <c r="O178" s="54"/>
      <c r="P178" s="74" t="str">
        <f aca="false">IMPRODUCT(B178,1)</f>
        <v>8.2+23i</v>
      </c>
    </row>
    <row collapsed="false" customFormat="false" customHeight="false" hidden="false" ht="14.5" outlineLevel="0" r="179">
      <c r="A179" s="55" t="s">
        <v>205</v>
      </c>
      <c r="B179" s="72" t="str">
        <f aca="false">'forces.in'!J20</f>
        <v>56.2-5i</v>
      </c>
      <c r="K179" s="37"/>
      <c r="L179" s="61" t="s">
        <v>319</v>
      </c>
      <c r="M179" s="37"/>
      <c r="O179" s="54"/>
      <c r="P179" s="74" t="str">
        <f aca="false">IMPRODUCT(B179,1)</f>
        <v>56.2-5i</v>
      </c>
    </row>
    <row collapsed="false" customFormat="false" customHeight="false" hidden="false" ht="14.5" outlineLevel="0" r="180">
      <c r="A180" s="55" t="s">
        <v>207</v>
      </c>
      <c r="B180" s="72" t="str">
        <f aca="false">'forces.in'!J21</f>
        <v>2-53i</v>
      </c>
      <c r="K180" s="64" t="s">
        <v>357</v>
      </c>
      <c r="L180" s="65" t="s">
        <v>358</v>
      </c>
      <c r="M180" s="66" t="s">
        <v>357</v>
      </c>
      <c r="O180" s="54"/>
      <c r="P180" s="74" t="str">
        <f aca="false">IMPRODUCT(B180,1)</f>
        <v>2-53i</v>
      </c>
    </row>
    <row collapsed="false" customFormat="false" customHeight="false" hidden="false" ht="14.5" outlineLevel="0" r="181">
      <c r="A181" s="55" t="s">
        <v>209</v>
      </c>
      <c r="B181" s="72" t="str">
        <f aca="false">'forces.in'!J22</f>
        <v>6200+1300i</v>
      </c>
      <c r="K181" s="37"/>
      <c r="L181" s="37"/>
      <c r="M181" s="37"/>
      <c r="O181" s="54"/>
      <c r="P181" s="74" t="str">
        <f aca="false">IMPRODUCT(B181,1)</f>
        <v>6200+1300i</v>
      </c>
    </row>
    <row collapsed="false" customFormat="false" customHeight="false" hidden="false" ht="14.5" outlineLevel="0" r="182">
      <c r="A182" s="67" t="s">
        <v>211</v>
      </c>
      <c r="B182" s="72" t="str">
        <f aca="false">'forces.in'!J23</f>
        <v>5300-23300i</v>
      </c>
      <c r="K182" s="37"/>
      <c r="L182" s="37"/>
      <c r="M182" s="37"/>
      <c r="O182" s="54"/>
      <c r="P182" s="75" t="str">
        <f aca="false">IMPRODUCT(B182,1)</f>
        <v>5300-23300i</v>
      </c>
    </row>
    <row collapsed="false" customFormat="false" customHeight="false" hidden="false" ht="14.5" outlineLevel="0" r="183">
      <c r="K183" s="37"/>
      <c r="L183" s="37"/>
      <c r="M183" s="37"/>
    </row>
    <row collapsed="false" customFormat="false" customHeight="true" hidden="false" ht="24.6" outlineLevel="0" r="185">
      <c r="A185" s="17" t="s">
        <v>368</v>
      </c>
      <c r="B185" s="17"/>
      <c r="C185" s="17"/>
      <c r="D185" s="17"/>
      <c r="E185" s="17"/>
      <c r="F185" s="17"/>
      <c r="G185" s="17"/>
      <c r="H185" s="17"/>
      <c r="I185" s="17"/>
      <c r="J185" s="17"/>
    </row>
    <row collapsed="false" customFormat="false" customHeight="true" hidden="false" ht="44" outlineLevel="0" r="186">
      <c r="A186" s="16" t="s">
        <v>366</v>
      </c>
      <c r="B186" s="16"/>
      <c r="C186" s="16"/>
      <c r="D186" s="16"/>
      <c r="E186" s="16"/>
      <c r="F186" s="16"/>
      <c r="G186" s="16"/>
      <c r="H186" s="16"/>
      <c r="I186" s="16"/>
      <c r="J186" s="16"/>
    </row>
    <row collapsed="false" customFormat="false" customHeight="true" hidden="false" ht="17.9" outlineLevel="0" r="188">
      <c r="A188" s="50" t="s">
        <v>355</v>
      </c>
      <c r="B188" s="50"/>
      <c r="C188" s="50"/>
      <c r="D188" s="50"/>
      <c r="E188" s="50"/>
      <c r="F188" s="50"/>
      <c r="G188" s="50"/>
      <c r="O188" s="50" t="s">
        <v>356</v>
      </c>
      <c r="P188" s="50"/>
      <c r="Q188" s="50"/>
      <c r="R188" s="50"/>
      <c r="S188" s="50"/>
      <c r="T188" s="50"/>
      <c r="U188" s="50"/>
    </row>
    <row collapsed="false" customFormat="false" customHeight="false" hidden="false" ht="14.5" outlineLevel="0" r="189">
      <c r="A189" s="51"/>
      <c r="B189" s="52" t="s">
        <v>367</v>
      </c>
      <c r="O189" s="54"/>
      <c r="P189" s="54"/>
    </row>
    <row collapsed="false" customFormat="false" customHeight="false" hidden="false" ht="14.5" outlineLevel="0" r="190">
      <c r="A190" s="55" t="s">
        <v>201</v>
      </c>
      <c r="B190" s="72" t="str">
        <f aca="false">'data.in'!D136</f>
        <v>0.00387439302323404+8.24325588972951i</v>
      </c>
      <c r="K190" s="37"/>
      <c r="L190" s="37"/>
      <c r="M190" s="37"/>
      <c r="O190" s="54"/>
      <c r="P190" s="73" t="str">
        <f aca="false">IMPRODUCT(B190,1)</f>
        <v>0.00387439302323404+8.24325588972951i</v>
      </c>
    </row>
    <row collapsed="false" customFormat="false" customHeight="false" hidden="false" ht="14.5" outlineLevel="0" r="191">
      <c r="A191" s="55" t="s">
        <v>203</v>
      </c>
      <c r="B191" s="72" t="str">
        <f aca="false">'data.in'!D137</f>
        <v>0.000118897387884333+589.404412470422i</v>
      </c>
      <c r="K191" s="37"/>
      <c r="L191" s="37"/>
      <c r="M191" s="37"/>
      <c r="O191" s="54"/>
      <c r="P191" s="74" t="str">
        <f aca="false">IMPRODUCT(B191,1)</f>
        <v>0.00011889738788433+589.404412470422i</v>
      </c>
    </row>
    <row collapsed="false" customFormat="false" customHeight="false" hidden="false" ht="14.5" outlineLevel="0" r="192">
      <c r="A192" s="55" t="s">
        <v>205</v>
      </c>
      <c r="B192" s="72" t="str">
        <f aca="false">'data.in'!D138</f>
        <v>11376.7440966769-63.5126154322011i</v>
      </c>
      <c r="K192" s="37"/>
      <c r="L192" s="61" t="s">
        <v>319</v>
      </c>
      <c r="M192" s="37"/>
      <c r="O192" s="54"/>
      <c r="P192" s="74" t="str">
        <f aca="false">IMPRODUCT(B192,1)</f>
        <v>11376.7440966769-63.5126154322011i</v>
      </c>
    </row>
    <row collapsed="false" customFormat="false" customHeight="false" hidden="false" ht="14.5" outlineLevel="0" r="193">
      <c r="A193" s="55" t="s">
        <v>207</v>
      </c>
      <c r="B193" s="72" t="str">
        <f aca="false">'data.in'!D139</f>
        <v>52027.3890830443</v>
      </c>
      <c r="K193" s="64" t="s">
        <v>357</v>
      </c>
      <c r="L193" s="65" t="s">
        <v>358</v>
      </c>
      <c r="M193" s="66" t="s">
        <v>357</v>
      </c>
      <c r="O193" s="54"/>
      <c r="P193" s="74" t="str">
        <f aca="false">IMPRODUCT(B193,1)</f>
        <v>52027.3890830443</v>
      </c>
    </row>
    <row collapsed="false" customFormat="false" customHeight="false" hidden="false" ht="14.5" outlineLevel="0" r="194">
      <c r="A194" s="55" t="s">
        <v>209</v>
      </c>
      <c r="B194" s="72" t="str">
        <f aca="false">'data.in'!D140</f>
        <v>-38.2898221218425+0.10615277584585i</v>
      </c>
      <c r="K194" s="37"/>
      <c r="L194" s="37"/>
      <c r="M194" s="37"/>
      <c r="O194" s="54"/>
      <c r="P194" s="74" t="str">
        <f aca="false">IMPRODUCT(B194,1)</f>
        <v>-38.2898221218425+0.10615277584585i</v>
      </c>
    </row>
    <row collapsed="false" customFormat="false" customHeight="false" hidden="false" ht="14.5" outlineLevel="0" r="195">
      <c r="A195" s="67" t="s">
        <v>211</v>
      </c>
      <c r="B195" s="72" t="str">
        <f aca="false">'data.in'!D141</f>
        <v>1.01106934390178-292.808914797704i</v>
      </c>
      <c r="K195" s="37"/>
      <c r="L195" s="37"/>
      <c r="M195" s="37"/>
      <c r="O195" s="54"/>
      <c r="P195" s="75" t="str">
        <f aca="false">IMPRODUCT(B195,1)</f>
        <v>1.01106934390178-292.808914797704i</v>
      </c>
    </row>
    <row collapsed="false" customFormat="false" customHeight="false" hidden="false" ht="14.5" outlineLevel="0" r="196">
      <c r="K196" s="37"/>
      <c r="L196" s="37"/>
      <c r="M196" s="37"/>
    </row>
    <row collapsed="false" customFormat="false" customHeight="true" hidden="false" ht="29.85" outlineLevel="0" r="201">
      <c r="A201" s="15" t="s">
        <v>369</v>
      </c>
      <c r="B201" s="15"/>
      <c r="C201" s="15"/>
      <c r="D201" s="15"/>
      <c r="E201" s="15"/>
      <c r="F201" s="15"/>
      <c r="G201" s="15"/>
      <c r="H201" s="15"/>
      <c r="I201" s="15"/>
      <c r="J201" s="15"/>
    </row>
    <row collapsed="false" customFormat="false" customHeight="true" hidden="false" ht="15.85" outlineLevel="0" r="202">
      <c r="A202" s="16" t="s">
        <v>352</v>
      </c>
      <c r="B202" s="16"/>
      <c r="C202" s="16"/>
      <c r="D202" s="16"/>
      <c r="E202" s="16"/>
      <c r="F202" s="16"/>
      <c r="G202" s="16"/>
      <c r="H202" s="16"/>
      <c r="I202" s="16"/>
      <c r="J202" s="16"/>
    </row>
    <row collapsed="false" customFormat="false" customHeight="true" hidden="false" ht="24.25" outlineLevel="0" r="204">
      <c r="A204" s="17" t="s">
        <v>353</v>
      </c>
      <c r="B204" s="17"/>
      <c r="C204" s="17"/>
      <c r="D204" s="17"/>
      <c r="E204" s="17"/>
      <c r="F204" s="17"/>
      <c r="G204" s="17"/>
      <c r="H204" s="17"/>
      <c r="I204" s="17"/>
      <c r="J204" s="17"/>
    </row>
    <row collapsed="false" customFormat="false" customHeight="true" hidden="false" ht="29.85" outlineLevel="0" r="205">
      <c r="A205" s="16" t="s">
        <v>354</v>
      </c>
      <c r="B205" s="16"/>
      <c r="C205" s="16"/>
      <c r="D205" s="16"/>
      <c r="E205" s="16"/>
      <c r="F205" s="16"/>
      <c r="G205" s="16"/>
      <c r="H205" s="16"/>
      <c r="I205" s="16"/>
      <c r="J205" s="16"/>
    </row>
    <row collapsed="false" customFormat="false" customHeight="true" hidden="false" ht="18.65" outlineLevel="0" r="206">
      <c r="A206" s="50" t="s">
        <v>355</v>
      </c>
      <c r="B206" s="50"/>
      <c r="C206" s="50"/>
      <c r="D206" s="50"/>
      <c r="E206" s="50"/>
      <c r="F206" s="50"/>
      <c r="G206" s="50"/>
      <c r="O206" s="50" t="s">
        <v>356</v>
      </c>
      <c r="P206" s="50"/>
      <c r="Q206" s="50"/>
      <c r="R206" s="50"/>
      <c r="S206" s="50"/>
      <c r="T206" s="50"/>
      <c r="U206" s="50"/>
    </row>
    <row collapsed="false" customFormat="false" customHeight="false" hidden="false" ht="14.5" outlineLevel="0" r="207">
      <c r="A207" s="44" t="s">
        <v>191</v>
      </c>
      <c r="B207" s="44"/>
      <c r="C207" s="44"/>
      <c r="E207" s="20" t="n">
        <v>2</v>
      </c>
      <c r="O207" s="44" t="s">
        <v>191</v>
      </c>
      <c r="P207" s="44"/>
      <c r="Q207" s="44"/>
      <c r="S207" s="20" t="n">
        <f aca="false">E207</f>
        <v>2</v>
      </c>
    </row>
    <row collapsed="false" customFormat="false" customHeight="false" hidden="false" ht="14.5" outlineLevel="0" r="208">
      <c r="A208" s="51"/>
      <c r="B208" s="52" t="s">
        <v>193</v>
      </c>
      <c r="C208" s="52" t="s">
        <v>194</v>
      </c>
      <c r="D208" s="52" t="s">
        <v>195</v>
      </c>
      <c r="E208" s="52" t="s">
        <v>196</v>
      </c>
      <c r="F208" s="52" t="s">
        <v>197</v>
      </c>
      <c r="G208" s="53" t="s">
        <v>198</v>
      </c>
      <c r="K208" s="37"/>
      <c r="L208" s="37"/>
      <c r="M208" s="37"/>
      <c r="O208" s="54"/>
      <c r="P208" s="54"/>
      <c r="Q208" s="54"/>
      <c r="R208" s="54"/>
      <c r="S208" s="54"/>
      <c r="T208" s="54"/>
      <c r="U208" s="54"/>
    </row>
    <row collapsed="false" customFormat="false" customHeight="false" hidden="false" ht="14.5" outlineLevel="0" r="209">
      <c r="A209" s="55" t="s">
        <v>201</v>
      </c>
      <c r="B209" s="56" t="inlineStr">
        <f aca="false">'bodies.in'!J115</f>
        <is>
          <t/>
        </is>
      </c>
      <c r="C209" s="56" t="inlineStr">
        <f aca="false">'bodies.in'!K115</f>
        <is>
          <t/>
        </is>
      </c>
      <c r="D209" s="56" t="inlineStr">
        <f aca="false">'bodies.in'!L115</f>
        <is>
          <t/>
        </is>
      </c>
      <c r="E209" s="56" t="inlineStr">
        <f aca="false">'bodies.in'!M115</f>
        <is>
          <t/>
        </is>
      </c>
      <c r="F209" s="56" t="inlineStr">
        <f aca="false">'bodies.in'!N115</f>
        <is>
          <t/>
        </is>
      </c>
      <c r="G209" s="57" t="inlineStr">
        <f aca="false">'bodies.in'!O115</f>
        <is>
          <t/>
        </is>
      </c>
      <c r="K209" s="37"/>
      <c r="L209" s="37"/>
      <c r="M209" s="37"/>
      <c r="O209" s="54"/>
      <c r="P209" s="58" t="n">
        <f aca="false">B209*1</f>
        <v>563823</v>
      </c>
      <c r="Q209" s="59" t="n">
        <f aca="false">C209*1</f>
        <v>0</v>
      </c>
      <c r="R209" s="59" t="n">
        <f aca="false">D209*1</f>
        <v>0</v>
      </c>
      <c r="S209" s="59" t="n">
        <f aca="false">E209*1</f>
        <v>-5</v>
      </c>
      <c r="T209" s="59" t="n">
        <f aca="false">F209*1</f>
        <v>0</v>
      </c>
      <c r="U209" s="60" t="n">
        <f aca="false">G209*1</f>
        <v>1.2</v>
      </c>
    </row>
    <row collapsed="false" customFormat="false" customHeight="false" hidden="false" ht="14.5" outlineLevel="0" r="210">
      <c r="A210" s="55" t="s">
        <v>203</v>
      </c>
      <c r="B210" s="56" t="inlineStr">
        <f aca="false">'bodies.in'!J116</f>
        <is>
          <t/>
        </is>
      </c>
      <c r="C210" s="56" t="inlineStr">
        <f aca="false">'bodies.in'!K116</f>
        <is>
          <t/>
        </is>
      </c>
      <c r="D210" s="56" t="inlineStr">
        <f aca="false">'bodies.in'!L116</f>
        <is>
          <t/>
        </is>
      </c>
      <c r="E210" s="56" t="inlineStr">
        <f aca="false">'bodies.in'!M116</f>
        <is>
          <t/>
        </is>
      </c>
      <c r="F210" s="56" t="inlineStr">
        <f aca="false">'bodies.in'!N116</f>
        <is>
          <t/>
        </is>
      </c>
      <c r="G210" s="57" t="inlineStr">
        <f aca="false">'bodies.in'!O116</f>
        <is>
          <t/>
        </is>
      </c>
      <c r="K210" s="37"/>
      <c r="L210" s="61" t="s">
        <v>319</v>
      </c>
      <c r="M210" s="37"/>
      <c r="O210" s="54"/>
      <c r="P210" s="62" t="n">
        <f aca="false">B210*1</f>
        <v>2</v>
      </c>
      <c r="Q210" s="59" t="n">
        <f aca="false">C210*1</f>
        <v>863823</v>
      </c>
      <c r="R210" s="59" t="n">
        <f aca="false">D210*1</f>
        <v>0</v>
      </c>
      <c r="S210" s="59" t="n">
        <f aca="false">E210*1</f>
        <v>-10</v>
      </c>
      <c r="T210" s="59" t="n">
        <f aca="false">F210*1</f>
        <v>0</v>
      </c>
      <c r="U210" s="63" t="n">
        <f aca="false">G210*1</f>
        <v>3</v>
      </c>
    </row>
    <row collapsed="false" customFormat="false" customHeight="false" hidden="false" ht="14.5" outlineLevel="0" r="211">
      <c r="A211" s="55" t="s">
        <v>205</v>
      </c>
      <c r="B211" s="56" t="inlineStr">
        <f aca="false">'bodies.in'!J117</f>
        <is>
          <t/>
        </is>
      </c>
      <c r="C211" s="56" t="inlineStr">
        <f aca="false">'bodies.in'!K117</f>
        <is>
          <t/>
        </is>
      </c>
      <c r="D211" s="56" t="inlineStr">
        <f aca="false">'bodies.in'!L117</f>
        <is>
          <t/>
        </is>
      </c>
      <c r="E211" s="56" t="inlineStr">
        <f aca="false">'bodies.in'!M117</f>
        <is>
          <t/>
        </is>
      </c>
      <c r="F211" s="56" t="inlineStr">
        <f aca="false">'bodies.in'!N117</f>
        <is>
          <t/>
        </is>
      </c>
      <c r="G211" s="57" t="inlineStr">
        <f aca="false">'bodies.in'!O117</f>
        <is>
          <t/>
        </is>
      </c>
      <c r="K211" s="64" t="s">
        <v>357</v>
      </c>
      <c r="L211" s="65" t="s">
        <v>358</v>
      </c>
      <c r="M211" s="66" t="s">
        <v>357</v>
      </c>
      <c r="O211" s="54"/>
      <c r="P211" s="62" t="n">
        <f aca="false">B211*1</f>
        <v>0</v>
      </c>
      <c r="Q211" s="59" t="n">
        <f aca="false">C211*1</f>
        <v>0</v>
      </c>
      <c r="R211" s="59" t="n">
        <f aca="false">D211*1</f>
        <v>863823</v>
      </c>
      <c r="S211" s="59" t="n">
        <f aca="false">E211*1</f>
        <v>0</v>
      </c>
      <c r="T211" s="59" t="n">
        <f aca="false">F211*1</f>
        <v>0</v>
      </c>
      <c r="U211" s="63" t="n">
        <f aca="false">G211*1</f>
        <v>0</v>
      </c>
    </row>
    <row collapsed="false" customFormat="false" customHeight="false" hidden="false" ht="14.5" outlineLevel="0" r="212">
      <c r="A212" s="55" t="s">
        <v>207</v>
      </c>
      <c r="B212" s="56" t="inlineStr">
        <f aca="false">'bodies.in'!J118</f>
        <is>
          <t/>
        </is>
      </c>
      <c r="C212" s="56" t="inlineStr">
        <f aca="false">'bodies.in'!K118</f>
        <is>
          <t/>
        </is>
      </c>
      <c r="D212" s="56" t="inlineStr">
        <f aca="false">'bodies.in'!L118</f>
        <is>
          <t/>
        </is>
      </c>
      <c r="E212" s="56" t="inlineStr">
        <f aca="false">'bodies.in'!M118</f>
        <is>
          <t/>
        </is>
      </c>
      <c r="F212" s="56" t="inlineStr">
        <f aca="false">'bodies.in'!N118</f>
        <is>
          <t/>
        </is>
      </c>
      <c r="G212" s="57" t="inlineStr">
        <f aca="false">'bodies.in'!O118</f>
        <is>
          <t/>
        </is>
      </c>
      <c r="K212" s="37"/>
      <c r="L212" s="37"/>
      <c r="M212" s="37"/>
      <c r="O212" s="54"/>
      <c r="P212" s="62" t="n">
        <f aca="false">B212*1</f>
        <v>0</v>
      </c>
      <c r="Q212" s="59" t="n">
        <f aca="false">C212*1</f>
        <v>0</v>
      </c>
      <c r="R212" s="59" t="n">
        <f aca="false">D212*1</f>
        <v>0</v>
      </c>
      <c r="S212" s="59" t="n">
        <f aca="false">E212*1</f>
        <v>232000000</v>
      </c>
      <c r="T212" s="59" t="n">
        <f aca="false">F212*1</f>
        <v>6520000000</v>
      </c>
      <c r="U212" s="63" t="n">
        <f aca="false">G212*1</f>
        <v>-3510000000</v>
      </c>
    </row>
    <row collapsed="false" customFormat="false" customHeight="false" hidden="false" ht="14.5" outlineLevel="0" r="213">
      <c r="A213" s="55" t="s">
        <v>209</v>
      </c>
      <c r="B213" s="56" t="inlineStr">
        <f aca="false">'bodies.in'!J119</f>
        <is>
          <t/>
        </is>
      </c>
      <c r="C213" s="56" t="inlineStr">
        <f aca="false">'bodies.in'!K119</f>
        <is>
          <t/>
        </is>
      </c>
      <c r="D213" s="56" t="inlineStr">
        <f aca="false">'bodies.in'!L119</f>
        <is>
          <t/>
        </is>
      </c>
      <c r="E213" s="56" t="inlineStr">
        <f aca="false">'bodies.in'!M119</f>
        <is>
          <t/>
        </is>
      </c>
      <c r="F213" s="56" t="inlineStr">
        <f aca="false">'bodies.in'!N119</f>
        <is>
          <t/>
        </is>
      </c>
      <c r="G213" s="57" t="inlineStr">
        <f aca="false">'bodies.in'!O119</f>
        <is>
          <t/>
        </is>
      </c>
      <c r="K213" s="37"/>
      <c r="L213" s="37"/>
      <c r="M213" s="37"/>
      <c r="O213" s="54"/>
      <c r="P213" s="62" t="n">
        <f aca="false">B213*1</f>
        <v>0</v>
      </c>
      <c r="Q213" s="59" t="n">
        <f aca="false">C213*1</f>
        <v>0</v>
      </c>
      <c r="R213" s="59" t="n">
        <f aca="false">D213*1</f>
        <v>0</v>
      </c>
      <c r="S213" s="59" t="n">
        <f aca="false">E213*1</f>
        <v>6520000000</v>
      </c>
      <c r="T213" s="59" t="n">
        <f aca="false">F213*1</f>
        <v>254300000000</v>
      </c>
      <c r="U213" s="63" t="n">
        <f aca="false">G213*1</f>
        <v>-6521000000</v>
      </c>
    </row>
    <row collapsed="false" customFormat="false" customHeight="false" hidden="false" ht="14.5" outlineLevel="0" r="214">
      <c r="A214" s="67" t="s">
        <v>211</v>
      </c>
      <c r="B214" s="68" t="inlineStr">
        <f aca="false">'bodies.in'!J120</f>
        <is>
          <t/>
        </is>
      </c>
      <c r="C214" s="68" t="inlineStr">
        <f aca="false">'bodies.in'!K120</f>
        <is>
          <t/>
        </is>
      </c>
      <c r="D214" s="68" t="inlineStr">
        <f aca="false">'bodies.in'!L120</f>
        <is>
          <t/>
        </is>
      </c>
      <c r="E214" s="68" t="inlineStr">
        <f aca="false">'bodies.in'!M120</f>
        <is>
          <t/>
        </is>
      </c>
      <c r="F214" s="68" t="inlineStr">
        <f aca="false">'bodies.in'!N120</f>
        <is>
          <t/>
        </is>
      </c>
      <c r="G214" s="69" t="inlineStr">
        <f aca="false">'bodies.in'!O120</f>
        <is>
          <t/>
        </is>
      </c>
      <c r="K214" s="37"/>
      <c r="L214" s="37"/>
      <c r="M214" s="37"/>
      <c r="O214" s="54"/>
      <c r="P214" s="70" t="n">
        <f aca="false">B214*1</f>
        <v>0</v>
      </c>
      <c r="Q214" s="59" t="n">
        <f aca="false">C214*1</f>
        <v>0</v>
      </c>
      <c r="R214" s="59" t="n">
        <f aca="false">D214*1</f>
        <v>0</v>
      </c>
      <c r="S214" s="59" t="n">
        <f aca="false">E214*1</f>
        <v>-3510000000</v>
      </c>
      <c r="T214" s="59" t="n">
        <f aca="false">F214*1</f>
        <v>-6521000000</v>
      </c>
      <c r="U214" s="71" t="n">
        <f aca="false">G214*1</f>
        <v>254300000000</v>
      </c>
    </row>
    <row collapsed="false" customFormat="false" customHeight="true" hidden="false" ht="24.25" outlineLevel="0" r="217">
      <c r="A217" s="17" t="s">
        <v>359</v>
      </c>
      <c r="B217" s="17"/>
      <c r="C217" s="17"/>
      <c r="D217" s="17"/>
      <c r="E217" s="17"/>
      <c r="F217" s="17"/>
      <c r="G217" s="17"/>
      <c r="H217" s="17"/>
      <c r="I217" s="17"/>
      <c r="J217" s="17"/>
    </row>
    <row collapsed="false" customFormat="false" customHeight="true" hidden="false" ht="86.75" outlineLevel="0" r="218">
      <c r="A218" s="16" t="s">
        <v>360</v>
      </c>
      <c r="B218" s="16"/>
      <c r="C218" s="16"/>
      <c r="D218" s="16"/>
      <c r="E218" s="16"/>
      <c r="F218" s="16"/>
      <c r="G218" s="16"/>
      <c r="H218" s="16"/>
      <c r="I218" s="16"/>
      <c r="J218" s="16"/>
    </row>
    <row collapsed="false" customFormat="false" customHeight="true" hidden="false" ht="18.65" outlineLevel="0" r="219">
      <c r="A219" s="50" t="s">
        <v>355</v>
      </c>
      <c r="B219" s="50"/>
      <c r="C219" s="50"/>
      <c r="D219" s="50"/>
      <c r="E219" s="50"/>
      <c r="F219" s="50"/>
      <c r="G219" s="50"/>
      <c r="O219" s="50" t="s">
        <v>356</v>
      </c>
      <c r="P219" s="50"/>
      <c r="Q219" s="50"/>
      <c r="R219" s="50"/>
      <c r="S219" s="50"/>
      <c r="T219" s="50"/>
      <c r="U219" s="50"/>
    </row>
    <row collapsed="false" customFormat="false" customHeight="false" hidden="false" ht="14.5" outlineLevel="0" r="220">
      <c r="A220" s="44" t="s">
        <v>191</v>
      </c>
      <c r="B220" s="44"/>
      <c r="C220" s="44"/>
      <c r="E220" s="20" t="n">
        <v>0</v>
      </c>
      <c r="O220" s="44" t="s">
        <v>191</v>
      </c>
      <c r="P220" s="44"/>
      <c r="Q220" s="44"/>
      <c r="S220" s="20" t="n">
        <f aca="false">E220</f>
        <v>0</v>
      </c>
    </row>
    <row collapsed="false" customFormat="false" customHeight="false" hidden="false" ht="14.5" outlineLevel="0" r="221">
      <c r="A221" s="51"/>
      <c r="B221" s="52" t="s">
        <v>193</v>
      </c>
      <c r="C221" s="52" t="s">
        <v>194</v>
      </c>
      <c r="D221" s="52" t="s">
        <v>195</v>
      </c>
      <c r="E221" s="52" t="s">
        <v>196</v>
      </c>
      <c r="F221" s="52" t="s">
        <v>197</v>
      </c>
      <c r="G221" s="53" t="s">
        <v>198</v>
      </c>
      <c r="K221" s="37"/>
      <c r="L221" s="37"/>
      <c r="M221" s="37"/>
      <c r="O221" s="54"/>
      <c r="P221" s="54"/>
      <c r="Q221" s="54"/>
      <c r="R221" s="54"/>
      <c r="S221" s="54"/>
      <c r="T221" s="54"/>
      <c r="U221" s="54"/>
    </row>
    <row collapsed="false" customFormat="false" customHeight="false" hidden="false" ht="14.5" outlineLevel="0" r="222">
      <c r="A222" s="55" t="s">
        <v>201</v>
      </c>
      <c r="B222" s="56" t="n">
        <f aca="false">'forces.in'!J64</f>
        <v>1</v>
      </c>
      <c r="C222" s="56" t="n">
        <f aca="false">'forces.in'!K64</f>
        <v>0</v>
      </c>
      <c r="D222" s="56" t="n">
        <f aca="false">'forces.in'!L64</f>
        <v>0</v>
      </c>
      <c r="E222" s="56" t="n">
        <f aca="false">'forces.in'!M64</f>
        <v>-5</v>
      </c>
      <c r="F222" s="56" t="n">
        <f aca="false">'forces.in'!N64</f>
        <v>0</v>
      </c>
      <c r="G222" s="57" t="n">
        <f aca="false">'forces.in'!O64</f>
        <v>1.2</v>
      </c>
      <c r="K222" s="37"/>
      <c r="L222" s="37"/>
      <c r="M222" s="37"/>
      <c r="O222" s="54"/>
      <c r="P222" s="58" t="n">
        <f aca="false">B222*1</f>
        <v>1</v>
      </c>
      <c r="Q222" s="59" t="n">
        <f aca="false">C222*1</f>
        <v>0</v>
      </c>
      <c r="R222" s="59" t="n">
        <f aca="false">D222*1</f>
        <v>0</v>
      </c>
      <c r="S222" s="59" t="n">
        <f aca="false">E222*1</f>
        <v>-5</v>
      </c>
      <c r="T222" s="59" t="n">
        <f aca="false">F222*1</f>
        <v>0</v>
      </c>
      <c r="U222" s="60" t="n">
        <f aca="false">G222*1</f>
        <v>1.2</v>
      </c>
    </row>
    <row collapsed="false" customFormat="false" customHeight="false" hidden="false" ht="14.5" outlineLevel="0" r="223">
      <c r="A223" s="55" t="s">
        <v>203</v>
      </c>
      <c r="B223" s="56" t="n">
        <f aca="false">'forces.in'!J65</f>
        <v>2</v>
      </c>
      <c r="C223" s="56" t="n">
        <f aca="false">'forces.in'!K65</f>
        <v>0</v>
      </c>
      <c r="D223" s="56" t="n">
        <f aca="false">'forces.in'!L65</f>
        <v>0</v>
      </c>
      <c r="E223" s="56" t="n">
        <f aca="false">'forces.in'!M65</f>
        <v>-10</v>
      </c>
      <c r="F223" s="56" t="n">
        <f aca="false">'forces.in'!N65</f>
        <v>0</v>
      </c>
      <c r="G223" s="57" t="n">
        <f aca="false">'forces.in'!O65</f>
        <v>3</v>
      </c>
      <c r="K223" s="37"/>
      <c r="L223" s="61" t="s">
        <v>319</v>
      </c>
      <c r="M223" s="37"/>
      <c r="O223" s="54"/>
      <c r="P223" s="62" t="n">
        <f aca="false">B223*1</f>
        <v>2</v>
      </c>
      <c r="Q223" s="59" t="n">
        <f aca="false">C223*1</f>
        <v>0</v>
      </c>
      <c r="R223" s="59" t="n">
        <f aca="false">D223*1</f>
        <v>0</v>
      </c>
      <c r="S223" s="59" t="n">
        <f aca="false">E223*1</f>
        <v>-10</v>
      </c>
      <c r="T223" s="59" t="n">
        <f aca="false">F223*1</f>
        <v>0</v>
      </c>
      <c r="U223" s="63" t="n">
        <f aca="false">G223*1</f>
        <v>3</v>
      </c>
    </row>
    <row collapsed="false" customFormat="false" customHeight="false" hidden="false" ht="14.5" outlineLevel="0" r="224">
      <c r="A224" s="55" t="s">
        <v>205</v>
      </c>
      <c r="B224" s="56" t="n">
        <f aca="false">'forces.in'!J66</f>
        <v>0</v>
      </c>
      <c r="C224" s="56" t="n">
        <f aca="false">'forces.in'!K66</f>
        <v>0</v>
      </c>
      <c r="D224" s="56" t="n">
        <f aca="false">'forces.in'!L66</f>
        <v>0</v>
      </c>
      <c r="E224" s="56" t="n">
        <f aca="false">'forces.in'!M66</f>
        <v>0</v>
      </c>
      <c r="F224" s="56" t="n">
        <f aca="false">'forces.in'!N66</f>
        <v>0</v>
      </c>
      <c r="G224" s="57" t="n">
        <f aca="false">'forces.in'!O66</f>
        <v>0</v>
      </c>
      <c r="K224" s="64" t="s">
        <v>357</v>
      </c>
      <c r="L224" s="65" t="s">
        <v>358</v>
      </c>
      <c r="M224" s="66" t="s">
        <v>357</v>
      </c>
      <c r="O224" s="54"/>
      <c r="P224" s="62" t="n">
        <f aca="false">B224*1</f>
        <v>0</v>
      </c>
      <c r="Q224" s="59" t="n">
        <f aca="false">C224*1</f>
        <v>0</v>
      </c>
      <c r="R224" s="59" t="n">
        <f aca="false">D224*1</f>
        <v>0</v>
      </c>
      <c r="S224" s="59" t="n">
        <f aca="false">E224*1</f>
        <v>0</v>
      </c>
      <c r="T224" s="59" t="n">
        <f aca="false">F224*1</f>
        <v>0</v>
      </c>
      <c r="U224" s="63" t="n">
        <f aca="false">G224*1</f>
        <v>0</v>
      </c>
    </row>
    <row collapsed="false" customFormat="false" customHeight="false" hidden="false" ht="14.5" outlineLevel="0" r="225">
      <c r="A225" s="55" t="s">
        <v>207</v>
      </c>
      <c r="B225" s="56" t="n">
        <f aca="false">'forces.in'!J67</f>
        <v>0</v>
      </c>
      <c r="C225" s="56" t="n">
        <f aca="false">'forces.in'!K67</f>
        <v>0</v>
      </c>
      <c r="D225" s="56" t="n">
        <f aca="false">'forces.in'!L67</f>
        <v>0</v>
      </c>
      <c r="E225" s="56" t="n">
        <f aca="false">'forces.in'!M67</f>
        <v>0</v>
      </c>
      <c r="F225" s="56" t="n">
        <f aca="false">'forces.in'!N67</f>
        <v>0</v>
      </c>
      <c r="G225" s="57" t="n">
        <f aca="false">'forces.in'!O67</f>
        <v>0</v>
      </c>
      <c r="K225" s="37"/>
      <c r="L225" s="37"/>
      <c r="M225" s="37"/>
      <c r="O225" s="54"/>
      <c r="P225" s="62" t="n">
        <f aca="false">B225*1</f>
        <v>0</v>
      </c>
      <c r="Q225" s="59" t="n">
        <f aca="false">C225*1</f>
        <v>0</v>
      </c>
      <c r="R225" s="59" t="n">
        <f aca="false">D225*1</f>
        <v>0</v>
      </c>
      <c r="S225" s="59" t="n">
        <f aca="false">E225*1</f>
        <v>0</v>
      </c>
      <c r="T225" s="59" t="n">
        <f aca="false">F225*1</f>
        <v>0</v>
      </c>
      <c r="U225" s="63" t="n">
        <f aca="false">G225*1</f>
        <v>0</v>
      </c>
    </row>
    <row collapsed="false" customFormat="false" customHeight="false" hidden="false" ht="14.5" outlineLevel="0" r="226">
      <c r="A226" s="55" t="s">
        <v>209</v>
      </c>
      <c r="B226" s="56" t="n">
        <f aca="false">'forces.in'!J68</f>
        <v>0</v>
      </c>
      <c r="C226" s="56" t="n">
        <f aca="false">'forces.in'!K68</f>
        <v>0</v>
      </c>
      <c r="D226" s="56" t="n">
        <f aca="false">'forces.in'!L68</f>
        <v>0</v>
      </c>
      <c r="E226" s="56" t="n">
        <f aca="false">'forces.in'!M68</f>
        <v>0</v>
      </c>
      <c r="F226" s="56" t="n">
        <f aca="false">'forces.in'!N68</f>
        <v>0</v>
      </c>
      <c r="G226" s="57" t="n">
        <f aca="false">'forces.in'!O68</f>
        <v>0</v>
      </c>
      <c r="K226" s="37"/>
      <c r="L226" s="37"/>
      <c r="M226" s="37"/>
      <c r="O226" s="54"/>
      <c r="P226" s="62" t="n">
        <f aca="false">B226*1</f>
        <v>0</v>
      </c>
      <c r="Q226" s="59" t="n">
        <f aca="false">C226*1</f>
        <v>0</v>
      </c>
      <c r="R226" s="59" t="n">
        <f aca="false">D226*1</f>
        <v>0</v>
      </c>
      <c r="S226" s="59" t="n">
        <f aca="false">E226*1</f>
        <v>0</v>
      </c>
      <c r="T226" s="59" t="n">
        <f aca="false">F226*1</f>
        <v>0</v>
      </c>
      <c r="U226" s="63" t="n">
        <f aca="false">G226*1</f>
        <v>0</v>
      </c>
    </row>
    <row collapsed="false" customFormat="false" customHeight="false" hidden="false" ht="14.5" outlineLevel="0" r="227">
      <c r="A227" s="67" t="s">
        <v>211</v>
      </c>
      <c r="B227" s="68" t="n">
        <f aca="false">'forces.in'!J69</f>
        <v>0</v>
      </c>
      <c r="C227" s="68" t="n">
        <f aca="false">'forces.in'!K69</f>
        <v>0</v>
      </c>
      <c r="D227" s="68" t="n">
        <f aca="false">'forces.in'!L69</f>
        <v>0</v>
      </c>
      <c r="E227" s="68" t="n">
        <f aca="false">'forces.in'!M69</f>
        <v>0</v>
      </c>
      <c r="F227" s="68" t="n">
        <f aca="false">'forces.in'!N69</f>
        <v>0</v>
      </c>
      <c r="G227" s="69" t="n">
        <f aca="false">'forces.in'!O69</f>
        <v>0</v>
      </c>
      <c r="K227" s="37"/>
      <c r="L227" s="37"/>
      <c r="M227" s="37"/>
      <c r="O227" s="54"/>
      <c r="P227" s="70" t="n">
        <f aca="false">B227*1</f>
        <v>0</v>
      </c>
      <c r="Q227" s="59" t="n">
        <f aca="false">C227*1</f>
        <v>0</v>
      </c>
      <c r="R227" s="59" t="n">
        <f aca="false">D227*1</f>
        <v>0</v>
      </c>
      <c r="S227" s="59" t="n">
        <f aca="false">E227*1</f>
        <v>0</v>
      </c>
      <c r="T227" s="59" t="n">
        <f aca="false">F227*1</f>
        <v>0</v>
      </c>
      <c r="U227" s="71" t="n">
        <f aca="false">G227*1</f>
        <v>0</v>
      </c>
    </row>
    <row collapsed="false" customFormat="false" customHeight="true" hidden="false" ht="18.65" outlineLevel="0" r="229">
      <c r="A229" s="50" t="s">
        <v>355</v>
      </c>
      <c r="B229" s="50"/>
      <c r="C229" s="50"/>
      <c r="D229" s="50"/>
      <c r="E229" s="50"/>
      <c r="F229" s="50"/>
      <c r="G229" s="50"/>
      <c r="O229" s="50" t="s">
        <v>356</v>
      </c>
      <c r="P229" s="50"/>
      <c r="Q229" s="50"/>
      <c r="R229" s="50"/>
      <c r="S229" s="50"/>
      <c r="T229" s="50"/>
      <c r="U229" s="50"/>
    </row>
    <row collapsed="false" customFormat="false" customHeight="false" hidden="false" ht="14.5" outlineLevel="0" r="230">
      <c r="A230" s="44" t="s">
        <v>191</v>
      </c>
      <c r="B230" s="44"/>
      <c r="C230" s="44"/>
      <c r="E230" s="20" t="n">
        <v>1</v>
      </c>
      <c r="O230" s="44" t="s">
        <v>191</v>
      </c>
      <c r="P230" s="44"/>
      <c r="Q230" s="44"/>
      <c r="S230" s="20" t="n">
        <f aca="false">E230</f>
        <v>1</v>
      </c>
    </row>
    <row collapsed="false" customFormat="false" customHeight="false" hidden="false" ht="14.5" outlineLevel="0" r="231">
      <c r="A231" s="51"/>
      <c r="B231" s="52" t="s">
        <v>193</v>
      </c>
      <c r="C231" s="52" t="s">
        <v>194</v>
      </c>
      <c r="D231" s="52" t="s">
        <v>195</v>
      </c>
      <c r="E231" s="52" t="s">
        <v>196</v>
      </c>
      <c r="F231" s="52" t="s">
        <v>197</v>
      </c>
      <c r="G231" s="53" t="s">
        <v>198</v>
      </c>
      <c r="K231" s="37"/>
      <c r="L231" s="37"/>
      <c r="M231" s="37"/>
      <c r="O231" s="54"/>
      <c r="P231" s="54"/>
      <c r="Q231" s="54"/>
      <c r="R231" s="54"/>
      <c r="S231" s="54"/>
      <c r="T231" s="54"/>
      <c r="U231" s="54"/>
    </row>
    <row collapsed="false" customFormat="false" customHeight="false" hidden="false" ht="14.5" outlineLevel="0" r="232">
      <c r="A232" s="55" t="s">
        <v>201</v>
      </c>
      <c r="B232" s="56" t="n">
        <f aca="false">'forces.in'!J74</f>
        <v>0</v>
      </c>
      <c r="C232" s="56" t="n">
        <f aca="false">'forces.in'!K74</f>
        <v>0</v>
      </c>
      <c r="D232" s="56" t="n">
        <f aca="false">'forces.in'!L74</f>
        <v>4.23</v>
      </c>
      <c r="E232" s="56" t="n">
        <f aca="false">'forces.in'!M74</f>
        <v>-5.34</v>
      </c>
      <c r="F232" s="56" t="n">
        <f aca="false">'forces.in'!N74</f>
        <v>0</v>
      </c>
      <c r="G232" s="57" t="n">
        <f aca="false">'forces.in'!O74</f>
        <v>0</v>
      </c>
      <c r="K232" s="37"/>
      <c r="L232" s="37"/>
      <c r="M232" s="37"/>
      <c r="O232" s="54"/>
      <c r="P232" s="58" t="n">
        <f aca="false">B232*1</f>
        <v>0</v>
      </c>
      <c r="Q232" s="59" t="n">
        <f aca="false">C232*1</f>
        <v>0</v>
      </c>
      <c r="R232" s="59" t="n">
        <f aca="false">D232*1</f>
        <v>4.23</v>
      </c>
      <c r="S232" s="59" t="n">
        <f aca="false">E232*1</f>
        <v>-5.34</v>
      </c>
      <c r="T232" s="59" t="n">
        <f aca="false">F232*1</f>
        <v>0</v>
      </c>
      <c r="U232" s="60" t="n">
        <f aca="false">G232*1</f>
        <v>0</v>
      </c>
    </row>
    <row collapsed="false" customFormat="false" customHeight="false" hidden="false" ht="14.5" outlineLevel="0" r="233">
      <c r="A233" s="55" t="s">
        <v>203</v>
      </c>
      <c r="B233" s="56" t="n">
        <f aca="false">'forces.in'!J75</f>
        <v>0</v>
      </c>
      <c r="C233" s="56" t="n">
        <f aca="false">'forces.in'!K75</f>
        <v>0</v>
      </c>
      <c r="D233" s="56" t="n">
        <f aca="false">'forces.in'!L75</f>
        <v>0</v>
      </c>
      <c r="E233" s="56" t="n">
        <f aca="false">'forces.in'!M75</f>
        <v>0</v>
      </c>
      <c r="F233" s="56" t="n">
        <f aca="false">'forces.in'!N75</f>
        <v>0</v>
      </c>
      <c r="G233" s="57" t="n">
        <f aca="false">'forces.in'!O75</f>
        <v>0</v>
      </c>
      <c r="K233" s="37"/>
      <c r="L233" s="61" t="s">
        <v>319</v>
      </c>
      <c r="M233" s="37"/>
      <c r="O233" s="54"/>
      <c r="P233" s="62" t="n">
        <f aca="false">B233*1</f>
        <v>0</v>
      </c>
      <c r="Q233" s="59" t="n">
        <f aca="false">C233*1</f>
        <v>0</v>
      </c>
      <c r="R233" s="59" t="n">
        <f aca="false">D233*1</f>
        <v>0</v>
      </c>
      <c r="S233" s="59" t="n">
        <f aca="false">E233*1</f>
        <v>0</v>
      </c>
      <c r="T233" s="59" t="n">
        <f aca="false">F233*1</f>
        <v>0</v>
      </c>
      <c r="U233" s="63" t="n">
        <f aca="false">G233*1</f>
        <v>0</v>
      </c>
    </row>
    <row collapsed="false" customFormat="false" customHeight="false" hidden="false" ht="14.5" outlineLevel="0" r="234">
      <c r="A234" s="55" t="s">
        <v>205</v>
      </c>
      <c r="B234" s="56" t="n">
        <f aca="false">'forces.in'!J76</f>
        <v>0</v>
      </c>
      <c r="C234" s="56" t="n">
        <f aca="false">'forces.in'!K76</f>
        <v>0</v>
      </c>
      <c r="D234" s="56" t="n">
        <f aca="false">'forces.in'!L76</f>
        <v>0</v>
      </c>
      <c r="E234" s="56" t="n">
        <f aca="false">'forces.in'!M76</f>
        <v>0</v>
      </c>
      <c r="F234" s="56" t="n">
        <f aca="false">'forces.in'!N76</f>
        <v>0</v>
      </c>
      <c r="G234" s="57" t="n">
        <f aca="false">'forces.in'!O76</f>
        <v>0</v>
      </c>
      <c r="K234" s="64" t="s">
        <v>357</v>
      </c>
      <c r="L234" s="65" t="s">
        <v>358</v>
      </c>
      <c r="M234" s="66" t="s">
        <v>357</v>
      </c>
      <c r="O234" s="54"/>
      <c r="P234" s="62" t="n">
        <f aca="false">B234*1</f>
        <v>0</v>
      </c>
      <c r="Q234" s="59" t="n">
        <f aca="false">C234*1</f>
        <v>0</v>
      </c>
      <c r="R234" s="59" t="n">
        <f aca="false">D234*1</f>
        <v>0</v>
      </c>
      <c r="S234" s="59" t="n">
        <f aca="false">E234*1</f>
        <v>0</v>
      </c>
      <c r="T234" s="59" t="n">
        <f aca="false">F234*1</f>
        <v>0</v>
      </c>
      <c r="U234" s="63" t="n">
        <f aca="false">G234*1</f>
        <v>0</v>
      </c>
    </row>
    <row collapsed="false" customFormat="false" customHeight="false" hidden="false" ht="14.5" outlineLevel="0" r="235">
      <c r="A235" s="55" t="s">
        <v>207</v>
      </c>
      <c r="B235" s="56" t="n">
        <f aca="false">'forces.in'!J77</f>
        <v>0</v>
      </c>
      <c r="C235" s="56" t="n">
        <f aca="false">'forces.in'!K77</f>
        <v>0</v>
      </c>
      <c r="D235" s="56" t="n">
        <f aca="false">'forces.in'!L77</f>
        <v>0</v>
      </c>
      <c r="E235" s="56" t="n">
        <f aca="false">'forces.in'!M77</f>
        <v>0</v>
      </c>
      <c r="F235" s="56" t="n">
        <f aca="false">'forces.in'!N77</f>
        <v>0</v>
      </c>
      <c r="G235" s="57" t="n">
        <f aca="false">'forces.in'!O77</f>
        <v>0</v>
      </c>
      <c r="K235" s="37"/>
      <c r="L235" s="37"/>
      <c r="M235" s="37"/>
      <c r="O235" s="54"/>
      <c r="P235" s="62" t="n">
        <f aca="false">B235*1</f>
        <v>0</v>
      </c>
      <c r="Q235" s="59" t="n">
        <f aca="false">C235*1</f>
        <v>0</v>
      </c>
      <c r="R235" s="59" t="n">
        <f aca="false">D235*1</f>
        <v>0</v>
      </c>
      <c r="S235" s="59" t="n">
        <f aca="false">E235*1</f>
        <v>0</v>
      </c>
      <c r="T235" s="59" t="n">
        <f aca="false">F235*1</f>
        <v>0</v>
      </c>
      <c r="U235" s="63" t="n">
        <f aca="false">G235*1</f>
        <v>0</v>
      </c>
    </row>
    <row collapsed="false" customFormat="false" customHeight="false" hidden="false" ht="14.5" outlineLevel="0" r="236">
      <c r="A236" s="55" t="s">
        <v>209</v>
      </c>
      <c r="B236" s="56" t="n">
        <f aca="false">'forces.in'!J78</f>
        <v>0</v>
      </c>
      <c r="C236" s="56" t="n">
        <f aca="false">'forces.in'!K78</f>
        <v>0</v>
      </c>
      <c r="D236" s="56" t="n">
        <f aca="false">'forces.in'!L78</f>
        <v>0</v>
      </c>
      <c r="E236" s="56" t="n">
        <f aca="false">'forces.in'!M78</f>
        <v>0</v>
      </c>
      <c r="F236" s="56" t="n">
        <f aca="false">'forces.in'!N78</f>
        <v>0</v>
      </c>
      <c r="G236" s="57" t="n">
        <f aca="false">'forces.in'!O78</f>
        <v>0</v>
      </c>
      <c r="K236" s="37"/>
      <c r="L236" s="37"/>
      <c r="M236" s="37"/>
      <c r="O236" s="54"/>
      <c r="P236" s="62" t="n">
        <f aca="false">B236*1</f>
        <v>0</v>
      </c>
      <c r="Q236" s="59" t="n">
        <f aca="false">C236*1</f>
        <v>0</v>
      </c>
      <c r="R236" s="59" t="n">
        <f aca="false">D236*1</f>
        <v>0</v>
      </c>
      <c r="S236" s="59" t="n">
        <f aca="false">E236*1</f>
        <v>0</v>
      </c>
      <c r="T236" s="59" t="n">
        <f aca="false">F236*1</f>
        <v>0</v>
      </c>
      <c r="U236" s="63" t="n">
        <f aca="false">G236*1</f>
        <v>0</v>
      </c>
    </row>
    <row collapsed="false" customFormat="false" customHeight="false" hidden="false" ht="14.5" outlineLevel="0" r="237">
      <c r="A237" s="67" t="s">
        <v>211</v>
      </c>
      <c r="B237" s="68" t="n">
        <f aca="false">'forces.in'!J79</f>
        <v>0</v>
      </c>
      <c r="C237" s="68" t="n">
        <f aca="false">'forces.in'!K79</f>
        <v>0</v>
      </c>
      <c r="D237" s="68" t="n">
        <f aca="false">'forces.in'!L79</f>
        <v>9.23</v>
      </c>
      <c r="E237" s="68" t="n">
        <f aca="false">'forces.in'!M79</f>
        <v>-34</v>
      </c>
      <c r="F237" s="68" t="n">
        <f aca="false">'forces.in'!N79</f>
        <v>0</v>
      </c>
      <c r="G237" s="69" t="n">
        <f aca="false">'forces.in'!O79</f>
        <v>0</v>
      </c>
      <c r="K237" s="37"/>
      <c r="L237" s="37"/>
      <c r="M237" s="37"/>
      <c r="O237" s="54"/>
      <c r="P237" s="70" t="n">
        <f aca="false">B237*1</f>
        <v>0</v>
      </c>
      <c r="Q237" s="59" t="n">
        <f aca="false">C237*1</f>
        <v>0</v>
      </c>
      <c r="R237" s="59" t="n">
        <f aca="false">D237*1</f>
        <v>9.23</v>
      </c>
      <c r="S237" s="59" t="n">
        <f aca="false">E237*1</f>
        <v>-34</v>
      </c>
      <c r="T237" s="59" t="n">
        <f aca="false">F237*1</f>
        <v>0</v>
      </c>
      <c r="U237" s="71" t="n">
        <f aca="false">G237*1</f>
        <v>0</v>
      </c>
    </row>
    <row collapsed="false" customFormat="false" customHeight="true" hidden="false" ht="18.65" outlineLevel="0" r="239">
      <c r="A239" s="50" t="s">
        <v>355</v>
      </c>
      <c r="B239" s="50"/>
      <c r="C239" s="50"/>
      <c r="D239" s="50"/>
      <c r="E239" s="50"/>
      <c r="F239" s="50"/>
      <c r="G239" s="50"/>
      <c r="O239" s="50" t="s">
        <v>356</v>
      </c>
      <c r="P239" s="50"/>
      <c r="Q239" s="50"/>
      <c r="R239" s="50"/>
      <c r="S239" s="50"/>
      <c r="T239" s="50"/>
      <c r="U239" s="50"/>
    </row>
    <row collapsed="false" customFormat="false" customHeight="false" hidden="false" ht="14.5" outlineLevel="0" r="240">
      <c r="A240" s="44" t="s">
        <v>191</v>
      </c>
      <c r="B240" s="44"/>
      <c r="C240" s="44"/>
      <c r="E240" s="20" t="n">
        <v>2</v>
      </c>
      <c r="O240" s="44" t="s">
        <v>191</v>
      </c>
      <c r="P240" s="44"/>
      <c r="Q240" s="44"/>
      <c r="S240" s="20" t="n">
        <f aca="false">E240</f>
        <v>2</v>
      </c>
    </row>
    <row collapsed="false" customFormat="false" customHeight="false" hidden="false" ht="14.5" outlineLevel="0" r="241">
      <c r="A241" s="51"/>
      <c r="B241" s="52" t="s">
        <v>193</v>
      </c>
      <c r="C241" s="52" t="s">
        <v>194</v>
      </c>
      <c r="D241" s="52" t="s">
        <v>195</v>
      </c>
      <c r="E241" s="52" t="s">
        <v>196</v>
      </c>
      <c r="F241" s="52" t="s">
        <v>197</v>
      </c>
      <c r="G241" s="53" t="s">
        <v>198</v>
      </c>
      <c r="K241" s="37"/>
      <c r="L241" s="37"/>
      <c r="M241" s="37"/>
      <c r="O241" s="54"/>
      <c r="P241" s="54"/>
      <c r="Q241" s="54"/>
      <c r="R241" s="54"/>
      <c r="S241" s="54"/>
      <c r="T241" s="54"/>
      <c r="U241" s="54"/>
    </row>
    <row collapsed="false" customFormat="false" customHeight="false" hidden="false" ht="14.5" outlineLevel="0" r="242">
      <c r="A242" s="55" t="s">
        <v>201</v>
      </c>
      <c r="B242" s="56" t="n">
        <f aca="false">'forces.in'!J84</f>
        <v>0</v>
      </c>
      <c r="C242" s="56" t="n">
        <f aca="false">'forces.in'!K84</f>
        <v>0</v>
      </c>
      <c r="D242" s="56" t="n">
        <f aca="false">'forces.in'!L84</f>
        <v>9.8</v>
      </c>
      <c r="E242" s="56" t="n">
        <f aca="false">'forces.in'!M84</f>
        <v>-10</v>
      </c>
      <c r="F242" s="56" t="n">
        <f aca="false">'forces.in'!N84</f>
        <v>0</v>
      </c>
      <c r="G242" s="57" t="n">
        <f aca="false">'forces.in'!O84</f>
        <v>0</v>
      </c>
      <c r="K242" s="37"/>
      <c r="L242" s="37"/>
      <c r="M242" s="37"/>
      <c r="O242" s="54"/>
      <c r="P242" s="58" t="n">
        <f aca="false">B242*1</f>
        <v>0</v>
      </c>
      <c r="Q242" s="59" t="n">
        <f aca="false">C242*1</f>
        <v>0</v>
      </c>
      <c r="R242" s="59" t="n">
        <f aca="false">D242*1</f>
        <v>9.8</v>
      </c>
      <c r="S242" s="59" t="n">
        <f aca="false">E242*1</f>
        <v>-10</v>
      </c>
      <c r="T242" s="59" t="n">
        <f aca="false">F242*1</f>
        <v>0</v>
      </c>
      <c r="U242" s="60" t="n">
        <f aca="false">G242*1</f>
        <v>0</v>
      </c>
    </row>
    <row collapsed="false" customFormat="false" customHeight="false" hidden="false" ht="14.5" outlineLevel="0" r="243">
      <c r="A243" s="55" t="s">
        <v>203</v>
      </c>
      <c r="B243" s="56" t="n">
        <f aca="false">'forces.in'!J85</f>
        <v>0</v>
      </c>
      <c r="C243" s="56" t="n">
        <f aca="false">'forces.in'!K85</f>
        <v>0</v>
      </c>
      <c r="D243" s="56" t="n">
        <f aca="false">'forces.in'!L85</f>
        <v>0</v>
      </c>
      <c r="E243" s="56" t="n">
        <f aca="false">'forces.in'!M85</f>
        <v>0</v>
      </c>
      <c r="F243" s="56" t="n">
        <f aca="false">'forces.in'!N85</f>
        <v>0</v>
      </c>
      <c r="G243" s="57" t="n">
        <f aca="false">'forces.in'!O85</f>
        <v>0</v>
      </c>
      <c r="K243" s="37"/>
      <c r="L243" s="61" t="s">
        <v>319</v>
      </c>
      <c r="M243" s="37"/>
      <c r="O243" s="54"/>
      <c r="P243" s="62" t="n">
        <f aca="false">B243*1</f>
        <v>0</v>
      </c>
      <c r="Q243" s="59" t="n">
        <f aca="false">C243*1</f>
        <v>0</v>
      </c>
      <c r="R243" s="59" t="n">
        <f aca="false">D243*1</f>
        <v>0</v>
      </c>
      <c r="S243" s="59" t="n">
        <f aca="false">E243*1</f>
        <v>0</v>
      </c>
      <c r="T243" s="59" t="n">
        <f aca="false">F243*1</f>
        <v>0</v>
      </c>
      <c r="U243" s="63" t="n">
        <f aca="false">G243*1</f>
        <v>0</v>
      </c>
    </row>
    <row collapsed="false" customFormat="false" customHeight="false" hidden="false" ht="14.5" outlineLevel="0" r="244">
      <c r="A244" s="55" t="s">
        <v>205</v>
      </c>
      <c r="B244" s="56" t="n">
        <f aca="false">'forces.in'!J86</f>
        <v>0</v>
      </c>
      <c r="C244" s="56" t="n">
        <f aca="false">'forces.in'!K86</f>
        <v>0</v>
      </c>
      <c r="D244" s="56" t="n">
        <f aca="false">'forces.in'!L86</f>
        <v>0</v>
      </c>
      <c r="E244" s="56" t="n">
        <f aca="false">'forces.in'!M86</f>
        <v>0</v>
      </c>
      <c r="F244" s="56" t="n">
        <f aca="false">'forces.in'!N86</f>
        <v>0</v>
      </c>
      <c r="G244" s="57" t="n">
        <f aca="false">'forces.in'!O86</f>
        <v>0</v>
      </c>
      <c r="K244" s="64" t="s">
        <v>357</v>
      </c>
      <c r="L244" s="65" t="s">
        <v>358</v>
      </c>
      <c r="M244" s="66" t="s">
        <v>357</v>
      </c>
      <c r="O244" s="54"/>
      <c r="P244" s="62" t="n">
        <f aca="false">B244*1</f>
        <v>0</v>
      </c>
      <c r="Q244" s="59" t="n">
        <f aca="false">C244*1</f>
        <v>0</v>
      </c>
      <c r="R244" s="59" t="n">
        <f aca="false">D244*1</f>
        <v>0</v>
      </c>
      <c r="S244" s="59" t="n">
        <f aca="false">E244*1</f>
        <v>0</v>
      </c>
      <c r="T244" s="59" t="n">
        <f aca="false">F244*1</f>
        <v>0</v>
      </c>
      <c r="U244" s="63" t="n">
        <f aca="false">G244*1</f>
        <v>0</v>
      </c>
    </row>
    <row collapsed="false" customFormat="false" customHeight="false" hidden="false" ht="14.5" outlineLevel="0" r="245">
      <c r="A245" s="55" t="s">
        <v>207</v>
      </c>
      <c r="B245" s="56" t="n">
        <f aca="false">'forces.in'!J87</f>
        <v>0</v>
      </c>
      <c r="C245" s="56" t="n">
        <f aca="false">'forces.in'!K87</f>
        <v>0</v>
      </c>
      <c r="D245" s="56" t="n">
        <f aca="false">'forces.in'!L87</f>
        <v>0</v>
      </c>
      <c r="E245" s="56" t="n">
        <f aca="false">'forces.in'!M87</f>
        <v>0</v>
      </c>
      <c r="F245" s="56" t="n">
        <f aca="false">'forces.in'!N87</f>
        <v>0</v>
      </c>
      <c r="G245" s="57" t="n">
        <f aca="false">'forces.in'!O87</f>
        <v>0</v>
      </c>
      <c r="K245" s="37"/>
      <c r="L245" s="37"/>
      <c r="M245" s="37"/>
      <c r="O245" s="54"/>
      <c r="P245" s="62" t="n">
        <f aca="false">B245*1</f>
        <v>0</v>
      </c>
      <c r="Q245" s="59" t="n">
        <f aca="false">C245*1</f>
        <v>0</v>
      </c>
      <c r="R245" s="59" t="n">
        <f aca="false">D245*1</f>
        <v>0</v>
      </c>
      <c r="S245" s="59" t="n">
        <f aca="false">E245*1</f>
        <v>0</v>
      </c>
      <c r="T245" s="59" t="n">
        <f aca="false">F245*1</f>
        <v>0</v>
      </c>
      <c r="U245" s="63" t="n">
        <f aca="false">G245*1</f>
        <v>0</v>
      </c>
    </row>
    <row collapsed="false" customFormat="false" customHeight="false" hidden="false" ht="14.5" outlineLevel="0" r="246">
      <c r="A246" s="55" t="s">
        <v>209</v>
      </c>
      <c r="B246" s="56" t="n">
        <f aca="false">'forces.in'!J88</f>
        <v>0</v>
      </c>
      <c r="C246" s="56" t="n">
        <f aca="false">'forces.in'!K88</f>
        <v>0</v>
      </c>
      <c r="D246" s="56" t="n">
        <f aca="false">'forces.in'!L88</f>
        <v>0</v>
      </c>
      <c r="E246" s="56" t="n">
        <f aca="false">'forces.in'!M88</f>
        <v>0</v>
      </c>
      <c r="F246" s="56" t="n">
        <f aca="false">'forces.in'!N88</f>
        <v>0</v>
      </c>
      <c r="G246" s="57" t="n">
        <f aca="false">'forces.in'!O88</f>
        <v>0</v>
      </c>
      <c r="K246" s="37"/>
      <c r="L246" s="37"/>
      <c r="M246" s="37"/>
      <c r="O246" s="54"/>
      <c r="P246" s="62" t="n">
        <f aca="false">B246*1</f>
        <v>0</v>
      </c>
      <c r="Q246" s="59" t="n">
        <f aca="false">C246*1</f>
        <v>0</v>
      </c>
      <c r="R246" s="59" t="n">
        <f aca="false">D246*1</f>
        <v>0</v>
      </c>
      <c r="S246" s="59" t="n">
        <f aca="false">E246*1</f>
        <v>0</v>
      </c>
      <c r="T246" s="59" t="n">
        <f aca="false">F246*1</f>
        <v>0</v>
      </c>
      <c r="U246" s="63" t="n">
        <f aca="false">G246*1</f>
        <v>0</v>
      </c>
    </row>
    <row collapsed="false" customFormat="false" customHeight="false" hidden="false" ht="14.5" outlineLevel="0" r="247">
      <c r="A247" s="67" t="s">
        <v>211</v>
      </c>
      <c r="B247" s="68" t="n">
        <f aca="false">'forces.in'!J89</f>
        <v>0</v>
      </c>
      <c r="C247" s="68" t="n">
        <f aca="false">'forces.in'!K89</f>
        <v>0</v>
      </c>
      <c r="D247" s="68" t="n">
        <f aca="false">'forces.in'!L89</f>
        <v>9.81</v>
      </c>
      <c r="E247" s="68" t="n">
        <f aca="false">'forces.in'!M89</f>
        <v>-0.01</v>
      </c>
      <c r="F247" s="68" t="n">
        <f aca="false">'forces.in'!N89</f>
        <v>0</v>
      </c>
      <c r="G247" s="69" t="n">
        <f aca="false">'forces.in'!O89</f>
        <v>0</v>
      </c>
      <c r="K247" s="37"/>
      <c r="L247" s="37"/>
      <c r="M247" s="37"/>
      <c r="O247" s="54"/>
      <c r="P247" s="70" t="n">
        <f aca="false">B247*1</f>
        <v>0</v>
      </c>
      <c r="Q247" s="59" t="n">
        <f aca="false">C247*1</f>
        <v>0</v>
      </c>
      <c r="R247" s="59" t="n">
        <f aca="false">D247*1</f>
        <v>9.81</v>
      </c>
      <c r="S247" s="59" t="n">
        <f aca="false">E247*1</f>
        <v>-0.01</v>
      </c>
      <c r="T247" s="59" t="n">
        <f aca="false">F247*1</f>
        <v>0</v>
      </c>
      <c r="U247" s="71" t="n">
        <f aca="false">G247*1</f>
        <v>0</v>
      </c>
    </row>
    <row collapsed="false" customFormat="false" customHeight="true" hidden="false" ht="24.25" outlineLevel="0" r="250">
      <c r="A250" s="17" t="s">
        <v>361</v>
      </c>
      <c r="B250" s="17"/>
      <c r="C250" s="17"/>
      <c r="D250" s="17"/>
      <c r="E250" s="17"/>
      <c r="F250" s="17"/>
      <c r="G250" s="17"/>
      <c r="H250" s="17"/>
      <c r="I250" s="17"/>
      <c r="J250" s="17"/>
    </row>
    <row collapsed="false" customFormat="false" customHeight="true" hidden="false" ht="86.75" outlineLevel="0" r="251">
      <c r="A251" s="16" t="s">
        <v>360</v>
      </c>
      <c r="B251" s="16"/>
      <c r="C251" s="16"/>
      <c r="D251" s="16"/>
      <c r="E251" s="16"/>
      <c r="F251" s="16"/>
      <c r="G251" s="16"/>
      <c r="H251" s="16"/>
      <c r="I251" s="16"/>
      <c r="J251" s="16"/>
    </row>
    <row collapsed="false" customFormat="false" customHeight="true" hidden="false" ht="18.65" outlineLevel="0" r="252">
      <c r="A252" s="50" t="s">
        <v>355</v>
      </c>
      <c r="B252" s="50"/>
      <c r="C252" s="50"/>
      <c r="D252" s="50"/>
      <c r="E252" s="50"/>
      <c r="F252" s="50"/>
      <c r="G252" s="50"/>
      <c r="O252" s="50" t="s">
        <v>356</v>
      </c>
      <c r="P252" s="50"/>
      <c r="Q252" s="50"/>
      <c r="R252" s="50"/>
      <c r="S252" s="50"/>
      <c r="T252" s="50"/>
      <c r="U252" s="50"/>
    </row>
    <row collapsed="false" customFormat="false" customHeight="false" hidden="false" ht="14.5" outlineLevel="0" r="253">
      <c r="A253" s="44" t="s">
        <v>191</v>
      </c>
      <c r="B253" s="44"/>
      <c r="C253" s="44"/>
      <c r="E253" s="20" t="n">
        <v>0</v>
      </c>
      <c r="O253" s="44" t="s">
        <v>191</v>
      </c>
      <c r="P253" s="44"/>
      <c r="Q253" s="44"/>
      <c r="S253" s="20" t="n">
        <f aca="false">E253</f>
        <v>0</v>
      </c>
    </row>
    <row collapsed="false" customFormat="false" customHeight="false" hidden="false" ht="14.5" outlineLevel="0" r="254">
      <c r="A254" s="51"/>
      <c r="B254" s="52" t="s">
        <v>193</v>
      </c>
      <c r="C254" s="52" t="s">
        <v>194</v>
      </c>
      <c r="D254" s="52" t="s">
        <v>195</v>
      </c>
      <c r="E254" s="52" t="s">
        <v>196</v>
      </c>
      <c r="F254" s="52" t="s">
        <v>197</v>
      </c>
      <c r="G254" s="53" t="s">
        <v>198</v>
      </c>
      <c r="K254" s="37"/>
      <c r="L254" s="37"/>
      <c r="M254" s="37"/>
      <c r="O254" s="54"/>
      <c r="P254" s="54"/>
      <c r="Q254" s="54"/>
      <c r="R254" s="54"/>
      <c r="S254" s="54"/>
      <c r="T254" s="54"/>
      <c r="U254" s="54"/>
    </row>
    <row collapsed="false" customFormat="false" customHeight="false" hidden="false" ht="14.5" outlineLevel="0" r="255">
      <c r="A255" s="55" t="s">
        <v>201</v>
      </c>
      <c r="B255" s="56" t="n">
        <f aca="false">TRANSPOSE('forces.in'!J147:O152)</f>
        <v>2.5</v>
      </c>
      <c r="C255" s="56" t="inlineStr">
        <f aca="false">B255</f>
        <is>
          <t/>
        </is>
      </c>
      <c r="D255" s="56" t="inlineStr">
        <f aca="false">B255</f>
        <is>
          <t/>
        </is>
      </c>
      <c r="E255" s="56" t="inlineStr">
        <f aca="false">B255</f>
        <is>
          <t/>
        </is>
      </c>
      <c r="F255" s="56" t="inlineStr">
        <f aca="false">B255</f>
        <is>
          <t/>
        </is>
      </c>
      <c r="G255" s="57" t="inlineStr">
        <f aca="false">B255</f>
        <is>
          <t/>
        </is>
      </c>
      <c r="K255" s="37"/>
      <c r="L255" s="37"/>
      <c r="M255" s="37"/>
      <c r="O255" s="54"/>
      <c r="P255" s="58" t="n">
        <f aca="false">B255*1</f>
        <v>2.5</v>
      </c>
      <c r="Q255" s="59" t="n">
        <f aca="false">C255*1</f>
        <v>0</v>
      </c>
      <c r="R255" s="59" t="n">
        <f aca="false">D255*1</f>
        <v>3.58</v>
      </c>
      <c r="S255" s="59" t="n">
        <f aca="false">E255*1</f>
        <v>0</v>
      </c>
      <c r="T255" s="59" t="n">
        <f aca="false">F255*1</f>
        <v>0</v>
      </c>
      <c r="U255" s="60" t="n">
        <f aca="false">G255*1</f>
        <v>0</v>
      </c>
    </row>
    <row collapsed="false" customFormat="false" customHeight="false" hidden="false" ht="14.5" outlineLevel="0" r="256">
      <c r="A256" s="55" t="s">
        <v>203</v>
      </c>
      <c r="B256" s="56" t="inlineStr">
        <f aca="false">B255</f>
        <is>
          <t/>
        </is>
      </c>
      <c r="C256" s="56" t="inlineStr">
        <f aca="false">B255</f>
        <is>
          <t/>
        </is>
      </c>
      <c r="D256" s="56" t="inlineStr">
        <f aca="false">B255</f>
        <is>
          <t/>
        </is>
      </c>
      <c r="E256" s="56" t="inlineStr">
        <f aca="false">B255</f>
        <is>
          <t/>
        </is>
      </c>
      <c r="F256" s="56" t="inlineStr">
        <f aca="false">B255</f>
        <is>
          <t/>
        </is>
      </c>
      <c r="G256" s="57" t="inlineStr">
        <f aca="false">B255</f>
        <is>
          <t/>
        </is>
      </c>
      <c r="K256" s="37"/>
      <c r="L256" s="61" t="s">
        <v>319</v>
      </c>
      <c r="M256" s="37"/>
      <c r="O256" s="54"/>
      <c r="P256" s="62" t="n">
        <f aca="false">B256*1</f>
        <v>1.3</v>
      </c>
      <c r="Q256" s="59" t="n">
        <f aca="false">C256*1</f>
        <v>0</v>
      </c>
      <c r="R256" s="59" t="n">
        <f aca="false">D256*1</f>
        <v>8.95</v>
      </c>
      <c r="S256" s="59" t="n">
        <f aca="false">E256*1</f>
        <v>0</v>
      </c>
      <c r="T256" s="59" t="n">
        <f aca="false">F256*1</f>
        <v>0</v>
      </c>
      <c r="U256" s="63" t="n">
        <f aca="false">G256*1</f>
        <v>0</v>
      </c>
    </row>
    <row collapsed="false" customFormat="false" customHeight="false" hidden="false" ht="14.5" outlineLevel="0" r="257">
      <c r="A257" s="55" t="s">
        <v>205</v>
      </c>
      <c r="B257" s="56" t="inlineStr">
        <f aca="false">B255</f>
        <is>
          <t/>
        </is>
      </c>
      <c r="C257" s="56" t="inlineStr">
        <f aca="false">B255</f>
        <is>
          <t/>
        </is>
      </c>
      <c r="D257" s="56" t="inlineStr">
        <f aca="false">B255</f>
        <is>
          <t/>
        </is>
      </c>
      <c r="E257" s="56" t="inlineStr">
        <f aca="false">B255</f>
        <is>
          <t/>
        </is>
      </c>
      <c r="F257" s="56" t="inlineStr">
        <f aca="false">B255</f>
        <is>
          <t/>
        </is>
      </c>
      <c r="G257" s="57" t="inlineStr">
        <f aca="false">B255</f>
        <is>
          <t/>
        </is>
      </c>
      <c r="K257" s="64" t="s">
        <v>357</v>
      </c>
      <c r="L257" s="65" t="s">
        <v>358</v>
      </c>
      <c r="M257" s="66" t="s">
        <v>357</v>
      </c>
      <c r="O257" s="54"/>
      <c r="P257" s="62" t="n">
        <f aca="false">B257*1</f>
        <v>-8.8</v>
      </c>
      <c r="Q257" s="59" t="n">
        <f aca="false">C257*1</f>
        <v>0</v>
      </c>
      <c r="R257" s="59" t="n">
        <f aca="false">D257*1</f>
        <v>132</v>
      </c>
      <c r="S257" s="59" t="n">
        <f aca="false">E257*1</f>
        <v>0</v>
      </c>
      <c r="T257" s="59" t="n">
        <f aca="false">F257*1</f>
        <v>0</v>
      </c>
      <c r="U257" s="63" t="n">
        <f aca="false">G257*1</f>
        <v>0</v>
      </c>
    </row>
    <row collapsed="false" customFormat="false" customHeight="false" hidden="false" ht="14.5" outlineLevel="0" r="258">
      <c r="A258" s="55" t="s">
        <v>207</v>
      </c>
      <c r="B258" s="56" t="inlineStr">
        <f aca="false">B255</f>
        <is>
          <t/>
        </is>
      </c>
      <c r="C258" s="56" t="inlineStr">
        <f aca="false">B255</f>
        <is>
          <t/>
        </is>
      </c>
      <c r="D258" s="56" t="inlineStr">
        <f aca="false">B255</f>
        <is>
          <t/>
        </is>
      </c>
      <c r="E258" s="56" t="inlineStr">
        <f aca="false">B255</f>
        <is>
          <t/>
        </is>
      </c>
      <c r="F258" s="56" t="inlineStr">
        <f aca="false">B255</f>
        <is>
          <t/>
        </is>
      </c>
      <c r="G258" s="57" t="inlineStr">
        <f aca="false">B255</f>
        <is>
          <t/>
        </is>
      </c>
      <c r="K258" s="37"/>
      <c r="L258" s="37"/>
      <c r="M258" s="37"/>
      <c r="O258" s="54"/>
      <c r="P258" s="62" t="n">
        <f aca="false">B258*1</f>
        <v>3</v>
      </c>
      <c r="Q258" s="59" t="n">
        <f aca="false">C258*1</f>
        <v>0</v>
      </c>
      <c r="R258" s="59" t="n">
        <f aca="false">D258*1</f>
        <v>6.87</v>
      </c>
      <c r="S258" s="59" t="n">
        <f aca="false">E258*1</f>
        <v>0</v>
      </c>
      <c r="T258" s="59" t="n">
        <f aca="false">F258*1</f>
        <v>0</v>
      </c>
      <c r="U258" s="63" t="n">
        <f aca="false">G258*1</f>
        <v>0</v>
      </c>
    </row>
    <row collapsed="false" customFormat="false" customHeight="false" hidden="false" ht="14.5" outlineLevel="0" r="259">
      <c r="A259" s="55" t="s">
        <v>209</v>
      </c>
      <c r="B259" s="56" t="inlineStr">
        <f aca="false">B255</f>
        <is>
          <t/>
        </is>
      </c>
      <c r="C259" s="56" t="inlineStr">
        <f aca="false">B255</f>
        <is>
          <t/>
        </is>
      </c>
      <c r="D259" s="56" t="inlineStr">
        <f aca="false">B255</f>
        <is>
          <t/>
        </is>
      </c>
      <c r="E259" s="56" t="inlineStr">
        <f aca="false">B255</f>
        <is>
          <t/>
        </is>
      </c>
      <c r="F259" s="56" t="inlineStr">
        <f aca="false">B255</f>
        <is>
          <t/>
        </is>
      </c>
      <c r="G259" s="57" t="inlineStr">
        <f aca="false">B255</f>
        <is>
          <t/>
        </is>
      </c>
      <c r="K259" s="37"/>
      <c r="L259" s="37"/>
      <c r="M259" s="37"/>
      <c r="O259" s="54"/>
      <c r="P259" s="62" t="n">
        <f aca="false">B259*1</f>
        <v>0</v>
      </c>
      <c r="Q259" s="59" t="n">
        <f aca="false">C259*1</f>
        <v>0</v>
      </c>
      <c r="R259" s="59" t="n">
        <f aca="false">D259*1</f>
        <v>9.328</v>
      </c>
      <c r="S259" s="59" t="n">
        <f aca="false">E259*1</f>
        <v>0</v>
      </c>
      <c r="T259" s="59" t="n">
        <f aca="false">F259*1</f>
        <v>0</v>
      </c>
      <c r="U259" s="63" t="n">
        <f aca="false">G259*1</f>
        <v>0</v>
      </c>
    </row>
    <row collapsed="false" customFormat="false" customHeight="false" hidden="false" ht="14.5" outlineLevel="0" r="260">
      <c r="A260" s="67" t="s">
        <v>211</v>
      </c>
      <c r="B260" s="68" t="inlineStr">
        <f aca="false">B255</f>
        <is>
          <t/>
        </is>
      </c>
      <c r="C260" s="68" t="inlineStr">
        <f aca="false">B255</f>
        <is>
          <t/>
        </is>
      </c>
      <c r="D260" s="68" t="inlineStr">
        <f aca="false">B255</f>
        <is>
          <t/>
        </is>
      </c>
      <c r="E260" s="68" t="inlineStr">
        <f aca="false">B255</f>
        <is>
          <t/>
        </is>
      </c>
      <c r="F260" s="68" t="inlineStr">
        <f aca="false">B255</f>
        <is>
          <t/>
        </is>
      </c>
      <c r="G260" s="69" t="inlineStr">
        <f aca="false">B255</f>
        <is>
          <t/>
        </is>
      </c>
      <c r="K260" s="37"/>
      <c r="L260" s="37"/>
      <c r="M260" s="37"/>
      <c r="O260" s="54"/>
      <c r="P260" s="70" t="n">
        <f aca="false">B260*1</f>
        <v>12.4</v>
      </c>
      <c r="Q260" s="59" t="n">
        <f aca="false">C260*1</f>
        <v>0</v>
      </c>
      <c r="R260" s="59" t="n">
        <f aca="false">D260*1</f>
        <v>3.5</v>
      </c>
      <c r="S260" s="59" t="n">
        <f aca="false">E260*1</f>
        <v>0</v>
      </c>
      <c r="T260" s="59" t="n">
        <f aca="false">F260*1</f>
        <v>0</v>
      </c>
      <c r="U260" s="71" t="n">
        <f aca="false">G260*1</f>
        <v>0</v>
      </c>
    </row>
    <row collapsed="false" customFormat="false" customHeight="true" hidden="false" ht="18.65" outlineLevel="0" r="262">
      <c r="A262" s="50" t="s">
        <v>355</v>
      </c>
      <c r="B262" s="50"/>
      <c r="C262" s="50"/>
      <c r="D262" s="50"/>
      <c r="E262" s="50"/>
      <c r="F262" s="50"/>
      <c r="G262" s="50"/>
      <c r="O262" s="50" t="s">
        <v>356</v>
      </c>
      <c r="P262" s="50"/>
      <c r="Q262" s="50"/>
      <c r="R262" s="50"/>
      <c r="S262" s="50"/>
      <c r="T262" s="50"/>
      <c r="U262" s="50"/>
    </row>
    <row collapsed="false" customFormat="false" customHeight="false" hidden="false" ht="14.5" outlineLevel="0" r="263">
      <c r="A263" s="44" t="s">
        <v>191</v>
      </c>
      <c r="B263" s="44"/>
      <c r="C263" s="44"/>
      <c r="E263" s="20" t="n">
        <v>1</v>
      </c>
      <c r="O263" s="44" t="s">
        <v>191</v>
      </c>
      <c r="P263" s="44"/>
      <c r="Q263" s="44"/>
      <c r="S263" s="20" t="n">
        <f aca="false">E263</f>
        <v>1</v>
      </c>
    </row>
    <row collapsed="false" customFormat="false" customHeight="false" hidden="false" ht="14.5" outlineLevel="0" r="264">
      <c r="A264" s="51"/>
      <c r="B264" s="52" t="s">
        <v>193</v>
      </c>
      <c r="C264" s="52" t="s">
        <v>194</v>
      </c>
      <c r="D264" s="52" t="s">
        <v>195</v>
      </c>
      <c r="E264" s="52" t="s">
        <v>196</v>
      </c>
      <c r="F264" s="52" t="s">
        <v>197</v>
      </c>
      <c r="G264" s="53" t="s">
        <v>198</v>
      </c>
      <c r="K264" s="37"/>
      <c r="L264" s="37"/>
      <c r="M264" s="37"/>
      <c r="O264" s="54"/>
      <c r="P264" s="54"/>
      <c r="Q264" s="54"/>
      <c r="R264" s="54"/>
      <c r="S264" s="54"/>
      <c r="T264" s="54"/>
      <c r="U264" s="54"/>
    </row>
    <row collapsed="false" customFormat="false" customHeight="false" hidden="false" ht="14.5" outlineLevel="0" r="265">
      <c r="A265" s="55" t="s">
        <v>201</v>
      </c>
      <c r="B265" s="56" t="n">
        <f aca="false">TRANSPOSE('forces.in'!J157:O162)</f>
        <v>0</v>
      </c>
      <c r="C265" s="56" t="inlineStr">
        <f aca="false">B265</f>
        <is>
          <t/>
        </is>
      </c>
      <c r="D265" s="56" t="inlineStr">
        <f aca="false">B265</f>
        <is>
          <t/>
        </is>
      </c>
      <c r="E265" s="56" t="inlineStr">
        <f aca="false">B265</f>
        <is>
          <t/>
        </is>
      </c>
      <c r="F265" s="56" t="inlineStr">
        <f aca="false">B265</f>
        <is>
          <t/>
        </is>
      </c>
      <c r="G265" s="57" t="inlineStr">
        <f aca="false">B265</f>
        <is>
          <t/>
        </is>
      </c>
      <c r="K265" s="37"/>
      <c r="L265" s="37"/>
      <c r="M265" s="37"/>
      <c r="O265" s="54"/>
      <c r="P265" s="58" t="n">
        <f aca="false">B265*1</f>
        <v>0</v>
      </c>
      <c r="Q265" s="59" t="n">
        <f aca="false">C265*1</f>
        <v>0</v>
      </c>
      <c r="R265" s="59" t="n">
        <f aca="false">D265*1</f>
        <v>6.57</v>
      </c>
      <c r="S265" s="59" t="n">
        <f aca="false">E265*1</f>
        <v>0</v>
      </c>
      <c r="T265" s="59" t="n">
        <f aca="false">F265*1</f>
        <v>0</v>
      </c>
      <c r="U265" s="60" t="n">
        <f aca="false">G265*1</f>
        <v>0</v>
      </c>
    </row>
    <row collapsed="false" customFormat="false" customHeight="false" hidden="false" ht="14.5" outlineLevel="0" r="266">
      <c r="A266" s="55" t="s">
        <v>203</v>
      </c>
      <c r="B266" s="56" t="inlineStr">
        <f aca="false">B265</f>
        <is>
          <t/>
        </is>
      </c>
      <c r="C266" s="56" t="inlineStr">
        <f aca="false">B265</f>
        <is>
          <t/>
        </is>
      </c>
      <c r="D266" s="56" t="inlineStr">
        <f aca="false">B265</f>
        <is>
          <t/>
        </is>
      </c>
      <c r="E266" s="56" t="inlineStr">
        <f aca="false">B265</f>
        <is>
          <t/>
        </is>
      </c>
      <c r="F266" s="56" t="inlineStr">
        <f aca="false">B265</f>
        <is>
          <t/>
        </is>
      </c>
      <c r="G266" s="57" t="inlineStr">
        <f aca="false">B265</f>
        <is>
          <t/>
        </is>
      </c>
      <c r="K266" s="37"/>
      <c r="L266" s="61" t="s">
        <v>319</v>
      </c>
      <c r="M266" s="37"/>
      <c r="O266" s="54"/>
      <c r="P266" s="62" t="n">
        <f aca="false">B266*1</f>
        <v>0</v>
      </c>
      <c r="Q266" s="59" t="n">
        <f aca="false">C266*1</f>
        <v>0</v>
      </c>
      <c r="R266" s="59" t="n">
        <f aca="false">D266*1</f>
        <v>0</v>
      </c>
      <c r="S266" s="59" t="n">
        <f aca="false">E266*1</f>
        <v>0</v>
      </c>
      <c r="T266" s="59" t="n">
        <f aca="false">F266*1</f>
        <v>-4.583</v>
      </c>
      <c r="U266" s="63" t="n">
        <f aca="false">G266*1</f>
        <v>0</v>
      </c>
    </row>
    <row collapsed="false" customFormat="false" customHeight="false" hidden="false" ht="14.5" outlineLevel="0" r="267">
      <c r="A267" s="55" t="s">
        <v>205</v>
      </c>
      <c r="B267" s="56" t="inlineStr">
        <f aca="false">B265</f>
        <is>
          <t/>
        </is>
      </c>
      <c r="C267" s="56" t="inlineStr">
        <f aca="false">B265</f>
        <is>
          <t/>
        </is>
      </c>
      <c r="D267" s="56" t="inlineStr">
        <f aca="false">B265</f>
        <is>
          <t/>
        </is>
      </c>
      <c r="E267" s="56" t="inlineStr">
        <f aca="false">B265</f>
        <is>
          <t/>
        </is>
      </c>
      <c r="F267" s="56" t="inlineStr">
        <f aca="false">B265</f>
        <is>
          <t/>
        </is>
      </c>
      <c r="G267" s="57" t="inlineStr">
        <f aca="false">B265</f>
        <is>
          <t/>
        </is>
      </c>
      <c r="K267" s="64" t="s">
        <v>357</v>
      </c>
      <c r="L267" s="65" t="s">
        <v>358</v>
      </c>
      <c r="M267" s="66" t="s">
        <v>357</v>
      </c>
      <c r="O267" s="54"/>
      <c r="P267" s="62" t="n">
        <f aca="false">B267*1</f>
        <v>0</v>
      </c>
      <c r="Q267" s="59" t="n">
        <f aca="false">C267*1</f>
        <v>0</v>
      </c>
      <c r="R267" s="59" t="n">
        <f aca="false">D267*1</f>
        <v>-582.5</v>
      </c>
      <c r="S267" s="59" t="n">
        <f aca="false">E267*1</f>
        <v>0</v>
      </c>
      <c r="T267" s="59" t="n">
        <f aca="false">F267*1</f>
        <v>0</v>
      </c>
      <c r="U267" s="63" t="n">
        <f aca="false">G267*1</f>
        <v>0</v>
      </c>
    </row>
    <row collapsed="false" customFormat="false" customHeight="false" hidden="false" ht="14.5" outlineLevel="0" r="268">
      <c r="A268" s="55" t="s">
        <v>207</v>
      </c>
      <c r="B268" s="56" t="inlineStr">
        <f aca="false">B265</f>
        <is>
          <t/>
        </is>
      </c>
      <c r="C268" s="56" t="inlineStr">
        <f aca="false">B265</f>
        <is>
          <t/>
        </is>
      </c>
      <c r="D268" s="56" t="inlineStr">
        <f aca="false">B265</f>
        <is>
          <t/>
        </is>
      </c>
      <c r="E268" s="56" t="inlineStr">
        <f aca="false">B265</f>
        <is>
          <t/>
        </is>
      </c>
      <c r="F268" s="56" t="inlineStr">
        <f aca="false">B265</f>
        <is>
          <t/>
        </is>
      </c>
      <c r="G268" s="57" t="inlineStr">
        <f aca="false">B265</f>
        <is>
          <t/>
        </is>
      </c>
      <c r="K268" s="37"/>
      <c r="L268" s="37"/>
      <c r="M268" s="37"/>
      <c r="O268" s="54"/>
      <c r="P268" s="62" t="n">
        <f aca="false">B268*1</f>
        <v>0</v>
      </c>
      <c r="Q268" s="59" t="n">
        <f aca="false">C268*1</f>
        <v>0</v>
      </c>
      <c r="R268" s="59" t="n">
        <f aca="false">D268*1</f>
        <v>0</v>
      </c>
      <c r="S268" s="59" t="n">
        <f aca="false">E268*1</f>
        <v>0</v>
      </c>
      <c r="T268" s="59" t="n">
        <f aca="false">F268*1</f>
        <v>0</v>
      </c>
      <c r="U268" s="63" t="n">
        <f aca="false">G268*1</f>
        <v>0</v>
      </c>
    </row>
    <row collapsed="false" customFormat="false" customHeight="false" hidden="false" ht="14.5" outlineLevel="0" r="269">
      <c r="A269" s="55" t="s">
        <v>209</v>
      </c>
      <c r="B269" s="56" t="inlineStr">
        <f aca="false">B265</f>
        <is>
          <t/>
        </is>
      </c>
      <c r="C269" s="56" t="inlineStr">
        <f aca="false">B265</f>
        <is>
          <t/>
        </is>
      </c>
      <c r="D269" s="56" t="inlineStr">
        <f aca="false">B265</f>
        <is>
          <t/>
        </is>
      </c>
      <c r="E269" s="56" t="inlineStr">
        <f aca="false">B265</f>
        <is>
          <t/>
        </is>
      </c>
      <c r="F269" s="56" t="inlineStr">
        <f aca="false">B265</f>
        <is>
          <t/>
        </is>
      </c>
      <c r="G269" s="57" t="inlineStr">
        <f aca="false">B265</f>
        <is>
          <t/>
        </is>
      </c>
      <c r="K269" s="37"/>
      <c r="L269" s="37"/>
      <c r="M269" s="37"/>
      <c r="O269" s="54"/>
      <c r="P269" s="62" t="n">
        <f aca="false">B269*1</f>
        <v>0</v>
      </c>
      <c r="Q269" s="59" t="n">
        <f aca="false">C269*1</f>
        <v>0</v>
      </c>
      <c r="R269" s="59" t="n">
        <f aca="false">D269*1</f>
        <v>0</v>
      </c>
      <c r="S269" s="59" t="n">
        <f aca="false">E269*1</f>
        <v>0</v>
      </c>
      <c r="T269" s="59" t="n">
        <f aca="false">F269*1</f>
        <v>3.24</v>
      </c>
      <c r="U269" s="63" t="n">
        <f aca="false">G269*1</f>
        <v>0</v>
      </c>
    </row>
    <row collapsed="false" customFormat="false" customHeight="false" hidden="false" ht="14.5" outlineLevel="0" r="270">
      <c r="A270" s="67" t="s">
        <v>211</v>
      </c>
      <c r="B270" s="68" t="inlineStr">
        <f aca="false">B265</f>
        <is>
          <t/>
        </is>
      </c>
      <c r="C270" s="68" t="inlineStr">
        <f aca="false">B265</f>
        <is>
          <t/>
        </is>
      </c>
      <c r="D270" s="68" t="inlineStr">
        <f aca="false">B265</f>
        <is>
          <t/>
        </is>
      </c>
      <c r="E270" s="68" t="inlineStr">
        <f aca="false">B265</f>
        <is>
          <t/>
        </is>
      </c>
      <c r="F270" s="68" t="inlineStr">
        <f aca="false">B265</f>
        <is>
          <t/>
        </is>
      </c>
      <c r="G270" s="69" t="inlineStr">
        <f aca="false">B265</f>
        <is>
          <t/>
        </is>
      </c>
      <c r="K270" s="37"/>
      <c r="L270" s="37"/>
      <c r="M270" s="37"/>
      <c r="O270" s="54"/>
      <c r="P270" s="70" t="n">
        <f aca="false">B270*1</f>
        <v>0</v>
      </c>
      <c r="Q270" s="59" t="n">
        <f aca="false">C270*1</f>
        <v>0</v>
      </c>
      <c r="R270" s="59" t="n">
        <f aca="false">D270*1</f>
        <v>0</v>
      </c>
      <c r="S270" s="59" t="n">
        <f aca="false">E270*1</f>
        <v>0</v>
      </c>
      <c r="T270" s="59" t="n">
        <f aca="false">F270*1</f>
        <v>0</v>
      </c>
      <c r="U270" s="71" t="n">
        <f aca="false">G270*1</f>
        <v>0</v>
      </c>
    </row>
    <row collapsed="false" customFormat="false" customHeight="true" hidden="false" ht="18.65" outlineLevel="0" r="272">
      <c r="A272" s="50" t="s">
        <v>355</v>
      </c>
      <c r="B272" s="50"/>
      <c r="C272" s="50"/>
      <c r="D272" s="50"/>
      <c r="E272" s="50"/>
      <c r="F272" s="50"/>
      <c r="G272" s="50"/>
      <c r="O272" s="50" t="s">
        <v>356</v>
      </c>
      <c r="P272" s="50"/>
      <c r="Q272" s="50"/>
      <c r="R272" s="50"/>
      <c r="S272" s="50"/>
      <c r="T272" s="50"/>
      <c r="U272" s="50"/>
    </row>
    <row collapsed="false" customFormat="false" customHeight="false" hidden="false" ht="14.5" outlineLevel="0" r="273">
      <c r="A273" s="44" t="s">
        <v>191</v>
      </c>
      <c r="B273" s="44"/>
      <c r="C273" s="44"/>
      <c r="E273" s="20" t="n">
        <v>2</v>
      </c>
      <c r="O273" s="44" t="s">
        <v>191</v>
      </c>
      <c r="P273" s="44"/>
      <c r="Q273" s="44"/>
      <c r="S273" s="20" t="n">
        <f aca="false">E273</f>
        <v>2</v>
      </c>
    </row>
    <row collapsed="false" customFormat="false" customHeight="false" hidden="false" ht="14.5" outlineLevel="0" r="274">
      <c r="A274" s="51"/>
      <c r="B274" s="52" t="s">
        <v>193</v>
      </c>
      <c r="C274" s="52" t="s">
        <v>194</v>
      </c>
      <c r="D274" s="52" t="s">
        <v>195</v>
      </c>
      <c r="E274" s="52" t="s">
        <v>196</v>
      </c>
      <c r="F274" s="52" t="s">
        <v>197</v>
      </c>
      <c r="G274" s="53" t="s">
        <v>198</v>
      </c>
      <c r="K274" s="37"/>
      <c r="L274" s="37"/>
      <c r="M274" s="37"/>
      <c r="O274" s="54"/>
      <c r="P274" s="54"/>
      <c r="Q274" s="54"/>
      <c r="R274" s="54"/>
      <c r="S274" s="54"/>
      <c r="T274" s="54"/>
      <c r="U274" s="54"/>
    </row>
    <row collapsed="false" customFormat="false" customHeight="false" hidden="false" ht="14.5" outlineLevel="0" r="275">
      <c r="A275" s="55" t="s">
        <v>201</v>
      </c>
      <c r="B275" s="56" t="n">
        <f aca="false">TRANSPOSE('forces.in'!J167:O172)</f>
        <v>0</v>
      </c>
      <c r="C275" s="56" t="inlineStr">
        <f aca="false">B275</f>
        <is>
          <t/>
        </is>
      </c>
      <c r="D275" s="56" t="inlineStr">
        <f aca="false">B275</f>
        <is>
          <t/>
        </is>
      </c>
      <c r="E275" s="56" t="inlineStr">
        <f aca="false">B275</f>
        <is>
          <t/>
        </is>
      </c>
      <c r="F275" s="56" t="inlineStr">
        <f aca="false">B275</f>
        <is>
          <t/>
        </is>
      </c>
      <c r="G275" s="57" t="inlineStr">
        <f aca="false">B275</f>
        <is>
          <t/>
        </is>
      </c>
      <c r="K275" s="37"/>
      <c r="L275" s="37"/>
      <c r="M275" s="37"/>
      <c r="O275" s="54"/>
      <c r="P275" s="58" t="n">
        <f aca="false">B275*1</f>
        <v>0</v>
      </c>
      <c r="Q275" s="59" t="n">
        <f aca="false">C275*1</f>
        <v>0</v>
      </c>
      <c r="R275" s="59" t="n">
        <f aca="false">D275*1</f>
        <v>0</v>
      </c>
      <c r="S275" s="59" t="n">
        <f aca="false">E275*1</f>
        <v>0</v>
      </c>
      <c r="T275" s="59" t="n">
        <f aca="false">F275*1</f>
        <v>0</v>
      </c>
      <c r="U275" s="60" t="n">
        <f aca="false">G275*1</f>
        <v>0</v>
      </c>
    </row>
    <row collapsed="false" customFormat="false" customHeight="false" hidden="false" ht="14.5" outlineLevel="0" r="276">
      <c r="A276" s="55" t="s">
        <v>203</v>
      </c>
      <c r="B276" s="56" t="inlineStr">
        <f aca="false">B275</f>
        <is>
          <t/>
        </is>
      </c>
      <c r="C276" s="56" t="inlineStr">
        <f aca="false">B275</f>
        <is>
          <t/>
        </is>
      </c>
      <c r="D276" s="56" t="inlineStr">
        <f aca="false">B275</f>
        <is>
          <t/>
        </is>
      </c>
      <c r="E276" s="56" t="inlineStr">
        <f aca="false">B275</f>
        <is>
          <t/>
        </is>
      </c>
      <c r="F276" s="56" t="inlineStr">
        <f aca="false">B275</f>
        <is>
          <t/>
        </is>
      </c>
      <c r="G276" s="57" t="inlineStr">
        <f aca="false">B275</f>
        <is>
          <t/>
        </is>
      </c>
      <c r="K276" s="37"/>
      <c r="L276" s="61" t="s">
        <v>319</v>
      </c>
      <c r="M276" s="37"/>
      <c r="O276" s="54"/>
      <c r="P276" s="62" t="n">
        <f aca="false">B276*1</f>
        <v>0</v>
      </c>
      <c r="Q276" s="59" t="n">
        <f aca="false">C276*1</f>
        <v>0</v>
      </c>
      <c r="R276" s="59" t="n">
        <f aca="false">D276*1</f>
        <v>0</v>
      </c>
      <c r="S276" s="59" t="n">
        <f aca="false">E276*1</f>
        <v>0</v>
      </c>
      <c r="T276" s="59" t="n">
        <f aca="false">F276*1</f>
        <v>0</v>
      </c>
      <c r="U276" s="63" t="n">
        <f aca="false">G276*1</f>
        <v>0</v>
      </c>
    </row>
    <row collapsed="false" customFormat="false" customHeight="false" hidden="false" ht="14.5" outlineLevel="0" r="277">
      <c r="A277" s="55" t="s">
        <v>205</v>
      </c>
      <c r="B277" s="56" t="inlineStr">
        <f aca="false">B275</f>
        <is>
          <t/>
        </is>
      </c>
      <c r="C277" s="56" t="inlineStr">
        <f aca="false">B275</f>
        <is>
          <t/>
        </is>
      </c>
      <c r="D277" s="56" t="inlineStr">
        <f aca="false">B275</f>
        <is>
          <t/>
        </is>
      </c>
      <c r="E277" s="56" t="inlineStr">
        <f aca="false">B275</f>
        <is>
          <t/>
        </is>
      </c>
      <c r="F277" s="56" t="inlineStr">
        <f aca="false">B275</f>
        <is>
          <t/>
        </is>
      </c>
      <c r="G277" s="57" t="inlineStr">
        <f aca="false">B275</f>
        <is>
          <t/>
        </is>
      </c>
      <c r="K277" s="64" t="s">
        <v>357</v>
      </c>
      <c r="L277" s="65" t="s">
        <v>358</v>
      </c>
      <c r="M277" s="66" t="s">
        <v>357</v>
      </c>
      <c r="O277" s="54"/>
      <c r="P277" s="62" t="n">
        <f aca="false">B277*1</f>
        <v>9.8</v>
      </c>
      <c r="Q277" s="59" t="n">
        <f aca="false">C277*1</f>
        <v>0</v>
      </c>
      <c r="R277" s="59" t="n">
        <f aca="false">D277*1</f>
        <v>0</v>
      </c>
      <c r="S277" s="59" t="n">
        <f aca="false">E277*1</f>
        <v>0</v>
      </c>
      <c r="T277" s="59" t="n">
        <f aca="false">F277*1</f>
        <v>9.81</v>
      </c>
      <c r="U277" s="63" t="n">
        <f aca="false">G277*1</f>
        <v>0</v>
      </c>
    </row>
    <row collapsed="false" customFormat="false" customHeight="false" hidden="false" ht="14.5" outlineLevel="0" r="278">
      <c r="A278" s="55" t="s">
        <v>207</v>
      </c>
      <c r="B278" s="56" t="inlineStr">
        <f aca="false">B275</f>
        <is>
          <t/>
        </is>
      </c>
      <c r="C278" s="56" t="inlineStr">
        <f aca="false">B275</f>
        <is>
          <t/>
        </is>
      </c>
      <c r="D278" s="56" t="inlineStr">
        <f aca="false">B275</f>
        <is>
          <t/>
        </is>
      </c>
      <c r="E278" s="56" t="inlineStr">
        <f aca="false">B275</f>
        <is>
          <t/>
        </is>
      </c>
      <c r="F278" s="56" t="inlineStr">
        <f aca="false">B275</f>
        <is>
          <t/>
        </is>
      </c>
      <c r="G278" s="57" t="inlineStr">
        <f aca="false">B275</f>
        <is>
          <t/>
        </is>
      </c>
      <c r="K278" s="37"/>
      <c r="L278" s="37"/>
      <c r="M278" s="37"/>
      <c r="O278" s="54"/>
      <c r="P278" s="62" t="n">
        <f aca="false">B278*1</f>
        <v>-10</v>
      </c>
      <c r="Q278" s="59" t="n">
        <f aca="false">C278*1</f>
        <v>0</v>
      </c>
      <c r="R278" s="59" t="n">
        <f aca="false">D278*1</f>
        <v>0</v>
      </c>
      <c r="S278" s="59" t="n">
        <f aca="false">E278*1</f>
        <v>0</v>
      </c>
      <c r="T278" s="59" t="n">
        <f aca="false">F278*1</f>
        <v>-0.01</v>
      </c>
      <c r="U278" s="63" t="n">
        <f aca="false">G278*1</f>
        <v>0</v>
      </c>
    </row>
    <row collapsed="false" customFormat="false" customHeight="false" hidden="false" ht="14.5" outlineLevel="0" r="279">
      <c r="A279" s="55" t="s">
        <v>209</v>
      </c>
      <c r="B279" s="56" t="inlineStr">
        <f aca="false">B275</f>
        <is>
          <t/>
        </is>
      </c>
      <c r="C279" s="56" t="inlineStr">
        <f aca="false">B275</f>
        <is>
          <t/>
        </is>
      </c>
      <c r="D279" s="56" t="inlineStr">
        <f aca="false">B275</f>
        <is>
          <t/>
        </is>
      </c>
      <c r="E279" s="56" t="inlineStr">
        <f aca="false">B275</f>
        <is>
          <t/>
        </is>
      </c>
      <c r="F279" s="56" t="inlineStr">
        <f aca="false">B275</f>
        <is>
          <t/>
        </is>
      </c>
      <c r="G279" s="57" t="inlineStr">
        <f aca="false">B275</f>
        <is>
          <t/>
        </is>
      </c>
      <c r="K279" s="37"/>
      <c r="L279" s="37"/>
      <c r="M279" s="37"/>
      <c r="O279" s="54"/>
      <c r="P279" s="62" t="n">
        <f aca="false">B279*1</f>
        <v>0</v>
      </c>
      <c r="Q279" s="59" t="n">
        <f aca="false">C279*1</f>
        <v>0</v>
      </c>
      <c r="R279" s="59" t="n">
        <f aca="false">D279*1</f>
        <v>0</v>
      </c>
      <c r="S279" s="59" t="n">
        <f aca="false">E279*1</f>
        <v>0</v>
      </c>
      <c r="T279" s="59" t="n">
        <f aca="false">F279*1</f>
        <v>0</v>
      </c>
      <c r="U279" s="63" t="n">
        <f aca="false">G279*1</f>
        <v>0</v>
      </c>
    </row>
    <row collapsed="false" customFormat="false" customHeight="false" hidden="false" ht="14.5" outlineLevel="0" r="280">
      <c r="A280" s="67" t="s">
        <v>211</v>
      </c>
      <c r="B280" s="68" t="inlineStr">
        <f aca="false">B275</f>
        <is>
          <t/>
        </is>
      </c>
      <c r="C280" s="68" t="inlineStr">
        <f aca="false">B275</f>
        <is>
          <t/>
        </is>
      </c>
      <c r="D280" s="68" t="inlineStr">
        <f aca="false">B275</f>
        <is>
          <t/>
        </is>
      </c>
      <c r="E280" s="68" t="inlineStr">
        <f aca="false">B275</f>
        <is>
          <t/>
        </is>
      </c>
      <c r="F280" s="68" t="inlineStr">
        <f aca="false">B275</f>
        <is>
          <t/>
        </is>
      </c>
      <c r="G280" s="69" t="inlineStr">
        <f aca="false">B275</f>
        <is>
          <t/>
        </is>
      </c>
      <c r="K280" s="37"/>
      <c r="L280" s="37"/>
      <c r="M280" s="37"/>
      <c r="O280" s="54"/>
      <c r="P280" s="70" t="n">
        <f aca="false">B280*1</f>
        <v>0</v>
      </c>
      <c r="Q280" s="59" t="n">
        <f aca="false">C280*1</f>
        <v>0</v>
      </c>
      <c r="R280" s="59" t="n">
        <f aca="false">D280*1</f>
        <v>0</v>
      </c>
      <c r="S280" s="59" t="n">
        <f aca="false">E280*1</f>
        <v>0</v>
      </c>
      <c r="T280" s="59" t="n">
        <f aca="false">F280*1</f>
        <v>0</v>
      </c>
      <c r="U280" s="71" t="n">
        <f aca="false">G280*1</f>
        <v>0</v>
      </c>
    </row>
    <row collapsed="false" customFormat="false" customHeight="true" hidden="false" ht="24.25" outlineLevel="0" r="283">
      <c r="A283" s="17" t="s">
        <v>362</v>
      </c>
      <c r="B283" s="17"/>
      <c r="C283" s="17"/>
      <c r="D283" s="17"/>
      <c r="E283" s="17"/>
      <c r="F283" s="17"/>
      <c r="G283" s="17"/>
      <c r="H283" s="17"/>
      <c r="I283" s="17"/>
      <c r="J283" s="17"/>
    </row>
    <row collapsed="false" customFormat="false" customHeight="true" hidden="false" ht="44.75" outlineLevel="0" r="284">
      <c r="A284" s="16" t="s">
        <v>363</v>
      </c>
      <c r="B284" s="16"/>
      <c r="C284" s="16"/>
      <c r="D284" s="16"/>
      <c r="E284" s="16"/>
      <c r="F284" s="16"/>
      <c r="G284" s="16"/>
      <c r="H284" s="16"/>
      <c r="I284" s="16"/>
      <c r="J284" s="16"/>
    </row>
    <row collapsed="false" customFormat="false" customHeight="true" hidden="false" ht="18.65" outlineLevel="0" r="285">
      <c r="A285" s="50" t="s">
        <v>355</v>
      </c>
      <c r="B285" s="50"/>
      <c r="C285" s="50"/>
      <c r="D285" s="50"/>
      <c r="E285" s="50"/>
      <c r="F285" s="50"/>
      <c r="G285" s="50"/>
      <c r="O285" s="50" t="s">
        <v>356</v>
      </c>
      <c r="P285" s="50"/>
      <c r="Q285" s="50"/>
      <c r="R285" s="50"/>
      <c r="S285" s="50"/>
      <c r="T285" s="50"/>
      <c r="U285" s="50"/>
    </row>
    <row collapsed="false" customFormat="false" customHeight="false" hidden="false" ht="14.5" outlineLevel="0" r="286">
      <c r="A286" s="44" t="s">
        <v>191</v>
      </c>
      <c r="B286" s="44"/>
      <c r="C286" s="44"/>
      <c r="E286" s="20" t="n">
        <v>0</v>
      </c>
      <c r="O286" s="44" t="s">
        <v>191</v>
      </c>
      <c r="P286" s="44"/>
      <c r="Q286" s="44"/>
      <c r="S286" s="20" t="n">
        <f aca="false">E286</f>
        <v>0</v>
      </c>
    </row>
    <row collapsed="false" customFormat="false" customHeight="false" hidden="false" ht="14.5" outlineLevel="0" r="287">
      <c r="A287" s="51"/>
      <c r="B287" s="52" t="s">
        <v>193</v>
      </c>
      <c r="C287" s="52" t="s">
        <v>194</v>
      </c>
      <c r="D287" s="52" t="s">
        <v>195</v>
      </c>
      <c r="E287" s="52" t="s">
        <v>196</v>
      </c>
      <c r="F287" s="52" t="s">
        <v>197</v>
      </c>
      <c r="G287" s="53" t="s">
        <v>198</v>
      </c>
      <c r="K287" s="37"/>
      <c r="L287" s="37"/>
      <c r="M287" s="37"/>
      <c r="O287" s="54"/>
      <c r="P287" s="54"/>
      <c r="Q287" s="54"/>
      <c r="R287" s="54"/>
      <c r="S287" s="54"/>
      <c r="T287" s="54"/>
      <c r="U287" s="54"/>
    </row>
    <row collapsed="false" customFormat="false" customHeight="false" hidden="false" ht="14.5" outlineLevel="0" r="288">
      <c r="A288" s="55" t="s">
        <v>201</v>
      </c>
      <c r="B288" s="56" t="inlineStr">
        <f aca="false">'data.in'!B31</f>
        <is>
          <t/>
        </is>
      </c>
      <c r="C288" s="56" t="inlineStr">
        <f aca="false">'data.in'!C31</f>
        <is>
          <t/>
        </is>
      </c>
      <c r="D288" s="56" t="inlineStr">
        <f aca="false">'data.in'!D31</f>
        <is>
          <t/>
        </is>
      </c>
      <c r="E288" s="56" t="inlineStr">
        <f aca="false">'data.in'!E31</f>
        <is>
          <t/>
        </is>
      </c>
      <c r="F288" s="56" t="inlineStr">
        <f aca="false">'data.in'!F31</f>
        <is>
          <t/>
        </is>
      </c>
      <c r="G288" s="57" t="inlineStr">
        <f aca="false">'data.in'!G31</f>
        <is>
          <t/>
        </is>
      </c>
      <c r="K288" s="37"/>
      <c r="L288" s="37"/>
      <c r="M288" s="37"/>
      <c r="O288" s="54"/>
      <c r="P288" s="58" t="n">
        <f aca="false">B288*1</f>
        <v>0</v>
      </c>
      <c r="Q288" s="59" t="n">
        <f aca="false">C288*1</f>
        <v>0</v>
      </c>
      <c r="R288" s="59" t="n">
        <f aca="false">D288*1</f>
        <v>0</v>
      </c>
      <c r="S288" s="59" t="n">
        <f aca="false">E288*1</f>
        <v>0</v>
      </c>
      <c r="T288" s="59" t="n">
        <f aca="false">F288*1</f>
        <v>0</v>
      </c>
      <c r="U288" s="60" t="n">
        <f aca="false">G288*1</f>
        <v>0</v>
      </c>
    </row>
    <row collapsed="false" customFormat="false" customHeight="false" hidden="false" ht="14.5" outlineLevel="0" r="289">
      <c r="A289" s="55" t="s">
        <v>203</v>
      </c>
      <c r="B289" s="56" t="inlineStr">
        <f aca="false">'data.in'!B32</f>
        <is>
          <t/>
        </is>
      </c>
      <c r="C289" s="56" t="inlineStr">
        <f aca="false">'data.in'!C32</f>
        <is>
          <t/>
        </is>
      </c>
      <c r="D289" s="56" t="inlineStr">
        <f aca="false">'data.in'!D32</f>
        <is>
          <t/>
        </is>
      </c>
      <c r="E289" s="56" t="inlineStr">
        <f aca="false">'data.in'!E32</f>
        <is>
          <t/>
        </is>
      </c>
      <c r="F289" s="56" t="inlineStr">
        <f aca="false">'data.in'!F32</f>
        <is>
          <t/>
        </is>
      </c>
      <c r="G289" s="57" t="inlineStr">
        <f aca="false">'data.in'!G32</f>
        <is>
          <t/>
        </is>
      </c>
      <c r="K289" s="37"/>
      <c r="L289" s="61" t="s">
        <v>319</v>
      </c>
      <c r="M289" s="37"/>
      <c r="O289" s="54"/>
      <c r="P289" s="62" t="n">
        <f aca="false">B289*1</f>
        <v>0</v>
      </c>
      <c r="Q289" s="59" t="n">
        <f aca="false">C289*1</f>
        <v>0</v>
      </c>
      <c r="R289" s="59" t="n">
        <f aca="false">D289*1</f>
        <v>0</v>
      </c>
      <c r="S289" s="59" t="n">
        <f aca="false">E289*1</f>
        <v>0</v>
      </c>
      <c r="T289" s="59" t="n">
        <f aca="false">F289*1</f>
        <v>0</v>
      </c>
      <c r="U289" s="63" t="n">
        <f aca="false">G289*1</f>
        <v>0</v>
      </c>
    </row>
    <row collapsed="false" customFormat="false" customHeight="false" hidden="false" ht="14.5" outlineLevel="0" r="290">
      <c r="A290" s="55" t="s">
        <v>205</v>
      </c>
      <c r="B290" s="56" t="inlineStr">
        <f aca="false">'data.in'!B33</f>
        <is>
          <t/>
        </is>
      </c>
      <c r="C290" s="56" t="inlineStr">
        <f aca="false">'data.in'!C33</f>
        <is>
          <t/>
        </is>
      </c>
      <c r="D290" s="56" t="inlineStr">
        <f aca="false">'data.in'!D33</f>
        <is>
          <t/>
        </is>
      </c>
      <c r="E290" s="56" t="inlineStr">
        <f aca="false">'data.in'!E33</f>
        <is>
          <t/>
        </is>
      </c>
      <c r="F290" s="56" t="inlineStr">
        <f aca="false">'data.in'!F33</f>
        <is>
          <t/>
        </is>
      </c>
      <c r="G290" s="57" t="inlineStr">
        <f aca="false">'data.in'!G33</f>
        <is>
          <t/>
        </is>
      </c>
      <c r="K290" s="64" t="s">
        <v>357</v>
      </c>
      <c r="L290" s="65" t="s">
        <v>358</v>
      </c>
      <c r="M290" s="66" t="s">
        <v>357</v>
      </c>
      <c r="O290" s="54"/>
      <c r="P290" s="62" t="n">
        <f aca="false">B290*1</f>
        <v>0</v>
      </c>
      <c r="Q290" s="59" t="n">
        <f aca="false">C290*1</f>
        <v>0</v>
      </c>
      <c r="R290" s="59" t="n">
        <f aca="false">D290*1</f>
        <v>3451.8</v>
      </c>
      <c r="S290" s="59" t="n">
        <f aca="false">E290*1</f>
        <v>-0.10974</v>
      </c>
      <c r="T290" s="59" t="n">
        <f aca="false">F290*1</f>
        <v>0.032672</v>
      </c>
      <c r="U290" s="63" t="n">
        <f aca="false">G290*1</f>
        <v>0</v>
      </c>
    </row>
    <row collapsed="false" customFormat="false" customHeight="false" hidden="false" ht="14.5" outlineLevel="0" r="291">
      <c r="A291" s="55" t="s">
        <v>207</v>
      </c>
      <c r="B291" s="56" t="inlineStr">
        <f aca="false">'data.in'!B34</f>
        <is>
          <t/>
        </is>
      </c>
      <c r="C291" s="56" t="inlineStr">
        <f aca="false">'data.in'!C34</f>
        <is>
          <t/>
        </is>
      </c>
      <c r="D291" s="56" t="inlineStr">
        <f aca="false">'data.in'!D34</f>
        <is>
          <t/>
        </is>
      </c>
      <c r="E291" s="56" t="inlineStr">
        <f aca="false">'data.in'!E34</f>
        <is>
          <t/>
        </is>
      </c>
      <c r="F291" s="56" t="inlineStr">
        <f aca="false">'data.in'!F34</f>
        <is>
          <t/>
        </is>
      </c>
      <c r="G291" s="57" t="inlineStr">
        <f aca="false">'data.in'!G34</f>
        <is>
          <t/>
        </is>
      </c>
      <c r="K291" s="37"/>
      <c r="L291" s="37"/>
      <c r="M291" s="37"/>
      <c r="O291" s="54"/>
      <c r="P291" s="62" t="n">
        <f aca="false">B291*1</f>
        <v>0</v>
      </c>
      <c r="Q291" s="59" t="n">
        <f aca="false">C291*1</f>
        <v>0</v>
      </c>
      <c r="R291" s="59" t="n">
        <f aca="false">D291*1</f>
        <v>-0.10974</v>
      </c>
      <c r="S291" s="59" t="n">
        <f aca="false">E291*1</f>
        <v>-18824</v>
      </c>
      <c r="T291" s="59" t="n">
        <f aca="false">F291*1</f>
        <v>0.0008636</v>
      </c>
      <c r="U291" s="63" t="n">
        <f aca="false">G291*1</f>
        <v>0.0013691</v>
      </c>
    </row>
    <row collapsed="false" customFormat="false" customHeight="false" hidden="false" ht="14.5" outlineLevel="0" r="292">
      <c r="A292" s="55" t="s">
        <v>209</v>
      </c>
      <c r="B292" s="56" t="inlineStr">
        <f aca="false">'data.in'!B35</f>
        <is>
          <t/>
        </is>
      </c>
      <c r="C292" s="56" t="inlineStr">
        <f aca="false">'data.in'!C35</f>
        <is>
          <t/>
        </is>
      </c>
      <c r="D292" s="56" t="inlineStr">
        <f aca="false">'data.in'!D35</f>
        <is>
          <t/>
        </is>
      </c>
      <c r="E292" s="56" t="inlineStr">
        <f aca="false">'data.in'!E35</f>
        <is>
          <t/>
        </is>
      </c>
      <c r="F292" s="56" t="inlineStr">
        <f aca="false">'data.in'!F35</f>
        <is>
          <t/>
        </is>
      </c>
      <c r="G292" s="57" t="inlineStr">
        <f aca="false">'data.in'!G35</f>
        <is>
          <t/>
        </is>
      </c>
      <c r="K292" s="37"/>
      <c r="L292" s="37"/>
      <c r="M292" s="37"/>
      <c r="O292" s="54"/>
      <c r="P292" s="62" t="n">
        <f aca="false">B292*1</f>
        <v>0</v>
      </c>
      <c r="Q292" s="59" t="n">
        <f aca="false">C292*1</f>
        <v>0</v>
      </c>
      <c r="R292" s="59" t="n">
        <f aca="false">D292*1</f>
        <v>0.032672</v>
      </c>
      <c r="S292" s="59" t="n">
        <f aca="false">E292*1</f>
        <v>0.0008636</v>
      </c>
      <c r="T292" s="59" t="n">
        <f aca="false">F292*1</f>
        <v>-5942.1</v>
      </c>
      <c r="U292" s="63" t="n">
        <f aca="false">G292*1</f>
        <v>-0.00084838</v>
      </c>
    </row>
    <row collapsed="false" customFormat="false" customHeight="false" hidden="false" ht="14.5" outlineLevel="0" r="293">
      <c r="A293" s="67" t="s">
        <v>211</v>
      </c>
      <c r="B293" s="68" t="inlineStr">
        <f aca="false">'data.in'!B36</f>
        <is>
          <t/>
        </is>
      </c>
      <c r="C293" s="68" t="inlineStr">
        <f aca="false">'data.in'!C36</f>
        <is>
          <t/>
        </is>
      </c>
      <c r="D293" s="68" t="inlineStr">
        <f aca="false">'data.in'!D36</f>
        <is>
          <t/>
        </is>
      </c>
      <c r="E293" s="68" t="inlineStr">
        <f aca="false">'data.in'!E36</f>
        <is>
          <t/>
        </is>
      </c>
      <c r="F293" s="68" t="inlineStr">
        <f aca="false">'data.in'!F36</f>
        <is>
          <t/>
        </is>
      </c>
      <c r="G293" s="69" t="inlineStr">
        <f aca="false">'data.in'!G36</f>
        <is>
          <t/>
        </is>
      </c>
      <c r="K293" s="37"/>
      <c r="L293" s="37"/>
      <c r="M293" s="37"/>
      <c r="O293" s="54"/>
      <c r="P293" s="70" t="n">
        <f aca="false">B293*1</f>
        <v>0</v>
      </c>
      <c r="Q293" s="59" t="n">
        <f aca="false">C293*1</f>
        <v>0</v>
      </c>
      <c r="R293" s="59" t="n">
        <f aca="false">D293*1</f>
        <v>0</v>
      </c>
      <c r="S293" s="59" t="n">
        <f aca="false">E293*1</f>
        <v>0</v>
      </c>
      <c r="T293" s="59" t="n">
        <f aca="false">F293*1</f>
        <v>0</v>
      </c>
      <c r="U293" s="71" t="n">
        <f aca="false">G293*1</f>
        <v>0</v>
      </c>
    </row>
    <row collapsed="false" customFormat="false" customHeight="true" hidden="false" ht="18.65" outlineLevel="0" r="295">
      <c r="A295" s="50" t="s">
        <v>355</v>
      </c>
      <c r="B295" s="50"/>
      <c r="C295" s="50"/>
      <c r="D295" s="50"/>
      <c r="E295" s="50"/>
      <c r="F295" s="50"/>
      <c r="G295" s="50"/>
      <c r="O295" s="50" t="s">
        <v>356</v>
      </c>
      <c r="P295" s="50"/>
      <c r="Q295" s="50"/>
      <c r="R295" s="50"/>
      <c r="S295" s="50"/>
      <c r="T295" s="50"/>
      <c r="U295" s="50"/>
    </row>
    <row collapsed="false" customFormat="false" customHeight="false" hidden="false" ht="14.5" outlineLevel="0" r="296">
      <c r="A296" s="44" t="s">
        <v>191</v>
      </c>
      <c r="B296" s="44"/>
      <c r="C296" s="44"/>
      <c r="E296" s="20" t="n">
        <v>1</v>
      </c>
      <c r="O296" s="44" t="s">
        <v>191</v>
      </c>
      <c r="P296" s="44"/>
      <c r="Q296" s="44"/>
      <c r="S296" s="20" t="n">
        <f aca="false">E296</f>
        <v>1</v>
      </c>
    </row>
    <row collapsed="false" customFormat="false" customHeight="false" hidden="false" ht="14.5" outlineLevel="0" r="297">
      <c r="A297" s="51"/>
      <c r="B297" s="52" t="s">
        <v>193</v>
      </c>
      <c r="C297" s="52" t="s">
        <v>194</v>
      </c>
      <c r="D297" s="52" t="s">
        <v>195</v>
      </c>
      <c r="E297" s="52" t="s">
        <v>196</v>
      </c>
      <c r="F297" s="52" t="s">
        <v>197</v>
      </c>
      <c r="G297" s="53" t="s">
        <v>198</v>
      </c>
      <c r="K297" s="37"/>
      <c r="L297" s="37"/>
      <c r="M297" s="37"/>
      <c r="O297" s="54"/>
      <c r="P297" s="54"/>
      <c r="Q297" s="54"/>
      <c r="R297" s="54"/>
      <c r="S297" s="54"/>
      <c r="T297" s="54"/>
      <c r="U297" s="54"/>
    </row>
    <row collapsed="false" customFormat="false" customHeight="false" hidden="false" ht="14.5" outlineLevel="0" r="298">
      <c r="A298" s="55" t="s">
        <v>201</v>
      </c>
      <c r="B298" s="56" t="inlineStr">
        <f aca="false">'data.in'!B44</f>
        <is>
          <t/>
        </is>
      </c>
      <c r="C298" s="56" t="inlineStr">
        <f aca="false">'data.in'!C44</f>
        <is>
          <t/>
        </is>
      </c>
      <c r="D298" s="56" t="inlineStr">
        <f aca="false">'data.in'!D44</f>
        <is>
          <t/>
        </is>
      </c>
      <c r="E298" s="56" t="inlineStr">
        <f aca="false">'data.in'!E44</f>
        <is>
          <t/>
        </is>
      </c>
      <c r="F298" s="56" t="inlineStr">
        <f aca="false">'data.in'!F44</f>
        <is>
          <t/>
        </is>
      </c>
      <c r="G298" s="57" t="inlineStr">
        <f aca="false">'data.in'!G44</f>
        <is>
          <t/>
        </is>
      </c>
      <c r="K298" s="37"/>
      <c r="L298" s="37"/>
      <c r="M298" s="37"/>
      <c r="O298" s="54"/>
      <c r="P298" s="58" t="n">
        <f aca="false">B298*1</f>
        <v>1.23060400988517E-006</v>
      </c>
      <c r="Q298" s="59" t="n">
        <f aca="false">C298*1</f>
        <v>5.79371367728407E-008</v>
      </c>
      <c r="R298" s="59" t="n">
        <f aca="false">D298*1</f>
        <v>4.41418125012481E-008</v>
      </c>
      <c r="S298" s="59" t="n">
        <f aca="false">E298*1</f>
        <v>9.71243787119321E-008</v>
      </c>
      <c r="T298" s="59" t="n">
        <f aca="false">F298*1</f>
        <v>-6.03037269535696E-007</v>
      </c>
      <c r="U298" s="60" t="n">
        <f aca="false">G298*1</f>
        <v>-5.14832324972541E-007</v>
      </c>
    </row>
    <row collapsed="false" customFormat="false" customHeight="false" hidden="false" ht="14.5" outlineLevel="0" r="299">
      <c r="A299" s="55" t="s">
        <v>203</v>
      </c>
      <c r="B299" s="56" t="inlineStr">
        <f aca="false">'data.in'!B45</f>
        <is>
          <t/>
        </is>
      </c>
      <c r="C299" s="56" t="inlineStr">
        <f aca="false">'data.in'!C45</f>
        <is>
          <t/>
        </is>
      </c>
      <c r="D299" s="56" t="inlineStr">
        <f aca="false">'data.in'!D45</f>
        <is>
          <t/>
        </is>
      </c>
      <c r="E299" s="56" t="inlineStr">
        <f aca="false">'data.in'!E45</f>
        <is>
          <t/>
        </is>
      </c>
      <c r="F299" s="56" t="inlineStr">
        <f aca="false">'data.in'!F45</f>
        <is>
          <t/>
        </is>
      </c>
      <c r="G299" s="57" t="inlineStr">
        <f aca="false">'data.in'!G45</f>
        <is>
          <t/>
        </is>
      </c>
      <c r="K299" s="37"/>
      <c r="L299" s="61" t="s">
        <v>319</v>
      </c>
      <c r="M299" s="37"/>
      <c r="O299" s="54"/>
      <c r="P299" s="62" t="n">
        <f aca="false">B299*1</f>
        <v>-8.78886732501248E-008</v>
      </c>
      <c r="Q299" s="59" t="n">
        <f aca="false">C299*1</f>
        <v>1.82749875478782E-006</v>
      </c>
      <c r="R299" s="59" t="n">
        <f aca="false">D299*1</f>
        <v>-5.54225318002996E-006</v>
      </c>
      <c r="S299" s="59" t="n">
        <f aca="false">E299*1</f>
        <v>3.15545072670993E-006</v>
      </c>
      <c r="T299" s="59" t="n">
        <f aca="false">F299*1</f>
        <v>1.02807001218173E-008</v>
      </c>
      <c r="U299" s="63" t="n">
        <f aca="false">G299*1</f>
        <v>-7.80333335996006E-008</v>
      </c>
    </row>
    <row collapsed="false" customFormat="false" customHeight="false" hidden="false" ht="14.5" outlineLevel="0" r="300">
      <c r="A300" s="55" t="s">
        <v>205</v>
      </c>
      <c r="B300" s="56" t="inlineStr">
        <f aca="false">'data.in'!B46</f>
        <is>
          <t/>
        </is>
      </c>
      <c r="C300" s="56" t="inlineStr">
        <f aca="false">'data.in'!C46</f>
        <is>
          <t/>
        </is>
      </c>
      <c r="D300" s="56" t="inlineStr">
        <f aca="false">'data.in'!D46</f>
        <is>
          <t/>
        </is>
      </c>
      <c r="E300" s="56" t="inlineStr">
        <f aca="false">'data.in'!E46</f>
        <is>
          <t/>
        </is>
      </c>
      <c r="F300" s="56" t="inlineStr">
        <f aca="false">'data.in'!F46</f>
        <is>
          <t/>
        </is>
      </c>
      <c r="G300" s="57" t="inlineStr">
        <f aca="false">'data.in'!G46</f>
        <is>
          <t/>
        </is>
      </c>
      <c r="K300" s="64" t="s">
        <v>357</v>
      </c>
      <c r="L300" s="65" t="s">
        <v>358</v>
      </c>
      <c r="M300" s="66" t="s">
        <v>357</v>
      </c>
      <c r="O300" s="54"/>
      <c r="P300" s="62" t="n">
        <f aca="false">B300*1</f>
        <v>3.88416511432851E-005</v>
      </c>
      <c r="Q300" s="59" t="n">
        <f aca="false">C300*1</f>
        <v>0.0023090327988018</v>
      </c>
      <c r="R300" s="59" t="n">
        <f aca="false">D300*1</f>
        <v>0.0216613586020968</v>
      </c>
      <c r="S300" s="59" t="n">
        <f aca="false">E300*1</f>
        <v>0.00350167983624563</v>
      </c>
      <c r="T300" s="59" t="n">
        <f aca="false">F300*1</f>
        <v>-1.83576405791313E-005</v>
      </c>
      <c r="U300" s="63" t="n">
        <f aca="false">G300*1</f>
        <v>5.27351148676985E-005</v>
      </c>
    </row>
    <row collapsed="false" customFormat="false" customHeight="false" hidden="false" ht="14.5" outlineLevel="0" r="301">
      <c r="A301" s="55" t="s">
        <v>207</v>
      </c>
      <c r="B301" s="56" t="inlineStr">
        <f aca="false">'data.in'!B47</f>
        <is>
          <t/>
        </is>
      </c>
      <c r="C301" s="56" t="inlineStr">
        <f aca="false">'data.in'!C47</f>
        <is>
          <t/>
        </is>
      </c>
      <c r="D301" s="56" t="inlineStr">
        <f aca="false">'data.in'!D47</f>
        <is>
          <t/>
        </is>
      </c>
      <c r="E301" s="56" t="inlineStr">
        <f aca="false">'data.in'!E47</f>
        <is>
          <t/>
        </is>
      </c>
      <c r="F301" s="56" t="inlineStr">
        <f aca="false">'data.in'!F47</f>
        <is>
          <t/>
        </is>
      </c>
      <c r="G301" s="57" t="inlineStr">
        <f aca="false">'data.in'!G47</f>
        <is>
          <t/>
        </is>
      </c>
      <c r="K301" s="37"/>
      <c r="L301" s="37"/>
      <c r="M301" s="37"/>
      <c r="O301" s="54"/>
      <c r="P301" s="62" t="n">
        <f aca="false">B301*1</f>
        <v>-1.89118483854219E-007</v>
      </c>
      <c r="Q301" s="59" t="n">
        <f aca="false">C301*1</f>
        <v>1.8284088892661E-006</v>
      </c>
      <c r="R301" s="59" t="n">
        <f aca="false">D301*1</f>
        <v>-2.06297365232152E-005</v>
      </c>
      <c r="S301" s="59" t="n">
        <f aca="false">E301*1</f>
        <v>3.36073336794808E-006</v>
      </c>
      <c r="T301" s="59" t="n">
        <f aca="false">F301*1</f>
        <v>2.897084001997E-008</v>
      </c>
      <c r="U301" s="63" t="n">
        <f aca="false">G301*1</f>
        <v>-1.00516771482776E-007</v>
      </c>
    </row>
    <row collapsed="false" customFormat="false" customHeight="false" hidden="false" ht="14.5" outlineLevel="0" r="302">
      <c r="A302" s="55" t="s">
        <v>209</v>
      </c>
      <c r="B302" s="56" t="inlineStr">
        <f aca="false">'data.in'!B48</f>
        <is>
          <t/>
        </is>
      </c>
      <c r="C302" s="56" t="inlineStr">
        <f aca="false">'data.in'!C48</f>
        <is>
          <t/>
        </is>
      </c>
      <c r="D302" s="56" t="inlineStr">
        <f aca="false">'data.in'!D48</f>
        <is>
          <t/>
        </is>
      </c>
      <c r="E302" s="56" t="inlineStr">
        <f aca="false">'data.in'!E48</f>
        <is>
          <t/>
        </is>
      </c>
      <c r="F302" s="56" t="inlineStr">
        <f aca="false">'data.in'!F48</f>
        <is>
          <t/>
        </is>
      </c>
      <c r="G302" s="57" t="inlineStr">
        <f aca="false">'data.in'!G48</f>
        <is>
          <t/>
        </is>
      </c>
      <c r="K302" s="37"/>
      <c r="L302" s="37"/>
      <c r="M302" s="37"/>
      <c r="O302" s="54"/>
      <c r="P302" s="62" t="n">
        <f aca="false">B302*1</f>
        <v>-6.12039845977034E-007</v>
      </c>
      <c r="Q302" s="59" t="n">
        <f aca="false">C302*1</f>
        <v>1.44762767249126E-008</v>
      </c>
      <c r="R302" s="59" t="n">
        <f aca="false">D302*1</f>
        <v>3.8190357343984E-007</v>
      </c>
      <c r="S302" s="59" t="n">
        <f aca="false">E302*1</f>
        <v>1.84232621467798E-008</v>
      </c>
      <c r="T302" s="59" t="n">
        <f aca="false">F302*1</f>
        <v>2.99673530194708E-007</v>
      </c>
      <c r="U302" s="63" t="n">
        <f aca="false">G302*1</f>
        <v>2.55622139011483E-007</v>
      </c>
    </row>
    <row collapsed="false" customFormat="false" customHeight="false" hidden="false" ht="14.5" outlineLevel="0" r="303">
      <c r="A303" s="67" t="s">
        <v>211</v>
      </c>
      <c r="B303" s="68" t="inlineStr">
        <f aca="false">'data.in'!B49</f>
        <is>
          <t/>
        </is>
      </c>
      <c r="C303" s="68" t="inlineStr">
        <f aca="false">'data.in'!C49</f>
        <is>
          <t/>
        </is>
      </c>
      <c r="D303" s="68" t="inlineStr">
        <f aca="false">'data.in'!D49</f>
        <is>
          <t/>
        </is>
      </c>
      <c r="E303" s="68" t="inlineStr">
        <f aca="false">'data.in'!E49</f>
        <is>
          <t/>
        </is>
      </c>
      <c r="F303" s="68" t="inlineStr">
        <f aca="false">'data.in'!F49</f>
        <is>
          <t/>
        </is>
      </c>
      <c r="G303" s="69" t="inlineStr">
        <f aca="false">'data.in'!G49</f>
        <is>
          <t/>
        </is>
      </c>
      <c r="K303" s="37"/>
      <c r="L303" s="37"/>
      <c r="M303" s="37"/>
      <c r="O303" s="54"/>
      <c r="P303" s="70" t="n">
        <f aca="false">B303*1</f>
        <v>4.89505005611583E-008</v>
      </c>
      <c r="Q303" s="59" t="n">
        <f aca="false">C303*1</f>
        <v>-1.12612776599101E-007</v>
      </c>
      <c r="R303" s="59" t="n">
        <f aca="false">D303*1</f>
        <v>-6.91413385122316E-008</v>
      </c>
      <c r="S303" s="59" t="n">
        <f aca="false">E303*1</f>
        <v>1.15974471932102E-007</v>
      </c>
      <c r="T303" s="59" t="n">
        <f aca="false">F303*1</f>
        <v>-3.40117129525711E-008</v>
      </c>
      <c r="U303" s="71" t="n">
        <f aca="false">G303*1</f>
        <v>8.80477044433348E-010</v>
      </c>
    </row>
    <row collapsed="false" customFormat="false" customHeight="true" hidden="false" ht="18.65" outlineLevel="0" r="305">
      <c r="A305" s="50" t="s">
        <v>355</v>
      </c>
      <c r="B305" s="50"/>
      <c r="C305" s="50"/>
      <c r="D305" s="50"/>
      <c r="E305" s="50"/>
      <c r="F305" s="50"/>
      <c r="G305" s="50"/>
      <c r="O305" s="50" t="s">
        <v>356</v>
      </c>
      <c r="P305" s="50"/>
      <c r="Q305" s="50"/>
      <c r="R305" s="50"/>
      <c r="S305" s="50"/>
      <c r="T305" s="50"/>
      <c r="U305" s="50"/>
    </row>
    <row collapsed="false" customFormat="false" customHeight="false" hidden="false" ht="14.5" outlineLevel="0" r="306">
      <c r="A306" s="44" t="s">
        <v>191</v>
      </c>
      <c r="B306" s="44"/>
      <c r="C306" s="44"/>
      <c r="E306" s="20" t="n">
        <v>2</v>
      </c>
      <c r="O306" s="44" t="s">
        <v>191</v>
      </c>
      <c r="P306" s="44"/>
      <c r="Q306" s="44"/>
      <c r="S306" s="20" t="n">
        <f aca="false">E306</f>
        <v>2</v>
      </c>
    </row>
    <row collapsed="false" customFormat="false" customHeight="false" hidden="false" ht="14.5" outlineLevel="0" r="307">
      <c r="A307" s="51"/>
      <c r="B307" s="52" t="s">
        <v>193</v>
      </c>
      <c r="C307" s="52" t="s">
        <v>194</v>
      </c>
      <c r="D307" s="52" t="s">
        <v>195</v>
      </c>
      <c r="E307" s="52" t="s">
        <v>196</v>
      </c>
      <c r="F307" s="52" t="s">
        <v>197</v>
      </c>
      <c r="G307" s="53" t="s">
        <v>198</v>
      </c>
      <c r="K307" s="37"/>
      <c r="L307" s="37"/>
      <c r="M307" s="37"/>
      <c r="O307" s="54"/>
      <c r="P307" s="54"/>
      <c r="Q307" s="54"/>
      <c r="R307" s="54"/>
      <c r="S307" s="54"/>
      <c r="T307" s="54"/>
      <c r="U307" s="54"/>
    </row>
    <row collapsed="false" customFormat="false" customHeight="false" hidden="false" ht="14.5" outlineLevel="0" r="308">
      <c r="A308" s="55" t="s">
        <v>201</v>
      </c>
      <c r="B308" s="56" t="inlineStr">
        <f aca="false">'data.in'!B57</f>
        <is>
          <t/>
        </is>
      </c>
      <c r="C308" s="56" t="inlineStr">
        <f aca="false">'data.in'!C57</f>
        <is>
          <t/>
        </is>
      </c>
      <c r="D308" s="56" t="inlineStr">
        <f aca="false">'data.in'!D57</f>
        <is>
          <t/>
        </is>
      </c>
      <c r="E308" s="56" t="inlineStr">
        <f aca="false">'data.in'!E57</f>
        <is>
          <t/>
        </is>
      </c>
      <c r="F308" s="56" t="inlineStr">
        <f aca="false">'data.in'!F57</f>
        <is>
          <t/>
        </is>
      </c>
      <c r="G308" s="57" t="inlineStr">
        <f aca="false">'data.in'!G57</f>
        <is>
          <t/>
        </is>
      </c>
      <c r="K308" s="37"/>
      <c r="L308" s="37"/>
      <c r="M308" s="37"/>
      <c r="O308" s="54"/>
      <c r="P308" s="58" t="n">
        <f aca="false">B308*1</f>
        <v>913.267698452322</v>
      </c>
      <c r="Q308" s="59" t="n">
        <f aca="false">C308*1</f>
        <v>-0.0435051159261108</v>
      </c>
      <c r="R308" s="59" t="n">
        <f aca="false">D308*1</f>
        <v>-0.0880500325511732</v>
      </c>
      <c r="S308" s="59" t="n">
        <f aca="false">E308*1</f>
        <v>-0.0571399897154268</v>
      </c>
      <c r="T308" s="59" t="n">
        <f aca="false">F308*1</f>
        <v>-455.553849226161</v>
      </c>
      <c r="U308" s="60" t="n">
        <f aca="false">G308*1</f>
        <v>-76.634492860709</v>
      </c>
    </row>
    <row collapsed="false" customFormat="false" customHeight="false" hidden="false" ht="14.5" outlineLevel="0" r="309">
      <c r="A309" s="55" t="s">
        <v>203</v>
      </c>
      <c r="B309" s="56" t="inlineStr">
        <f aca="false">'data.in'!B58</f>
        <is>
          <t/>
        </is>
      </c>
      <c r="C309" s="56" t="inlineStr">
        <f aca="false">'data.in'!C58</f>
        <is>
          <t/>
        </is>
      </c>
      <c r="D309" s="56" t="inlineStr">
        <f aca="false">'data.in'!D58</f>
        <is>
          <t/>
        </is>
      </c>
      <c r="E309" s="56" t="inlineStr">
        <f aca="false">'data.in'!E58</f>
        <is>
          <t/>
        </is>
      </c>
      <c r="F309" s="56" t="inlineStr">
        <f aca="false">'data.in'!F58</f>
        <is>
          <t/>
        </is>
      </c>
      <c r="G309" s="57" t="inlineStr">
        <f aca="false">'data.in'!G58</f>
        <is>
          <t/>
        </is>
      </c>
      <c r="K309" s="37"/>
      <c r="L309" s="61" t="s">
        <v>319</v>
      </c>
      <c r="M309" s="37"/>
      <c r="O309" s="54"/>
      <c r="P309" s="62" t="n">
        <f aca="false">B309*1</f>
        <v>-0.0449385825262107</v>
      </c>
      <c r="Q309" s="59" t="n">
        <f aca="false">C309*1</f>
        <v>1632.92769845232</v>
      </c>
      <c r="R309" s="59" t="n">
        <f aca="false">D309*1</f>
        <v>40.9032769845232</v>
      </c>
      <c r="S309" s="59" t="n">
        <f aca="false">E309*1</f>
        <v>2544.05539690464</v>
      </c>
      <c r="T309" s="59" t="n">
        <f aca="false">F309*1</f>
        <v>0.0264934317523714</v>
      </c>
      <c r="U309" s="63" t="n">
        <f aca="false">G309*1</f>
        <v>-0.360603095356965</v>
      </c>
    </row>
    <row collapsed="false" customFormat="false" customHeight="false" hidden="false" ht="14.5" outlineLevel="0" r="310">
      <c r="A310" s="55" t="s">
        <v>205</v>
      </c>
      <c r="B310" s="56" t="inlineStr">
        <f aca="false">'data.in'!B59</f>
        <is>
          <t/>
        </is>
      </c>
      <c r="C310" s="56" t="inlineStr">
        <f aca="false">'data.in'!C59</f>
        <is>
          <t/>
        </is>
      </c>
      <c r="D310" s="56" t="inlineStr">
        <f aca="false">'data.in'!D59</f>
        <is>
          <t/>
        </is>
      </c>
      <c r="E310" s="56" t="inlineStr">
        <f aca="false">'data.in'!E59</f>
        <is>
          <t/>
        </is>
      </c>
      <c r="F310" s="56" t="inlineStr">
        <f aca="false">'data.in'!F59</f>
        <is>
          <t/>
        </is>
      </c>
      <c r="G310" s="57" t="inlineStr">
        <f aca="false">'data.in'!G59</f>
        <is>
          <t/>
        </is>
      </c>
      <c r="K310" s="64" t="s">
        <v>357</v>
      </c>
      <c r="L310" s="65" t="s">
        <v>358</v>
      </c>
      <c r="M310" s="66" t="s">
        <v>357</v>
      </c>
      <c r="O310" s="54"/>
      <c r="P310" s="62" t="n">
        <f aca="false">B310*1</f>
        <v>-0.0818339617573639</v>
      </c>
      <c r="Q310" s="59" t="n">
        <f aca="false">C310*1</f>
        <v>41.6311547678482</v>
      </c>
      <c r="R310" s="59" t="n">
        <f aca="false">D310*1</f>
        <v>698.506007988018</v>
      </c>
      <c r="S310" s="59" t="n">
        <f aca="false">E310*1</f>
        <v>78.2850936595107</v>
      </c>
      <c r="T310" s="59" t="n">
        <f aca="false">F310*1</f>
        <v>0.0732222221667499</v>
      </c>
      <c r="U310" s="63" t="n">
        <f aca="false">G310*1</f>
        <v>0.0252203460808787</v>
      </c>
    </row>
    <row collapsed="false" customFormat="false" customHeight="false" hidden="false" ht="14.5" outlineLevel="0" r="311">
      <c r="A311" s="55" t="s">
        <v>207</v>
      </c>
      <c r="B311" s="56" t="inlineStr">
        <f aca="false">'data.in'!B60</f>
        <is>
          <t/>
        </is>
      </c>
      <c r="C311" s="56" t="inlineStr">
        <f aca="false">'data.in'!C60</f>
        <is>
          <t/>
        </is>
      </c>
      <c r="D311" s="56" t="inlineStr">
        <f aca="false">'data.in'!D60</f>
        <is>
          <t/>
        </is>
      </c>
      <c r="E311" s="56" t="inlineStr">
        <f aca="false">'data.in'!E60</f>
        <is>
          <t/>
        </is>
      </c>
      <c r="F311" s="56" t="inlineStr">
        <f aca="false">'data.in'!F60</f>
        <is>
          <t/>
        </is>
      </c>
      <c r="G311" s="57" t="inlineStr">
        <f aca="false">'data.in'!G60</f>
        <is>
          <t/>
        </is>
      </c>
      <c r="K311" s="37"/>
      <c r="L311" s="37"/>
      <c r="M311" s="37"/>
      <c r="O311" s="54"/>
      <c r="P311" s="62" t="n">
        <f aca="false">B311*1</f>
        <v>-0.0641467270094858</v>
      </c>
      <c r="Q311" s="59" t="n">
        <f aca="false">C311*1</f>
        <v>2543.75539690464</v>
      </c>
      <c r="R311" s="59" t="n">
        <f aca="false">D311*1</f>
        <v>77.2602769845232</v>
      </c>
      <c r="S311" s="59" t="n">
        <f aca="false">E311*1</f>
        <v>4862.75539690464</v>
      </c>
      <c r="T311" s="59" t="n">
        <f aca="false">F311*1</f>
        <v>0.021346751572641</v>
      </c>
      <c r="U311" s="63" t="n">
        <f aca="false">G311*1</f>
        <v>-0.561455396904643</v>
      </c>
    </row>
    <row collapsed="false" customFormat="false" customHeight="false" hidden="false" ht="14.5" outlineLevel="0" r="312">
      <c r="A312" s="55" t="s">
        <v>209</v>
      </c>
      <c r="B312" s="56" t="inlineStr">
        <f aca="false">'data.in'!B61</f>
        <is>
          <t/>
        </is>
      </c>
      <c r="C312" s="56" t="inlineStr">
        <f aca="false">'data.in'!C61</f>
        <is>
          <t/>
        </is>
      </c>
      <c r="D312" s="56" t="inlineStr">
        <f aca="false">'data.in'!D61</f>
        <is>
          <t/>
        </is>
      </c>
      <c r="E312" s="56" t="inlineStr">
        <f aca="false">'data.in'!E61</f>
        <is>
          <t/>
        </is>
      </c>
      <c r="F312" s="56" t="inlineStr">
        <f aca="false">'data.in'!F61</f>
        <is>
          <t/>
        </is>
      </c>
      <c r="G312" s="57" t="inlineStr">
        <f aca="false">'data.in'!G61</f>
        <is>
          <t/>
        </is>
      </c>
      <c r="K312" s="37"/>
      <c r="L312" s="37"/>
      <c r="M312" s="37"/>
      <c r="O312" s="54"/>
      <c r="P312" s="62" t="n">
        <f aca="false">B312*1</f>
        <v>-455.513849226161</v>
      </c>
      <c r="Q312" s="59" t="n">
        <f aca="false">C312*1</f>
        <v>0.021828392910634</v>
      </c>
      <c r="R312" s="59" t="n">
        <f aca="false">D312*1</f>
        <v>0.0785810285571642</v>
      </c>
      <c r="S312" s="59" t="n">
        <f aca="false">E312*1</f>
        <v>0.012119126210684</v>
      </c>
      <c r="T312" s="59" t="n">
        <f aca="false">F312*1</f>
        <v>227.268309535696</v>
      </c>
      <c r="U312" s="63" t="n">
        <f aca="false">G312*1</f>
        <v>38.9813849226161</v>
      </c>
    </row>
    <row collapsed="false" customFormat="false" customHeight="false" hidden="false" ht="14.5" outlineLevel="0" r="313">
      <c r="A313" s="67" t="s">
        <v>211</v>
      </c>
      <c r="B313" s="68" t="inlineStr">
        <f aca="false">'data.in'!B62</f>
        <is>
          <t/>
        </is>
      </c>
      <c r="C313" s="68" t="inlineStr">
        <f aca="false">'data.in'!C62</f>
        <is>
          <t/>
        </is>
      </c>
      <c r="D313" s="68" t="inlineStr">
        <f aca="false">'data.in'!D62</f>
        <is>
          <t/>
        </is>
      </c>
      <c r="E313" s="68" t="inlineStr">
        <f aca="false">'data.in'!E62</f>
        <is>
          <t/>
        </is>
      </c>
      <c r="F313" s="68" t="inlineStr">
        <f aca="false">'data.in'!F62</f>
        <is>
          <t/>
        </is>
      </c>
      <c r="G313" s="69" t="inlineStr">
        <f aca="false">'data.in'!G62</f>
        <is>
          <t/>
        </is>
      </c>
      <c r="K313" s="37"/>
      <c r="L313" s="37"/>
      <c r="M313" s="37"/>
      <c r="O313" s="54"/>
      <c r="P313" s="70" t="n">
        <f aca="false">B313*1</f>
        <v>-75.6252158761857</v>
      </c>
      <c r="Q313" s="59" t="n">
        <f aca="false">C313*1</f>
        <v>-0.366746761857214</v>
      </c>
      <c r="R313" s="59" t="n">
        <f aca="false">D313*1</f>
        <v>0.0519581690464304</v>
      </c>
      <c r="S313" s="59" t="n">
        <f aca="false">E313*1</f>
        <v>-0.599555968047928</v>
      </c>
      <c r="T313" s="59" t="n">
        <f aca="false">F313*1</f>
        <v>38.4471079380929</v>
      </c>
      <c r="U313" s="71" t="n">
        <f aca="false">G313*1</f>
        <v>3551.78309535696</v>
      </c>
    </row>
    <row collapsed="false" customFormat="false" customHeight="true" hidden="false" ht="24.25" outlineLevel="0" r="316">
      <c r="A316" s="17" t="s">
        <v>364</v>
      </c>
      <c r="B316" s="17"/>
      <c r="C316" s="17"/>
      <c r="D316" s="17"/>
      <c r="E316" s="17"/>
      <c r="F316" s="17"/>
      <c r="G316" s="17"/>
      <c r="H316" s="17"/>
      <c r="I316" s="17"/>
      <c r="J316" s="17"/>
    </row>
    <row collapsed="false" customFormat="false" customHeight="true" hidden="false" ht="58.75" outlineLevel="0" r="317">
      <c r="A317" s="16" t="s">
        <v>365</v>
      </c>
      <c r="B317" s="16"/>
      <c r="C317" s="16"/>
      <c r="D317" s="16"/>
      <c r="E317" s="16"/>
      <c r="F317" s="16"/>
      <c r="G317" s="16"/>
      <c r="H317" s="16"/>
      <c r="I317" s="16"/>
      <c r="J317" s="16"/>
    </row>
    <row collapsed="false" customFormat="false" customHeight="true" hidden="false" ht="18.65" outlineLevel="0" r="318">
      <c r="A318" s="50" t="s">
        <v>355</v>
      </c>
      <c r="B318" s="50"/>
      <c r="C318" s="50"/>
      <c r="D318" s="50"/>
      <c r="E318" s="50"/>
      <c r="F318" s="50"/>
      <c r="G318" s="50"/>
      <c r="O318" s="50" t="s">
        <v>356</v>
      </c>
      <c r="P318" s="50"/>
      <c r="Q318" s="50"/>
      <c r="R318" s="50"/>
      <c r="S318" s="50"/>
      <c r="T318" s="50"/>
      <c r="U318" s="50"/>
    </row>
    <row collapsed="false" customFormat="false" customHeight="false" hidden="false" ht="14.5" outlineLevel="0" r="319">
      <c r="A319" s="44" t="s">
        <v>191</v>
      </c>
      <c r="B319" s="44"/>
      <c r="C319" s="44"/>
      <c r="E319" s="20" t="n">
        <v>0</v>
      </c>
      <c r="O319" s="44" t="s">
        <v>191</v>
      </c>
      <c r="P319" s="44"/>
      <c r="Q319" s="44"/>
      <c r="S319" s="20" t="n">
        <f aca="false">E319</f>
        <v>0</v>
      </c>
    </row>
    <row collapsed="false" customFormat="false" customHeight="false" hidden="false" ht="14.5" outlineLevel="0" r="320">
      <c r="A320" s="51"/>
      <c r="B320" s="52" t="s">
        <v>193</v>
      </c>
      <c r="C320" s="52" t="s">
        <v>194</v>
      </c>
      <c r="D320" s="52" t="s">
        <v>195</v>
      </c>
      <c r="E320" s="52" t="s">
        <v>196</v>
      </c>
      <c r="F320" s="52" t="s">
        <v>197</v>
      </c>
      <c r="G320" s="53" t="s">
        <v>198</v>
      </c>
      <c r="K320" s="37"/>
      <c r="L320" s="37"/>
      <c r="M320" s="37"/>
      <c r="O320" s="54"/>
      <c r="P320" s="54"/>
      <c r="Q320" s="54"/>
      <c r="R320" s="54"/>
      <c r="S320" s="54"/>
      <c r="T320" s="54"/>
      <c r="U320" s="54"/>
    </row>
    <row collapsed="false" customFormat="false" customHeight="false" hidden="false" ht="14.5" outlineLevel="0" r="321">
      <c r="A321" s="55" t="s">
        <v>201</v>
      </c>
      <c r="B321" s="56" t="n">
        <f aca="false">TRANSPOSE('data.in'!B74:G79)</f>
        <v>0</v>
      </c>
      <c r="C321" s="56" t="inlineStr">
        <f aca="false">B321</f>
        <is>
          <t/>
        </is>
      </c>
      <c r="D321" s="56" t="inlineStr">
        <f aca="false">B321</f>
        <is>
          <t/>
        </is>
      </c>
      <c r="E321" s="56" t="inlineStr">
        <f aca="false">B321</f>
        <is>
          <t/>
        </is>
      </c>
      <c r="F321" s="56" t="inlineStr">
        <f aca="false">B321</f>
        <is>
          <t/>
        </is>
      </c>
      <c r="G321" s="57" t="inlineStr">
        <f aca="false">B321</f>
        <is>
          <t/>
        </is>
      </c>
      <c r="K321" s="37"/>
      <c r="L321" s="37"/>
      <c r="M321" s="37"/>
      <c r="O321" s="54"/>
      <c r="P321" s="58" t="n">
        <f aca="false">B321*1</f>
        <v>0</v>
      </c>
      <c r="Q321" s="59" t="n">
        <f aca="false">C321*1</f>
        <v>0</v>
      </c>
      <c r="R321" s="59" t="n">
        <f aca="false">D321*1</f>
        <v>0</v>
      </c>
      <c r="S321" s="59" t="n">
        <f aca="false">E321*1</f>
        <v>0</v>
      </c>
      <c r="T321" s="59" t="n">
        <f aca="false">F321*1</f>
        <v>0</v>
      </c>
      <c r="U321" s="60" t="n">
        <f aca="false">G321*1</f>
        <v>0</v>
      </c>
    </row>
    <row collapsed="false" customFormat="false" customHeight="false" hidden="false" ht="14.5" outlineLevel="0" r="322">
      <c r="A322" s="55" t="s">
        <v>203</v>
      </c>
      <c r="B322" s="56" t="inlineStr">
        <f aca="false">B321</f>
        <is>
          <t/>
        </is>
      </c>
      <c r="C322" s="56" t="inlineStr">
        <f aca="false">B321</f>
        <is>
          <t/>
        </is>
      </c>
      <c r="D322" s="56" t="inlineStr">
        <f aca="false">B321</f>
        <is>
          <t/>
        </is>
      </c>
      <c r="E322" s="56" t="inlineStr">
        <f aca="false">B321</f>
        <is>
          <t/>
        </is>
      </c>
      <c r="F322" s="56" t="inlineStr">
        <f aca="false">B321</f>
        <is>
          <t/>
        </is>
      </c>
      <c r="G322" s="57" t="inlineStr">
        <f aca="false">B321</f>
        <is>
          <t/>
        </is>
      </c>
      <c r="K322" s="37"/>
      <c r="L322" s="61" t="s">
        <v>319</v>
      </c>
      <c r="M322" s="37"/>
      <c r="O322" s="54"/>
      <c r="P322" s="62" t="n">
        <f aca="false">B322*1</f>
        <v>0</v>
      </c>
      <c r="Q322" s="59" t="n">
        <f aca="false">C322*1</f>
        <v>0</v>
      </c>
      <c r="R322" s="59" t="n">
        <f aca="false">D322*1</f>
        <v>0</v>
      </c>
      <c r="S322" s="59" t="n">
        <f aca="false">E322*1</f>
        <v>0</v>
      </c>
      <c r="T322" s="59" t="n">
        <f aca="false">F322*1</f>
        <v>0</v>
      </c>
      <c r="U322" s="63" t="n">
        <f aca="false">G322*1</f>
        <v>0</v>
      </c>
    </row>
    <row collapsed="false" customFormat="false" customHeight="false" hidden="false" ht="14.5" outlineLevel="0" r="323">
      <c r="A323" s="55" t="s">
        <v>205</v>
      </c>
      <c r="B323" s="56" t="inlineStr">
        <f aca="false">B321</f>
        <is>
          <t/>
        </is>
      </c>
      <c r="C323" s="56" t="inlineStr">
        <f aca="false">B321</f>
        <is>
          <t/>
        </is>
      </c>
      <c r="D323" s="56" t="inlineStr">
        <f aca="false">B321</f>
        <is>
          <t/>
        </is>
      </c>
      <c r="E323" s="56" t="inlineStr">
        <f aca="false">B321</f>
        <is>
          <t/>
        </is>
      </c>
      <c r="F323" s="56" t="inlineStr">
        <f aca="false">B321</f>
        <is>
          <t/>
        </is>
      </c>
      <c r="G323" s="57" t="inlineStr">
        <f aca="false">B321</f>
        <is>
          <t/>
        </is>
      </c>
      <c r="K323" s="64" t="s">
        <v>357</v>
      </c>
      <c r="L323" s="65" t="s">
        <v>358</v>
      </c>
      <c r="M323" s="66" t="s">
        <v>357</v>
      </c>
      <c r="O323" s="54"/>
      <c r="P323" s="62" t="n">
        <f aca="false">B323*1</f>
        <v>0</v>
      </c>
      <c r="Q323" s="59" t="n">
        <f aca="false">C323*1</f>
        <v>0</v>
      </c>
      <c r="R323" s="59" t="n">
        <f aca="false">D323*1</f>
        <v>0</v>
      </c>
      <c r="S323" s="59" t="n">
        <f aca="false">E323*1</f>
        <v>0</v>
      </c>
      <c r="T323" s="59" t="n">
        <f aca="false">F323*1</f>
        <v>0</v>
      </c>
      <c r="U323" s="63" t="n">
        <f aca="false">G323*1</f>
        <v>0</v>
      </c>
    </row>
    <row collapsed="false" customFormat="false" customHeight="false" hidden="false" ht="14.5" outlineLevel="0" r="324">
      <c r="A324" s="55" t="s">
        <v>207</v>
      </c>
      <c r="B324" s="56" t="inlineStr">
        <f aca="false">B321</f>
        <is>
          <t/>
        </is>
      </c>
      <c r="C324" s="56" t="inlineStr">
        <f aca="false">B321</f>
        <is>
          <t/>
        </is>
      </c>
      <c r="D324" s="56" t="inlineStr">
        <f aca="false">B321</f>
        <is>
          <t/>
        </is>
      </c>
      <c r="E324" s="56" t="inlineStr">
        <f aca="false">B321</f>
        <is>
          <t/>
        </is>
      </c>
      <c r="F324" s="56" t="inlineStr">
        <f aca="false">B321</f>
        <is>
          <t/>
        </is>
      </c>
      <c r="G324" s="57" t="inlineStr">
        <f aca="false">B321</f>
        <is>
          <t/>
        </is>
      </c>
      <c r="K324" s="37"/>
      <c r="L324" s="37"/>
      <c r="M324" s="37"/>
      <c r="O324" s="54"/>
      <c r="P324" s="62" t="n">
        <f aca="false">B324*1</f>
        <v>0</v>
      </c>
      <c r="Q324" s="59" t="n">
        <f aca="false">C324*1</f>
        <v>0</v>
      </c>
      <c r="R324" s="59" t="n">
        <f aca="false">D324*1</f>
        <v>0</v>
      </c>
      <c r="S324" s="59" t="n">
        <f aca="false">E324*1</f>
        <v>0</v>
      </c>
      <c r="T324" s="59" t="n">
        <f aca="false">F324*1</f>
        <v>0</v>
      </c>
      <c r="U324" s="63" t="n">
        <f aca="false">G324*1</f>
        <v>0</v>
      </c>
    </row>
    <row collapsed="false" customFormat="false" customHeight="false" hidden="false" ht="14.5" outlineLevel="0" r="325">
      <c r="A325" s="55" t="s">
        <v>209</v>
      </c>
      <c r="B325" s="56" t="inlineStr">
        <f aca="false">B321</f>
        <is>
          <t/>
        </is>
      </c>
      <c r="C325" s="56" t="inlineStr">
        <f aca="false">B321</f>
        <is>
          <t/>
        </is>
      </c>
      <c r="D325" s="56" t="inlineStr">
        <f aca="false">B321</f>
        <is>
          <t/>
        </is>
      </c>
      <c r="E325" s="56" t="inlineStr">
        <f aca="false">B321</f>
        <is>
          <t/>
        </is>
      </c>
      <c r="F325" s="56" t="inlineStr">
        <f aca="false">B321</f>
        <is>
          <t/>
        </is>
      </c>
      <c r="G325" s="57" t="inlineStr">
        <f aca="false">B321</f>
        <is>
          <t/>
        </is>
      </c>
      <c r="K325" s="37"/>
      <c r="L325" s="37"/>
      <c r="M325" s="37"/>
      <c r="O325" s="54"/>
      <c r="P325" s="62" t="n">
        <f aca="false">B325*1</f>
        <v>0</v>
      </c>
      <c r="Q325" s="59" t="n">
        <f aca="false">C325*1</f>
        <v>0</v>
      </c>
      <c r="R325" s="59" t="n">
        <f aca="false">D325*1</f>
        <v>0</v>
      </c>
      <c r="S325" s="59" t="n">
        <f aca="false">E325*1</f>
        <v>0</v>
      </c>
      <c r="T325" s="59" t="n">
        <f aca="false">F325*1</f>
        <v>0</v>
      </c>
      <c r="U325" s="63" t="n">
        <f aca="false">G325*1</f>
        <v>0</v>
      </c>
    </row>
    <row collapsed="false" customFormat="false" customHeight="false" hidden="false" ht="14.5" outlineLevel="0" r="326">
      <c r="A326" s="67" t="s">
        <v>211</v>
      </c>
      <c r="B326" s="68" t="inlineStr">
        <f aca="false">B321</f>
        <is>
          <t/>
        </is>
      </c>
      <c r="C326" s="68" t="inlineStr">
        <f aca="false">B321</f>
        <is>
          <t/>
        </is>
      </c>
      <c r="D326" s="68" t="inlineStr">
        <f aca="false">B321</f>
        <is>
          <t/>
        </is>
      </c>
      <c r="E326" s="68" t="inlineStr">
        <f aca="false">B321</f>
        <is>
          <t/>
        </is>
      </c>
      <c r="F326" s="68" t="inlineStr">
        <f aca="false">B321</f>
        <is>
          <t/>
        </is>
      </c>
      <c r="G326" s="69" t="inlineStr">
        <f aca="false">B321</f>
        <is>
          <t/>
        </is>
      </c>
      <c r="K326" s="37"/>
      <c r="L326" s="37"/>
      <c r="M326" s="37"/>
      <c r="O326" s="54"/>
      <c r="P326" s="70" t="n">
        <f aca="false">B326*1</f>
        <v>0</v>
      </c>
      <c r="Q326" s="59" t="n">
        <f aca="false">C326*1</f>
        <v>0</v>
      </c>
      <c r="R326" s="59" t="n">
        <f aca="false">D326*1</f>
        <v>0</v>
      </c>
      <c r="S326" s="59" t="n">
        <f aca="false">E326*1</f>
        <v>0</v>
      </c>
      <c r="T326" s="59" t="n">
        <f aca="false">F326*1</f>
        <v>0</v>
      </c>
      <c r="U326" s="71" t="n">
        <f aca="false">G326*1</f>
        <v>0</v>
      </c>
    </row>
    <row collapsed="false" customFormat="false" customHeight="true" hidden="false" ht="18.65" outlineLevel="0" r="328">
      <c r="A328" s="50" t="s">
        <v>355</v>
      </c>
      <c r="B328" s="50"/>
      <c r="C328" s="50"/>
      <c r="D328" s="50"/>
      <c r="E328" s="50"/>
      <c r="F328" s="50"/>
      <c r="G328" s="50"/>
      <c r="O328" s="50" t="s">
        <v>356</v>
      </c>
      <c r="P328" s="50"/>
      <c r="Q328" s="50"/>
      <c r="R328" s="50"/>
      <c r="S328" s="50"/>
      <c r="T328" s="50"/>
      <c r="U328" s="50"/>
    </row>
    <row collapsed="false" customFormat="false" customHeight="false" hidden="false" ht="14.5" outlineLevel="0" r="329">
      <c r="A329" s="44" t="s">
        <v>191</v>
      </c>
      <c r="B329" s="44"/>
      <c r="C329" s="44"/>
      <c r="E329" s="20" t="n">
        <v>1</v>
      </c>
      <c r="O329" s="44" t="s">
        <v>191</v>
      </c>
      <c r="P329" s="44"/>
      <c r="Q329" s="44"/>
      <c r="S329" s="20" t="n">
        <f aca="false">E329</f>
        <v>1</v>
      </c>
    </row>
    <row collapsed="false" customFormat="false" customHeight="false" hidden="false" ht="14.5" outlineLevel="0" r="330">
      <c r="A330" s="51"/>
      <c r="B330" s="52" t="s">
        <v>193</v>
      </c>
      <c r="C330" s="52" t="s">
        <v>194</v>
      </c>
      <c r="D330" s="52" t="s">
        <v>195</v>
      </c>
      <c r="E330" s="52" t="s">
        <v>196</v>
      </c>
      <c r="F330" s="52" t="s">
        <v>197</v>
      </c>
      <c r="G330" s="53" t="s">
        <v>198</v>
      </c>
      <c r="K330" s="37"/>
      <c r="L330" s="37"/>
      <c r="M330" s="37"/>
      <c r="O330" s="54"/>
      <c r="P330" s="54"/>
      <c r="Q330" s="54"/>
      <c r="R330" s="54"/>
      <c r="S330" s="54"/>
      <c r="T330" s="54"/>
      <c r="U330" s="54"/>
    </row>
    <row collapsed="false" customFormat="false" customHeight="false" hidden="false" ht="14.5" outlineLevel="0" r="331">
      <c r="A331" s="55" t="s">
        <v>201</v>
      </c>
      <c r="B331" s="56" t="n">
        <f aca="false">TRANSPOSE('data.in'!B87:G92)</f>
        <v>1.23060400988517E-006</v>
      </c>
      <c r="C331" s="56" t="inlineStr">
        <f aca="false">B331</f>
        <is>
          <t/>
        </is>
      </c>
      <c r="D331" s="56" t="inlineStr">
        <f aca="false">B331</f>
        <is>
          <t/>
        </is>
      </c>
      <c r="E331" s="56" t="inlineStr">
        <f aca="false">B331</f>
        <is>
          <t/>
        </is>
      </c>
      <c r="F331" s="56" t="inlineStr">
        <f aca="false">B331</f>
        <is>
          <t/>
        </is>
      </c>
      <c r="G331" s="57" t="inlineStr">
        <f aca="false">B331</f>
        <is>
          <t/>
        </is>
      </c>
      <c r="K331" s="37"/>
      <c r="L331" s="37"/>
      <c r="M331" s="37"/>
      <c r="O331" s="54"/>
      <c r="P331" s="58" t="n">
        <f aca="false">B331*1</f>
        <v>1.23060400988517E-006</v>
      </c>
      <c r="Q331" s="59" t="n">
        <f aca="false">C331*1</f>
        <v>-8.78886732501248E-008</v>
      </c>
      <c r="R331" s="59" t="n">
        <f aca="false">D331*1</f>
        <v>3.88416511432851E-005</v>
      </c>
      <c r="S331" s="59" t="n">
        <f aca="false">E331*1</f>
        <v>-1.89118483854219E-007</v>
      </c>
      <c r="T331" s="59" t="n">
        <f aca="false">F331*1</f>
        <v>-6.12039845977034E-007</v>
      </c>
      <c r="U331" s="60" t="n">
        <f aca="false">G331*1</f>
        <v>4.89505005611583E-008</v>
      </c>
    </row>
    <row collapsed="false" customFormat="false" customHeight="false" hidden="false" ht="14.5" outlineLevel="0" r="332">
      <c r="A332" s="55" t="s">
        <v>203</v>
      </c>
      <c r="B332" s="56" t="inlineStr">
        <f aca="false">B331</f>
        <is>
          <t/>
        </is>
      </c>
      <c r="C332" s="56" t="inlineStr">
        <f aca="false">B331</f>
        <is>
          <t/>
        </is>
      </c>
      <c r="D332" s="56" t="inlineStr">
        <f aca="false">B331</f>
        <is>
          <t/>
        </is>
      </c>
      <c r="E332" s="56" t="inlineStr">
        <f aca="false">B331</f>
        <is>
          <t/>
        </is>
      </c>
      <c r="F332" s="56" t="inlineStr">
        <f aca="false">B331</f>
        <is>
          <t/>
        </is>
      </c>
      <c r="G332" s="57" t="inlineStr">
        <f aca="false">B331</f>
        <is>
          <t/>
        </is>
      </c>
      <c r="K332" s="37"/>
      <c r="L332" s="61" t="s">
        <v>319</v>
      </c>
      <c r="M332" s="37"/>
      <c r="O332" s="54"/>
      <c r="P332" s="62" t="n">
        <f aca="false">B332*1</f>
        <v>5.79371367728407E-008</v>
      </c>
      <c r="Q332" s="59" t="n">
        <f aca="false">C332*1</f>
        <v>1.82749875478782E-006</v>
      </c>
      <c r="R332" s="59" t="n">
        <f aca="false">D332*1</f>
        <v>0.0023090327988018</v>
      </c>
      <c r="S332" s="59" t="n">
        <f aca="false">E332*1</f>
        <v>1.8284088892661E-006</v>
      </c>
      <c r="T332" s="59" t="n">
        <f aca="false">F332*1</f>
        <v>1.44762767249126E-008</v>
      </c>
      <c r="U332" s="63" t="n">
        <f aca="false">G332*1</f>
        <v>-1.12612776599101E-007</v>
      </c>
    </row>
    <row collapsed="false" customFormat="false" customHeight="false" hidden="false" ht="14.5" outlineLevel="0" r="333">
      <c r="A333" s="55" t="s">
        <v>205</v>
      </c>
      <c r="B333" s="56" t="inlineStr">
        <f aca="false">B331</f>
        <is>
          <t/>
        </is>
      </c>
      <c r="C333" s="56" t="inlineStr">
        <f aca="false">B331</f>
        <is>
          <t/>
        </is>
      </c>
      <c r="D333" s="56" t="inlineStr">
        <f aca="false">B331</f>
        <is>
          <t/>
        </is>
      </c>
      <c r="E333" s="56" t="inlineStr">
        <f aca="false">B331</f>
        <is>
          <t/>
        </is>
      </c>
      <c r="F333" s="56" t="inlineStr">
        <f aca="false">B331</f>
        <is>
          <t/>
        </is>
      </c>
      <c r="G333" s="57" t="inlineStr">
        <f aca="false">B331</f>
        <is>
          <t/>
        </is>
      </c>
      <c r="K333" s="64" t="s">
        <v>357</v>
      </c>
      <c r="L333" s="65" t="s">
        <v>358</v>
      </c>
      <c r="M333" s="66" t="s">
        <v>357</v>
      </c>
      <c r="O333" s="54"/>
      <c r="P333" s="62" t="n">
        <f aca="false">B333*1</f>
        <v>4.41418125012481E-008</v>
      </c>
      <c r="Q333" s="59" t="n">
        <f aca="false">C333*1</f>
        <v>-5.54225318002996E-006</v>
      </c>
      <c r="R333" s="59" t="n">
        <f aca="false">D333*1</f>
        <v>0.0216613586020968</v>
      </c>
      <c r="S333" s="59" t="n">
        <f aca="false">E333*1</f>
        <v>-2.06297365232152E-005</v>
      </c>
      <c r="T333" s="59" t="n">
        <f aca="false">F333*1</f>
        <v>3.8190357343984E-007</v>
      </c>
      <c r="U333" s="63" t="n">
        <f aca="false">G333*1</f>
        <v>-6.91413385122316E-008</v>
      </c>
    </row>
    <row collapsed="false" customFormat="false" customHeight="false" hidden="false" ht="14.5" outlineLevel="0" r="334">
      <c r="A334" s="55" t="s">
        <v>207</v>
      </c>
      <c r="B334" s="56" t="inlineStr">
        <f aca="false">B331</f>
        <is>
          <t/>
        </is>
      </c>
      <c r="C334" s="56" t="inlineStr">
        <f aca="false">B331</f>
        <is>
          <t/>
        </is>
      </c>
      <c r="D334" s="56" t="inlineStr">
        <f aca="false">B331</f>
        <is>
          <t/>
        </is>
      </c>
      <c r="E334" s="56" t="inlineStr">
        <f aca="false">B331</f>
        <is>
          <t/>
        </is>
      </c>
      <c r="F334" s="56" t="inlineStr">
        <f aca="false">B331</f>
        <is>
          <t/>
        </is>
      </c>
      <c r="G334" s="57" t="inlineStr">
        <f aca="false">B331</f>
        <is>
          <t/>
        </is>
      </c>
      <c r="K334" s="37"/>
      <c r="L334" s="37"/>
      <c r="M334" s="37"/>
      <c r="O334" s="54"/>
      <c r="P334" s="62" t="n">
        <f aca="false">B334*1</f>
        <v>9.71243787119321E-008</v>
      </c>
      <c r="Q334" s="59" t="n">
        <f aca="false">C334*1</f>
        <v>3.15545072670993E-006</v>
      </c>
      <c r="R334" s="59" t="n">
        <f aca="false">D334*1</f>
        <v>0.00350167983624563</v>
      </c>
      <c r="S334" s="59" t="n">
        <f aca="false">E334*1</f>
        <v>3.36073336794808E-006</v>
      </c>
      <c r="T334" s="59" t="n">
        <f aca="false">F334*1</f>
        <v>1.84232621467798E-008</v>
      </c>
      <c r="U334" s="63" t="n">
        <f aca="false">G334*1</f>
        <v>1.15974471932102E-007</v>
      </c>
    </row>
    <row collapsed="false" customFormat="false" customHeight="false" hidden="false" ht="14.5" outlineLevel="0" r="335">
      <c r="A335" s="55" t="s">
        <v>209</v>
      </c>
      <c r="B335" s="56" t="inlineStr">
        <f aca="false">B331</f>
        <is>
          <t/>
        </is>
      </c>
      <c r="C335" s="56" t="inlineStr">
        <f aca="false">B331</f>
        <is>
          <t/>
        </is>
      </c>
      <c r="D335" s="56" t="inlineStr">
        <f aca="false">B331</f>
        <is>
          <t/>
        </is>
      </c>
      <c r="E335" s="56" t="inlineStr">
        <f aca="false">B331</f>
        <is>
          <t/>
        </is>
      </c>
      <c r="F335" s="56" t="inlineStr">
        <f aca="false">B331</f>
        <is>
          <t/>
        </is>
      </c>
      <c r="G335" s="57" t="inlineStr">
        <f aca="false">B331</f>
        <is>
          <t/>
        </is>
      </c>
      <c r="K335" s="37"/>
      <c r="L335" s="37"/>
      <c r="M335" s="37"/>
      <c r="O335" s="54"/>
      <c r="P335" s="62" t="n">
        <f aca="false">B335*1</f>
        <v>-6.03037269535696E-007</v>
      </c>
      <c r="Q335" s="59" t="n">
        <f aca="false">C335*1</f>
        <v>1.02807001218173E-008</v>
      </c>
      <c r="R335" s="59" t="n">
        <f aca="false">D335*1</f>
        <v>-1.83576405791313E-005</v>
      </c>
      <c r="S335" s="59" t="n">
        <f aca="false">E335*1</f>
        <v>2.897084001997E-008</v>
      </c>
      <c r="T335" s="59" t="n">
        <f aca="false">F335*1</f>
        <v>2.99673530194708E-007</v>
      </c>
      <c r="U335" s="63" t="n">
        <f aca="false">G335*1</f>
        <v>-3.40117129525711E-008</v>
      </c>
    </row>
    <row collapsed="false" customFormat="false" customHeight="false" hidden="false" ht="14.5" outlineLevel="0" r="336">
      <c r="A336" s="67" t="s">
        <v>211</v>
      </c>
      <c r="B336" s="68" t="inlineStr">
        <f aca="false">B331</f>
        <is>
          <t/>
        </is>
      </c>
      <c r="C336" s="68" t="inlineStr">
        <f aca="false">B331</f>
        <is>
          <t/>
        </is>
      </c>
      <c r="D336" s="68" t="inlineStr">
        <f aca="false">B331</f>
        <is>
          <t/>
        </is>
      </c>
      <c r="E336" s="68" t="inlineStr">
        <f aca="false">B331</f>
        <is>
          <t/>
        </is>
      </c>
      <c r="F336" s="68" t="inlineStr">
        <f aca="false">B331</f>
        <is>
          <t/>
        </is>
      </c>
      <c r="G336" s="69" t="inlineStr">
        <f aca="false">B331</f>
        <is>
          <t/>
        </is>
      </c>
      <c r="K336" s="37"/>
      <c r="L336" s="37"/>
      <c r="M336" s="37"/>
      <c r="O336" s="54"/>
      <c r="P336" s="70" t="n">
        <f aca="false">B336*1</f>
        <v>-5.14832324972541E-007</v>
      </c>
      <c r="Q336" s="59" t="n">
        <f aca="false">C336*1</f>
        <v>-7.80333335996006E-008</v>
      </c>
      <c r="R336" s="59" t="n">
        <f aca="false">D336*1</f>
        <v>5.27351148676985E-005</v>
      </c>
      <c r="S336" s="59" t="n">
        <f aca="false">E336*1</f>
        <v>-1.00516771482776E-007</v>
      </c>
      <c r="T336" s="59" t="n">
        <f aca="false">F336*1</f>
        <v>2.55622139011483E-007</v>
      </c>
      <c r="U336" s="71" t="n">
        <f aca="false">G336*1</f>
        <v>8.80477044433348E-010</v>
      </c>
    </row>
    <row collapsed="false" customFormat="false" customHeight="true" hidden="false" ht="18.65" outlineLevel="0" r="338">
      <c r="A338" s="50" t="s">
        <v>355</v>
      </c>
      <c r="B338" s="50"/>
      <c r="C338" s="50"/>
      <c r="D338" s="50"/>
      <c r="E338" s="50"/>
      <c r="F338" s="50"/>
      <c r="G338" s="50"/>
      <c r="O338" s="50" t="s">
        <v>356</v>
      </c>
      <c r="P338" s="50"/>
      <c r="Q338" s="50"/>
      <c r="R338" s="50"/>
      <c r="S338" s="50"/>
      <c r="T338" s="50"/>
      <c r="U338" s="50"/>
    </row>
    <row collapsed="false" customFormat="false" customHeight="false" hidden="false" ht="14.5" outlineLevel="0" r="339">
      <c r="A339" s="44" t="s">
        <v>191</v>
      </c>
      <c r="B339" s="44"/>
      <c r="C339" s="44"/>
      <c r="E339" s="20" t="n">
        <v>2</v>
      </c>
      <c r="O339" s="44" t="s">
        <v>191</v>
      </c>
      <c r="P339" s="44"/>
      <c r="Q339" s="44"/>
      <c r="S339" s="20" t="n">
        <f aca="false">E339</f>
        <v>2</v>
      </c>
    </row>
    <row collapsed="false" customFormat="false" customHeight="false" hidden="false" ht="14.5" outlineLevel="0" r="340">
      <c r="A340" s="51"/>
      <c r="B340" s="52" t="s">
        <v>193</v>
      </c>
      <c r="C340" s="52" t="s">
        <v>194</v>
      </c>
      <c r="D340" s="52" t="s">
        <v>195</v>
      </c>
      <c r="E340" s="52" t="s">
        <v>196</v>
      </c>
      <c r="F340" s="52" t="s">
        <v>197</v>
      </c>
      <c r="G340" s="53" t="s">
        <v>198</v>
      </c>
      <c r="K340" s="37"/>
      <c r="L340" s="37"/>
      <c r="M340" s="37"/>
      <c r="O340" s="54"/>
      <c r="P340" s="54"/>
      <c r="Q340" s="54"/>
      <c r="R340" s="54"/>
      <c r="S340" s="54"/>
      <c r="T340" s="54"/>
      <c r="U340" s="54"/>
    </row>
    <row collapsed="false" customFormat="false" customHeight="false" hidden="false" ht="14.5" outlineLevel="0" r="341">
      <c r="A341" s="55" t="s">
        <v>201</v>
      </c>
      <c r="B341" s="56" t="n">
        <f aca="false">TRANSPOSE('data.in'!B100:G105)</f>
        <v>913.267698452322</v>
      </c>
      <c r="C341" s="56" t="inlineStr">
        <f aca="false">B341</f>
        <is>
          <t/>
        </is>
      </c>
      <c r="D341" s="56" t="inlineStr">
        <f aca="false">B341</f>
        <is>
          <t/>
        </is>
      </c>
      <c r="E341" s="56" t="inlineStr">
        <f aca="false">B341</f>
        <is>
          <t/>
        </is>
      </c>
      <c r="F341" s="56" t="inlineStr">
        <f aca="false">B341</f>
        <is>
          <t/>
        </is>
      </c>
      <c r="G341" s="57" t="inlineStr">
        <f aca="false">B341</f>
        <is>
          <t/>
        </is>
      </c>
      <c r="K341" s="37"/>
      <c r="L341" s="37"/>
      <c r="M341" s="37"/>
      <c r="O341" s="54"/>
      <c r="P341" s="58" t="n">
        <f aca="false">B341*1</f>
        <v>913.267698452322</v>
      </c>
      <c r="Q341" s="59" t="n">
        <f aca="false">C341*1</f>
        <v>-0.0449385825262107</v>
      </c>
      <c r="R341" s="59" t="n">
        <f aca="false">D341*1</f>
        <v>-0.0818339617573639</v>
      </c>
      <c r="S341" s="59" t="n">
        <f aca="false">E341*1</f>
        <v>-0.0641467270094858</v>
      </c>
      <c r="T341" s="59" t="n">
        <f aca="false">F341*1</f>
        <v>-455.513849226161</v>
      </c>
      <c r="U341" s="60" t="n">
        <f aca="false">G341*1</f>
        <v>-75.6252158761857</v>
      </c>
    </row>
    <row collapsed="false" customFormat="false" customHeight="false" hidden="false" ht="14.5" outlineLevel="0" r="342">
      <c r="A342" s="55" t="s">
        <v>203</v>
      </c>
      <c r="B342" s="56" t="inlineStr">
        <f aca="false">B341</f>
        <is>
          <t/>
        </is>
      </c>
      <c r="C342" s="56" t="inlineStr">
        <f aca="false">B341</f>
        <is>
          <t/>
        </is>
      </c>
      <c r="D342" s="56" t="inlineStr">
        <f aca="false">B341</f>
        <is>
          <t/>
        </is>
      </c>
      <c r="E342" s="56" t="inlineStr">
        <f aca="false">B341</f>
        <is>
          <t/>
        </is>
      </c>
      <c r="F342" s="56" t="inlineStr">
        <f aca="false">B341</f>
        <is>
          <t/>
        </is>
      </c>
      <c r="G342" s="57" t="inlineStr">
        <f aca="false">B341</f>
        <is>
          <t/>
        </is>
      </c>
      <c r="K342" s="37"/>
      <c r="L342" s="61" t="s">
        <v>319</v>
      </c>
      <c r="M342" s="37"/>
      <c r="O342" s="54"/>
      <c r="P342" s="62" t="n">
        <f aca="false">B342*1</f>
        <v>-0.0435051159261108</v>
      </c>
      <c r="Q342" s="59" t="n">
        <f aca="false">C342*1</f>
        <v>1632.92769845232</v>
      </c>
      <c r="R342" s="59" t="n">
        <f aca="false">D342*1</f>
        <v>41.6311547678482</v>
      </c>
      <c r="S342" s="59" t="n">
        <f aca="false">E342*1</f>
        <v>2543.75539690464</v>
      </c>
      <c r="T342" s="59" t="n">
        <f aca="false">F342*1</f>
        <v>0.021828392910634</v>
      </c>
      <c r="U342" s="63" t="n">
        <f aca="false">G342*1</f>
        <v>-0.366746761857214</v>
      </c>
    </row>
    <row collapsed="false" customFormat="false" customHeight="false" hidden="false" ht="14.5" outlineLevel="0" r="343">
      <c r="A343" s="55" t="s">
        <v>205</v>
      </c>
      <c r="B343" s="56" t="inlineStr">
        <f aca="false">B341</f>
        <is>
          <t/>
        </is>
      </c>
      <c r="C343" s="56" t="inlineStr">
        <f aca="false">B341</f>
        <is>
          <t/>
        </is>
      </c>
      <c r="D343" s="56" t="inlineStr">
        <f aca="false">B341</f>
        <is>
          <t/>
        </is>
      </c>
      <c r="E343" s="56" t="inlineStr">
        <f aca="false">B341</f>
        <is>
          <t/>
        </is>
      </c>
      <c r="F343" s="56" t="inlineStr">
        <f aca="false">B341</f>
        <is>
          <t/>
        </is>
      </c>
      <c r="G343" s="57" t="inlineStr">
        <f aca="false">B341</f>
        <is>
          <t/>
        </is>
      </c>
      <c r="K343" s="64" t="s">
        <v>357</v>
      </c>
      <c r="L343" s="65" t="s">
        <v>358</v>
      </c>
      <c r="M343" s="66" t="s">
        <v>357</v>
      </c>
      <c r="O343" s="54"/>
      <c r="P343" s="62" t="n">
        <f aca="false">B343*1</f>
        <v>-0.0880500325511732</v>
      </c>
      <c r="Q343" s="59" t="n">
        <f aca="false">C343*1</f>
        <v>40.9032769845232</v>
      </c>
      <c r="R343" s="59" t="n">
        <f aca="false">D343*1</f>
        <v>698.506007988018</v>
      </c>
      <c r="S343" s="59" t="n">
        <f aca="false">E343*1</f>
        <v>77.2602769845232</v>
      </c>
      <c r="T343" s="59" t="n">
        <f aca="false">F343*1</f>
        <v>0.0785810285571642</v>
      </c>
      <c r="U343" s="63" t="n">
        <f aca="false">G343*1</f>
        <v>0.0519581690464304</v>
      </c>
    </row>
    <row collapsed="false" customFormat="false" customHeight="false" hidden="false" ht="14.5" outlineLevel="0" r="344">
      <c r="A344" s="55" t="s">
        <v>207</v>
      </c>
      <c r="B344" s="56" t="inlineStr">
        <f aca="false">B341</f>
        <is>
          <t/>
        </is>
      </c>
      <c r="C344" s="56" t="inlineStr">
        <f aca="false">B341</f>
        <is>
          <t/>
        </is>
      </c>
      <c r="D344" s="56" t="inlineStr">
        <f aca="false">B341</f>
        <is>
          <t/>
        </is>
      </c>
      <c r="E344" s="56" t="inlineStr">
        <f aca="false">B341</f>
        <is>
          <t/>
        </is>
      </c>
      <c r="F344" s="56" t="inlineStr">
        <f aca="false">B341</f>
        <is>
          <t/>
        </is>
      </c>
      <c r="G344" s="57" t="inlineStr">
        <f aca="false">B341</f>
        <is>
          <t/>
        </is>
      </c>
      <c r="K344" s="37"/>
      <c r="L344" s="37"/>
      <c r="M344" s="37"/>
      <c r="O344" s="54"/>
      <c r="P344" s="62" t="n">
        <f aca="false">B344*1</f>
        <v>-0.0571399897154268</v>
      </c>
      <c r="Q344" s="59" t="n">
        <f aca="false">C344*1</f>
        <v>2544.05539690464</v>
      </c>
      <c r="R344" s="59" t="n">
        <f aca="false">D344*1</f>
        <v>78.2850936595107</v>
      </c>
      <c r="S344" s="59" t="n">
        <f aca="false">E344*1</f>
        <v>4862.75539690464</v>
      </c>
      <c r="T344" s="59" t="n">
        <f aca="false">F344*1</f>
        <v>0.012119126210684</v>
      </c>
      <c r="U344" s="63" t="n">
        <f aca="false">G344*1</f>
        <v>-0.599555968047928</v>
      </c>
    </row>
    <row collapsed="false" customFormat="false" customHeight="false" hidden="false" ht="14.5" outlineLevel="0" r="345">
      <c r="A345" s="55" t="s">
        <v>209</v>
      </c>
      <c r="B345" s="56" t="inlineStr">
        <f aca="false">B341</f>
        <is>
          <t/>
        </is>
      </c>
      <c r="C345" s="56" t="inlineStr">
        <f aca="false">B341</f>
        <is>
          <t/>
        </is>
      </c>
      <c r="D345" s="56" t="inlineStr">
        <f aca="false">B341</f>
        <is>
          <t/>
        </is>
      </c>
      <c r="E345" s="56" t="inlineStr">
        <f aca="false">B341</f>
        <is>
          <t/>
        </is>
      </c>
      <c r="F345" s="56" t="inlineStr">
        <f aca="false">B341</f>
        <is>
          <t/>
        </is>
      </c>
      <c r="G345" s="57" t="inlineStr">
        <f aca="false">B341</f>
        <is>
          <t/>
        </is>
      </c>
      <c r="K345" s="37"/>
      <c r="L345" s="37"/>
      <c r="M345" s="37"/>
      <c r="O345" s="54"/>
      <c r="P345" s="62" t="n">
        <f aca="false">B345*1</f>
        <v>-455.553849226161</v>
      </c>
      <c r="Q345" s="59" t="n">
        <f aca="false">C345*1</f>
        <v>0.0264934317523714</v>
      </c>
      <c r="R345" s="59" t="n">
        <f aca="false">D345*1</f>
        <v>0.0732222221667499</v>
      </c>
      <c r="S345" s="59" t="n">
        <f aca="false">E345*1</f>
        <v>0.021346751572641</v>
      </c>
      <c r="T345" s="59" t="n">
        <f aca="false">F345*1</f>
        <v>227.268309535696</v>
      </c>
      <c r="U345" s="63" t="n">
        <f aca="false">G345*1</f>
        <v>38.4471079380929</v>
      </c>
    </row>
    <row collapsed="false" customFormat="false" customHeight="false" hidden="false" ht="14.5" outlineLevel="0" r="346">
      <c r="A346" s="67" t="s">
        <v>211</v>
      </c>
      <c r="B346" s="68" t="inlineStr">
        <f aca="false">B341</f>
        <is>
          <t/>
        </is>
      </c>
      <c r="C346" s="68" t="inlineStr">
        <f aca="false">B341</f>
        <is>
          <t/>
        </is>
      </c>
      <c r="D346" s="68" t="inlineStr">
        <f aca="false">B341</f>
        <is>
          <t/>
        </is>
      </c>
      <c r="E346" s="68" t="inlineStr">
        <f aca="false">B341</f>
        <is>
          <t/>
        </is>
      </c>
      <c r="F346" s="68" t="inlineStr">
        <f aca="false">B341</f>
        <is>
          <t/>
        </is>
      </c>
      <c r="G346" s="69" t="inlineStr">
        <f aca="false">B341</f>
        <is>
          <t/>
        </is>
      </c>
      <c r="K346" s="37"/>
      <c r="L346" s="37"/>
      <c r="M346" s="37"/>
      <c r="O346" s="54"/>
      <c r="P346" s="70" t="n">
        <f aca="false">B346*1</f>
        <v>-76.634492860709</v>
      </c>
      <c r="Q346" s="59" t="n">
        <f aca="false">C346*1</f>
        <v>-0.360603095356965</v>
      </c>
      <c r="R346" s="59" t="n">
        <f aca="false">D346*1</f>
        <v>0.0252203460808787</v>
      </c>
      <c r="S346" s="59" t="n">
        <f aca="false">E346*1</f>
        <v>-0.561455396904643</v>
      </c>
      <c r="T346" s="59" t="n">
        <f aca="false">F346*1</f>
        <v>38.9813849226161</v>
      </c>
      <c r="U346" s="71" t="n">
        <f aca="false">G346*1</f>
        <v>3551.78309535696</v>
      </c>
    </row>
    <row collapsed="false" customFormat="false" customHeight="true" hidden="false" ht="24.25" outlineLevel="0" r="349">
      <c r="A349" s="17" t="s">
        <v>154</v>
      </c>
      <c r="B349" s="17"/>
      <c r="C349" s="17"/>
      <c r="D349" s="17"/>
      <c r="E349" s="17"/>
      <c r="F349" s="17"/>
      <c r="G349" s="17"/>
      <c r="H349" s="17"/>
      <c r="I349" s="17"/>
      <c r="J349" s="17"/>
    </row>
    <row collapsed="false" customFormat="false" customHeight="true" hidden="false" ht="44.75" outlineLevel="0" r="350">
      <c r="A350" s="16" t="s">
        <v>366</v>
      </c>
      <c r="B350" s="16"/>
      <c r="C350" s="16"/>
      <c r="D350" s="16"/>
      <c r="E350" s="16"/>
      <c r="F350" s="16"/>
      <c r="G350" s="16"/>
      <c r="H350" s="16"/>
      <c r="I350" s="16"/>
      <c r="J350" s="16"/>
    </row>
    <row collapsed="false" customFormat="false" customHeight="true" hidden="false" ht="18.65" outlineLevel="0" r="352">
      <c r="A352" s="50" t="s">
        <v>355</v>
      </c>
      <c r="B352" s="50"/>
      <c r="C352" s="50"/>
      <c r="D352" s="50"/>
      <c r="E352" s="50"/>
      <c r="F352" s="50"/>
      <c r="G352" s="50"/>
      <c r="O352" s="50" t="s">
        <v>356</v>
      </c>
      <c r="P352" s="50"/>
      <c r="Q352" s="50"/>
      <c r="R352" s="50"/>
      <c r="S352" s="50"/>
      <c r="T352" s="50"/>
      <c r="U352" s="50"/>
    </row>
    <row collapsed="false" customFormat="false" customHeight="false" hidden="false" ht="14.5" outlineLevel="0" r="353">
      <c r="A353" s="51"/>
      <c r="B353" s="52" t="s">
        <v>367</v>
      </c>
      <c r="O353" s="54"/>
      <c r="P353" s="54"/>
    </row>
    <row collapsed="false" customFormat="false" customHeight="false" hidden="false" ht="14.5" outlineLevel="0" r="354">
      <c r="A354" s="55" t="s">
        <v>201</v>
      </c>
      <c r="B354" s="72" t="str">
        <f aca="false">'forces.in'!E27</f>
        <v>6+5i</v>
      </c>
      <c r="K354" s="37"/>
      <c r="L354" s="37"/>
      <c r="M354" s="37"/>
      <c r="O354" s="54"/>
      <c r="P354" s="73" t="str">
        <f aca="false">IMPRODUCT(B354,1)</f>
        <v>6+5i</v>
      </c>
    </row>
    <row collapsed="false" customFormat="false" customHeight="false" hidden="false" ht="14.5" outlineLevel="0" r="355">
      <c r="A355" s="55" t="s">
        <v>203</v>
      </c>
      <c r="B355" s="72" t="str">
        <f aca="false">'forces.in'!E28</f>
        <v>8.2+23i</v>
      </c>
      <c r="K355" s="37"/>
      <c r="L355" s="37"/>
      <c r="M355" s="37"/>
      <c r="O355" s="54"/>
      <c r="P355" s="74" t="str">
        <f aca="false">IMPRODUCT(B355,1)</f>
        <v>8.2+23i</v>
      </c>
    </row>
    <row collapsed="false" customFormat="false" customHeight="false" hidden="false" ht="14.5" outlineLevel="0" r="356">
      <c r="A356" s="55" t="s">
        <v>205</v>
      </c>
      <c r="B356" s="72" t="str">
        <f aca="false">'forces.in'!E29</f>
        <v>56.2-5i</v>
      </c>
      <c r="K356" s="37"/>
      <c r="L356" s="61" t="s">
        <v>319</v>
      </c>
      <c r="M356" s="37"/>
      <c r="O356" s="54"/>
      <c r="P356" s="74" t="str">
        <f aca="false">IMPRODUCT(B356,1)</f>
        <v>56.2-5i</v>
      </c>
    </row>
    <row collapsed="false" customFormat="false" customHeight="false" hidden="false" ht="14.5" outlineLevel="0" r="357">
      <c r="A357" s="55" t="s">
        <v>207</v>
      </c>
      <c r="B357" s="72" t="str">
        <f aca="false">'forces.in'!E30</f>
        <v>2-53i</v>
      </c>
      <c r="K357" s="64" t="s">
        <v>357</v>
      </c>
      <c r="L357" s="65" t="s">
        <v>358</v>
      </c>
      <c r="M357" s="66" t="s">
        <v>357</v>
      </c>
      <c r="O357" s="54"/>
      <c r="P357" s="74" t="str">
        <f aca="false">IMPRODUCT(B357,1)</f>
        <v>2-53i</v>
      </c>
    </row>
    <row collapsed="false" customFormat="false" customHeight="false" hidden="false" ht="14.5" outlineLevel="0" r="358">
      <c r="A358" s="55" t="s">
        <v>209</v>
      </c>
      <c r="B358" s="72" t="str">
        <f aca="false">'forces.in'!E31</f>
        <v>6200+1300i</v>
      </c>
      <c r="K358" s="37"/>
      <c r="L358" s="37"/>
      <c r="M358" s="37"/>
      <c r="O358" s="54"/>
      <c r="P358" s="74" t="str">
        <f aca="false">IMPRODUCT(B358,1)</f>
        <v>6200+1300i</v>
      </c>
    </row>
    <row collapsed="false" customFormat="false" customHeight="false" hidden="false" ht="14.5" outlineLevel="0" r="359">
      <c r="A359" s="67" t="s">
        <v>211</v>
      </c>
      <c r="B359" s="72" t="str">
        <f aca="false">'forces.in'!E32</f>
        <v>5300-23300i</v>
      </c>
      <c r="K359" s="37"/>
      <c r="L359" s="37"/>
      <c r="M359" s="37"/>
      <c r="O359" s="54"/>
      <c r="P359" s="75" t="str">
        <f aca="false">IMPRODUCT(B359,1)</f>
        <v>5300-23300i</v>
      </c>
    </row>
    <row collapsed="false" customFormat="false" customHeight="false" hidden="false" ht="14.5" outlineLevel="0" r="360">
      <c r="K360" s="37"/>
      <c r="L360" s="37"/>
      <c r="M360" s="37"/>
    </row>
    <row collapsed="false" customFormat="false" customHeight="true" hidden="false" ht="24.25" outlineLevel="0" r="362">
      <c r="A362" s="17" t="s">
        <v>368</v>
      </c>
      <c r="B362" s="17"/>
      <c r="C362" s="17"/>
      <c r="D362" s="17"/>
      <c r="E362" s="17"/>
      <c r="F362" s="17"/>
      <c r="G362" s="17"/>
      <c r="H362" s="17"/>
      <c r="I362" s="17"/>
      <c r="J362" s="17"/>
    </row>
    <row collapsed="false" customFormat="false" customHeight="true" hidden="false" ht="44.75" outlineLevel="0" r="363">
      <c r="A363" s="16" t="s">
        <v>366</v>
      </c>
      <c r="B363" s="16"/>
      <c r="C363" s="16"/>
      <c r="D363" s="16"/>
      <c r="E363" s="16"/>
      <c r="F363" s="16"/>
      <c r="G363" s="16"/>
      <c r="H363" s="16"/>
      <c r="I363" s="16"/>
      <c r="J363" s="16"/>
    </row>
    <row collapsed="false" customFormat="false" customHeight="true" hidden="false" ht="18.65" outlineLevel="0" r="365">
      <c r="A365" s="50" t="s">
        <v>355</v>
      </c>
      <c r="B365" s="50"/>
      <c r="C365" s="50"/>
      <c r="D365" s="50"/>
      <c r="E365" s="50"/>
      <c r="F365" s="50"/>
      <c r="G365" s="50"/>
      <c r="O365" s="50" t="s">
        <v>356</v>
      </c>
      <c r="P365" s="50"/>
      <c r="Q365" s="50"/>
      <c r="R365" s="50"/>
      <c r="S365" s="50"/>
      <c r="T365" s="50"/>
      <c r="U365" s="50"/>
    </row>
    <row collapsed="false" customFormat="false" customHeight="false" hidden="false" ht="14.5" outlineLevel="0" r="366">
      <c r="A366" s="51"/>
      <c r="B366" s="52" t="s">
        <v>367</v>
      </c>
      <c r="O366" s="54"/>
      <c r="P366" s="54"/>
    </row>
    <row collapsed="false" customFormat="false" customHeight="false" hidden="false" ht="14.5" outlineLevel="0" r="367">
      <c r="A367" s="55" t="s">
        <v>201</v>
      </c>
      <c r="B367" s="72" t="str">
        <f aca="false">'data.in'!D136</f>
        <v>0.00387439302323404+8.24325588972951i</v>
      </c>
      <c r="K367" s="37"/>
      <c r="L367" s="37"/>
      <c r="M367" s="37"/>
      <c r="O367" s="54"/>
      <c r="P367" s="73" t="str">
        <f aca="false">IMPRODUCT(B367,1)</f>
        <v>0.00387439302323404+8.24325588972951i</v>
      </c>
    </row>
    <row collapsed="false" customFormat="false" customHeight="false" hidden="false" ht="14.5" outlineLevel="0" r="368">
      <c r="A368" s="55" t="s">
        <v>203</v>
      </c>
      <c r="B368" s="72" t="str">
        <f aca="false">'data.in'!D137</f>
        <v>0.000118897387884333+589.404412470422i</v>
      </c>
      <c r="K368" s="37"/>
      <c r="L368" s="37"/>
      <c r="M368" s="37"/>
      <c r="O368" s="54"/>
      <c r="P368" s="74" t="str">
        <f aca="false">IMPRODUCT(B368,1)</f>
        <v>0.00011889738788433+589.404412470422i</v>
      </c>
    </row>
    <row collapsed="false" customFormat="false" customHeight="false" hidden="false" ht="14.5" outlineLevel="0" r="369">
      <c r="A369" s="55" t="s">
        <v>205</v>
      </c>
      <c r="B369" s="72" t="str">
        <f aca="false">'data.in'!D138</f>
        <v>11376.7440966769-63.5126154322011i</v>
      </c>
      <c r="K369" s="37"/>
      <c r="L369" s="61" t="s">
        <v>319</v>
      </c>
      <c r="M369" s="37"/>
      <c r="O369" s="54"/>
      <c r="P369" s="74" t="str">
        <f aca="false">IMPRODUCT(B369,1)</f>
        <v>11376.7440966769-63.5126154322011i</v>
      </c>
    </row>
    <row collapsed="false" customFormat="false" customHeight="false" hidden="false" ht="14.5" outlineLevel="0" r="370">
      <c r="A370" s="55" t="s">
        <v>207</v>
      </c>
      <c r="B370" s="72" t="str">
        <f aca="false">'data.in'!D139</f>
        <v>52027.3890830443</v>
      </c>
      <c r="K370" s="64" t="s">
        <v>357</v>
      </c>
      <c r="L370" s="65" t="s">
        <v>358</v>
      </c>
      <c r="M370" s="66" t="s">
        <v>357</v>
      </c>
      <c r="O370" s="54"/>
      <c r="P370" s="74" t="str">
        <f aca="false">IMPRODUCT(B370,1)</f>
        <v>52027.3890830443</v>
      </c>
    </row>
    <row collapsed="false" customFormat="false" customHeight="false" hidden="false" ht="14.5" outlineLevel="0" r="371">
      <c r="A371" s="55" t="s">
        <v>209</v>
      </c>
      <c r="B371" s="72" t="str">
        <f aca="false">'data.in'!D140</f>
        <v>-38.2898221218425+0.10615277584585i</v>
      </c>
      <c r="K371" s="37"/>
      <c r="L371" s="37"/>
      <c r="M371" s="37"/>
      <c r="O371" s="54"/>
      <c r="P371" s="74" t="str">
        <f aca="false">IMPRODUCT(B371,1)</f>
        <v>-38.2898221218425+0.10615277584585i</v>
      </c>
    </row>
    <row collapsed="false" customFormat="false" customHeight="false" hidden="false" ht="14.5" outlineLevel="0" r="372">
      <c r="A372" s="67" t="s">
        <v>211</v>
      </c>
      <c r="B372" s="72" t="str">
        <f aca="false">'data.in'!D141</f>
        <v>1.01106934390178-292.808914797704i</v>
      </c>
      <c r="K372" s="37"/>
      <c r="L372" s="37"/>
      <c r="M372" s="37"/>
      <c r="O372" s="54"/>
      <c r="P372" s="75" t="str">
        <f aca="false">IMPRODUCT(B372,1)</f>
        <v>1.01106934390178-292.808914797704i</v>
      </c>
    </row>
    <row collapsed="false" customFormat="false" customHeight="false" hidden="false" ht="14.5" outlineLevel="0" r="373">
      <c r="K373" s="37"/>
      <c r="L373" s="37"/>
      <c r="M373" s="37"/>
    </row>
  </sheetData>
  <mergeCells count="162">
    <mergeCell ref="D1:J1"/>
    <mergeCell ref="D2:J2"/>
    <mergeCell ref="D3:G4"/>
    <mergeCell ref="I3:J3"/>
    <mergeCell ref="I4:J4"/>
    <mergeCell ref="A7:J7"/>
    <mergeCell ref="A8:J8"/>
    <mergeCell ref="A9:J9"/>
    <mergeCell ref="A10:J10"/>
    <mergeCell ref="A12:J12"/>
    <mergeCell ref="B13:D13"/>
    <mergeCell ref="B14:D14"/>
    <mergeCell ref="B15:D15"/>
    <mergeCell ref="B16:D16"/>
    <mergeCell ref="B17:D17"/>
    <mergeCell ref="B18:D18"/>
    <mergeCell ref="B19:D19"/>
    <mergeCell ref="A21:J21"/>
    <mergeCell ref="A24:J24"/>
    <mergeCell ref="A25:J25"/>
    <mergeCell ref="A27:J27"/>
    <mergeCell ref="A28:J28"/>
    <mergeCell ref="A29:G29"/>
    <mergeCell ref="O29:U29"/>
    <mergeCell ref="A30:C30"/>
    <mergeCell ref="O30:Q30"/>
    <mergeCell ref="A40:J40"/>
    <mergeCell ref="A41:J41"/>
    <mergeCell ref="A42:G42"/>
    <mergeCell ref="O42:U42"/>
    <mergeCell ref="A43:C43"/>
    <mergeCell ref="O43:Q43"/>
    <mergeCell ref="A52:G52"/>
    <mergeCell ref="O52:U52"/>
    <mergeCell ref="A53:C53"/>
    <mergeCell ref="O53:Q53"/>
    <mergeCell ref="A62:G62"/>
    <mergeCell ref="O62:U62"/>
    <mergeCell ref="A63:C63"/>
    <mergeCell ref="O63:Q63"/>
    <mergeCell ref="A73:J73"/>
    <mergeCell ref="A74:J74"/>
    <mergeCell ref="A75:G75"/>
    <mergeCell ref="O75:U75"/>
    <mergeCell ref="A76:C76"/>
    <mergeCell ref="O76:Q76"/>
    <mergeCell ref="A85:G85"/>
    <mergeCell ref="O85:U85"/>
    <mergeCell ref="A86:C86"/>
    <mergeCell ref="O86:Q86"/>
    <mergeCell ref="A95:G95"/>
    <mergeCell ref="O95:U95"/>
    <mergeCell ref="A96:C96"/>
    <mergeCell ref="O96:Q96"/>
    <mergeCell ref="A106:J106"/>
    <mergeCell ref="A107:J107"/>
    <mergeCell ref="A108:G108"/>
    <mergeCell ref="O108:U108"/>
    <mergeCell ref="A109:C109"/>
    <mergeCell ref="O109:Q109"/>
    <mergeCell ref="A118:G118"/>
    <mergeCell ref="O118:U118"/>
    <mergeCell ref="A119:C119"/>
    <mergeCell ref="O119:Q119"/>
    <mergeCell ref="A128:G128"/>
    <mergeCell ref="O128:U128"/>
    <mergeCell ref="A129:C129"/>
    <mergeCell ref="O129:Q129"/>
    <mergeCell ref="A139:J139"/>
    <mergeCell ref="A140:J140"/>
    <mergeCell ref="A141:G141"/>
    <mergeCell ref="O141:U141"/>
    <mergeCell ref="A142:C142"/>
    <mergeCell ref="O142:Q142"/>
    <mergeCell ref="A151:G151"/>
    <mergeCell ref="O151:U151"/>
    <mergeCell ref="A152:C152"/>
    <mergeCell ref="O152:Q152"/>
    <mergeCell ref="A161:G161"/>
    <mergeCell ref="O161:U161"/>
    <mergeCell ref="A162:C162"/>
    <mergeCell ref="O162:Q162"/>
    <mergeCell ref="A172:J172"/>
    <mergeCell ref="A173:J173"/>
    <mergeCell ref="A175:G175"/>
    <mergeCell ref="O175:U175"/>
    <mergeCell ref="A185:J185"/>
    <mergeCell ref="A186:J186"/>
    <mergeCell ref="A188:G188"/>
    <mergeCell ref="O188:U188"/>
    <mergeCell ref="A201:J201"/>
    <mergeCell ref="A202:J202"/>
    <mergeCell ref="A204:J204"/>
    <mergeCell ref="A205:J205"/>
    <mergeCell ref="A206:G206"/>
    <mergeCell ref="O206:U206"/>
    <mergeCell ref="A207:C207"/>
    <mergeCell ref="O207:Q207"/>
    <mergeCell ref="A217:J217"/>
    <mergeCell ref="A218:J218"/>
    <mergeCell ref="A219:G219"/>
    <mergeCell ref="O219:U219"/>
    <mergeCell ref="A220:C220"/>
    <mergeCell ref="O220:Q220"/>
    <mergeCell ref="A229:G229"/>
    <mergeCell ref="O229:U229"/>
    <mergeCell ref="A230:C230"/>
    <mergeCell ref="O230:Q230"/>
    <mergeCell ref="A239:G239"/>
    <mergeCell ref="O239:U239"/>
    <mergeCell ref="A240:C240"/>
    <mergeCell ref="O240:Q240"/>
    <mergeCell ref="A250:J250"/>
    <mergeCell ref="A251:J251"/>
    <mergeCell ref="A252:G252"/>
    <mergeCell ref="O252:U252"/>
    <mergeCell ref="A253:C253"/>
    <mergeCell ref="O253:Q253"/>
    <mergeCell ref="A262:G262"/>
    <mergeCell ref="O262:U262"/>
    <mergeCell ref="A263:C263"/>
    <mergeCell ref="O263:Q263"/>
    <mergeCell ref="A272:G272"/>
    <mergeCell ref="O272:U272"/>
    <mergeCell ref="A273:C273"/>
    <mergeCell ref="O273:Q273"/>
    <mergeCell ref="A283:J283"/>
    <mergeCell ref="A284:J284"/>
    <mergeCell ref="A285:G285"/>
    <mergeCell ref="O285:U285"/>
    <mergeCell ref="A286:C286"/>
    <mergeCell ref="O286:Q286"/>
    <mergeCell ref="A295:G295"/>
    <mergeCell ref="O295:U295"/>
    <mergeCell ref="A296:C296"/>
    <mergeCell ref="O296:Q296"/>
    <mergeCell ref="A305:G305"/>
    <mergeCell ref="O305:U305"/>
    <mergeCell ref="A306:C306"/>
    <mergeCell ref="O306:Q306"/>
    <mergeCell ref="A316:J316"/>
    <mergeCell ref="A317:J317"/>
    <mergeCell ref="A318:G318"/>
    <mergeCell ref="O318:U318"/>
    <mergeCell ref="A319:C319"/>
    <mergeCell ref="O319:Q319"/>
    <mergeCell ref="A328:G328"/>
    <mergeCell ref="O328:U328"/>
    <mergeCell ref="A329:C329"/>
    <mergeCell ref="O329:Q329"/>
    <mergeCell ref="A338:G338"/>
    <mergeCell ref="O338:U338"/>
    <mergeCell ref="A339:C339"/>
    <mergeCell ref="O339:Q339"/>
    <mergeCell ref="A349:J349"/>
    <mergeCell ref="A350:J350"/>
    <mergeCell ref="A352:G352"/>
    <mergeCell ref="O352:U352"/>
    <mergeCell ref="A362:J362"/>
    <mergeCell ref="A363:J363"/>
    <mergeCell ref="A365:G365"/>
    <mergeCell ref="O365:U365"/>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Y366"/>
  <sheetViews>
    <sheetView colorId="64" defaultGridColor="true" rightToLeft="false" showFormulas="false" showGridLines="true" showOutlineSymbols="true" showRowColHeaders="true" showZeros="true" tabSelected="false" topLeftCell="A265" view="normal" windowProtection="false" workbookViewId="0" zoomScale="90" zoomScaleNormal="90" zoomScalePageLayoutView="179">
      <selection activeCell="F365" activeCellId="0" pane="topLeft" sqref="F365"/>
    </sheetView>
  </sheetViews>
  <cols>
    <col collapsed="false" hidden="false" max="1" min="1" style="0" width="6.6156862745098"/>
    <col collapsed="false" hidden="false" max="4" min="2" style="0" width="8.91764705882353"/>
    <col collapsed="false" hidden="false" max="7" min="5" style="0" width="9.52156862745098"/>
    <col collapsed="false" hidden="false" max="11" min="8" style="0" width="6.6156862745098"/>
    <col collapsed="false" hidden="false" max="1025" min="12" style="0" width="8.4"/>
  </cols>
  <sheetData>
    <row collapsed="false" customFormat="false" customHeight="true" hidden="false" ht="26.85" outlineLevel="0" r="1">
      <c r="A1" s="1"/>
      <c r="B1" s="2"/>
      <c r="C1" s="2"/>
      <c r="D1" s="3" t="s">
        <v>0</v>
      </c>
      <c r="E1" s="3"/>
      <c r="F1" s="3"/>
      <c r="G1" s="3"/>
      <c r="H1" s="3"/>
      <c r="I1" s="3"/>
      <c r="J1" s="3"/>
    </row>
    <row collapsed="false" customFormat="false" customHeight="true" hidden="false" ht="23.85" outlineLevel="0" r="2">
      <c r="A2" s="5"/>
      <c r="B2" s="6"/>
      <c r="D2" s="7" t="s">
        <v>370</v>
      </c>
      <c r="E2" s="7"/>
      <c r="F2" s="7"/>
      <c r="G2" s="7"/>
      <c r="H2" s="7"/>
      <c r="I2" s="7"/>
      <c r="J2" s="7"/>
    </row>
    <row collapsed="false" customFormat="false" customHeight="true" hidden="false" ht="15.65" outlineLevel="0" r="3">
      <c r="A3" s="1"/>
      <c r="B3" s="2"/>
      <c r="C3" s="2"/>
      <c r="D3" s="8" t="s">
        <v>2</v>
      </c>
      <c r="E3" s="8"/>
      <c r="F3" s="8"/>
      <c r="G3" s="8"/>
      <c r="H3" s="9" t="s">
        <v>3</v>
      </c>
      <c r="I3" s="10" t="n">
        <v>1</v>
      </c>
      <c r="J3" s="10"/>
    </row>
    <row collapsed="false" customFormat="false" customHeight="false" hidden="false" ht="15.65" outlineLevel="0" r="4">
      <c r="A4" s="11"/>
      <c r="B4" s="12"/>
      <c r="C4" s="12"/>
      <c r="D4" s="8"/>
      <c r="E4" s="8"/>
      <c r="F4" s="8"/>
      <c r="G4" s="8"/>
      <c r="H4" s="13" t="s">
        <v>4</v>
      </c>
      <c r="I4" s="14" t="n">
        <v>41385</v>
      </c>
      <c r="J4" s="14"/>
    </row>
    <row collapsed="false" customFormat="false" customHeight="true" hidden="false" ht="29.85" outlineLevel="0" r="7">
      <c r="A7" s="15" t="s">
        <v>5</v>
      </c>
      <c r="B7" s="15"/>
      <c r="C7" s="15"/>
      <c r="D7" s="15"/>
      <c r="E7" s="15"/>
      <c r="F7" s="15"/>
      <c r="G7" s="15"/>
      <c r="H7" s="15"/>
      <c r="I7" s="15"/>
      <c r="J7" s="15"/>
    </row>
    <row collapsed="false" customFormat="false" customHeight="true" hidden="false" ht="86.55" outlineLevel="0" r="8">
      <c r="A8" s="16" t="s">
        <v>371</v>
      </c>
      <c r="B8" s="16"/>
      <c r="C8" s="16"/>
      <c r="D8" s="16"/>
      <c r="E8" s="16"/>
      <c r="F8" s="16"/>
      <c r="G8" s="16"/>
      <c r="H8" s="16"/>
      <c r="I8" s="16"/>
      <c r="J8" s="16"/>
    </row>
    <row collapsed="false" customFormat="false" customHeight="false" hidden="false" ht="14.5" outlineLevel="0" r="9">
      <c r="A9" s="20" t="n">
        <v>1</v>
      </c>
      <c r="B9" s="44" t="s">
        <v>343</v>
      </c>
      <c r="C9" s="44"/>
      <c r="D9" s="44"/>
    </row>
    <row collapsed="false" customFormat="false" customHeight="false" hidden="false" ht="14.5" outlineLevel="0" r="10">
      <c r="A10" s="20" t="n">
        <v>2</v>
      </c>
      <c r="B10" s="44" t="s">
        <v>344</v>
      </c>
      <c r="C10" s="44"/>
      <c r="D10" s="44"/>
    </row>
    <row collapsed="false" customFormat="false" customHeight="false" hidden="false" ht="14.5" outlineLevel="0" r="11">
      <c r="A11" s="20" t="n">
        <v>3</v>
      </c>
      <c r="B11" s="44" t="s">
        <v>345</v>
      </c>
      <c r="C11" s="44"/>
      <c r="D11" s="44"/>
    </row>
    <row collapsed="false" customFormat="false" customHeight="false" hidden="false" ht="14.5" outlineLevel="0" r="12">
      <c r="A12" s="20" t="n">
        <v>4</v>
      </c>
      <c r="B12" s="44" t="s">
        <v>346</v>
      </c>
      <c r="C12" s="44"/>
      <c r="D12" s="44"/>
    </row>
    <row collapsed="false" customFormat="false" customHeight="false" hidden="false" ht="14.5" outlineLevel="0" r="13">
      <c r="A13" s="20" t="n">
        <v>5</v>
      </c>
      <c r="B13" s="44" t="s">
        <v>347</v>
      </c>
      <c r="C13" s="44"/>
      <c r="D13" s="44"/>
    </row>
    <row collapsed="false" customFormat="false" customHeight="false" hidden="false" ht="14.5" outlineLevel="0" r="14">
      <c r="A14" s="20" t="n">
        <v>6</v>
      </c>
      <c r="B14" s="44" t="s">
        <v>348</v>
      </c>
      <c r="C14" s="44"/>
      <c r="D14" s="44"/>
    </row>
    <row collapsed="false" customFormat="false" customHeight="false" hidden="false" ht="14.5" outlineLevel="0" r="15">
      <c r="A15" s="20" t="n">
        <v>7</v>
      </c>
      <c r="B15" s="44" t="s">
        <v>349</v>
      </c>
      <c r="C15" s="44"/>
      <c r="D15" s="44"/>
    </row>
    <row collapsed="false" customFormat="false" customHeight="false" hidden="false" ht="14.5" outlineLevel="0" r="16">
      <c r="B16" s="34"/>
    </row>
    <row collapsed="false" customFormat="false" customHeight="true" hidden="false" ht="72.35" outlineLevel="0" r="17">
      <c r="A17" s="16" t="s">
        <v>372</v>
      </c>
      <c r="B17" s="16"/>
      <c r="C17" s="16"/>
      <c r="D17" s="16"/>
      <c r="E17" s="16"/>
      <c r="F17" s="16"/>
      <c r="G17" s="16"/>
      <c r="H17" s="16"/>
      <c r="I17" s="16"/>
      <c r="J17" s="16"/>
    </row>
    <row collapsed="false" customFormat="false" customHeight="true" hidden="false" ht="29.85" outlineLevel="0" r="20">
      <c r="A20" s="15" t="s">
        <v>351</v>
      </c>
      <c r="B20" s="15"/>
      <c r="C20" s="15"/>
      <c r="D20" s="15"/>
      <c r="E20" s="15"/>
      <c r="F20" s="15"/>
      <c r="G20" s="15"/>
      <c r="H20" s="15"/>
      <c r="I20" s="15"/>
      <c r="J20" s="15"/>
    </row>
    <row collapsed="false" customFormat="false" customHeight="true" hidden="false" ht="15.65" outlineLevel="0" r="21">
      <c r="A21" s="16" t="s">
        <v>352</v>
      </c>
      <c r="B21" s="16"/>
      <c r="C21" s="16"/>
      <c r="D21" s="16"/>
      <c r="E21" s="16"/>
      <c r="F21" s="16"/>
      <c r="G21" s="16"/>
      <c r="H21" s="16"/>
      <c r="I21" s="16"/>
      <c r="J21" s="16"/>
    </row>
    <row collapsed="false" customFormat="false" customHeight="true" hidden="false" ht="24.6" outlineLevel="0" r="23">
      <c r="A23" s="17" t="s">
        <v>353</v>
      </c>
      <c r="B23" s="17"/>
      <c r="C23" s="17"/>
      <c r="D23" s="17"/>
      <c r="E23" s="17"/>
      <c r="F23" s="17"/>
      <c r="G23" s="17"/>
      <c r="H23" s="17"/>
      <c r="I23" s="17"/>
      <c r="J23" s="17"/>
      <c r="P23" s="17" t="s">
        <v>353</v>
      </c>
      <c r="Q23" s="17"/>
      <c r="R23" s="17"/>
      <c r="S23" s="17"/>
      <c r="T23" s="17"/>
      <c r="U23" s="17"/>
      <c r="V23" s="17"/>
      <c r="W23" s="17"/>
      <c r="X23" s="17"/>
      <c r="Y23" s="17"/>
    </row>
    <row collapsed="false" customFormat="false" customHeight="true" hidden="false" ht="29.85" outlineLevel="0" r="24">
      <c r="A24" s="16" t="s">
        <v>354</v>
      </c>
      <c r="B24" s="16"/>
      <c r="C24" s="16"/>
      <c r="D24" s="16"/>
      <c r="E24" s="16"/>
      <c r="F24" s="16"/>
      <c r="G24" s="16"/>
      <c r="H24" s="16"/>
      <c r="I24" s="16"/>
      <c r="J24" s="16"/>
      <c r="P24" s="16" t="s">
        <v>373</v>
      </c>
      <c r="Q24" s="16"/>
      <c r="R24" s="16"/>
      <c r="S24" s="16"/>
      <c r="T24" s="16"/>
      <c r="U24" s="16"/>
      <c r="V24" s="16"/>
      <c r="W24" s="16"/>
      <c r="X24" s="16"/>
      <c r="Y24" s="16"/>
    </row>
    <row collapsed="false" customFormat="false" customHeight="true" hidden="false" ht="17.9" outlineLevel="0" r="25">
      <c r="A25" s="50" t="s">
        <v>356</v>
      </c>
      <c r="B25" s="50"/>
      <c r="C25" s="50"/>
      <c r="D25" s="50"/>
      <c r="E25" s="50"/>
      <c r="F25" s="50"/>
      <c r="G25" s="50"/>
      <c r="P25" s="50" t="s">
        <v>356</v>
      </c>
      <c r="Q25" s="50"/>
      <c r="R25" s="50"/>
      <c r="S25" s="50"/>
      <c r="T25" s="50"/>
      <c r="U25" s="50"/>
      <c r="V25" s="50"/>
    </row>
    <row collapsed="false" customFormat="false" customHeight="false" hidden="false" ht="14.5" outlineLevel="0" r="26">
      <c r="A26" s="44" t="s">
        <v>191</v>
      </c>
      <c r="B26" s="44"/>
      <c r="C26" s="44"/>
      <c r="E26" s="20" t="n">
        <f aca="false">='Calcs - Motion Model'!S30</f>
        <v>2</v>
      </c>
      <c r="P26" s="44" t="s">
        <v>191</v>
      </c>
      <c r="Q26" s="44"/>
      <c r="R26" s="44"/>
      <c r="T26" s="20" t="n">
        <f aca="false">E26</f>
        <v>2</v>
      </c>
    </row>
    <row collapsed="false" customFormat="false" customHeight="false" hidden="false" ht="14.5" outlineLevel="0" r="27">
      <c r="A27" s="54"/>
      <c r="B27" s="54"/>
      <c r="C27" s="54"/>
      <c r="D27" s="54"/>
      <c r="E27" s="54"/>
      <c r="F27" s="54"/>
      <c r="G27" s="54"/>
      <c r="P27" s="54"/>
      <c r="Q27" s="54"/>
      <c r="R27" s="54"/>
      <c r="S27" s="54"/>
      <c r="T27" s="54"/>
      <c r="U27" s="54"/>
      <c r="V27" s="54"/>
    </row>
    <row collapsed="false" customFormat="false" customHeight="false" hidden="false" ht="14.5" outlineLevel="0" r="28">
      <c r="A28" s="54"/>
      <c r="B28" s="58" t="inlineStr">
        <f aca="false">='Calcs - Motion Model'!P32</f>
        <is>
          <t/>
        </is>
      </c>
      <c r="C28" s="59" t="inlineStr">
        <f aca="false">='Calcs - Motion Model'!Q32</f>
        <is>
          <t/>
        </is>
      </c>
      <c r="D28" s="59" t="inlineStr">
        <f aca="false">='Calcs - Motion Model'!R32</f>
        <is>
          <t/>
        </is>
      </c>
      <c r="E28" s="59" t="inlineStr">
        <f aca="false">='Calcs - Motion Model'!S32</f>
        <is>
          <t/>
        </is>
      </c>
      <c r="F28" s="59" t="inlineStr">
        <f aca="false">='Calcs - Motion Model'!T32</f>
        <is>
          <t/>
        </is>
      </c>
      <c r="G28" s="60" t="inlineStr">
        <f aca="false">='Calcs - Motion Model'!U32</f>
        <is>
          <t/>
        </is>
      </c>
      <c r="P28" s="54"/>
      <c r="Q28" s="76" t="str">
        <f aca="false">IMPRODUCT(IMEXP(IMPRODUCT(IMLN(COMPLEX(0,freq)),T26)),B28)</f>
        <v>-14254.0092629999-9.95352146909225e-11i</v>
      </c>
      <c r="R28" s="77" t="str">
        <f aca="false">IMPRODUCT(IMEXP(IMPRODUCT(IMLN(COMPLEX(0,freq)),T26)),C28)</f>
        <v>0</v>
      </c>
      <c r="S28" s="77" t="str">
        <f aca="false">IMPRODUCT(IMEXP(IMPRODUCT(IMLN(COMPLEX(0,freq)),T26)),D28)</f>
        <v>0</v>
      </c>
      <c r="T28" s="77" t="str">
        <f aca="false">IMPRODUCT(IMEXP(IMPRODUCT(IMLN(COMPLEX(0,freq)),T26)),E28)</f>
        <v>0.126404999999999+8.82681397272925e-16i</v>
      </c>
      <c r="U28" s="77" t="str">
        <f aca="false">IMPRODUCT(IMEXP(IMPRODUCT(IMLN(COMPLEX(0,freq)),T26)),F28)</f>
        <v>0</v>
      </c>
      <c r="V28" s="78" t="str">
        <f aca="false">IMPRODUCT(IMEXP(IMPRODUCT(IMLN(COMPLEX(0,freq)),T26)),G28)</f>
        <v>-0.0303371999999998-2.11843535345502e-16i</v>
      </c>
    </row>
    <row collapsed="false" customFormat="false" customHeight="false" hidden="false" ht="14.5" outlineLevel="0" r="29">
      <c r="A29" s="54"/>
      <c r="B29" s="62" t="inlineStr">
        <f aca="false">='Calcs - Motion Model'!P33</f>
        <is>
          <t/>
        </is>
      </c>
      <c r="C29" s="59" t="inlineStr">
        <f aca="false">='Calcs - Motion Model'!Q33</f>
        <is>
          <t/>
        </is>
      </c>
      <c r="D29" s="59" t="inlineStr">
        <f aca="false">='Calcs - Motion Model'!R33</f>
        <is>
          <t/>
        </is>
      </c>
      <c r="E29" s="59" t="inlineStr">
        <f aca="false">='Calcs - Motion Model'!S33</f>
        <is>
          <t/>
        </is>
      </c>
      <c r="F29" s="59" t="inlineStr">
        <f aca="false">='Calcs - Motion Model'!T33</f>
        <is>
          <t/>
        </is>
      </c>
      <c r="G29" s="63" t="inlineStr">
        <f aca="false">='Calcs - Motion Model'!U33</f>
        <is>
          <t/>
        </is>
      </c>
      <c r="P29" s="54"/>
      <c r="Q29" s="79" t="str">
        <f aca="false">IMPRODUCT(IMEXP(IMPRODUCT(IMLN(COMPLEX(0,freq)),T26)),B29)</f>
        <v>-0.0505619999999996-3.5307255890917e-16i</v>
      </c>
      <c r="R29" s="77" t="str">
        <f aca="false">IMPRODUCT(IMEXP(IMPRODUCT(IMLN(COMPLEX(0,freq)),T26)),C29)</f>
        <v>-21838.3092629998-1.52496098527298e-10i</v>
      </c>
      <c r="S29" s="77" t="str">
        <f aca="false">IMPRODUCT(IMEXP(IMPRODUCT(IMLN(COMPLEX(0,freq)),T26)),D29)</f>
        <v>0</v>
      </c>
      <c r="T29" s="77" t="str">
        <f aca="false">IMPRODUCT(IMEXP(IMPRODUCT(IMLN(COMPLEX(0,freq)),T26)),E29)</f>
        <v>0.252809999999998+1.76536279454585e-15i</v>
      </c>
      <c r="U29" s="77" t="str">
        <f aca="false">IMPRODUCT(IMEXP(IMPRODUCT(IMLN(COMPLEX(0,freq)),T26)),F29)</f>
        <v>0</v>
      </c>
      <c r="V29" s="80" t="str">
        <f aca="false">IMPRODUCT(IMEXP(IMPRODUCT(IMLN(COMPLEX(0,freq)),T26)),G29)</f>
        <v>-0.0758429999999994-5.29608838363755e-16i</v>
      </c>
    </row>
    <row collapsed="false" customFormat="false" customHeight="false" hidden="false" ht="14.5" outlineLevel="0" r="30">
      <c r="A30" s="54"/>
      <c r="B30" s="62" t="inlineStr">
        <f aca="false">='Calcs - Motion Model'!P34</f>
        <is>
          <t/>
        </is>
      </c>
      <c r="C30" s="59" t="inlineStr">
        <f aca="false">='Calcs - Motion Model'!Q34</f>
        <is>
          <t/>
        </is>
      </c>
      <c r="D30" s="59" t="inlineStr">
        <f aca="false">='Calcs - Motion Model'!R34</f>
        <is>
          <t/>
        </is>
      </c>
      <c r="E30" s="59" t="inlineStr">
        <f aca="false">='Calcs - Motion Model'!S34</f>
        <is>
          <t/>
        </is>
      </c>
      <c r="F30" s="59" t="inlineStr">
        <f aca="false">='Calcs - Motion Model'!T34</f>
        <is>
          <t/>
        </is>
      </c>
      <c r="G30" s="63" t="inlineStr">
        <f aca="false">='Calcs - Motion Model'!U34</f>
        <is>
          <t/>
        </is>
      </c>
      <c r="P30" s="54"/>
      <c r="Q30" s="79" t="str">
        <f aca="false">IMPRODUCT(IMEXP(IMPRODUCT(IMLN(COMPLEX(0,freq)),T26)),B30)</f>
        <v>0</v>
      </c>
      <c r="R30" s="77" t="str">
        <f aca="false">IMPRODUCT(IMEXP(IMPRODUCT(IMLN(COMPLEX(0,freq)),T26)),C30)</f>
        <v>0</v>
      </c>
      <c r="S30" s="77" t="str">
        <f aca="false">IMPRODUCT(IMEXP(IMPRODUCT(IMLN(COMPLEX(0,freq)),T26)),D30)</f>
        <v>-21838.3092629998-1.52496098527298e-10i</v>
      </c>
      <c r="T30" s="77" t="str">
        <f aca="false">IMPRODUCT(IMEXP(IMPRODUCT(IMLN(COMPLEX(0,freq)),T26)),E30)</f>
        <v>0</v>
      </c>
      <c r="U30" s="77" t="str">
        <f aca="false">IMPRODUCT(IMEXP(IMPRODUCT(IMLN(COMPLEX(0,freq)),T26)),F30)</f>
        <v>0</v>
      </c>
      <c r="V30" s="80" t="str">
        <f aca="false">IMPRODUCT(IMEXP(IMPRODUCT(IMLN(COMPLEX(0,freq)),T26)),G30)</f>
        <v>0</v>
      </c>
    </row>
    <row collapsed="false" customFormat="false" customHeight="false" hidden="false" ht="14.5" outlineLevel="0" r="31">
      <c r="A31" s="54"/>
      <c r="B31" s="62" t="inlineStr">
        <f aca="false">='Calcs - Motion Model'!P35</f>
        <is>
          <t/>
        </is>
      </c>
      <c r="C31" s="59" t="inlineStr">
        <f aca="false">='Calcs - Motion Model'!Q35</f>
        <is>
          <t/>
        </is>
      </c>
      <c r="D31" s="59" t="inlineStr">
        <f aca="false">='Calcs - Motion Model'!R35</f>
        <is>
          <t/>
        </is>
      </c>
      <c r="E31" s="59" t="inlineStr">
        <f aca="false">='Calcs - Motion Model'!S35</f>
        <is>
          <t/>
        </is>
      </c>
      <c r="F31" s="59" t="inlineStr">
        <f aca="false">='Calcs - Motion Model'!T35</f>
        <is>
          <t/>
        </is>
      </c>
      <c r="G31" s="63" t="inlineStr">
        <f aca="false">='Calcs - Motion Model'!U35</f>
        <is>
          <t/>
        </is>
      </c>
      <c r="P31" s="54"/>
      <c r="Q31" s="79" t="str">
        <f aca="false">IMPRODUCT(IMEXP(IMPRODUCT(IMLN(COMPLEX(0,freq)),T26)),B31)</f>
        <v>0</v>
      </c>
      <c r="R31" s="77" t="str">
        <f aca="false">IMPRODUCT(IMEXP(IMPRODUCT(IMLN(COMPLEX(0,freq)),T26)),C31)</f>
        <v>0</v>
      </c>
      <c r="S31" s="77" t="str">
        <f aca="false">IMPRODUCT(IMEXP(IMPRODUCT(IMLN(COMPLEX(0,freq)),T26)),D31)</f>
        <v>0</v>
      </c>
      <c r="T31" s="77" t="str">
        <f aca="false">IMPRODUCT(IMEXP(IMPRODUCT(IMLN(COMPLEX(0,freq)),T26)),E31)</f>
        <v>-5865191.99999996-4.09564168334637e-08i</v>
      </c>
      <c r="U31" s="77" t="str">
        <f aca="false">IMPRODUCT(IMEXP(IMPRODUCT(IMLN(COMPLEX(0,freq)),T26)),F31)</f>
        <v>-164832119.999999-1.15101654204389e-06i</v>
      </c>
      <c r="V31" s="80" t="str">
        <f aca="false">IMPRODUCT(IMEXP(IMPRODUCT(IMLN(COMPLEX(0,freq)),T26)),G31)</f>
        <v>88736309.9999993+6.19642340885593e-07i</v>
      </c>
    </row>
    <row collapsed="false" customFormat="false" customHeight="false" hidden="false" ht="14.5" outlineLevel="0" r="32">
      <c r="A32" s="54"/>
      <c r="B32" s="62" t="inlineStr">
        <f aca="false">='Calcs - Motion Model'!P36</f>
        <is>
          <t/>
        </is>
      </c>
      <c r="C32" s="59" t="inlineStr">
        <f aca="false">='Calcs - Motion Model'!Q36</f>
        <is>
          <t/>
        </is>
      </c>
      <c r="D32" s="59" t="inlineStr">
        <f aca="false">='Calcs - Motion Model'!R36</f>
        <is>
          <t/>
        </is>
      </c>
      <c r="E32" s="59" t="inlineStr">
        <f aca="false">='Calcs - Motion Model'!S36</f>
        <is>
          <t/>
        </is>
      </c>
      <c r="F32" s="59" t="inlineStr">
        <f aca="false">='Calcs - Motion Model'!T36</f>
        <is>
          <t/>
        </is>
      </c>
      <c r="G32" s="63" t="inlineStr">
        <f aca="false">='Calcs - Motion Model'!U36</f>
        <is>
          <t/>
        </is>
      </c>
      <c r="P32" s="54"/>
      <c r="Q32" s="79" t="str">
        <f aca="false">IMPRODUCT(IMEXP(IMPRODUCT(IMLN(COMPLEX(0,freq)),T26)),B32)</f>
        <v>0</v>
      </c>
      <c r="R32" s="77" t="str">
        <f aca="false">IMPRODUCT(IMEXP(IMPRODUCT(IMLN(COMPLEX(0,freq)),T26)),C32)</f>
        <v>0</v>
      </c>
      <c r="S32" s="77" t="str">
        <f aca="false">IMPRODUCT(IMEXP(IMPRODUCT(IMLN(COMPLEX(0,freq)),T26)),D32)</f>
        <v>0</v>
      </c>
      <c r="T32" s="77" t="str">
        <f aca="false">IMPRODUCT(IMEXP(IMPRODUCT(IMLN(COMPLEX(0,freq)),T26)),E32)</f>
        <v>-164832119.999999-1.15101654204389e-06i</v>
      </c>
      <c r="U32" s="77" t="str">
        <f aca="false">IMPRODUCT(IMEXP(IMPRODUCT(IMLN(COMPLEX(0,freq)),T26)),F32)</f>
        <v>-6428958299.99995-4.4893175865301e-05i</v>
      </c>
      <c r="V32" s="80" t="str">
        <f aca="false">IMPRODUCT(IMEXP(IMPRODUCT(IMLN(COMPLEX(0,freq)),T26)),G32)</f>
        <v>164857400.999999+1.15119307832335e-06i</v>
      </c>
    </row>
    <row collapsed="false" customFormat="false" customHeight="false" hidden="false" ht="14.5" outlineLevel="0" r="33">
      <c r="A33" s="54"/>
      <c r="B33" s="70" t="inlineStr">
        <f aca="false">='Calcs - Motion Model'!P37</f>
        <is>
          <t/>
        </is>
      </c>
      <c r="C33" s="59" t="inlineStr">
        <f aca="false">='Calcs - Motion Model'!Q37</f>
        <is>
          <t/>
        </is>
      </c>
      <c r="D33" s="59" t="inlineStr">
        <f aca="false">='Calcs - Motion Model'!R37</f>
        <is>
          <t/>
        </is>
      </c>
      <c r="E33" s="59" t="inlineStr">
        <f aca="false">='Calcs - Motion Model'!S37</f>
        <is>
          <t/>
        </is>
      </c>
      <c r="F33" s="59" t="inlineStr">
        <f aca="false">='Calcs - Motion Model'!T37</f>
        <is>
          <t/>
        </is>
      </c>
      <c r="G33" s="71" t="inlineStr">
        <f aca="false">='Calcs - Motion Model'!U37</f>
        <is>
          <t/>
        </is>
      </c>
      <c r="P33" s="54"/>
      <c r="Q33" s="81" t="str">
        <f aca="false">IMPRODUCT(IMEXP(IMPRODUCT(IMLN(COMPLEX(0,freq)),T26)),B33)</f>
        <v>0</v>
      </c>
      <c r="R33" s="77" t="str">
        <f aca="false">IMPRODUCT(IMEXP(IMPRODUCT(IMLN(COMPLEX(0,freq)),T26)),C33)</f>
        <v>0</v>
      </c>
      <c r="S33" s="77" t="str">
        <f aca="false">IMPRODUCT(IMEXP(IMPRODUCT(IMLN(COMPLEX(0,freq)),T26)),D33)</f>
        <v>0</v>
      </c>
      <c r="T33" s="77" t="str">
        <f aca="false">IMPRODUCT(IMEXP(IMPRODUCT(IMLN(COMPLEX(0,freq)),T26)),E33)</f>
        <v>88736309.9999993+6.19642340885593e-07i</v>
      </c>
      <c r="U33" s="77" t="str">
        <f aca="false">IMPRODUCT(IMEXP(IMPRODUCT(IMLN(COMPLEX(0,freq)),T26)),F33)</f>
        <v>164857400.999999+1.15119307832335e-06i</v>
      </c>
      <c r="V33" s="82" t="str">
        <f aca="false">IMPRODUCT(IMEXP(IMPRODUCT(IMLN(COMPLEX(0,freq)),T26)),G33)</f>
        <v>-6428958299.99995-4.4893175865301e-05i</v>
      </c>
    </row>
    <row collapsed="false" customFormat="false" customHeight="true" hidden="false" ht="24.6" outlineLevel="0" r="36">
      <c r="A36" s="17" t="s">
        <v>359</v>
      </c>
      <c r="B36" s="17"/>
      <c r="C36" s="17"/>
      <c r="D36" s="17"/>
      <c r="E36" s="17"/>
      <c r="F36" s="17"/>
      <c r="G36" s="17"/>
      <c r="H36" s="17"/>
      <c r="I36" s="17"/>
      <c r="J36" s="17"/>
      <c r="P36" s="17" t="s">
        <v>359</v>
      </c>
      <c r="Q36" s="17"/>
      <c r="R36" s="17"/>
      <c r="S36" s="17"/>
      <c r="T36" s="17"/>
      <c r="U36" s="17"/>
      <c r="V36" s="17"/>
      <c r="W36" s="17"/>
      <c r="X36" s="17"/>
      <c r="Y36" s="17"/>
    </row>
    <row collapsed="false" customFormat="false" customHeight="true" hidden="false" ht="86.55" outlineLevel="0" r="37">
      <c r="A37" s="16" t="s">
        <v>360</v>
      </c>
      <c r="B37" s="16"/>
      <c r="C37" s="16"/>
      <c r="D37" s="16"/>
      <c r="E37" s="16"/>
      <c r="F37" s="16"/>
      <c r="G37" s="16"/>
      <c r="H37" s="16"/>
      <c r="I37" s="16"/>
      <c r="J37" s="16"/>
      <c r="P37" s="16" t="s">
        <v>373</v>
      </c>
      <c r="Q37" s="16"/>
      <c r="R37" s="16"/>
      <c r="S37" s="16"/>
      <c r="T37" s="16"/>
      <c r="U37" s="16"/>
      <c r="V37" s="16"/>
      <c r="W37" s="16"/>
      <c r="X37" s="16"/>
      <c r="Y37" s="16"/>
    </row>
    <row collapsed="false" customFormat="false" customHeight="true" hidden="false" ht="17.9" outlineLevel="0" r="38">
      <c r="A38" s="50" t="s">
        <v>356</v>
      </c>
      <c r="B38" s="50"/>
      <c r="C38" s="50"/>
      <c r="D38" s="50"/>
      <c r="E38" s="50"/>
      <c r="F38" s="50"/>
      <c r="G38" s="50"/>
      <c r="P38" s="50" t="s">
        <v>356</v>
      </c>
      <c r="Q38" s="50"/>
      <c r="R38" s="50"/>
      <c r="S38" s="50"/>
      <c r="T38" s="50"/>
      <c r="U38" s="50"/>
      <c r="V38" s="50"/>
    </row>
    <row collapsed="false" customFormat="false" customHeight="false" hidden="false" ht="14.5" outlineLevel="0" r="39">
      <c r="A39" s="44" t="s">
        <v>191</v>
      </c>
      <c r="B39" s="44"/>
      <c r="C39" s="44"/>
      <c r="E39" s="20" t="n">
        <f aca="false">='Calcs - Motion Model'!S43</f>
        <v>0</v>
      </c>
      <c r="P39" s="44" t="s">
        <v>191</v>
      </c>
      <c r="Q39" s="44"/>
      <c r="R39" s="44"/>
      <c r="T39" s="20" t="n">
        <f aca="false">E39</f>
        <v>0</v>
      </c>
    </row>
    <row collapsed="false" customFormat="false" customHeight="false" hidden="false" ht="14.5" outlineLevel="0" r="40">
      <c r="A40" s="54"/>
      <c r="B40" s="54"/>
      <c r="C40" s="54"/>
      <c r="D40" s="54"/>
      <c r="E40" s="54"/>
      <c r="F40" s="54"/>
      <c r="G40" s="54"/>
      <c r="P40" s="54"/>
      <c r="Q40" s="54"/>
      <c r="R40" s="54"/>
      <c r="S40" s="54"/>
      <c r="T40" s="54"/>
      <c r="U40" s="54"/>
      <c r="V40" s="54"/>
    </row>
    <row collapsed="false" customFormat="false" customHeight="false" hidden="false" ht="14.5" outlineLevel="0" r="41">
      <c r="A41" s="54"/>
      <c r="B41" s="58" t="inlineStr">
        <f aca="false">='Calcs - Motion Model'!P45</f>
        <is>
          <t/>
        </is>
      </c>
      <c r="C41" s="59" t="inlineStr">
        <f aca="false">='Calcs - Motion Model'!Q45</f>
        <is>
          <t/>
        </is>
      </c>
      <c r="D41" s="59" t="inlineStr">
        <f aca="false">='Calcs - Motion Model'!R45</f>
        <is>
          <t/>
        </is>
      </c>
      <c r="E41" s="59" t="inlineStr">
        <f aca="false">='Calcs - Motion Model'!S45</f>
        <is>
          <t/>
        </is>
      </c>
      <c r="F41" s="59" t="inlineStr">
        <f aca="false">='Calcs - Motion Model'!T45</f>
        <is>
          <t/>
        </is>
      </c>
      <c r="G41" s="60" t="inlineStr">
        <f aca="false">='Calcs - Motion Model'!U45</f>
        <is>
          <t/>
        </is>
      </c>
      <c r="P41" s="54"/>
      <c r="Q41" s="76" t="str">
        <f aca="false">IMPRODUCT(IMEXP(IMPRODUCT(IMLN(COMPLEX(0,freq)),T39)),B41)</f>
        <v>1</v>
      </c>
      <c r="R41" s="77" t="str">
        <f aca="false">IMPRODUCT(IMEXP(IMPRODUCT(IMLN(COMPLEX(0,freq)),T39)),C41)</f>
        <v>0</v>
      </c>
      <c r="S41" s="77" t="str">
        <f aca="false">IMPRODUCT(IMEXP(IMPRODUCT(IMLN(COMPLEX(0,freq)),T39)),D41)</f>
        <v>0</v>
      </c>
      <c r="T41" s="77" t="str">
        <f aca="false">IMPRODUCT(IMEXP(IMPRODUCT(IMLN(COMPLEX(0,freq)),T39)),E41)</f>
        <v>-5</v>
      </c>
      <c r="U41" s="77" t="str">
        <f aca="false">IMPRODUCT(IMEXP(IMPRODUCT(IMLN(COMPLEX(0,freq)),T39)),F41)</f>
        <v>0</v>
      </c>
      <c r="V41" s="78" t="str">
        <f aca="false">IMPRODUCT(IMEXP(IMPRODUCT(IMLN(COMPLEX(0,freq)),T39)),G41)</f>
        <v>1.2</v>
      </c>
    </row>
    <row collapsed="false" customFormat="false" customHeight="false" hidden="false" ht="14.5" outlineLevel="0" r="42">
      <c r="A42" s="54"/>
      <c r="B42" s="62" t="inlineStr">
        <f aca="false">='Calcs - Motion Model'!P46</f>
        <is>
          <t/>
        </is>
      </c>
      <c r="C42" s="59" t="inlineStr">
        <f aca="false">='Calcs - Motion Model'!Q46</f>
        <is>
          <t/>
        </is>
      </c>
      <c r="D42" s="59" t="inlineStr">
        <f aca="false">='Calcs - Motion Model'!R46</f>
        <is>
          <t/>
        </is>
      </c>
      <c r="E42" s="59" t="inlineStr">
        <f aca="false">='Calcs - Motion Model'!S46</f>
        <is>
          <t/>
        </is>
      </c>
      <c r="F42" s="59" t="inlineStr">
        <f aca="false">='Calcs - Motion Model'!T46</f>
        <is>
          <t/>
        </is>
      </c>
      <c r="G42" s="63" t="inlineStr">
        <f aca="false">='Calcs - Motion Model'!U46</f>
        <is>
          <t/>
        </is>
      </c>
      <c r="P42" s="54"/>
      <c r="Q42" s="79" t="str">
        <f aca="false">IMPRODUCT(IMEXP(IMPRODUCT(IMLN(COMPLEX(0,freq)),T39)),B42)</f>
        <v>2</v>
      </c>
      <c r="R42" s="77" t="str">
        <f aca="false">IMPRODUCT(IMEXP(IMPRODUCT(IMLN(COMPLEX(0,freq)),T39)),C42)</f>
        <v>0</v>
      </c>
      <c r="S42" s="77" t="str">
        <f aca="false">IMPRODUCT(IMEXP(IMPRODUCT(IMLN(COMPLEX(0,freq)),T39)),D42)</f>
        <v>0</v>
      </c>
      <c r="T42" s="77" t="str">
        <f aca="false">IMPRODUCT(IMEXP(IMPRODUCT(IMLN(COMPLEX(0,freq)),T39)),E42)</f>
        <v>-10</v>
      </c>
      <c r="U42" s="77" t="str">
        <f aca="false">IMPRODUCT(IMEXP(IMPRODUCT(IMLN(COMPLEX(0,freq)),T39)),F42)</f>
        <v>0</v>
      </c>
      <c r="V42" s="80" t="str">
        <f aca="false">IMPRODUCT(IMEXP(IMPRODUCT(IMLN(COMPLEX(0,freq)),T39)),G42)</f>
        <v>3</v>
      </c>
    </row>
    <row collapsed="false" customFormat="false" customHeight="false" hidden="false" ht="14.5" outlineLevel="0" r="43">
      <c r="A43" s="54"/>
      <c r="B43" s="62" t="inlineStr">
        <f aca="false">='Calcs - Motion Model'!P47</f>
        <is>
          <t/>
        </is>
      </c>
      <c r="C43" s="59" t="inlineStr">
        <f aca="false">='Calcs - Motion Model'!Q47</f>
        <is>
          <t/>
        </is>
      </c>
      <c r="D43" s="59" t="inlineStr">
        <f aca="false">='Calcs - Motion Model'!R47</f>
        <is>
          <t/>
        </is>
      </c>
      <c r="E43" s="59" t="inlineStr">
        <f aca="false">='Calcs - Motion Model'!S47</f>
        <is>
          <t/>
        </is>
      </c>
      <c r="F43" s="59" t="inlineStr">
        <f aca="false">='Calcs - Motion Model'!T47</f>
        <is>
          <t/>
        </is>
      </c>
      <c r="G43" s="63" t="inlineStr">
        <f aca="false">='Calcs - Motion Model'!U47</f>
        <is>
          <t/>
        </is>
      </c>
      <c r="P43" s="54"/>
      <c r="Q43" s="79" t="str">
        <f aca="false">IMPRODUCT(IMEXP(IMPRODUCT(IMLN(COMPLEX(0,freq)),T39)),B43)</f>
        <v>0</v>
      </c>
      <c r="R43" s="77" t="str">
        <f aca="false">IMPRODUCT(IMEXP(IMPRODUCT(IMLN(COMPLEX(0,freq)),T39)),C43)</f>
        <v>0</v>
      </c>
      <c r="S43" s="77" t="str">
        <f aca="false">IMPRODUCT(IMEXP(IMPRODUCT(IMLN(COMPLEX(0,freq)),T39)),D43)</f>
        <v>0</v>
      </c>
      <c r="T43" s="77" t="str">
        <f aca="false">IMPRODUCT(IMEXP(IMPRODUCT(IMLN(COMPLEX(0,freq)),T39)),E43)</f>
        <v>0</v>
      </c>
      <c r="U43" s="77" t="str">
        <f aca="false">IMPRODUCT(IMEXP(IMPRODUCT(IMLN(COMPLEX(0,freq)),T39)),F43)</f>
        <v>0</v>
      </c>
      <c r="V43" s="80" t="str">
        <f aca="false">IMPRODUCT(IMEXP(IMPRODUCT(IMLN(COMPLEX(0,freq)),T39)),G43)</f>
        <v>0</v>
      </c>
    </row>
    <row collapsed="false" customFormat="false" customHeight="false" hidden="false" ht="14.5" outlineLevel="0" r="44">
      <c r="A44" s="54"/>
      <c r="B44" s="62" t="inlineStr">
        <f aca="false">='Calcs - Motion Model'!P48</f>
        <is>
          <t/>
        </is>
      </c>
      <c r="C44" s="59" t="inlineStr">
        <f aca="false">='Calcs - Motion Model'!Q48</f>
        <is>
          <t/>
        </is>
      </c>
      <c r="D44" s="59" t="inlineStr">
        <f aca="false">='Calcs - Motion Model'!R48</f>
        <is>
          <t/>
        </is>
      </c>
      <c r="E44" s="59" t="inlineStr">
        <f aca="false">='Calcs - Motion Model'!S48</f>
        <is>
          <t/>
        </is>
      </c>
      <c r="F44" s="59" t="inlineStr">
        <f aca="false">='Calcs - Motion Model'!T48</f>
        <is>
          <t/>
        </is>
      </c>
      <c r="G44" s="63" t="inlineStr">
        <f aca="false">='Calcs - Motion Model'!U48</f>
        <is>
          <t/>
        </is>
      </c>
      <c r="P44" s="54"/>
      <c r="Q44" s="79" t="str">
        <f aca="false">IMPRODUCT(IMEXP(IMPRODUCT(IMLN(COMPLEX(0,freq)),T39)),B44)</f>
        <v>0</v>
      </c>
      <c r="R44" s="77" t="str">
        <f aca="false">IMPRODUCT(IMEXP(IMPRODUCT(IMLN(COMPLEX(0,freq)),T39)),C44)</f>
        <v>0</v>
      </c>
      <c r="S44" s="77" t="str">
        <f aca="false">IMPRODUCT(IMEXP(IMPRODUCT(IMLN(COMPLEX(0,freq)),T39)),D44)</f>
        <v>0</v>
      </c>
      <c r="T44" s="77" t="str">
        <f aca="false">IMPRODUCT(IMEXP(IMPRODUCT(IMLN(COMPLEX(0,freq)),T39)),E44)</f>
        <v>0</v>
      </c>
      <c r="U44" s="77" t="str">
        <f aca="false">IMPRODUCT(IMEXP(IMPRODUCT(IMLN(COMPLEX(0,freq)),T39)),F44)</f>
        <v>0</v>
      </c>
      <c r="V44" s="80" t="str">
        <f aca="false">IMPRODUCT(IMEXP(IMPRODUCT(IMLN(COMPLEX(0,freq)),T39)),G44)</f>
        <v>0</v>
      </c>
    </row>
    <row collapsed="false" customFormat="false" customHeight="false" hidden="false" ht="14.5" outlineLevel="0" r="45">
      <c r="A45" s="54"/>
      <c r="B45" s="62" t="inlineStr">
        <f aca="false">='Calcs - Motion Model'!P49</f>
        <is>
          <t/>
        </is>
      </c>
      <c r="C45" s="59" t="inlineStr">
        <f aca="false">='Calcs - Motion Model'!Q49</f>
        <is>
          <t/>
        </is>
      </c>
      <c r="D45" s="59" t="inlineStr">
        <f aca="false">='Calcs - Motion Model'!R49</f>
        <is>
          <t/>
        </is>
      </c>
      <c r="E45" s="59" t="inlineStr">
        <f aca="false">='Calcs - Motion Model'!S49</f>
        <is>
          <t/>
        </is>
      </c>
      <c r="F45" s="59" t="inlineStr">
        <f aca="false">='Calcs - Motion Model'!T49</f>
        <is>
          <t/>
        </is>
      </c>
      <c r="G45" s="63" t="inlineStr">
        <f aca="false">='Calcs - Motion Model'!U49</f>
        <is>
          <t/>
        </is>
      </c>
      <c r="P45" s="54"/>
      <c r="Q45" s="79" t="str">
        <f aca="false">IMPRODUCT(IMEXP(IMPRODUCT(IMLN(COMPLEX(0,freq)),T39)),B45)</f>
        <v>0</v>
      </c>
      <c r="R45" s="77" t="str">
        <f aca="false">IMPRODUCT(IMEXP(IMPRODUCT(IMLN(COMPLEX(0,freq)),T39)),C45)</f>
        <v>0</v>
      </c>
      <c r="S45" s="77" t="str">
        <f aca="false">IMPRODUCT(IMEXP(IMPRODUCT(IMLN(COMPLEX(0,freq)),T39)),D45)</f>
        <v>0</v>
      </c>
      <c r="T45" s="77" t="str">
        <f aca="false">IMPRODUCT(IMEXP(IMPRODUCT(IMLN(COMPLEX(0,freq)),T39)),E45)</f>
        <v>0</v>
      </c>
      <c r="U45" s="77" t="str">
        <f aca="false">IMPRODUCT(IMEXP(IMPRODUCT(IMLN(COMPLEX(0,freq)),T39)),F45)</f>
        <v>0</v>
      </c>
      <c r="V45" s="80" t="str">
        <f aca="false">IMPRODUCT(IMEXP(IMPRODUCT(IMLN(COMPLEX(0,freq)),T39)),G45)</f>
        <v>0</v>
      </c>
    </row>
    <row collapsed="false" customFormat="false" customHeight="false" hidden="false" ht="14.5" outlineLevel="0" r="46">
      <c r="A46" s="54"/>
      <c r="B46" s="70" t="inlineStr">
        <f aca="false">='Calcs - Motion Model'!P50</f>
        <is>
          <t/>
        </is>
      </c>
      <c r="C46" s="59" t="inlineStr">
        <f aca="false">='Calcs - Motion Model'!Q50</f>
        <is>
          <t/>
        </is>
      </c>
      <c r="D46" s="59" t="inlineStr">
        <f aca="false">='Calcs - Motion Model'!R50</f>
        <is>
          <t/>
        </is>
      </c>
      <c r="E46" s="59" t="inlineStr">
        <f aca="false">='Calcs - Motion Model'!S50</f>
        <is>
          <t/>
        </is>
      </c>
      <c r="F46" s="59" t="inlineStr">
        <f aca="false">='Calcs - Motion Model'!T50</f>
        <is>
          <t/>
        </is>
      </c>
      <c r="G46" s="71" t="inlineStr">
        <f aca="false">='Calcs - Motion Model'!U50</f>
        <is>
          <t/>
        </is>
      </c>
      <c r="P46" s="54"/>
      <c r="Q46" s="81" t="str">
        <f aca="false">IMPRODUCT(IMEXP(IMPRODUCT(IMLN(COMPLEX(0,freq)),T39)),B46)</f>
        <v>0</v>
      </c>
      <c r="R46" s="77" t="str">
        <f aca="false">IMPRODUCT(IMEXP(IMPRODUCT(IMLN(COMPLEX(0,freq)),T39)),C46)</f>
        <v>0</v>
      </c>
      <c r="S46" s="77" t="str">
        <f aca="false">IMPRODUCT(IMEXP(IMPRODUCT(IMLN(COMPLEX(0,freq)),T39)),D46)</f>
        <v>0</v>
      </c>
      <c r="T46" s="77" t="str">
        <f aca="false">IMPRODUCT(IMEXP(IMPRODUCT(IMLN(COMPLEX(0,freq)),T39)),E46)</f>
        <v>0</v>
      </c>
      <c r="U46" s="77" t="str">
        <f aca="false">IMPRODUCT(IMEXP(IMPRODUCT(IMLN(COMPLEX(0,freq)),T39)),F46)</f>
        <v>0</v>
      </c>
      <c r="V46" s="82" t="str">
        <f aca="false">IMPRODUCT(IMEXP(IMPRODUCT(IMLN(COMPLEX(0,freq)),T39)),G46)</f>
        <v>0</v>
      </c>
    </row>
    <row collapsed="false" customFormat="false" customHeight="true" hidden="false" ht="17.9" outlineLevel="0" r="48">
      <c r="A48" s="50" t="s">
        <v>356</v>
      </c>
      <c r="B48" s="50"/>
      <c r="C48" s="50"/>
      <c r="D48" s="50"/>
      <c r="E48" s="50"/>
      <c r="F48" s="50"/>
      <c r="G48" s="50"/>
      <c r="P48" s="50" t="s">
        <v>356</v>
      </c>
      <c r="Q48" s="50"/>
      <c r="R48" s="50"/>
      <c r="S48" s="50"/>
      <c r="T48" s="50"/>
      <c r="U48" s="50"/>
      <c r="V48" s="50"/>
    </row>
    <row collapsed="false" customFormat="false" customHeight="false" hidden="false" ht="14.5" outlineLevel="0" r="49">
      <c r="A49" s="44" t="s">
        <v>191</v>
      </c>
      <c r="B49" s="44"/>
      <c r="C49" s="44"/>
      <c r="E49" s="20" t="n">
        <f aca="false">='Calcs - Motion Model'!S53</f>
        <v>1</v>
      </c>
      <c r="P49" s="44" t="s">
        <v>191</v>
      </c>
      <c r="Q49" s="44"/>
      <c r="R49" s="44"/>
      <c r="T49" s="20" t="n">
        <f aca="false">E49</f>
        <v>1</v>
      </c>
    </row>
    <row collapsed="false" customFormat="false" customHeight="false" hidden="false" ht="14.5" outlineLevel="0" r="50">
      <c r="A50" s="54"/>
      <c r="B50" s="54"/>
      <c r="C50" s="54"/>
      <c r="D50" s="54"/>
      <c r="E50" s="54"/>
      <c r="F50" s="54"/>
      <c r="G50" s="54"/>
      <c r="P50" s="54"/>
      <c r="Q50" s="54"/>
      <c r="R50" s="54"/>
      <c r="S50" s="54"/>
      <c r="T50" s="54"/>
      <c r="U50" s="54"/>
      <c r="V50" s="54"/>
    </row>
    <row collapsed="false" customFormat="false" customHeight="false" hidden="false" ht="14.5" outlineLevel="0" r="51">
      <c r="A51" s="54"/>
      <c r="B51" s="58" t="inlineStr">
        <f aca="false">='Calcs - Motion Model'!P55</f>
        <is>
          <t/>
        </is>
      </c>
      <c r="C51" s="59" t="inlineStr">
        <f aca="false">='Calcs - Motion Model'!Q55</f>
        <is>
          <t/>
        </is>
      </c>
      <c r="D51" s="59" t="inlineStr">
        <f aca="false">='Calcs - Motion Model'!R55</f>
        <is>
          <t/>
        </is>
      </c>
      <c r="E51" s="59" t="inlineStr">
        <f aca="false">='Calcs - Motion Model'!S55</f>
        <is>
          <t/>
        </is>
      </c>
      <c r="F51" s="59" t="inlineStr">
        <f aca="false">='Calcs - Motion Model'!T55</f>
        <is>
          <t/>
        </is>
      </c>
      <c r="G51" s="60" t="inlineStr">
        <f aca="false">='Calcs - Motion Model'!U55</f>
        <is>
          <t/>
        </is>
      </c>
      <c r="P51" s="54"/>
      <c r="Q51" s="76" t="str">
        <f aca="false">IMPRODUCT(IMEXP(IMPRODUCT(IMLN(COMPLEX(0,freq)),T49)),B51)</f>
        <v>-0</v>
      </c>
      <c r="R51" s="77" t="str">
        <f aca="false">IMPRODUCT(IMEXP(IMPRODUCT(IMLN(COMPLEX(0,freq)),T49)),C51)</f>
        <v>-0</v>
      </c>
      <c r="S51" s="77" t="str">
        <f aca="false">IMPRODUCT(IMEXP(IMPRODUCT(IMLN(COMPLEX(0,freq)),T49)),D51)</f>
        <v>-2.34826560406572e-15+0.672569999999996i</v>
      </c>
      <c r="T51" s="77" t="str">
        <f aca="false">IMPRODUCT(IMEXP(IMPRODUCT(IMLN(COMPLEX(0,freq)),T49)),E51)</f>
        <v>2.96447714555814e-15-0.849059999999995i</v>
      </c>
      <c r="U51" s="77" t="str">
        <f aca="false">IMPRODUCT(IMEXP(IMPRODUCT(IMLN(COMPLEX(0,freq)),T49)),F51)</f>
        <v>-0</v>
      </c>
      <c r="V51" s="78" t="str">
        <f aca="false">IMPRODUCT(IMEXP(IMPRODUCT(IMLN(COMPLEX(0,freq)),T49)),G51)</f>
        <v>-0</v>
      </c>
    </row>
    <row collapsed="false" customFormat="false" customHeight="false" hidden="false" ht="14.5" outlineLevel="0" r="52">
      <c r="A52" s="54"/>
      <c r="B52" s="62" t="inlineStr">
        <f aca="false">='Calcs - Motion Model'!P56</f>
        <is>
          <t/>
        </is>
      </c>
      <c r="C52" s="59" t="inlineStr">
        <f aca="false">='Calcs - Motion Model'!Q56</f>
        <is>
          <t/>
        </is>
      </c>
      <c r="D52" s="59" t="inlineStr">
        <f aca="false">='Calcs - Motion Model'!R56</f>
        <is>
          <t/>
        </is>
      </c>
      <c r="E52" s="59" t="inlineStr">
        <f aca="false">='Calcs - Motion Model'!S56</f>
        <is>
          <t/>
        </is>
      </c>
      <c r="F52" s="59" t="inlineStr">
        <f aca="false">='Calcs - Motion Model'!T56</f>
        <is>
          <t/>
        </is>
      </c>
      <c r="G52" s="63" t="inlineStr">
        <f aca="false">='Calcs - Motion Model'!U56</f>
        <is>
          <t/>
        </is>
      </c>
      <c r="P52" s="54"/>
      <c r="Q52" s="79" t="str">
        <f aca="false">IMPRODUCT(IMEXP(IMPRODUCT(IMLN(COMPLEX(0,freq)),T49)),B52)</f>
        <v>-0</v>
      </c>
      <c r="R52" s="77" t="str">
        <f aca="false">IMPRODUCT(IMEXP(IMPRODUCT(IMLN(COMPLEX(0,freq)),T49)),C52)</f>
        <v>-0</v>
      </c>
      <c r="S52" s="77" t="str">
        <f aca="false">IMPRODUCT(IMEXP(IMPRODUCT(IMLN(COMPLEX(0,freq)),T49)),D52)</f>
        <v>-0</v>
      </c>
      <c r="T52" s="77" t="str">
        <f aca="false">IMPRODUCT(IMEXP(IMPRODUCT(IMLN(COMPLEX(0,freq)),T49)),E52)</f>
        <v>-0</v>
      </c>
      <c r="U52" s="77" t="str">
        <f aca="false">IMPRODUCT(IMEXP(IMPRODUCT(IMLN(COMPLEX(0,freq)),T49)),F52)</f>
        <v>-0</v>
      </c>
      <c r="V52" s="80" t="str">
        <f aca="false">IMPRODUCT(IMEXP(IMPRODUCT(IMLN(COMPLEX(0,freq)),T49)),G52)</f>
        <v>-0</v>
      </c>
    </row>
    <row collapsed="false" customFormat="false" customHeight="false" hidden="false" ht="14.5" outlineLevel="0" r="53">
      <c r="A53" s="54"/>
      <c r="B53" s="62" t="inlineStr">
        <f aca="false">='Calcs - Motion Model'!P57</f>
        <is>
          <t/>
        </is>
      </c>
      <c r="C53" s="59" t="inlineStr">
        <f aca="false">='Calcs - Motion Model'!Q57</f>
        <is>
          <t/>
        </is>
      </c>
      <c r="D53" s="59" t="inlineStr">
        <f aca="false">='Calcs - Motion Model'!R57</f>
        <is>
          <t/>
        </is>
      </c>
      <c r="E53" s="59" t="inlineStr">
        <f aca="false">='Calcs - Motion Model'!S57</f>
        <is>
          <t/>
        </is>
      </c>
      <c r="F53" s="59" t="inlineStr">
        <f aca="false">='Calcs - Motion Model'!T57</f>
        <is>
          <t/>
        </is>
      </c>
      <c r="G53" s="63" t="inlineStr">
        <f aca="false">='Calcs - Motion Model'!U57</f>
        <is>
          <t/>
        </is>
      </c>
      <c r="P53" s="54"/>
      <c r="Q53" s="79" t="str">
        <f aca="false">IMPRODUCT(IMEXP(IMPRODUCT(IMLN(COMPLEX(0,freq)),T49)),B53)</f>
        <v>-0</v>
      </c>
      <c r="R53" s="77" t="str">
        <f aca="false">IMPRODUCT(IMEXP(IMPRODUCT(IMLN(COMPLEX(0,freq)),T49)),C53)</f>
        <v>-0</v>
      </c>
      <c r="S53" s="77" t="str">
        <f aca="false">IMPRODUCT(IMEXP(IMPRODUCT(IMLN(COMPLEX(0,freq)),T49)),D53)</f>
        <v>-0</v>
      </c>
      <c r="T53" s="77" t="str">
        <f aca="false">IMPRODUCT(IMEXP(IMPRODUCT(IMLN(COMPLEX(0,freq)),T49)),E53)</f>
        <v>-0</v>
      </c>
      <c r="U53" s="77" t="str">
        <f aca="false">IMPRODUCT(IMEXP(IMPRODUCT(IMLN(COMPLEX(0,freq)),T49)),F53)</f>
        <v>-0</v>
      </c>
      <c r="V53" s="80" t="str">
        <f aca="false">IMPRODUCT(IMEXP(IMPRODUCT(IMLN(COMPLEX(0,freq)),T49)),G53)</f>
        <v>-0</v>
      </c>
    </row>
    <row collapsed="false" customFormat="false" customHeight="false" hidden="false" ht="14.5" outlineLevel="0" r="54">
      <c r="A54" s="54"/>
      <c r="B54" s="62" t="inlineStr">
        <f aca="false">='Calcs - Motion Model'!P58</f>
        <is>
          <t/>
        </is>
      </c>
      <c r="C54" s="59" t="inlineStr">
        <f aca="false">='Calcs - Motion Model'!Q58</f>
        <is>
          <t/>
        </is>
      </c>
      <c r="D54" s="59" t="inlineStr">
        <f aca="false">='Calcs - Motion Model'!R58</f>
        <is>
          <t/>
        </is>
      </c>
      <c r="E54" s="59" t="inlineStr">
        <f aca="false">='Calcs - Motion Model'!S58</f>
        <is>
          <t/>
        </is>
      </c>
      <c r="F54" s="59" t="inlineStr">
        <f aca="false">='Calcs - Motion Model'!T58</f>
        <is>
          <t/>
        </is>
      </c>
      <c r="G54" s="63" t="inlineStr">
        <f aca="false">='Calcs - Motion Model'!U58</f>
        <is>
          <t/>
        </is>
      </c>
      <c r="P54" s="54"/>
      <c r="Q54" s="79" t="str">
        <f aca="false">IMPRODUCT(IMEXP(IMPRODUCT(IMLN(COMPLEX(0,freq)),T49)),B54)</f>
        <v>-0</v>
      </c>
      <c r="R54" s="77" t="str">
        <f aca="false">IMPRODUCT(IMEXP(IMPRODUCT(IMLN(COMPLEX(0,freq)),T49)),C54)</f>
        <v>-0</v>
      </c>
      <c r="S54" s="77" t="str">
        <f aca="false">IMPRODUCT(IMEXP(IMPRODUCT(IMLN(COMPLEX(0,freq)),T49)),D54)</f>
        <v>-0</v>
      </c>
      <c r="T54" s="77" t="str">
        <f aca="false">IMPRODUCT(IMEXP(IMPRODUCT(IMLN(COMPLEX(0,freq)),T49)),E54)</f>
        <v>-0</v>
      </c>
      <c r="U54" s="77" t="str">
        <f aca="false">IMPRODUCT(IMEXP(IMPRODUCT(IMLN(COMPLEX(0,freq)),T49)),F54)</f>
        <v>-0</v>
      </c>
      <c r="V54" s="80" t="str">
        <f aca="false">IMPRODUCT(IMEXP(IMPRODUCT(IMLN(COMPLEX(0,freq)),T49)),G54)</f>
        <v>-0</v>
      </c>
    </row>
    <row collapsed="false" customFormat="false" customHeight="false" hidden="false" ht="14.5" outlineLevel="0" r="55">
      <c r="A55" s="54"/>
      <c r="B55" s="62" t="inlineStr">
        <f aca="false">='Calcs - Motion Model'!P59</f>
        <is>
          <t/>
        </is>
      </c>
      <c r="C55" s="59" t="inlineStr">
        <f aca="false">='Calcs - Motion Model'!Q59</f>
        <is>
          <t/>
        </is>
      </c>
      <c r="D55" s="59" t="inlineStr">
        <f aca="false">='Calcs - Motion Model'!R59</f>
        <is>
          <t/>
        </is>
      </c>
      <c r="E55" s="59" t="inlineStr">
        <f aca="false">='Calcs - Motion Model'!S59</f>
        <is>
          <t/>
        </is>
      </c>
      <c r="F55" s="59" t="inlineStr">
        <f aca="false">='Calcs - Motion Model'!T59</f>
        <is>
          <t/>
        </is>
      </c>
      <c r="G55" s="63" t="inlineStr">
        <f aca="false">='Calcs - Motion Model'!U59</f>
        <is>
          <t/>
        </is>
      </c>
      <c r="P55" s="54"/>
      <c r="Q55" s="79" t="str">
        <f aca="false">IMPRODUCT(IMEXP(IMPRODUCT(IMLN(COMPLEX(0,freq)),T49)),B55)</f>
        <v>-0</v>
      </c>
      <c r="R55" s="77" t="str">
        <f aca="false">IMPRODUCT(IMEXP(IMPRODUCT(IMLN(COMPLEX(0,freq)),T49)),C55)</f>
        <v>-0</v>
      </c>
      <c r="S55" s="77" t="str">
        <f aca="false">IMPRODUCT(IMEXP(IMPRODUCT(IMLN(COMPLEX(0,freq)),T49)),D55)</f>
        <v>-0</v>
      </c>
      <c r="T55" s="77" t="str">
        <f aca="false">IMPRODUCT(IMEXP(IMPRODUCT(IMLN(COMPLEX(0,freq)),T49)),E55)</f>
        <v>-0</v>
      </c>
      <c r="U55" s="77" t="str">
        <f aca="false">IMPRODUCT(IMEXP(IMPRODUCT(IMLN(COMPLEX(0,freq)),T49)),F55)</f>
        <v>-0</v>
      </c>
      <c r="V55" s="80" t="str">
        <f aca="false">IMPRODUCT(IMEXP(IMPRODUCT(IMLN(COMPLEX(0,freq)),T49)),G55)</f>
        <v>-0</v>
      </c>
    </row>
    <row collapsed="false" customFormat="false" customHeight="false" hidden="false" ht="14.5" outlineLevel="0" r="56">
      <c r="A56" s="54"/>
      <c r="B56" s="70" t="inlineStr">
        <f aca="false">='Calcs - Motion Model'!P60</f>
        <is>
          <t/>
        </is>
      </c>
      <c r="C56" s="59" t="inlineStr">
        <f aca="false">='Calcs - Motion Model'!Q60</f>
        <is>
          <t/>
        </is>
      </c>
      <c r="D56" s="59" t="inlineStr">
        <f aca="false">='Calcs - Motion Model'!R60</f>
        <is>
          <t/>
        </is>
      </c>
      <c r="E56" s="59" t="inlineStr">
        <f aca="false">='Calcs - Motion Model'!S60</f>
        <is>
          <t/>
        </is>
      </c>
      <c r="F56" s="59" t="inlineStr">
        <f aca="false">='Calcs - Motion Model'!T60</f>
        <is>
          <t/>
        </is>
      </c>
      <c r="G56" s="71" t="inlineStr">
        <f aca="false">='Calcs - Motion Model'!U60</f>
        <is>
          <t/>
        </is>
      </c>
      <c r="P56" s="54"/>
      <c r="Q56" s="81" t="str">
        <f aca="false">IMPRODUCT(IMEXP(IMPRODUCT(IMLN(COMPLEX(0,freq)),T49)),B56)</f>
        <v>-0</v>
      </c>
      <c r="R56" s="77" t="str">
        <f aca="false">IMPRODUCT(IMEXP(IMPRODUCT(IMLN(COMPLEX(0,freq)),T49)),C56)</f>
        <v>-0</v>
      </c>
      <c r="S56" s="77" t="str">
        <f aca="false">IMPRODUCT(IMEXP(IMPRODUCT(IMLN(COMPLEX(0,freq)),T49)),D56)</f>
        <v>-5.123993268446e-15+1.46756999999999i</v>
      </c>
      <c r="T56" s="77" t="str">
        <f aca="false">IMPRODUCT(IMEXP(IMPRODUCT(IMLN(COMPLEX(0,freq)),T49)),E56)</f>
        <v>1.88749481177859e-14-5.40599999999997i</v>
      </c>
      <c r="U56" s="77" t="str">
        <f aca="false">IMPRODUCT(IMEXP(IMPRODUCT(IMLN(COMPLEX(0,freq)),T49)),F56)</f>
        <v>-0</v>
      </c>
      <c r="V56" s="82" t="str">
        <f aca="false">IMPRODUCT(IMEXP(IMPRODUCT(IMLN(COMPLEX(0,freq)),T49)),G56)</f>
        <v>-0</v>
      </c>
    </row>
    <row collapsed="false" customFormat="false" customHeight="true" hidden="false" ht="17.9" outlineLevel="0" r="58">
      <c r="A58" s="50" t="s">
        <v>356</v>
      </c>
      <c r="B58" s="50"/>
      <c r="C58" s="50"/>
      <c r="D58" s="50"/>
      <c r="E58" s="50"/>
      <c r="F58" s="50"/>
      <c r="G58" s="50"/>
      <c r="P58" s="50" t="s">
        <v>356</v>
      </c>
      <c r="Q58" s="50"/>
      <c r="R58" s="50"/>
      <c r="S58" s="50"/>
      <c r="T58" s="50"/>
      <c r="U58" s="50"/>
      <c r="V58" s="50"/>
    </row>
    <row collapsed="false" customFormat="false" customHeight="false" hidden="false" ht="14.5" outlineLevel="0" r="59">
      <c r="A59" s="44" t="s">
        <v>191</v>
      </c>
      <c r="B59" s="44"/>
      <c r="C59" s="44"/>
      <c r="E59" s="20" t="n">
        <f aca="false">='Calcs - Motion Model'!S63</f>
        <v>2</v>
      </c>
      <c r="P59" s="44" t="s">
        <v>191</v>
      </c>
      <c r="Q59" s="44"/>
      <c r="R59" s="44"/>
      <c r="T59" s="20" t="n">
        <f aca="false">E59</f>
        <v>2</v>
      </c>
    </row>
    <row collapsed="false" customFormat="false" customHeight="false" hidden="false" ht="14.5" outlineLevel="0" r="60">
      <c r="A60" s="54"/>
      <c r="B60" s="54"/>
      <c r="C60" s="54"/>
      <c r="D60" s="54"/>
      <c r="E60" s="54"/>
      <c r="F60" s="54"/>
      <c r="G60" s="54"/>
      <c r="P60" s="54"/>
      <c r="Q60" s="54"/>
      <c r="R60" s="54"/>
      <c r="S60" s="54"/>
      <c r="T60" s="54"/>
      <c r="U60" s="54"/>
      <c r="V60" s="54"/>
    </row>
    <row collapsed="false" customFormat="false" customHeight="false" hidden="false" ht="14.5" outlineLevel="0" r="61">
      <c r="A61" s="54"/>
      <c r="B61" s="58" t="inlineStr">
        <f aca="false">='Calcs - Motion Model'!P65</f>
        <is>
          <t/>
        </is>
      </c>
      <c r="C61" s="59" t="inlineStr">
        <f aca="false">='Calcs - Motion Model'!Q65</f>
        <is>
          <t/>
        </is>
      </c>
      <c r="D61" s="59" t="inlineStr">
        <f aca="false">='Calcs - Motion Model'!R65</f>
        <is>
          <t/>
        </is>
      </c>
      <c r="E61" s="59" t="inlineStr">
        <f aca="false">='Calcs - Motion Model'!S65</f>
        <is>
          <t/>
        </is>
      </c>
      <c r="F61" s="59" t="inlineStr">
        <f aca="false">='Calcs - Motion Model'!T65</f>
        <is>
          <t/>
        </is>
      </c>
      <c r="G61" s="60" t="inlineStr">
        <f aca="false">='Calcs - Motion Model'!U65</f>
        <is>
          <t/>
        </is>
      </c>
      <c r="P61" s="54"/>
      <c r="Q61" s="76" t="str">
        <f aca="false">IMPRODUCT(IMEXP(IMPRODUCT(IMLN(COMPLEX(0,freq)),T59)),B61)</f>
        <v>0</v>
      </c>
      <c r="R61" s="77" t="str">
        <f aca="false">IMPRODUCT(IMEXP(IMPRODUCT(IMLN(COMPLEX(0,freq)),T59)),C61)</f>
        <v>0</v>
      </c>
      <c r="S61" s="77" t="str">
        <f aca="false">IMPRODUCT(IMEXP(IMPRODUCT(IMLN(COMPLEX(0,freq)),T59)),D61)</f>
        <v>-0.247753799999998-1.73005553865493e-15i</v>
      </c>
      <c r="T61" s="77" t="str">
        <f aca="false">IMPRODUCT(IMEXP(IMPRODUCT(IMLN(COMPLEX(0,freq)),T59)),E61)</f>
        <v>0.252809999999998+1.76536279454585e-15i</v>
      </c>
      <c r="U61" s="77" t="str">
        <f aca="false">IMPRODUCT(IMEXP(IMPRODUCT(IMLN(COMPLEX(0,freq)),T59)),F61)</f>
        <v>0</v>
      </c>
      <c r="V61" s="78" t="str">
        <f aca="false">IMPRODUCT(IMEXP(IMPRODUCT(IMLN(COMPLEX(0,freq)),T59)),G61)</f>
        <v>0</v>
      </c>
    </row>
    <row collapsed="false" customFormat="false" customHeight="false" hidden="false" ht="14.5" outlineLevel="0" r="62">
      <c r="A62" s="54"/>
      <c r="B62" s="62" t="inlineStr">
        <f aca="false">='Calcs - Motion Model'!P66</f>
        <is>
          <t/>
        </is>
      </c>
      <c r="C62" s="59" t="inlineStr">
        <f aca="false">='Calcs - Motion Model'!Q66</f>
        <is>
          <t/>
        </is>
      </c>
      <c r="D62" s="59" t="inlineStr">
        <f aca="false">='Calcs - Motion Model'!R66</f>
        <is>
          <t/>
        </is>
      </c>
      <c r="E62" s="59" t="inlineStr">
        <f aca="false">='Calcs - Motion Model'!S66</f>
        <is>
          <t/>
        </is>
      </c>
      <c r="F62" s="59" t="inlineStr">
        <f aca="false">='Calcs - Motion Model'!T66</f>
        <is>
          <t/>
        </is>
      </c>
      <c r="G62" s="63" t="inlineStr">
        <f aca="false">='Calcs - Motion Model'!U66</f>
        <is>
          <t/>
        </is>
      </c>
      <c r="P62" s="54"/>
      <c r="Q62" s="79" t="str">
        <f aca="false">IMPRODUCT(IMEXP(IMPRODUCT(IMLN(COMPLEX(0,freq)),T59)),B62)</f>
        <v>0</v>
      </c>
      <c r="R62" s="77" t="str">
        <f aca="false">IMPRODUCT(IMEXP(IMPRODUCT(IMLN(COMPLEX(0,freq)),T59)),C62)</f>
        <v>0</v>
      </c>
      <c r="S62" s="77" t="str">
        <f aca="false">IMPRODUCT(IMEXP(IMPRODUCT(IMLN(COMPLEX(0,freq)),T59)),D62)</f>
        <v>0</v>
      </c>
      <c r="T62" s="77" t="str">
        <f aca="false">IMPRODUCT(IMEXP(IMPRODUCT(IMLN(COMPLEX(0,freq)),T59)),E62)</f>
        <v>0</v>
      </c>
      <c r="U62" s="77" t="str">
        <f aca="false">IMPRODUCT(IMEXP(IMPRODUCT(IMLN(COMPLEX(0,freq)),T59)),F62)</f>
        <v>0</v>
      </c>
      <c r="V62" s="80" t="str">
        <f aca="false">IMPRODUCT(IMEXP(IMPRODUCT(IMLN(COMPLEX(0,freq)),T59)),G62)</f>
        <v>0</v>
      </c>
    </row>
    <row collapsed="false" customFormat="false" customHeight="false" hidden="false" ht="14.5" outlineLevel="0" r="63">
      <c r="A63" s="54"/>
      <c r="B63" s="62" t="inlineStr">
        <f aca="false">='Calcs - Motion Model'!P67</f>
        <is>
          <t/>
        </is>
      </c>
      <c r="C63" s="59" t="inlineStr">
        <f aca="false">='Calcs - Motion Model'!Q67</f>
        <is>
          <t/>
        </is>
      </c>
      <c r="D63" s="59" t="inlineStr">
        <f aca="false">='Calcs - Motion Model'!R67</f>
        <is>
          <t/>
        </is>
      </c>
      <c r="E63" s="59" t="inlineStr">
        <f aca="false">='Calcs - Motion Model'!S67</f>
        <is>
          <t/>
        </is>
      </c>
      <c r="F63" s="59" t="inlineStr">
        <f aca="false">='Calcs - Motion Model'!T67</f>
        <is>
          <t/>
        </is>
      </c>
      <c r="G63" s="63" t="inlineStr">
        <f aca="false">='Calcs - Motion Model'!U67</f>
        <is>
          <t/>
        </is>
      </c>
      <c r="P63" s="54"/>
      <c r="Q63" s="79" t="str">
        <f aca="false">IMPRODUCT(IMEXP(IMPRODUCT(IMLN(COMPLEX(0,freq)),T59)),B63)</f>
        <v>0</v>
      </c>
      <c r="R63" s="77" t="str">
        <f aca="false">IMPRODUCT(IMEXP(IMPRODUCT(IMLN(COMPLEX(0,freq)),T59)),C63)</f>
        <v>0</v>
      </c>
      <c r="S63" s="77" t="str">
        <f aca="false">IMPRODUCT(IMEXP(IMPRODUCT(IMLN(COMPLEX(0,freq)),T59)),D63)</f>
        <v>0</v>
      </c>
      <c r="T63" s="77" t="str">
        <f aca="false">IMPRODUCT(IMEXP(IMPRODUCT(IMLN(COMPLEX(0,freq)),T59)),E63)</f>
        <v>0</v>
      </c>
      <c r="U63" s="77" t="str">
        <f aca="false">IMPRODUCT(IMEXP(IMPRODUCT(IMLN(COMPLEX(0,freq)),T59)),F63)</f>
        <v>0</v>
      </c>
      <c r="V63" s="80" t="str">
        <f aca="false">IMPRODUCT(IMEXP(IMPRODUCT(IMLN(COMPLEX(0,freq)),T59)),G63)</f>
        <v>0</v>
      </c>
    </row>
    <row collapsed="false" customFormat="false" customHeight="false" hidden="false" ht="14.5" outlineLevel="0" r="64">
      <c r="A64" s="54"/>
      <c r="B64" s="62" t="inlineStr">
        <f aca="false">='Calcs - Motion Model'!P68</f>
        <is>
          <t/>
        </is>
      </c>
      <c r="C64" s="59" t="inlineStr">
        <f aca="false">='Calcs - Motion Model'!Q68</f>
        <is>
          <t/>
        </is>
      </c>
      <c r="D64" s="59" t="inlineStr">
        <f aca="false">='Calcs - Motion Model'!R68</f>
        <is>
          <t/>
        </is>
      </c>
      <c r="E64" s="59" t="inlineStr">
        <f aca="false">='Calcs - Motion Model'!S68</f>
        <is>
          <t/>
        </is>
      </c>
      <c r="F64" s="59" t="inlineStr">
        <f aca="false">='Calcs - Motion Model'!T68</f>
        <is>
          <t/>
        </is>
      </c>
      <c r="G64" s="63" t="inlineStr">
        <f aca="false">='Calcs - Motion Model'!U68</f>
        <is>
          <t/>
        </is>
      </c>
      <c r="P64" s="54"/>
      <c r="Q64" s="79" t="str">
        <f aca="false">IMPRODUCT(IMEXP(IMPRODUCT(IMLN(COMPLEX(0,freq)),T59)),B64)</f>
        <v>0</v>
      </c>
      <c r="R64" s="77" t="str">
        <f aca="false">IMPRODUCT(IMEXP(IMPRODUCT(IMLN(COMPLEX(0,freq)),T59)),C64)</f>
        <v>0</v>
      </c>
      <c r="S64" s="77" t="str">
        <f aca="false">IMPRODUCT(IMEXP(IMPRODUCT(IMLN(COMPLEX(0,freq)),T59)),D64)</f>
        <v>0</v>
      </c>
      <c r="T64" s="77" t="str">
        <f aca="false">IMPRODUCT(IMEXP(IMPRODUCT(IMLN(COMPLEX(0,freq)),T59)),E64)</f>
        <v>0</v>
      </c>
      <c r="U64" s="77" t="str">
        <f aca="false">IMPRODUCT(IMEXP(IMPRODUCT(IMLN(COMPLEX(0,freq)),T59)),F64)</f>
        <v>0</v>
      </c>
      <c r="V64" s="80" t="str">
        <f aca="false">IMPRODUCT(IMEXP(IMPRODUCT(IMLN(COMPLEX(0,freq)),T59)),G64)</f>
        <v>0</v>
      </c>
    </row>
    <row collapsed="false" customFormat="false" customHeight="false" hidden="false" ht="14.5" outlineLevel="0" r="65">
      <c r="A65" s="54"/>
      <c r="B65" s="62" t="inlineStr">
        <f aca="false">='Calcs - Motion Model'!P69</f>
        <is>
          <t/>
        </is>
      </c>
      <c r="C65" s="59" t="inlineStr">
        <f aca="false">='Calcs - Motion Model'!Q69</f>
        <is>
          <t/>
        </is>
      </c>
      <c r="D65" s="59" t="inlineStr">
        <f aca="false">='Calcs - Motion Model'!R69</f>
        <is>
          <t/>
        </is>
      </c>
      <c r="E65" s="59" t="inlineStr">
        <f aca="false">='Calcs - Motion Model'!S69</f>
        <is>
          <t/>
        </is>
      </c>
      <c r="F65" s="59" t="inlineStr">
        <f aca="false">='Calcs - Motion Model'!T69</f>
        <is>
          <t/>
        </is>
      </c>
      <c r="G65" s="63" t="inlineStr">
        <f aca="false">='Calcs - Motion Model'!U69</f>
        <is>
          <t/>
        </is>
      </c>
      <c r="P65" s="54"/>
      <c r="Q65" s="79" t="str">
        <f aca="false">IMPRODUCT(IMEXP(IMPRODUCT(IMLN(COMPLEX(0,freq)),T59)),B65)</f>
        <v>0</v>
      </c>
      <c r="R65" s="77" t="str">
        <f aca="false">IMPRODUCT(IMEXP(IMPRODUCT(IMLN(COMPLEX(0,freq)),T59)),C65)</f>
        <v>0</v>
      </c>
      <c r="S65" s="77" t="str">
        <f aca="false">IMPRODUCT(IMEXP(IMPRODUCT(IMLN(COMPLEX(0,freq)),T59)),D65)</f>
        <v>0</v>
      </c>
      <c r="T65" s="77" t="str">
        <f aca="false">IMPRODUCT(IMEXP(IMPRODUCT(IMLN(COMPLEX(0,freq)),T59)),E65)</f>
        <v>0</v>
      </c>
      <c r="U65" s="77" t="str">
        <f aca="false">IMPRODUCT(IMEXP(IMPRODUCT(IMLN(COMPLEX(0,freq)),T59)),F65)</f>
        <v>0</v>
      </c>
      <c r="V65" s="80" t="str">
        <f aca="false">IMPRODUCT(IMEXP(IMPRODUCT(IMLN(COMPLEX(0,freq)),T59)),G65)</f>
        <v>0</v>
      </c>
    </row>
    <row collapsed="false" customFormat="false" customHeight="false" hidden="false" ht="14.5" outlineLevel="0" r="66">
      <c r="A66" s="54"/>
      <c r="B66" s="70" t="inlineStr">
        <f aca="false">='Calcs - Motion Model'!P70</f>
        <is>
          <t/>
        </is>
      </c>
      <c r="C66" s="59" t="inlineStr">
        <f aca="false">='Calcs - Motion Model'!Q70</f>
        <is>
          <t/>
        </is>
      </c>
      <c r="D66" s="59" t="inlineStr">
        <f aca="false">='Calcs - Motion Model'!R70</f>
        <is>
          <t/>
        </is>
      </c>
      <c r="E66" s="59" t="inlineStr">
        <f aca="false">='Calcs - Motion Model'!S70</f>
        <is>
          <t/>
        </is>
      </c>
      <c r="F66" s="59" t="inlineStr">
        <f aca="false">='Calcs - Motion Model'!T70</f>
        <is>
          <t/>
        </is>
      </c>
      <c r="G66" s="71" t="inlineStr">
        <f aca="false">='Calcs - Motion Model'!U70</f>
        <is>
          <t/>
        </is>
      </c>
      <c r="P66" s="54"/>
      <c r="Q66" s="81" t="str">
        <f aca="false">IMPRODUCT(IMEXP(IMPRODUCT(IMLN(COMPLEX(0,freq)),T59)),B66)</f>
        <v>0</v>
      </c>
      <c r="R66" s="77" t="str">
        <f aca="false">IMPRODUCT(IMEXP(IMPRODUCT(IMLN(COMPLEX(0,freq)),T59)),C66)</f>
        <v>0</v>
      </c>
      <c r="S66" s="77" t="str">
        <f aca="false">IMPRODUCT(IMEXP(IMPRODUCT(IMLN(COMPLEX(0,freq)),T59)),D66)</f>
        <v>-0.248006609999998-1.73182090144948e-15i</v>
      </c>
      <c r="T66" s="77" t="str">
        <f aca="false">IMPRODUCT(IMEXP(IMPRODUCT(IMLN(COMPLEX(0,freq)),T59)),E66)</f>
        <v>0.000252809999999998+1.76536279454585e-18i</v>
      </c>
      <c r="U66" s="77" t="str">
        <f aca="false">IMPRODUCT(IMEXP(IMPRODUCT(IMLN(COMPLEX(0,freq)),T59)),F66)</f>
        <v>0</v>
      </c>
      <c r="V66" s="82" t="str">
        <f aca="false">IMPRODUCT(IMEXP(IMPRODUCT(IMLN(COMPLEX(0,freq)),T59)),G66)</f>
        <v>0</v>
      </c>
    </row>
    <row collapsed="false" customFormat="false" customHeight="true" hidden="false" ht="24.6" outlineLevel="0" r="69">
      <c r="A69" s="17" t="s">
        <v>361</v>
      </c>
      <c r="B69" s="17"/>
      <c r="C69" s="17"/>
      <c r="D69" s="17"/>
      <c r="E69" s="17"/>
      <c r="F69" s="17"/>
      <c r="G69" s="17"/>
      <c r="H69" s="17"/>
      <c r="I69" s="17"/>
      <c r="J69" s="17"/>
      <c r="P69" s="17" t="s">
        <v>361</v>
      </c>
      <c r="Q69" s="17"/>
      <c r="R69" s="17"/>
      <c r="S69" s="17"/>
      <c r="T69" s="17"/>
      <c r="U69" s="17"/>
      <c r="V69" s="17"/>
      <c r="W69" s="17"/>
      <c r="X69" s="17"/>
      <c r="Y69" s="17"/>
    </row>
    <row collapsed="false" customFormat="false" customHeight="true" hidden="false" ht="86.55" outlineLevel="0" r="70">
      <c r="A70" s="16" t="s">
        <v>360</v>
      </c>
      <c r="B70" s="16"/>
      <c r="C70" s="16"/>
      <c r="D70" s="16"/>
      <c r="E70" s="16"/>
      <c r="F70" s="16"/>
      <c r="G70" s="16"/>
      <c r="H70" s="16"/>
      <c r="I70" s="16"/>
      <c r="J70" s="16"/>
      <c r="P70" s="16" t="s">
        <v>373</v>
      </c>
      <c r="Q70" s="16"/>
      <c r="R70" s="16"/>
      <c r="S70" s="16"/>
      <c r="T70" s="16"/>
      <c r="U70" s="16"/>
      <c r="V70" s="16"/>
      <c r="W70" s="16"/>
      <c r="X70" s="16"/>
      <c r="Y70" s="16"/>
    </row>
    <row collapsed="false" customFormat="false" customHeight="true" hidden="false" ht="17.9" outlineLevel="0" r="71">
      <c r="A71" s="50" t="s">
        <v>356</v>
      </c>
      <c r="B71" s="50"/>
      <c r="C71" s="50"/>
      <c r="D71" s="50"/>
      <c r="E71" s="50"/>
      <c r="F71" s="50"/>
      <c r="G71" s="50"/>
      <c r="P71" s="50" t="s">
        <v>356</v>
      </c>
      <c r="Q71" s="50"/>
      <c r="R71" s="50"/>
      <c r="S71" s="50"/>
      <c r="T71" s="50"/>
      <c r="U71" s="50"/>
      <c r="V71" s="50"/>
    </row>
    <row collapsed="false" customFormat="false" customHeight="false" hidden="false" ht="14.5" outlineLevel="0" r="72">
      <c r="A72" s="44" t="s">
        <v>191</v>
      </c>
      <c r="B72" s="44"/>
      <c r="C72" s="44"/>
      <c r="E72" s="20" t="n">
        <f aca="false">='Calcs - Motion Model'!S76</f>
        <v>0</v>
      </c>
      <c r="P72" s="44" t="s">
        <v>191</v>
      </c>
      <c r="Q72" s="44"/>
      <c r="R72" s="44"/>
      <c r="T72" s="20" t="n">
        <f aca="false">E72</f>
        <v>0</v>
      </c>
    </row>
    <row collapsed="false" customFormat="false" customHeight="false" hidden="false" ht="14.5" outlineLevel="0" r="73">
      <c r="A73" s="54"/>
      <c r="B73" s="54"/>
      <c r="C73" s="54"/>
      <c r="D73" s="54"/>
      <c r="E73" s="54"/>
      <c r="F73" s="54"/>
      <c r="G73" s="54"/>
      <c r="P73" s="54"/>
      <c r="Q73" s="54"/>
      <c r="R73" s="54"/>
      <c r="S73" s="54"/>
      <c r="T73" s="54"/>
      <c r="U73" s="54"/>
      <c r="V73" s="54"/>
    </row>
    <row collapsed="false" customFormat="false" customHeight="false" hidden="false" ht="14.5" outlineLevel="0" r="74">
      <c r="A74" s="54"/>
      <c r="B74" s="58" t="inlineStr">
        <f aca="false">='Calcs - Motion Model'!P78</f>
        <is>
          <t/>
        </is>
      </c>
      <c r="C74" s="59" t="inlineStr">
        <f aca="false">='Calcs - Motion Model'!Q78</f>
        <is>
          <t/>
        </is>
      </c>
      <c r="D74" s="59" t="inlineStr">
        <f aca="false">='Calcs - Motion Model'!R78</f>
        <is>
          <t/>
        </is>
      </c>
      <c r="E74" s="59" t="inlineStr">
        <f aca="false">='Calcs - Motion Model'!S78</f>
        <is>
          <t/>
        </is>
      </c>
      <c r="F74" s="59" t="inlineStr">
        <f aca="false">='Calcs - Motion Model'!T78</f>
        <is>
          <t/>
        </is>
      </c>
      <c r="G74" s="60" t="inlineStr">
        <f aca="false">='Calcs - Motion Model'!U78</f>
        <is>
          <t/>
        </is>
      </c>
      <c r="P74" s="54"/>
      <c r="Q74" s="76" t="str">
        <f aca="false">IMPRODUCT(IMEXP(IMPRODUCT(IMLN(COMPLEX(0,freq)),T72)),B74)</f>
        <v>2.5</v>
      </c>
      <c r="R74" s="77" t="str">
        <f aca="false">IMPRODUCT(IMEXP(IMPRODUCT(IMLN(COMPLEX(0,freq)),T72)),C74)</f>
        <v>1.3</v>
      </c>
      <c r="S74" s="77" t="str">
        <f aca="false">IMPRODUCT(IMEXP(IMPRODUCT(IMLN(COMPLEX(0,freq)),T72)),D74)</f>
        <v>-8.8</v>
      </c>
      <c r="T74" s="77" t="str">
        <f aca="false">IMPRODUCT(IMEXP(IMPRODUCT(IMLN(COMPLEX(0,freq)),T72)),E74)</f>
        <v>3</v>
      </c>
      <c r="U74" s="77" t="str">
        <f aca="false">IMPRODUCT(IMEXP(IMPRODUCT(IMLN(COMPLEX(0,freq)),T72)),F74)</f>
        <v>0</v>
      </c>
      <c r="V74" s="78" t="str">
        <f aca="false">IMPRODUCT(IMEXP(IMPRODUCT(IMLN(COMPLEX(0,freq)),T72)),G74)</f>
        <v>12.4</v>
      </c>
    </row>
    <row collapsed="false" customFormat="false" customHeight="false" hidden="false" ht="14.5" outlineLevel="0" r="75">
      <c r="A75" s="54"/>
      <c r="B75" s="62" t="inlineStr">
        <f aca="false">='Calcs - Motion Model'!P79</f>
        <is>
          <t/>
        </is>
      </c>
      <c r="C75" s="59" t="inlineStr">
        <f aca="false">='Calcs - Motion Model'!Q79</f>
        <is>
          <t/>
        </is>
      </c>
      <c r="D75" s="59" t="inlineStr">
        <f aca="false">='Calcs - Motion Model'!R79</f>
        <is>
          <t/>
        </is>
      </c>
      <c r="E75" s="59" t="inlineStr">
        <f aca="false">='Calcs - Motion Model'!S79</f>
        <is>
          <t/>
        </is>
      </c>
      <c r="F75" s="59" t="inlineStr">
        <f aca="false">='Calcs - Motion Model'!T79</f>
        <is>
          <t/>
        </is>
      </c>
      <c r="G75" s="63" t="inlineStr">
        <f aca="false">='Calcs - Motion Model'!U79</f>
        <is>
          <t/>
        </is>
      </c>
      <c r="P75" s="54"/>
      <c r="Q75" s="79" t="str">
        <f aca="false">IMPRODUCT(IMEXP(IMPRODUCT(IMLN(COMPLEX(0,freq)),T72)),B75)</f>
        <v>0</v>
      </c>
      <c r="R75" s="77" t="str">
        <f aca="false">IMPRODUCT(IMEXP(IMPRODUCT(IMLN(COMPLEX(0,freq)),T72)),C75)</f>
        <v>0</v>
      </c>
      <c r="S75" s="77" t="str">
        <f aca="false">IMPRODUCT(IMEXP(IMPRODUCT(IMLN(COMPLEX(0,freq)),T72)),D75)</f>
        <v>0</v>
      </c>
      <c r="T75" s="77" t="str">
        <f aca="false">IMPRODUCT(IMEXP(IMPRODUCT(IMLN(COMPLEX(0,freq)),T72)),E75)</f>
        <v>0</v>
      </c>
      <c r="U75" s="77" t="str">
        <f aca="false">IMPRODUCT(IMEXP(IMPRODUCT(IMLN(COMPLEX(0,freq)),T72)),F75)</f>
        <v>0</v>
      </c>
      <c r="V75" s="80" t="str">
        <f aca="false">IMPRODUCT(IMEXP(IMPRODUCT(IMLN(COMPLEX(0,freq)),T72)),G75)</f>
        <v>0</v>
      </c>
    </row>
    <row collapsed="false" customFormat="false" customHeight="false" hidden="false" ht="14.5" outlineLevel="0" r="76">
      <c r="A76" s="54"/>
      <c r="B76" s="62" t="inlineStr">
        <f aca="false">='Calcs - Motion Model'!P80</f>
        <is>
          <t/>
        </is>
      </c>
      <c r="C76" s="59" t="inlineStr">
        <f aca="false">='Calcs - Motion Model'!Q80</f>
        <is>
          <t/>
        </is>
      </c>
      <c r="D76" s="59" t="inlineStr">
        <f aca="false">='Calcs - Motion Model'!R80</f>
        <is>
          <t/>
        </is>
      </c>
      <c r="E76" s="59" t="inlineStr">
        <f aca="false">='Calcs - Motion Model'!S80</f>
        <is>
          <t/>
        </is>
      </c>
      <c r="F76" s="59" t="inlineStr">
        <f aca="false">='Calcs - Motion Model'!T80</f>
        <is>
          <t/>
        </is>
      </c>
      <c r="G76" s="63" t="inlineStr">
        <f aca="false">='Calcs - Motion Model'!U80</f>
        <is>
          <t/>
        </is>
      </c>
      <c r="P76" s="54"/>
      <c r="Q76" s="79" t="str">
        <f aca="false">IMPRODUCT(IMEXP(IMPRODUCT(IMLN(COMPLEX(0,freq)),T72)),B76)</f>
        <v>3.58</v>
      </c>
      <c r="R76" s="77" t="str">
        <f aca="false">IMPRODUCT(IMEXP(IMPRODUCT(IMLN(COMPLEX(0,freq)),T72)),C76)</f>
        <v>8.95</v>
      </c>
      <c r="S76" s="77" t="str">
        <f aca="false">IMPRODUCT(IMEXP(IMPRODUCT(IMLN(COMPLEX(0,freq)),T72)),D76)</f>
        <v>132</v>
      </c>
      <c r="T76" s="77" t="str">
        <f aca="false">IMPRODUCT(IMEXP(IMPRODUCT(IMLN(COMPLEX(0,freq)),T72)),E76)</f>
        <v>6.87</v>
      </c>
      <c r="U76" s="77" t="str">
        <f aca="false">IMPRODUCT(IMEXP(IMPRODUCT(IMLN(COMPLEX(0,freq)),T72)),F76)</f>
        <v>9.328</v>
      </c>
      <c r="V76" s="80" t="str">
        <f aca="false">IMPRODUCT(IMEXP(IMPRODUCT(IMLN(COMPLEX(0,freq)),T72)),G76)</f>
        <v>3.5</v>
      </c>
    </row>
    <row collapsed="false" customFormat="false" customHeight="false" hidden="false" ht="14.5" outlineLevel="0" r="77">
      <c r="A77" s="54"/>
      <c r="B77" s="62" t="inlineStr">
        <f aca="false">='Calcs - Motion Model'!P81</f>
        <is>
          <t/>
        </is>
      </c>
      <c r="C77" s="59" t="inlineStr">
        <f aca="false">='Calcs - Motion Model'!Q81</f>
        <is>
          <t/>
        </is>
      </c>
      <c r="D77" s="59" t="inlineStr">
        <f aca="false">='Calcs - Motion Model'!R81</f>
        <is>
          <t/>
        </is>
      </c>
      <c r="E77" s="59" t="inlineStr">
        <f aca="false">='Calcs - Motion Model'!S81</f>
        <is>
          <t/>
        </is>
      </c>
      <c r="F77" s="59" t="inlineStr">
        <f aca="false">='Calcs - Motion Model'!T81</f>
        <is>
          <t/>
        </is>
      </c>
      <c r="G77" s="63" t="inlineStr">
        <f aca="false">='Calcs - Motion Model'!U81</f>
        <is>
          <t/>
        </is>
      </c>
      <c r="P77" s="54"/>
      <c r="Q77" s="79" t="str">
        <f aca="false">IMPRODUCT(IMEXP(IMPRODUCT(IMLN(COMPLEX(0,freq)),T72)),B77)</f>
        <v>0</v>
      </c>
      <c r="R77" s="77" t="str">
        <f aca="false">IMPRODUCT(IMEXP(IMPRODUCT(IMLN(COMPLEX(0,freq)),T72)),C77)</f>
        <v>0</v>
      </c>
      <c r="S77" s="77" t="str">
        <f aca="false">IMPRODUCT(IMEXP(IMPRODUCT(IMLN(COMPLEX(0,freq)),T72)),D77)</f>
        <v>0</v>
      </c>
      <c r="T77" s="77" t="str">
        <f aca="false">IMPRODUCT(IMEXP(IMPRODUCT(IMLN(COMPLEX(0,freq)),T72)),E77)</f>
        <v>0</v>
      </c>
      <c r="U77" s="77" t="str">
        <f aca="false">IMPRODUCT(IMEXP(IMPRODUCT(IMLN(COMPLEX(0,freq)),T72)),F77)</f>
        <v>0</v>
      </c>
      <c r="V77" s="80" t="str">
        <f aca="false">IMPRODUCT(IMEXP(IMPRODUCT(IMLN(COMPLEX(0,freq)),T72)),G77)</f>
        <v>0</v>
      </c>
    </row>
    <row collapsed="false" customFormat="false" customHeight="false" hidden="false" ht="14.5" outlineLevel="0" r="78">
      <c r="A78" s="54"/>
      <c r="B78" s="62" t="inlineStr">
        <f aca="false">='Calcs - Motion Model'!P82</f>
        <is>
          <t/>
        </is>
      </c>
      <c r="C78" s="59" t="inlineStr">
        <f aca="false">='Calcs - Motion Model'!Q82</f>
        <is>
          <t/>
        </is>
      </c>
      <c r="D78" s="59" t="inlineStr">
        <f aca="false">='Calcs - Motion Model'!R82</f>
        <is>
          <t/>
        </is>
      </c>
      <c r="E78" s="59" t="inlineStr">
        <f aca="false">='Calcs - Motion Model'!S82</f>
        <is>
          <t/>
        </is>
      </c>
      <c r="F78" s="59" t="inlineStr">
        <f aca="false">='Calcs - Motion Model'!T82</f>
        <is>
          <t/>
        </is>
      </c>
      <c r="G78" s="63" t="inlineStr">
        <f aca="false">='Calcs - Motion Model'!U82</f>
        <is>
          <t/>
        </is>
      </c>
      <c r="P78" s="54"/>
      <c r="Q78" s="79" t="str">
        <f aca="false">IMPRODUCT(IMEXP(IMPRODUCT(IMLN(COMPLEX(0,freq)),T72)),B78)</f>
        <v>0</v>
      </c>
      <c r="R78" s="77" t="str">
        <f aca="false">IMPRODUCT(IMEXP(IMPRODUCT(IMLN(COMPLEX(0,freq)),T72)),C78)</f>
        <v>0</v>
      </c>
      <c r="S78" s="77" t="str">
        <f aca="false">IMPRODUCT(IMEXP(IMPRODUCT(IMLN(COMPLEX(0,freq)),T72)),D78)</f>
        <v>0</v>
      </c>
      <c r="T78" s="77" t="str">
        <f aca="false">IMPRODUCT(IMEXP(IMPRODUCT(IMLN(COMPLEX(0,freq)),T72)),E78)</f>
        <v>0</v>
      </c>
      <c r="U78" s="77" t="str">
        <f aca="false">IMPRODUCT(IMEXP(IMPRODUCT(IMLN(COMPLEX(0,freq)),T72)),F78)</f>
        <v>0</v>
      </c>
      <c r="V78" s="80" t="str">
        <f aca="false">IMPRODUCT(IMEXP(IMPRODUCT(IMLN(COMPLEX(0,freq)),T72)),G78)</f>
        <v>0</v>
      </c>
    </row>
    <row collapsed="false" customFormat="false" customHeight="false" hidden="false" ht="14.5" outlineLevel="0" r="79">
      <c r="A79" s="54"/>
      <c r="B79" s="70" t="inlineStr">
        <f aca="false">='Calcs - Motion Model'!P83</f>
        <is>
          <t/>
        </is>
      </c>
      <c r="C79" s="59" t="inlineStr">
        <f aca="false">='Calcs - Motion Model'!Q83</f>
        <is>
          <t/>
        </is>
      </c>
      <c r="D79" s="59" t="inlineStr">
        <f aca="false">='Calcs - Motion Model'!R83</f>
        <is>
          <t/>
        </is>
      </c>
      <c r="E79" s="59" t="inlineStr">
        <f aca="false">='Calcs - Motion Model'!S83</f>
        <is>
          <t/>
        </is>
      </c>
      <c r="F79" s="59" t="inlineStr">
        <f aca="false">='Calcs - Motion Model'!T83</f>
        <is>
          <t/>
        </is>
      </c>
      <c r="G79" s="71" t="inlineStr">
        <f aca="false">='Calcs - Motion Model'!U83</f>
        <is>
          <t/>
        </is>
      </c>
      <c r="P79" s="54"/>
      <c r="Q79" s="81" t="str">
        <f aca="false">IMPRODUCT(IMEXP(IMPRODUCT(IMLN(COMPLEX(0,freq)),T72)),B79)</f>
        <v>0</v>
      </c>
      <c r="R79" s="77" t="str">
        <f aca="false">IMPRODUCT(IMEXP(IMPRODUCT(IMLN(COMPLEX(0,freq)),T72)),C79)</f>
        <v>0</v>
      </c>
      <c r="S79" s="77" t="str">
        <f aca="false">IMPRODUCT(IMEXP(IMPRODUCT(IMLN(COMPLEX(0,freq)),T72)),D79)</f>
        <v>0</v>
      </c>
      <c r="T79" s="77" t="str">
        <f aca="false">IMPRODUCT(IMEXP(IMPRODUCT(IMLN(COMPLEX(0,freq)),T72)),E79)</f>
        <v>0</v>
      </c>
      <c r="U79" s="77" t="str">
        <f aca="false">IMPRODUCT(IMEXP(IMPRODUCT(IMLN(COMPLEX(0,freq)),T72)),F79)</f>
        <v>0</v>
      </c>
      <c r="V79" s="82" t="str">
        <f aca="false">IMPRODUCT(IMEXP(IMPRODUCT(IMLN(COMPLEX(0,freq)),T72)),G79)</f>
        <v>0</v>
      </c>
    </row>
    <row collapsed="false" customFormat="false" customHeight="true" hidden="false" ht="17.9" outlineLevel="0" r="81">
      <c r="A81" s="50" t="s">
        <v>356</v>
      </c>
      <c r="B81" s="50"/>
      <c r="C81" s="50"/>
      <c r="D81" s="50"/>
      <c r="E81" s="50"/>
      <c r="F81" s="50"/>
      <c r="G81" s="50"/>
      <c r="P81" s="50" t="s">
        <v>356</v>
      </c>
      <c r="Q81" s="50"/>
      <c r="R81" s="50"/>
      <c r="S81" s="50"/>
      <c r="T81" s="50"/>
      <c r="U81" s="50"/>
      <c r="V81" s="50"/>
    </row>
    <row collapsed="false" customFormat="false" customHeight="false" hidden="false" ht="14.5" outlineLevel="0" r="82">
      <c r="A82" s="44" t="s">
        <v>191</v>
      </c>
      <c r="B82" s="44"/>
      <c r="C82" s="44"/>
      <c r="E82" s="20" t="n">
        <f aca="false">='Calcs - Motion Model'!S86</f>
        <v>1</v>
      </c>
      <c r="P82" s="44" t="s">
        <v>191</v>
      </c>
      <c r="Q82" s="44"/>
      <c r="R82" s="44"/>
      <c r="T82" s="20" t="n">
        <f aca="false">E82</f>
        <v>1</v>
      </c>
    </row>
    <row collapsed="false" customFormat="false" customHeight="false" hidden="false" ht="14.5" outlineLevel="0" r="83">
      <c r="A83" s="54"/>
      <c r="B83" s="54"/>
      <c r="C83" s="54"/>
      <c r="D83" s="54"/>
      <c r="E83" s="54"/>
      <c r="F83" s="54"/>
      <c r="G83" s="54"/>
      <c r="P83" s="54"/>
      <c r="Q83" s="54"/>
      <c r="R83" s="54"/>
      <c r="S83" s="54"/>
      <c r="T83" s="54"/>
      <c r="U83" s="54"/>
      <c r="V83" s="54"/>
    </row>
    <row collapsed="false" customFormat="false" customHeight="false" hidden="false" ht="14.5" outlineLevel="0" r="84">
      <c r="A84" s="54"/>
      <c r="B84" s="58" t="inlineStr">
        <f aca="false">='Calcs - Motion Model'!P88</f>
        <is>
          <t/>
        </is>
      </c>
      <c r="C84" s="59" t="inlineStr">
        <f aca="false">='Calcs - Motion Model'!Q88</f>
        <is>
          <t/>
        </is>
      </c>
      <c r="D84" s="59" t="inlineStr">
        <f aca="false">='Calcs - Motion Model'!R88</f>
        <is>
          <t/>
        </is>
      </c>
      <c r="E84" s="59" t="inlineStr">
        <f aca="false">='Calcs - Motion Model'!S88</f>
        <is>
          <t/>
        </is>
      </c>
      <c r="F84" s="59" t="inlineStr">
        <f aca="false">='Calcs - Motion Model'!T88</f>
        <is>
          <t/>
        </is>
      </c>
      <c r="G84" s="60" t="inlineStr">
        <f aca="false">='Calcs - Motion Model'!U88</f>
        <is>
          <t/>
        </is>
      </c>
      <c r="P84" s="54"/>
      <c r="Q84" s="76" t="str">
        <f aca="false">IMPRODUCT(IMEXP(IMPRODUCT(IMLN(COMPLEX(0,freq)),T82)),B84)</f>
        <v>-0</v>
      </c>
      <c r="R84" s="77" t="str">
        <f aca="false">IMPRODUCT(IMEXP(IMPRODUCT(IMLN(COMPLEX(0,freq)),T82)),C84)</f>
        <v>-0</v>
      </c>
      <c r="S84" s="77" t="str">
        <f aca="false">IMPRODUCT(IMEXP(IMPRODUCT(IMLN(COMPLEX(0,freq)),T82)),D84)</f>
        <v>-0</v>
      </c>
      <c r="T84" s="77" t="str">
        <f aca="false">IMPRODUCT(IMEXP(IMPRODUCT(IMLN(COMPLEX(0,freq)),T82)),E84)</f>
        <v>-0</v>
      </c>
      <c r="U84" s="77" t="str">
        <f aca="false">IMPRODUCT(IMEXP(IMPRODUCT(IMLN(COMPLEX(0,freq)),T82)),F84)</f>
        <v>-0</v>
      </c>
      <c r="V84" s="78" t="str">
        <f aca="false">IMPRODUCT(IMEXP(IMPRODUCT(IMLN(COMPLEX(0,freq)),T82)),G84)</f>
        <v>-0</v>
      </c>
    </row>
    <row collapsed="false" customFormat="false" customHeight="false" hidden="false" ht="14.5" outlineLevel="0" r="85">
      <c r="A85" s="54"/>
      <c r="B85" s="62" t="inlineStr">
        <f aca="false">='Calcs - Motion Model'!P89</f>
        <is>
          <t/>
        </is>
      </c>
      <c r="C85" s="59" t="inlineStr">
        <f aca="false">='Calcs - Motion Model'!Q89</f>
        <is>
          <t/>
        </is>
      </c>
      <c r="D85" s="59" t="inlineStr">
        <f aca="false">='Calcs - Motion Model'!R89</f>
        <is>
          <t/>
        </is>
      </c>
      <c r="E85" s="59" t="inlineStr">
        <f aca="false">='Calcs - Motion Model'!S89</f>
        <is>
          <t/>
        </is>
      </c>
      <c r="F85" s="59" t="inlineStr">
        <f aca="false">='Calcs - Motion Model'!T89</f>
        <is>
          <t/>
        </is>
      </c>
      <c r="G85" s="63" t="inlineStr">
        <f aca="false">='Calcs - Motion Model'!U89</f>
        <is>
          <t/>
        </is>
      </c>
      <c r="P85" s="54"/>
      <c r="Q85" s="79" t="str">
        <f aca="false">IMPRODUCT(IMEXP(IMPRODUCT(IMLN(COMPLEX(0,freq)),T82)),B85)</f>
        <v>-0</v>
      </c>
      <c r="R85" s="77" t="str">
        <f aca="false">IMPRODUCT(IMEXP(IMPRODUCT(IMLN(COMPLEX(0,freq)),T82)),C85)</f>
        <v>-0</v>
      </c>
      <c r="S85" s="77" t="str">
        <f aca="false">IMPRODUCT(IMEXP(IMPRODUCT(IMLN(COMPLEX(0,freq)),T82)),D85)</f>
        <v>-0</v>
      </c>
      <c r="T85" s="77" t="str">
        <f aca="false">IMPRODUCT(IMEXP(IMPRODUCT(IMLN(COMPLEX(0,freq)),T82)),E85)</f>
        <v>-0</v>
      </c>
      <c r="U85" s="77" t="str">
        <f aca="false">IMPRODUCT(IMEXP(IMPRODUCT(IMLN(COMPLEX(0,freq)),T82)),F85)</f>
        <v>-0</v>
      </c>
      <c r="V85" s="80" t="str">
        <f aca="false">IMPRODUCT(IMEXP(IMPRODUCT(IMLN(COMPLEX(0,freq)),T82)),G85)</f>
        <v>-0</v>
      </c>
    </row>
    <row collapsed="false" customFormat="false" customHeight="false" hidden="false" ht="14.5" outlineLevel="0" r="86">
      <c r="A86" s="54"/>
      <c r="B86" s="62" t="inlineStr">
        <f aca="false">='Calcs - Motion Model'!P90</f>
        <is>
          <t/>
        </is>
      </c>
      <c r="C86" s="59" t="inlineStr">
        <f aca="false">='Calcs - Motion Model'!Q90</f>
        <is>
          <t/>
        </is>
      </c>
      <c r="D86" s="59" t="inlineStr">
        <f aca="false">='Calcs - Motion Model'!R90</f>
        <is>
          <t/>
        </is>
      </c>
      <c r="E86" s="59" t="inlineStr">
        <f aca="false">='Calcs - Motion Model'!S90</f>
        <is>
          <t/>
        </is>
      </c>
      <c r="F86" s="59" t="inlineStr">
        <f aca="false">='Calcs - Motion Model'!T90</f>
        <is>
          <t/>
        </is>
      </c>
      <c r="G86" s="63" t="inlineStr">
        <f aca="false">='Calcs - Motion Model'!U90</f>
        <is>
          <t/>
        </is>
      </c>
      <c r="P86" s="54"/>
      <c r="Q86" s="79" t="str">
        <f aca="false">IMPRODUCT(IMEXP(IMPRODUCT(IMLN(COMPLEX(0,freq)),T82)),B86)</f>
        <v>-3.64730615099569e-15+1.04462999999999i</v>
      </c>
      <c r="R86" s="77" t="str">
        <f aca="false">IMPRODUCT(IMEXP(IMPRODUCT(IMLN(COMPLEX(0,freq)),T82)),C86)</f>
        <v>-0</v>
      </c>
      <c r="S86" s="77" t="str">
        <f aca="false">IMPRODUCT(IMEXP(IMPRODUCT(IMLN(COMPLEX(0,freq)),T82)),D86)</f>
        <v>3.23372272900303e-13-92.6174999999995i</v>
      </c>
      <c r="T86" s="77" t="str">
        <f aca="false">IMPRODUCT(IMEXP(IMPRODUCT(IMLN(COMPLEX(0,freq)),T82)),E86)</f>
        <v>-0</v>
      </c>
      <c r="U86" s="77" t="str">
        <f aca="false">IMPRODUCT(IMEXP(IMPRODUCT(IMLN(COMPLEX(0,freq)),T82)),F86)</f>
        <v>-0</v>
      </c>
      <c r="V86" s="80" t="str">
        <f aca="false">IMPRODUCT(IMEXP(IMPRODUCT(IMLN(COMPLEX(0,freq)),T82)),G86)</f>
        <v>-0</v>
      </c>
    </row>
    <row collapsed="false" customFormat="false" customHeight="false" hidden="false" ht="14.5" outlineLevel="0" r="87">
      <c r="A87" s="54"/>
      <c r="B87" s="62" t="inlineStr">
        <f aca="false">='Calcs - Motion Model'!P91</f>
        <is>
          <t/>
        </is>
      </c>
      <c r="C87" s="59" t="inlineStr">
        <f aca="false">='Calcs - Motion Model'!Q91</f>
        <is>
          <t/>
        </is>
      </c>
      <c r="D87" s="59" t="inlineStr">
        <f aca="false">='Calcs - Motion Model'!R91</f>
        <is>
          <t/>
        </is>
      </c>
      <c r="E87" s="59" t="inlineStr">
        <f aca="false">='Calcs - Motion Model'!S91</f>
        <is>
          <t/>
        </is>
      </c>
      <c r="F87" s="59" t="inlineStr">
        <f aca="false">='Calcs - Motion Model'!T91</f>
        <is>
          <t/>
        </is>
      </c>
      <c r="G87" s="63" t="inlineStr">
        <f aca="false">='Calcs - Motion Model'!U91</f>
        <is>
          <t/>
        </is>
      </c>
      <c r="P87" s="54"/>
      <c r="Q87" s="79" t="str">
        <f aca="false">IMPRODUCT(IMEXP(IMPRODUCT(IMLN(COMPLEX(0,freq)),T82)),B87)</f>
        <v>-0</v>
      </c>
      <c r="R87" s="77" t="str">
        <f aca="false">IMPRODUCT(IMEXP(IMPRODUCT(IMLN(COMPLEX(0,freq)),T82)),C87)</f>
        <v>-0</v>
      </c>
      <c r="S87" s="77" t="str">
        <f aca="false">IMPRODUCT(IMEXP(IMPRODUCT(IMLN(COMPLEX(0,freq)),T82)),D87)</f>
        <v>-0</v>
      </c>
      <c r="T87" s="77" t="str">
        <f aca="false">IMPRODUCT(IMEXP(IMPRODUCT(IMLN(COMPLEX(0,freq)),T82)),E87)</f>
        <v>-0</v>
      </c>
      <c r="U87" s="77" t="str">
        <f aca="false">IMPRODUCT(IMEXP(IMPRODUCT(IMLN(COMPLEX(0,freq)),T82)),F87)</f>
        <v>-0</v>
      </c>
      <c r="V87" s="80" t="str">
        <f aca="false">IMPRODUCT(IMEXP(IMPRODUCT(IMLN(COMPLEX(0,freq)),T82)),G87)</f>
        <v>-0</v>
      </c>
    </row>
    <row collapsed="false" customFormat="false" customHeight="false" hidden="false" ht="14.5" outlineLevel="0" r="88">
      <c r="A88" s="54"/>
      <c r="B88" s="62" t="inlineStr">
        <f aca="false">='Calcs - Motion Model'!P92</f>
        <is>
          <t/>
        </is>
      </c>
      <c r="C88" s="59" t="inlineStr">
        <f aca="false">='Calcs - Motion Model'!Q92</f>
        <is>
          <t/>
        </is>
      </c>
      <c r="D88" s="59" t="inlineStr">
        <f aca="false">='Calcs - Motion Model'!R92</f>
        <is>
          <t/>
        </is>
      </c>
      <c r="E88" s="59" t="inlineStr">
        <f aca="false">='Calcs - Motion Model'!S92</f>
        <is>
          <t/>
        </is>
      </c>
      <c r="F88" s="59" t="inlineStr">
        <f aca="false">='Calcs - Motion Model'!T92</f>
        <is>
          <t/>
        </is>
      </c>
      <c r="G88" s="63" t="inlineStr">
        <f aca="false">='Calcs - Motion Model'!U92</f>
        <is>
          <t/>
        </is>
      </c>
      <c r="P88" s="54"/>
      <c r="Q88" s="79" t="str">
        <f aca="false">IMPRODUCT(IMEXP(IMPRODUCT(IMLN(COMPLEX(0,freq)),T82)),B88)</f>
        <v>-0</v>
      </c>
      <c r="R88" s="77" t="str">
        <f aca="false">IMPRODUCT(IMEXP(IMPRODUCT(IMLN(COMPLEX(0,freq)),T82)),C88)</f>
        <v>2.54423197717096e-15-0.728696999999996i</v>
      </c>
      <c r="S88" s="77" t="str">
        <f aca="false">IMPRODUCT(IMEXP(IMPRODUCT(IMLN(COMPLEX(0,freq)),T82)),D88)</f>
        <v>-0</v>
      </c>
      <c r="T88" s="77" t="str">
        <f aca="false">IMPRODUCT(IMEXP(IMPRODUCT(IMLN(COMPLEX(0,freq)),T82)),E88)</f>
        <v>-0</v>
      </c>
      <c r="U88" s="77" t="str">
        <f aca="false">IMPRODUCT(IMEXP(IMPRODUCT(IMLN(COMPLEX(0,freq)),T82)),F88)</f>
        <v>-1.79867152651842e-15+0.515159999999997i</v>
      </c>
      <c r="V88" s="80" t="str">
        <f aca="false">IMPRODUCT(IMEXP(IMPRODUCT(IMLN(COMPLEX(0,freq)),T82)),G88)</f>
        <v>-0</v>
      </c>
    </row>
    <row collapsed="false" customFormat="false" customHeight="false" hidden="false" ht="14.5" outlineLevel="0" r="89">
      <c r="A89" s="54"/>
      <c r="B89" s="70" t="inlineStr">
        <f aca="false">='Calcs - Motion Model'!P93</f>
        <is>
          <t/>
        </is>
      </c>
      <c r="C89" s="59" t="inlineStr">
        <f aca="false">='Calcs - Motion Model'!Q93</f>
        <is>
          <t/>
        </is>
      </c>
      <c r="D89" s="59" t="inlineStr">
        <f aca="false">='Calcs - Motion Model'!R93</f>
        <is>
          <t/>
        </is>
      </c>
      <c r="E89" s="59" t="inlineStr">
        <f aca="false">='Calcs - Motion Model'!S93</f>
        <is>
          <t/>
        </is>
      </c>
      <c r="F89" s="59" t="inlineStr">
        <f aca="false">='Calcs - Motion Model'!T93</f>
        <is>
          <t/>
        </is>
      </c>
      <c r="G89" s="71" t="inlineStr">
        <f aca="false">='Calcs - Motion Model'!U93</f>
        <is>
          <t/>
        </is>
      </c>
      <c r="P89" s="54"/>
      <c r="Q89" s="81" t="str">
        <f aca="false">IMPRODUCT(IMEXP(IMPRODUCT(IMLN(COMPLEX(0,freq)),T82)),B89)</f>
        <v>-0</v>
      </c>
      <c r="R89" s="77" t="str">
        <f aca="false">IMPRODUCT(IMEXP(IMPRODUCT(IMLN(COMPLEX(0,freq)),T82)),C89)</f>
        <v>-0</v>
      </c>
      <c r="S89" s="77" t="str">
        <f aca="false">IMPRODUCT(IMEXP(IMPRODUCT(IMLN(COMPLEX(0,freq)),T82)),D89)</f>
        <v>-0</v>
      </c>
      <c r="T89" s="77" t="str">
        <f aca="false">IMPRODUCT(IMEXP(IMPRODUCT(IMLN(COMPLEX(0,freq)),T82)),E89)</f>
        <v>-0</v>
      </c>
      <c r="U89" s="77" t="str">
        <f aca="false">IMPRODUCT(IMEXP(IMPRODUCT(IMLN(COMPLEX(0,freq)),T82)),F89)</f>
        <v>-0</v>
      </c>
      <c r="V89" s="82" t="str">
        <f aca="false">IMPRODUCT(IMEXP(IMPRODUCT(IMLN(COMPLEX(0,freq)),T82)),G89)</f>
        <v>-0</v>
      </c>
    </row>
    <row collapsed="false" customFormat="false" customHeight="true" hidden="false" ht="17.9" outlineLevel="0" r="91">
      <c r="A91" s="50" t="s">
        <v>356</v>
      </c>
      <c r="B91" s="50"/>
      <c r="C91" s="50"/>
      <c r="D91" s="50"/>
      <c r="E91" s="50"/>
      <c r="F91" s="50"/>
      <c r="G91" s="50"/>
      <c r="P91" s="50" t="s">
        <v>356</v>
      </c>
      <c r="Q91" s="50"/>
      <c r="R91" s="50"/>
      <c r="S91" s="50"/>
      <c r="T91" s="50"/>
      <c r="U91" s="50"/>
      <c r="V91" s="50"/>
    </row>
    <row collapsed="false" customFormat="false" customHeight="false" hidden="false" ht="14.5" outlineLevel="0" r="92">
      <c r="A92" s="44" t="s">
        <v>191</v>
      </c>
      <c r="B92" s="44"/>
      <c r="C92" s="44"/>
      <c r="E92" s="20" t="n">
        <f aca="false">='Calcs - Motion Model'!S96</f>
        <v>2</v>
      </c>
      <c r="P92" s="44" t="s">
        <v>191</v>
      </c>
      <c r="Q92" s="44"/>
      <c r="R92" s="44"/>
      <c r="T92" s="20" t="n">
        <f aca="false">E92</f>
        <v>2</v>
      </c>
    </row>
    <row collapsed="false" customFormat="false" customHeight="false" hidden="false" ht="14.5" outlineLevel="0" r="93">
      <c r="A93" s="54"/>
      <c r="B93" s="54"/>
      <c r="C93" s="54"/>
      <c r="D93" s="54"/>
      <c r="E93" s="54"/>
      <c r="F93" s="54"/>
      <c r="G93" s="54"/>
      <c r="P93" s="54"/>
      <c r="Q93" s="54"/>
      <c r="R93" s="54"/>
      <c r="S93" s="54"/>
      <c r="T93" s="54"/>
      <c r="U93" s="54"/>
      <c r="V93" s="54"/>
    </row>
    <row collapsed="false" customFormat="false" customHeight="false" hidden="false" ht="14.5" outlineLevel="0" r="94">
      <c r="A94" s="54"/>
      <c r="B94" s="58" t="inlineStr">
        <f aca="false">='Calcs - Motion Model'!P98</f>
        <is>
          <t/>
        </is>
      </c>
      <c r="C94" s="59" t="inlineStr">
        <f aca="false">='Calcs - Motion Model'!Q98</f>
        <is>
          <t/>
        </is>
      </c>
      <c r="D94" s="59" t="inlineStr">
        <f aca="false">='Calcs - Motion Model'!R98</f>
        <is>
          <t/>
        </is>
      </c>
      <c r="E94" s="59" t="inlineStr">
        <f aca="false">='Calcs - Motion Model'!S98</f>
        <is>
          <t/>
        </is>
      </c>
      <c r="F94" s="59" t="inlineStr">
        <f aca="false">='Calcs - Motion Model'!T98</f>
        <is>
          <t/>
        </is>
      </c>
      <c r="G94" s="60" t="inlineStr">
        <f aca="false">='Calcs - Motion Model'!U98</f>
        <is>
          <t/>
        </is>
      </c>
      <c r="P94" s="54"/>
      <c r="Q94" s="76" t="str">
        <f aca="false">IMPRODUCT(IMEXP(IMPRODUCT(IMLN(COMPLEX(0,freq)),T92)),B94)</f>
        <v>0</v>
      </c>
      <c r="R94" s="77" t="str">
        <f aca="false">IMPRODUCT(IMEXP(IMPRODUCT(IMLN(COMPLEX(0,freq)),T92)),C94)</f>
        <v>0</v>
      </c>
      <c r="S94" s="77" t="str">
        <f aca="false">IMPRODUCT(IMEXP(IMPRODUCT(IMLN(COMPLEX(0,freq)),T92)),D94)</f>
        <v>-0.247753799999998-1.73005553865493e-15i</v>
      </c>
      <c r="T94" s="77" t="str">
        <f aca="false">IMPRODUCT(IMEXP(IMPRODUCT(IMLN(COMPLEX(0,freq)),T92)),E94)</f>
        <v>0.252809999999998+1.76536279454585e-15i</v>
      </c>
      <c r="U94" s="77" t="str">
        <f aca="false">IMPRODUCT(IMEXP(IMPRODUCT(IMLN(COMPLEX(0,freq)),T92)),F94)</f>
        <v>0</v>
      </c>
      <c r="V94" s="78" t="str">
        <f aca="false">IMPRODUCT(IMEXP(IMPRODUCT(IMLN(COMPLEX(0,freq)),T92)),G94)</f>
        <v>0</v>
      </c>
    </row>
    <row collapsed="false" customFormat="false" customHeight="false" hidden="false" ht="14.5" outlineLevel="0" r="95">
      <c r="A95" s="54"/>
      <c r="B95" s="62" t="inlineStr">
        <f aca="false">='Calcs - Motion Model'!P99</f>
        <is>
          <t/>
        </is>
      </c>
      <c r="C95" s="59" t="inlineStr">
        <f aca="false">='Calcs - Motion Model'!Q99</f>
        <is>
          <t/>
        </is>
      </c>
      <c r="D95" s="59" t="inlineStr">
        <f aca="false">='Calcs - Motion Model'!R99</f>
        <is>
          <t/>
        </is>
      </c>
      <c r="E95" s="59" t="inlineStr">
        <f aca="false">='Calcs - Motion Model'!S99</f>
        <is>
          <t/>
        </is>
      </c>
      <c r="F95" s="59" t="inlineStr">
        <f aca="false">='Calcs - Motion Model'!T99</f>
        <is>
          <t/>
        </is>
      </c>
      <c r="G95" s="63" t="inlineStr">
        <f aca="false">='Calcs - Motion Model'!U99</f>
        <is>
          <t/>
        </is>
      </c>
      <c r="P95" s="54"/>
      <c r="Q95" s="79" t="str">
        <f aca="false">IMPRODUCT(IMEXP(IMPRODUCT(IMLN(COMPLEX(0,freq)),T92)),B95)</f>
        <v>0</v>
      </c>
      <c r="R95" s="77" t="str">
        <f aca="false">IMPRODUCT(IMEXP(IMPRODUCT(IMLN(COMPLEX(0,freq)),T92)),C95)</f>
        <v>0</v>
      </c>
      <c r="S95" s="77" t="str">
        <f aca="false">IMPRODUCT(IMEXP(IMPRODUCT(IMLN(COMPLEX(0,freq)),T92)),D95)</f>
        <v>0</v>
      </c>
      <c r="T95" s="77" t="str">
        <f aca="false">IMPRODUCT(IMEXP(IMPRODUCT(IMLN(COMPLEX(0,freq)),T92)),E95)</f>
        <v>0</v>
      </c>
      <c r="U95" s="77" t="str">
        <f aca="false">IMPRODUCT(IMEXP(IMPRODUCT(IMLN(COMPLEX(0,freq)),T92)),F95)</f>
        <v>0</v>
      </c>
      <c r="V95" s="80" t="str">
        <f aca="false">IMPRODUCT(IMEXP(IMPRODUCT(IMLN(COMPLEX(0,freq)),T92)),G95)</f>
        <v>0</v>
      </c>
    </row>
    <row collapsed="false" customFormat="false" customHeight="false" hidden="false" ht="14.5" outlineLevel="0" r="96">
      <c r="A96" s="54"/>
      <c r="B96" s="62" t="inlineStr">
        <f aca="false">='Calcs - Motion Model'!P100</f>
        <is>
          <t/>
        </is>
      </c>
      <c r="C96" s="59" t="inlineStr">
        <f aca="false">='Calcs - Motion Model'!Q100</f>
        <is>
          <t/>
        </is>
      </c>
      <c r="D96" s="59" t="inlineStr">
        <f aca="false">='Calcs - Motion Model'!R100</f>
        <is>
          <t/>
        </is>
      </c>
      <c r="E96" s="59" t="inlineStr">
        <f aca="false">='Calcs - Motion Model'!S100</f>
        <is>
          <t/>
        </is>
      </c>
      <c r="F96" s="59" t="inlineStr">
        <f aca="false">='Calcs - Motion Model'!T100</f>
        <is>
          <t/>
        </is>
      </c>
      <c r="G96" s="63" t="inlineStr">
        <f aca="false">='Calcs - Motion Model'!U100</f>
        <is>
          <t/>
        </is>
      </c>
      <c r="P96" s="54"/>
      <c r="Q96" s="79" t="str">
        <f aca="false">IMPRODUCT(IMEXP(IMPRODUCT(IMLN(COMPLEX(0,freq)),T92)),B96)</f>
        <v>0</v>
      </c>
      <c r="R96" s="77" t="str">
        <f aca="false">IMPRODUCT(IMEXP(IMPRODUCT(IMLN(COMPLEX(0,freq)),T92)),C96)</f>
        <v>0</v>
      </c>
      <c r="S96" s="77" t="str">
        <f aca="false">IMPRODUCT(IMEXP(IMPRODUCT(IMLN(COMPLEX(0,freq)),T92)),D96)</f>
        <v>0</v>
      </c>
      <c r="T96" s="77" t="str">
        <f aca="false">IMPRODUCT(IMEXP(IMPRODUCT(IMLN(COMPLEX(0,freq)),T92)),E96)</f>
        <v>0</v>
      </c>
      <c r="U96" s="77" t="str">
        <f aca="false">IMPRODUCT(IMEXP(IMPRODUCT(IMLN(COMPLEX(0,freq)),T92)),F96)</f>
        <v>0</v>
      </c>
      <c r="V96" s="80" t="str">
        <f aca="false">IMPRODUCT(IMEXP(IMPRODUCT(IMLN(COMPLEX(0,freq)),T92)),G96)</f>
        <v>0</v>
      </c>
    </row>
    <row collapsed="false" customFormat="false" customHeight="false" hidden="false" ht="14.5" outlineLevel="0" r="97">
      <c r="A97" s="54"/>
      <c r="B97" s="62" t="inlineStr">
        <f aca="false">='Calcs - Motion Model'!P101</f>
        <is>
          <t/>
        </is>
      </c>
      <c r="C97" s="59" t="inlineStr">
        <f aca="false">='Calcs - Motion Model'!Q101</f>
        <is>
          <t/>
        </is>
      </c>
      <c r="D97" s="59" t="inlineStr">
        <f aca="false">='Calcs - Motion Model'!R101</f>
        <is>
          <t/>
        </is>
      </c>
      <c r="E97" s="59" t="inlineStr">
        <f aca="false">='Calcs - Motion Model'!S101</f>
        <is>
          <t/>
        </is>
      </c>
      <c r="F97" s="59" t="inlineStr">
        <f aca="false">='Calcs - Motion Model'!T101</f>
        <is>
          <t/>
        </is>
      </c>
      <c r="G97" s="63" t="inlineStr">
        <f aca="false">='Calcs - Motion Model'!U101</f>
        <is>
          <t/>
        </is>
      </c>
      <c r="P97" s="54"/>
      <c r="Q97" s="79" t="str">
        <f aca="false">IMPRODUCT(IMEXP(IMPRODUCT(IMLN(COMPLEX(0,freq)),T92)),B97)</f>
        <v>0</v>
      </c>
      <c r="R97" s="77" t="str">
        <f aca="false">IMPRODUCT(IMEXP(IMPRODUCT(IMLN(COMPLEX(0,freq)),T92)),C97)</f>
        <v>0</v>
      </c>
      <c r="S97" s="77" t="str">
        <f aca="false">IMPRODUCT(IMEXP(IMPRODUCT(IMLN(COMPLEX(0,freq)),T92)),D97)</f>
        <v>0</v>
      </c>
      <c r="T97" s="77" t="str">
        <f aca="false">IMPRODUCT(IMEXP(IMPRODUCT(IMLN(COMPLEX(0,freq)),T92)),E97)</f>
        <v>0</v>
      </c>
      <c r="U97" s="77" t="str">
        <f aca="false">IMPRODUCT(IMEXP(IMPRODUCT(IMLN(COMPLEX(0,freq)),T92)),F97)</f>
        <v>0</v>
      </c>
      <c r="V97" s="80" t="str">
        <f aca="false">IMPRODUCT(IMEXP(IMPRODUCT(IMLN(COMPLEX(0,freq)),T92)),G97)</f>
        <v>0</v>
      </c>
    </row>
    <row collapsed="false" customFormat="false" customHeight="false" hidden="false" ht="14.5" outlineLevel="0" r="98">
      <c r="A98" s="54"/>
      <c r="B98" s="62" t="inlineStr">
        <f aca="false">='Calcs - Motion Model'!P102</f>
        <is>
          <t/>
        </is>
      </c>
      <c r="C98" s="59" t="inlineStr">
        <f aca="false">='Calcs - Motion Model'!Q102</f>
        <is>
          <t/>
        </is>
      </c>
      <c r="D98" s="59" t="inlineStr">
        <f aca="false">='Calcs - Motion Model'!R102</f>
        <is>
          <t/>
        </is>
      </c>
      <c r="E98" s="59" t="inlineStr">
        <f aca="false">='Calcs - Motion Model'!S102</f>
        <is>
          <t/>
        </is>
      </c>
      <c r="F98" s="59" t="inlineStr">
        <f aca="false">='Calcs - Motion Model'!T102</f>
        <is>
          <t/>
        </is>
      </c>
      <c r="G98" s="63" t="inlineStr">
        <f aca="false">='Calcs - Motion Model'!U102</f>
        <is>
          <t/>
        </is>
      </c>
      <c r="P98" s="54"/>
      <c r="Q98" s="79" t="str">
        <f aca="false">IMPRODUCT(IMEXP(IMPRODUCT(IMLN(COMPLEX(0,freq)),T92)),B98)</f>
        <v>0</v>
      </c>
      <c r="R98" s="77" t="str">
        <f aca="false">IMPRODUCT(IMEXP(IMPRODUCT(IMLN(COMPLEX(0,freq)),T92)),C98)</f>
        <v>0</v>
      </c>
      <c r="S98" s="77" t="str">
        <f aca="false">IMPRODUCT(IMEXP(IMPRODUCT(IMLN(COMPLEX(0,freq)),T92)),D98)</f>
        <v>-0.248006609999998-1.73182090144948e-15i</v>
      </c>
      <c r="T98" s="77" t="str">
        <f aca="false">IMPRODUCT(IMEXP(IMPRODUCT(IMLN(COMPLEX(0,freq)),T92)),E98)</f>
        <v>0.000252809999999998+1.76536279454585e-18i</v>
      </c>
      <c r="U98" s="77" t="str">
        <f aca="false">IMPRODUCT(IMEXP(IMPRODUCT(IMLN(COMPLEX(0,freq)),T92)),F98)</f>
        <v>0</v>
      </c>
      <c r="V98" s="80" t="str">
        <f aca="false">IMPRODUCT(IMEXP(IMPRODUCT(IMLN(COMPLEX(0,freq)),T92)),G98)</f>
        <v>0</v>
      </c>
    </row>
    <row collapsed="false" customFormat="false" customHeight="false" hidden="false" ht="14.5" outlineLevel="0" r="99">
      <c r="A99" s="54"/>
      <c r="B99" s="70" t="inlineStr">
        <f aca="false">='Calcs - Motion Model'!P103</f>
        <is>
          <t/>
        </is>
      </c>
      <c r="C99" s="59" t="inlineStr">
        <f aca="false">='Calcs - Motion Model'!Q103</f>
        <is>
          <t/>
        </is>
      </c>
      <c r="D99" s="59" t="inlineStr">
        <f aca="false">='Calcs - Motion Model'!R103</f>
        <is>
          <t/>
        </is>
      </c>
      <c r="E99" s="59" t="inlineStr">
        <f aca="false">='Calcs - Motion Model'!S103</f>
        <is>
          <t/>
        </is>
      </c>
      <c r="F99" s="59" t="inlineStr">
        <f aca="false">='Calcs - Motion Model'!T103</f>
        <is>
          <t/>
        </is>
      </c>
      <c r="G99" s="71" t="inlineStr">
        <f aca="false">='Calcs - Motion Model'!U103</f>
        <is>
          <t/>
        </is>
      </c>
      <c r="P99" s="54"/>
      <c r="Q99" s="81" t="str">
        <f aca="false">IMPRODUCT(IMEXP(IMPRODUCT(IMLN(COMPLEX(0,freq)),T92)),B99)</f>
        <v>0</v>
      </c>
      <c r="R99" s="77" t="str">
        <f aca="false">IMPRODUCT(IMEXP(IMPRODUCT(IMLN(COMPLEX(0,freq)),T92)),C99)</f>
        <v>0</v>
      </c>
      <c r="S99" s="77" t="str">
        <f aca="false">IMPRODUCT(IMEXP(IMPRODUCT(IMLN(COMPLEX(0,freq)),T92)),D99)</f>
        <v>0</v>
      </c>
      <c r="T99" s="77" t="str">
        <f aca="false">IMPRODUCT(IMEXP(IMPRODUCT(IMLN(COMPLEX(0,freq)),T92)),E99)</f>
        <v>0</v>
      </c>
      <c r="U99" s="77" t="str">
        <f aca="false">IMPRODUCT(IMEXP(IMPRODUCT(IMLN(COMPLEX(0,freq)),T92)),F99)</f>
        <v>0</v>
      </c>
      <c r="V99" s="82" t="str">
        <f aca="false">IMPRODUCT(IMEXP(IMPRODUCT(IMLN(COMPLEX(0,freq)),T92)),G99)</f>
        <v>0</v>
      </c>
    </row>
    <row collapsed="false" customFormat="false" customHeight="true" hidden="false" ht="24.6" outlineLevel="0" r="102">
      <c r="A102" s="17" t="s">
        <v>362</v>
      </c>
      <c r="B102" s="17"/>
      <c r="C102" s="17"/>
      <c r="D102" s="17"/>
      <c r="E102" s="17"/>
      <c r="F102" s="17"/>
      <c r="G102" s="17"/>
      <c r="H102" s="17"/>
      <c r="I102" s="17"/>
      <c r="J102" s="17"/>
      <c r="P102" s="17" t="s">
        <v>362</v>
      </c>
      <c r="Q102" s="17"/>
      <c r="R102" s="17"/>
      <c r="S102" s="17"/>
      <c r="T102" s="17"/>
      <c r="U102" s="17"/>
      <c r="V102" s="17"/>
      <c r="W102" s="17"/>
      <c r="X102" s="17"/>
      <c r="Y102" s="17"/>
    </row>
    <row collapsed="false" customFormat="false" customHeight="true" hidden="false" ht="44" outlineLevel="0" r="103">
      <c r="A103" s="16" t="s">
        <v>363</v>
      </c>
      <c r="B103" s="16"/>
      <c r="C103" s="16"/>
      <c r="D103" s="16"/>
      <c r="E103" s="16"/>
      <c r="F103" s="16"/>
      <c r="G103" s="16"/>
      <c r="H103" s="16"/>
      <c r="I103" s="16"/>
      <c r="J103" s="16"/>
      <c r="P103" s="16" t="s">
        <v>373</v>
      </c>
      <c r="Q103" s="16"/>
      <c r="R103" s="16"/>
      <c r="S103" s="16"/>
      <c r="T103" s="16"/>
      <c r="U103" s="16"/>
      <c r="V103" s="16"/>
      <c r="W103" s="16"/>
      <c r="X103" s="16"/>
      <c r="Y103" s="16"/>
    </row>
    <row collapsed="false" customFormat="false" customHeight="true" hidden="false" ht="17.9" outlineLevel="0" r="104">
      <c r="A104" s="50" t="s">
        <v>356</v>
      </c>
      <c r="B104" s="50"/>
      <c r="C104" s="50"/>
      <c r="D104" s="50"/>
      <c r="E104" s="50"/>
      <c r="F104" s="50"/>
      <c r="G104" s="50"/>
      <c r="P104" s="50" t="s">
        <v>356</v>
      </c>
      <c r="Q104" s="50"/>
      <c r="R104" s="50"/>
      <c r="S104" s="50"/>
      <c r="T104" s="50"/>
      <c r="U104" s="50"/>
      <c r="V104" s="50"/>
    </row>
    <row collapsed="false" customFormat="false" customHeight="false" hidden="false" ht="14.5" outlineLevel="0" r="105">
      <c r="A105" s="44" t="s">
        <v>191</v>
      </c>
      <c r="B105" s="44"/>
      <c r="C105" s="44"/>
      <c r="E105" s="20" t="n">
        <f aca="false">='Calcs - Motion Model'!S109</f>
        <v>0</v>
      </c>
      <c r="P105" s="44" t="s">
        <v>191</v>
      </c>
      <c r="Q105" s="44"/>
      <c r="R105" s="44"/>
      <c r="T105" s="20" t="n">
        <f aca="false">E105</f>
        <v>0</v>
      </c>
    </row>
    <row collapsed="false" customFormat="false" customHeight="false" hidden="false" ht="14.5" outlineLevel="0" r="106">
      <c r="A106" s="54"/>
      <c r="B106" s="54"/>
      <c r="C106" s="54"/>
      <c r="D106" s="54"/>
      <c r="E106" s="54"/>
      <c r="F106" s="54"/>
      <c r="G106" s="54"/>
      <c r="P106" s="54"/>
      <c r="Q106" s="54"/>
      <c r="R106" s="54"/>
      <c r="S106" s="54"/>
      <c r="T106" s="54"/>
      <c r="U106" s="54"/>
      <c r="V106" s="54"/>
    </row>
    <row collapsed="false" customFormat="false" customHeight="false" hidden="false" ht="14.5" outlineLevel="0" r="107">
      <c r="A107" s="54"/>
      <c r="B107" s="58" t="inlineStr">
        <f aca="false">='Calcs - Motion Model'!P111</f>
        <is>
          <t/>
        </is>
      </c>
      <c r="C107" s="59" t="inlineStr">
        <f aca="false">='Calcs - Motion Model'!Q111</f>
        <is>
          <t/>
        </is>
      </c>
      <c r="D107" s="59" t="inlineStr">
        <f aca="false">='Calcs - Motion Model'!R111</f>
        <is>
          <t/>
        </is>
      </c>
      <c r="E107" s="59" t="inlineStr">
        <f aca="false">='Calcs - Motion Model'!S111</f>
        <is>
          <t/>
        </is>
      </c>
      <c r="F107" s="59" t="inlineStr">
        <f aca="false">='Calcs - Motion Model'!T111</f>
        <is>
          <t/>
        </is>
      </c>
      <c r="G107" s="60" t="inlineStr">
        <f aca="false">='Calcs - Motion Model'!U111</f>
        <is>
          <t/>
        </is>
      </c>
      <c r="P107" s="54"/>
      <c r="Q107" s="76" t="str">
        <f aca="false">IMPRODUCT(IMEXP(IMPRODUCT(IMLN(COMPLEX(0,freq)),T105)),B107)</f>
        <v>0</v>
      </c>
      <c r="R107" s="77" t="str">
        <f aca="false">IMPRODUCT(IMEXP(IMPRODUCT(IMLN(COMPLEX(0,freq)),T105)),C107)</f>
        <v>0</v>
      </c>
      <c r="S107" s="77" t="str">
        <f aca="false">IMPRODUCT(IMEXP(IMPRODUCT(IMLN(COMPLEX(0,freq)),T105)),D107)</f>
        <v>0</v>
      </c>
      <c r="T107" s="77" t="str">
        <f aca="false">IMPRODUCT(IMEXP(IMPRODUCT(IMLN(COMPLEX(0,freq)),T105)),E107)</f>
        <v>0</v>
      </c>
      <c r="U107" s="77" t="str">
        <f aca="false">IMPRODUCT(IMEXP(IMPRODUCT(IMLN(COMPLEX(0,freq)),T105)),F107)</f>
        <v>0</v>
      </c>
      <c r="V107" s="78" t="str">
        <f aca="false">IMPRODUCT(IMEXP(IMPRODUCT(IMLN(COMPLEX(0,freq)),T105)),G107)</f>
        <v>0</v>
      </c>
    </row>
    <row collapsed="false" customFormat="false" customHeight="false" hidden="false" ht="14.5" outlineLevel="0" r="108">
      <c r="A108" s="54"/>
      <c r="B108" s="62" t="inlineStr">
        <f aca="false">='Calcs - Motion Model'!P112</f>
        <is>
          <t/>
        </is>
      </c>
      <c r="C108" s="59" t="inlineStr">
        <f aca="false">='Calcs - Motion Model'!Q112</f>
        <is>
          <t/>
        </is>
      </c>
      <c r="D108" s="59" t="inlineStr">
        <f aca="false">='Calcs - Motion Model'!R112</f>
        <is>
          <t/>
        </is>
      </c>
      <c r="E108" s="59" t="inlineStr">
        <f aca="false">='Calcs - Motion Model'!S112</f>
        <is>
          <t/>
        </is>
      </c>
      <c r="F108" s="59" t="inlineStr">
        <f aca="false">='Calcs - Motion Model'!T112</f>
        <is>
          <t/>
        </is>
      </c>
      <c r="G108" s="63" t="inlineStr">
        <f aca="false">='Calcs - Motion Model'!U112</f>
        <is>
          <t/>
        </is>
      </c>
      <c r="P108" s="54"/>
      <c r="Q108" s="79" t="str">
        <f aca="false">IMPRODUCT(IMEXP(IMPRODUCT(IMLN(COMPLEX(0,freq)),T105)),B108)</f>
        <v>0</v>
      </c>
      <c r="R108" s="77" t="str">
        <f aca="false">IMPRODUCT(IMEXP(IMPRODUCT(IMLN(COMPLEX(0,freq)),T105)),C108)</f>
        <v>0</v>
      </c>
      <c r="S108" s="77" t="str">
        <f aca="false">IMPRODUCT(IMEXP(IMPRODUCT(IMLN(COMPLEX(0,freq)),T105)),D108)</f>
        <v>0</v>
      </c>
      <c r="T108" s="77" t="str">
        <f aca="false">IMPRODUCT(IMEXP(IMPRODUCT(IMLN(COMPLEX(0,freq)),T105)),E108)</f>
        <v>0</v>
      </c>
      <c r="U108" s="77" t="str">
        <f aca="false">IMPRODUCT(IMEXP(IMPRODUCT(IMLN(COMPLEX(0,freq)),T105)),F108)</f>
        <v>0</v>
      </c>
      <c r="V108" s="80" t="str">
        <f aca="false">IMPRODUCT(IMEXP(IMPRODUCT(IMLN(COMPLEX(0,freq)),T105)),G108)</f>
        <v>0</v>
      </c>
    </row>
    <row collapsed="false" customFormat="false" customHeight="false" hidden="false" ht="14.5" outlineLevel="0" r="109">
      <c r="A109" s="54"/>
      <c r="B109" s="62" t="inlineStr">
        <f aca="false">='Calcs - Motion Model'!P113</f>
        <is>
          <t/>
        </is>
      </c>
      <c r="C109" s="59" t="inlineStr">
        <f aca="false">='Calcs - Motion Model'!Q113</f>
        <is>
          <t/>
        </is>
      </c>
      <c r="D109" s="59" t="inlineStr">
        <f aca="false">='Calcs - Motion Model'!R113</f>
        <is>
          <t/>
        </is>
      </c>
      <c r="E109" s="59" t="inlineStr">
        <f aca="false">='Calcs - Motion Model'!S113</f>
        <is>
          <t/>
        </is>
      </c>
      <c r="F109" s="59" t="inlineStr">
        <f aca="false">='Calcs - Motion Model'!T113</f>
        <is>
          <t/>
        </is>
      </c>
      <c r="G109" s="63" t="inlineStr">
        <f aca="false">='Calcs - Motion Model'!U113</f>
        <is>
          <t/>
        </is>
      </c>
      <c r="P109" s="54"/>
      <c r="Q109" s="79" t="str">
        <f aca="false">IMPRODUCT(IMEXP(IMPRODUCT(IMLN(COMPLEX(0,freq)),T105)),B109)</f>
        <v>0</v>
      </c>
      <c r="R109" s="77" t="str">
        <f aca="false">IMPRODUCT(IMEXP(IMPRODUCT(IMLN(COMPLEX(0,freq)),T105)),C109)</f>
        <v>0</v>
      </c>
      <c r="S109" s="77" t="str">
        <f aca="false">IMPRODUCT(IMEXP(IMPRODUCT(IMLN(COMPLEX(0,freq)),T105)),D109)</f>
        <v>3451.8</v>
      </c>
      <c r="T109" s="77" t="str">
        <f aca="false">IMPRODUCT(IMEXP(IMPRODUCT(IMLN(COMPLEX(0,freq)),T105)),E109)</f>
        <v>-0.10974</v>
      </c>
      <c r="U109" s="77" t="str">
        <f aca="false">IMPRODUCT(IMEXP(IMPRODUCT(IMLN(COMPLEX(0,freq)),T105)),F109)</f>
        <v>0.032672</v>
      </c>
      <c r="V109" s="80" t="str">
        <f aca="false">IMPRODUCT(IMEXP(IMPRODUCT(IMLN(COMPLEX(0,freq)),T105)),G109)</f>
        <v>0</v>
      </c>
    </row>
    <row collapsed="false" customFormat="false" customHeight="false" hidden="false" ht="14.5" outlineLevel="0" r="110">
      <c r="A110" s="54"/>
      <c r="B110" s="62" t="inlineStr">
        <f aca="false">='Calcs - Motion Model'!P114</f>
        <is>
          <t/>
        </is>
      </c>
      <c r="C110" s="59" t="inlineStr">
        <f aca="false">='Calcs - Motion Model'!Q114</f>
        <is>
          <t/>
        </is>
      </c>
      <c r="D110" s="59" t="inlineStr">
        <f aca="false">='Calcs - Motion Model'!R114</f>
        <is>
          <t/>
        </is>
      </c>
      <c r="E110" s="59" t="inlineStr">
        <f aca="false">='Calcs - Motion Model'!S114</f>
        <is>
          <t/>
        </is>
      </c>
      <c r="F110" s="59" t="inlineStr">
        <f aca="false">='Calcs - Motion Model'!T114</f>
        <is>
          <t/>
        </is>
      </c>
      <c r="G110" s="63" t="inlineStr">
        <f aca="false">='Calcs - Motion Model'!U114</f>
        <is>
          <t/>
        </is>
      </c>
      <c r="P110" s="54"/>
      <c r="Q110" s="79" t="str">
        <f aca="false">IMPRODUCT(IMEXP(IMPRODUCT(IMLN(COMPLEX(0,freq)),T105)),B110)</f>
        <v>0</v>
      </c>
      <c r="R110" s="77" t="str">
        <f aca="false">IMPRODUCT(IMEXP(IMPRODUCT(IMLN(COMPLEX(0,freq)),T105)),C110)</f>
        <v>0</v>
      </c>
      <c r="S110" s="77" t="str">
        <f aca="false">IMPRODUCT(IMEXP(IMPRODUCT(IMLN(COMPLEX(0,freq)),T105)),D110)</f>
        <v>-0.10974</v>
      </c>
      <c r="T110" s="77" t="str">
        <f aca="false">IMPRODUCT(IMEXP(IMPRODUCT(IMLN(COMPLEX(0,freq)),T105)),E110)</f>
        <v>-18824</v>
      </c>
      <c r="U110" s="77" t="str">
        <f aca="false">IMPRODUCT(IMEXP(IMPRODUCT(IMLN(COMPLEX(0,freq)),T105)),F110)</f>
        <v>0.0008636</v>
      </c>
      <c r="V110" s="80" t="str">
        <f aca="false">IMPRODUCT(IMEXP(IMPRODUCT(IMLN(COMPLEX(0,freq)),T105)),G110)</f>
        <v>0.0013691</v>
      </c>
    </row>
    <row collapsed="false" customFormat="false" customHeight="false" hidden="false" ht="14.5" outlineLevel="0" r="111">
      <c r="A111" s="54"/>
      <c r="B111" s="62" t="inlineStr">
        <f aca="false">='Calcs - Motion Model'!P115</f>
        <is>
          <t/>
        </is>
      </c>
      <c r="C111" s="59" t="inlineStr">
        <f aca="false">='Calcs - Motion Model'!Q115</f>
        <is>
          <t/>
        </is>
      </c>
      <c r="D111" s="59" t="inlineStr">
        <f aca="false">='Calcs - Motion Model'!R115</f>
        <is>
          <t/>
        </is>
      </c>
      <c r="E111" s="59" t="inlineStr">
        <f aca="false">='Calcs - Motion Model'!S115</f>
        <is>
          <t/>
        </is>
      </c>
      <c r="F111" s="59" t="inlineStr">
        <f aca="false">='Calcs - Motion Model'!T115</f>
        <is>
          <t/>
        </is>
      </c>
      <c r="G111" s="63" t="inlineStr">
        <f aca="false">='Calcs - Motion Model'!U115</f>
        <is>
          <t/>
        </is>
      </c>
      <c r="P111" s="54"/>
      <c r="Q111" s="79" t="str">
        <f aca="false">IMPRODUCT(IMEXP(IMPRODUCT(IMLN(COMPLEX(0,freq)),T105)),B111)</f>
        <v>0</v>
      </c>
      <c r="R111" s="77" t="str">
        <f aca="false">IMPRODUCT(IMEXP(IMPRODUCT(IMLN(COMPLEX(0,freq)),T105)),C111)</f>
        <v>0</v>
      </c>
      <c r="S111" s="77" t="str">
        <f aca="false">IMPRODUCT(IMEXP(IMPRODUCT(IMLN(COMPLEX(0,freq)),T105)),D111)</f>
        <v>0.032672</v>
      </c>
      <c r="T111" s="77" t="str">
        <f aca="false">IMPRODUCT(IMEXP(IMPRODUCT(IMLN(COMPLEX(0,freq)),T105)),E111)</f>
        <v>0.0008636</v>
      </c>
      <c r="U111" s="77" t="str">
        <f aca="false">IMPRODUCT(IMEXP(IMPRODUCT(IMLN(COMPLEX(0,freq)),T105)),F111)</f>
        <v>-5942.1</v>
      </c>
      <c r="V111" s="80" t="str">
        <f aca="false">IMPRODUCT(IMEXP(IMPRODUCT(IMLN(COMPLEX(0,freq)),T105)),G111)</f>
        <v>-0.00084838</v>
      </c>
    </row>
    <row collapsed="false" customFormat="false" customHeight="false" hidden="false" ht="14.5" outlineLevel="0" r="112">
      <c r="A112" s="54"/>
      <c r="B112" s="70" t="inlineStr">
        <f aca="false">='Calcs - Motion Model'!P116</f>
        <is>
          <t/>
        </is>
      </c>
      <c r="C112" s="59" t="inlineStr">
        <f aca="false">='Calcs - Motion Model'!Q116</f>
        <is>
          <t/>
        </is>
      </c>
      <c r="D112" s="59" t="inlineStr">
        <f aca="false">='Calcs - Motion Model'!R116</f>
        <is>
          <t/>
        </is>
      </c>
      <c r="E112" s="59" t="inlineStr">
        <f aca="false">='Calcs - Motion Model'!S116</f>
        <is>
          <t/>
        </is>
      </c>
      <c r="F112" s="59" t="inlineStr">
        <f aca="false">='Calcs - Motion Model'!T116</f>
        <is>
          <t/>
        </is>
      </c>
      <c r="G112" s="71" t="inlineStr">
        <f aca="false">='Calcs - Motion Model'!U116</f>
        <is>
          <t/>
        </is>
      </c>
      <c r="P112" s="54"/>
      <c r="Q112" s="81" t="str">
        <f aca="false">IMPRODUCT(IMEXP(IMPRODUCT(IMLN(COMPLEX(0,freq)),T105)),B112)</f>
        <v>0</v>
      </c>
      <c r="R112" s="77" t="str">
        <f aca="false">IMPRODUCT(IMEXP(IMPRODUCT(IMLN(COMPLEX(0,freq)),T105)),C112)</f>
        <v>0</v>
      </c>
      <c r="S112" s="77" t="str">
        <f aca="false">IMPRODUCT(IMEXP(IMPRODUCT(IMLN(COMPLEX(0,freq)),T105)),D112)</f>
        <v>0</v>
      </c>
      <c r="T112" s="77" t="str">
        <f aca="false">IMPRODUCT(IMEXP(IMPRODUCT(IMLN(COMPLEX(0,freq)),T105)),E112)</f>
        <v>0</v>
      </c>
      <c r="U112" s="77" t="str">
        <f aca="false">IMPRODUCT(IMEXP(IMPRODUCT(IMLN(COMPLEX(0,freq)),T105)),F112)</f>
        <v>0</v>
      </c>
      <c r="V112" s="82" t="str">
        <f aca="false">IMPRODUCT(IMEXP(IMPRODUCT(IMLN(COMPLEX(0,freq)),T105)),G112)</f>
        <v>0</v>
      </c>
    </row>
    <row collapsed="false" customFormat="false" customHeight="true" hidden="false" ht="17.9" outlineLevel="0" r="114">
      <c r="A114" s="50" t="s">
        <v>356</v>
      </c>
      <c r="B114" s="50"/>
      <c r="C114" s="50"/>
      <c r="D114" s="50"/>
      <c r="E114" s="50"/>
      <c r="F114" s="50"/>
      <c r="G114" s="50"/>
      <c r="P114" s="50" t="s">
        <v>356</v>
      </c>
      <c r="Q114" s="50"/>
      <c r="R114" s="50"/>
      <c r="S114" s="50"/>
      <c r="T114" s="50"/>
      <c r="U114" s="50"/>
      <c r="V114" s="50"/>
    </row>
    <row collapsed="false" customFormat="false" customHeight="false" hidden="false" ht="14.5" outlineLevel="0" r="115">
      <c r="A115" s="44" t="s">
        <v>191</v>
      </c>
      <c r="B115" s="44"/>
      <c r="C115" s="44"/>
      <c r="E115" s="20" t="n">
        <f aca="false">='Calcs - Motion Model'!S119</f>
        <v>1</v>
      </c>
      <c r="P115" s="44" t="s">
        <v>191</v>
      </c>
      <c r="Q115" s="44"/>
      <c r="R115" s="44"/>
      <c r="T115" s="20" t="n">
        <f aca="false">E115</f>
        <v>1</v>
      </c>
    </row>
    <row collapsed="false" customFormat="false" customHeight="false" hidden="false" ht="14.5" outlineLevel="0" r="116">
      <c r="A116" s="54"/>
      <c r="B116" s="54"/>
      <c r="C116" s="54"/>
      <c r="D116" s="54"/>
      <c r="E116" s="54"/>
      <c r="F116" s="54"/>
      <c r="G116" s="54"/>
      <c r="P116" s="54"/>
      <c r="Q116" s="54"/>
      <c r="R116" s="54"/>
      <c r="S116" s="54"/>
      <c r="T116" s="54"/>
      <c r="U116" s="54"/>
      <c r="V116" s="54"/>
    </row>
    <row collapsed="false" customFormat="false" customHeight="false" hidden="false" ht="14.5" outlineLevel="0" r="117">
      <c r="A117" s="54"/>
      <c r="B117" s="58" t="inlineStr">
        <f aca="false">='Calcs - Motion Model'!P121</f>
        <is>
          <t/>
        </is>
      </c>
      <c r="C117" s="59" t="inlineStr">
        <f aca="false">='Calcs - Motion Model'!Q121</f>
        <is>
          <t/>
        </is>
      </c>
      <c r="D117" s="59" t="inlineStr">
        <f aca="false">='Calcs - Motion Model'!R121</f>
        <is>
          <t/>
        </is>
      </c>
      <c r="E117" s="59" t="inlineStr">
        <f aca="false">='Calcs - Motion Model'!S121</f>
        <is>
          <t/>
        </is>
      </c>
      <c r="F117" s="59" t="inlineStr">
        <f aca="false">='Calcs - Motion Model'!T121</f>
        <is>
          <t/>
        </is>
      </c>
      <c r="G117" s="60" t="inlineStr">
        <f aca="false">='Calcs - Motion Model'!U121</f>
        <is>
          <t/>
        </is>
      </c>
      <c r="P117" s="54"/>
      <c r="Q117" s="76" t="str">
        <f aca="false">IMPRODUCT(IMEXP(IMPRODUCT(IMLN(COMPLEX(0,freq)),T115)),B117)</f>
        <v>-6.83164318827115e-22+1.95666037571741e-07i</v>
      </c>
      <c r="R117" s="77" t="str">
        <f aca="false">IMPRODUCT(IMEXP(IMPRODUCT(IMLN(COMPLEX(0,freq)),T115)),C117)</f>
        <v>-3.21635426670716e-23+9.21200474688162e-09i</v>
      </c>
      <c r="S117" s="77" t="str">
        <f aca="false">IMPRODUCT(IMEXP(IMPRODUCT(IMLN(COMPLEX(0,freq)),T115)),D117)</f>
        <v>-2.45051300231203e-23+7.01854818769841e-09i</v>
      </c>
      <c r="T117" s="77" t="str">
        <f aca="false">IMPRODUCT(IMEXP(IMPRODUCT(IMLN(COMPLEX(0,freq)),T115)),E117)</f>
        <v>-5.39181649752914e-23+1.54427762151971e-08i</v>
      </c>
      <c r="U117" s="77" t="str">
        <f aca="false">IMPRODUCT(IMEXP(IMPRODUCT(IMLN(COMPLEX(0,freq)),T115)),F117)</f>
        <v>3.34773446340516e-22-9.58829258561752e-08i</v>
      </c>
      <c r="V117" s="78" t="str">
        <f aca="false">IMPRODUCT(IMEXP(IMPRODUCT(IMLN(COMPLEX(0,freq)),T115)),G117)</f>
        <v>2.858068653887e-22-8.18583396706335e-08i</v>
      </c>
    </row>
    <row collapsed="false" customFormat="false" customHeight="false" hidden="false" ht="14.5" outlineLevel="0" r="118">
      <c r="A118" s="54"/>
      <c r="B118" s="62" t="inlineStr">
        <f aca="false">='Calcs - Motion Model'!P122</f>
        <is>
          <t/>
        </is>
      </c>
      <c r="C118" s="59" t="inlineStr">
        <f aca="false">='Calcs - Motion Model'!Q122</f>
        <is>
          <t/>
        </is>
      </c>
      <c r="D118" s="59" t="inlineStr">
        <f aca="false">='Calcs - Motion Model'!R122</f>
        <is>
          <t/>
        </is>
      </c>
      <c r="E118" s="59" t="inlineStr">
        <f aca="false">='Calcs - Motion Model'!S122</f>
        <is>
          <t/>
        </is>
      </c>
      <c r="F118" s="59" t="inlineStr">
        <f aca="false">='Calcs - Motion Model'!T122</f>
        <is>
          <t/>
        </is>
      </c>
      <c r="G118" s="63" t="inlineStr">
        <f aca="false">='Calcs - Motion Model'!U122</f>
        <is>
          <t/>
        </is>
      </c>
      <c r="P118" s="54"/>
      <c r="Q118" s="79" t="str">
        <f aca="false">IMPRODUCT(IMEXP(IMPRODUCT(IMLN(COMPLEX(0,freq)),T115)),B118)</f>
        <v>4.87910043452101e-23-1.39742990467698e-08i</v>
      </c>
      <c r="R118" s="77" t="str">
        <f aca="false">IMPRODUCT(IMEXP(IMPRODUCT(IMLN(COMPLEX(0,freq)),T115)),C118)</f>
        <v>-1.01452777005701e-21+2.90572302011261e-07i</v>
      </c>
      <c r="S118" s="77" t="str">
        <f aca="false">IMPRODUCT(IMEXP(IMPRODUCT(IMLN(COMPLEX(0,freq)),T115)),D118)</f>
        <v>3.07675709496175e-21-8.81218255624758e-07i</v>
      </c>
      <c r="T118" s="77" t="str">
        <f aca="false">IMPRODUCT(IMEXP(IMPRODUCT(IMLN(COMPLEX(0,freq)),T115)),E118)</f>
        <v>-1.75173437514352e-21+5.01716665546877e-07i</v>
      </c>
      <c r="U118" s="77" t="str">
        <f aca="false">IMPRODUCT(IMEXP(IMPRODUCT(IMLN(COMPLEX(0,freq)),T115)),F118)</f>
        <v>-5.70728474746518e-24+1.63463131936894e-09i</v>
      </c>
      <c r="V118" s="80" t="str">
        <f aca="false">IMPRODUCT(IMEXP(IMPRODUCT(IMLN(COMPLEX(0,freq)),T115)),G118)</f>
        <v>4.33198565632453e-23-1.24073000423364e-08i</v>
      </c>
    </row>
    <row collapsed="false" customFormat="false" customHeight="false" hidden="false" ht="14.5" outlineLevel="0" r="119">
      <c r="A119" s="54"/>
      <c r="B119" s="62" t="inlineStr">
        <f aca="false">='Calcs - Motion Model'!P123</f>
        <is>
          <t/>
        </is>
      </c>
      <c r="C119" s="59" t="inlineStr">
        <f aca="false">='Calcs - Motion Model'!Q123</f>
        <is>
          <t/>
        </is>
      </c>
      <c r="D119" s="59" t="inlineStr">
        <f aca="false">='Calcs - Motion Model'!R123</f>
        <is>
          <t/>
        </is>
      </c>
      <c r="E119" s="59" t="inlineStr">
        <f aca="false">='Calcs - Motion Model'!S123</f>
        <is>
          <t/>
        </is>
      </c>
      <c r="F119" s="59" t="inlineStr">
        <f aca="false">='Calcs - Motion Model'!T123</f>
        <is>
          <t/>
        </is>
      </c>
      <c r="G119" s="63" t="inlineStr">
        <f aca="false">='Calcs - Motion Model'!U123</f>
        <is>
          <t/>
        </is>
      </c>
      <c r="P119" s="54"/>
      <c r="Q119" s="79" t="str">
        <f aca="false">IMPRODUCT(IMEXP(IMPRODUCT(IMLN(COMPLEX(0,freq)),T115)),B119)</f>
        <v>-2.15627691217249e-20+6.17582253178229e-06i</v>
      </c>
      <c r="R119" s="77" t="str">
        <f aca="false">IMPRODUCT(IMEXP(IMPRODUCT(IMLN(COMPLEX(0,freq)),T115)),C119)</f>
        <v>-1.28184924351911e-18+0.000367136215009484i</v>
      </c>
      <c r="S119" s="77" t="str">
        <f aca="false">IMPRODUCT(IMEXP(IMPRODUCT(IMLN(COMPLEX(0,freq)),T115)),D119)</f>
        <v>-1.20252064639804e-17+0.00344415601773338i</v>
      </c>
      <c r="T119" s="77" t="str">
        <f aca="false">IMPRODUCT(IMEXP(IMPRODUCT(IMLN(COMPLEX(0,freq)),T115)),E119)</f>
        <v>-1.94394191865392e-18+0.000556767093963052i</v>
      </c>
      <c r="U119" s="77" t="str">
        <f aca="false">IMPRODUCT(IMEXP(IMPRODUCT(IMLN(COMPLEX(0,freq)),T115)),F119)</f>
        <v>1.0191162161649e-20-2.91886485208186e-06i</v>
      </c>
      <c r="V119" s="80" t="str">
        <f aca="false">IMPRODUCT(IMEXP(IMPRODUCT(IMLN(COMPLEX(0,freq)),T115)),G119)</f>
        <v>-2.92756634445085e-20+8.384883263964e-06i</v>
      </c>
    </row>
    <row collapsed="false" customFormat="false" customHeight="false" hidden="false" ht="14.5" outlineLevel="0" r="120">
      <c r="A120" s="54"/>
      <c r="B120" s="62" t="inlineStr">
        <f aca="false">='Calcs - Motion Model'!P124</f>
        <is>
          <t/>
        </is>
      </c>
      <c r="C120" s="59" t="inlineStr">
        <f aca="false">='Calcs - Motion Model'!Q124</f>
        <is>
          <t/>
        </is>
      </c>
      <c r="D120" s="59" t="inlineStr">
        <f aca="false">='Calcs - Motion Model'!R124</f>
        <is>
          <t/>
        </is>
      </c>
      <c r="E120" s="59" t="inlineStr">
        <f aca="false">='Calcs - Motion Model'!S124</f>
        <is>
          <t/>
        </is>
      </c>
      <c r="F120" s="59" t="inlineStr">
        <f aca="false">='Calcs - Motion Model'!T124</f>
        <is>
          <t/>
        </is>
      </c>
      <c r="G120" s="63" t="inlineStr">
        <f aca="false">='Calcs - Motion Model'!U124</f>
        <is>
          <t/>
        </is>
      </c>
      <c r="P120" s="54"/>
      <c r="Q120" s="79" t="str">
        <f aca="false">IMPRODUCT(IMEXP(IMPRODUCT(IMLN(COMPLEX(0,freq)),T115)),B120)</f>
        <v>1.04988281495962e-22-3.00698389328206e-08i</v>
      </c>
      <c r="R120" s="77" t="str">
        <f aca="false">IMPRODUCT(IMEXP(IMPRODUCT(IMLN(COMPLEX(0,freq)),T115)),C120)</f>
        <v>-1.01503302714695e-21+2.90717013393308e-07i</v>
      </c>
      <c r="S120" s="77" t="str">
        <f aca="false">IMPRODUCT(IMEXP(IMPRODUCT(IMLN(COMPLEX(0,freq)),T115)),D120)</f>
        <v>1.14525060752729e-20-3.28012810719119e-06i</v>
      </c>
      <c r="T120" s="77" t="str">
        <f aca="false">IMPRODUCT(IMEXP(IMPRODUCT(IMLN(COMPLEX(0,freq)),T115)),E120)</f>
        <v>-1.86569611640388e-21+5.34356605503741e-07i</v>
      </c>
      <c r="U120" s="77" t="str">
        <f aca="false">IMPRODUCT(IMEXP(IMPRODUCT(IMLN(COMPLEX(0,freq)),T115)),F120)</f>
        <v>-1.60830324207532e-23+4.60636356317521e-09i</v>
      </c>
      <c r="V120" s="80" t="str">
        <f aca="false">IMPRODUCT(IMEXP(IMPRODUCT(IMLN(COMPLEX(0,freq)),T115)),G120)</f>
        <v>5.58014366677863e-23-1.59821666657613e-08i</v>
      </c>
    </row>
    <row collapsed="false" customFormat="false" customHeight="false" hidden="false" ht="14.5" outlineLevel="0" r="121">
      <c r="A121" s="54"/>
      <c r="B121" s="62" t="inlineStr">
        <f aca="false">='Calcs - Motion Model'!P125</f>
        <is>
          <t/>
        </is>
      </c>
      <c r="C121" s="59" t="inlineStr">
        <f aca="false">='Calcs - Motion Model'!Q125</f>
        <is>
          <t/>
        </is>
      </c>
      <c r="D121" s="59" t="inlineStr">
        <f aca="false">='Calcs - Motion Model'!R125</f>
        <is>
          <t/>
        </is>
      </c>
      <c r="E121" s="59" t="inlineStr">
        <f aca="false">='Calcs - Motion Model'!S125</f>
        <is>
          <t/>
        </is>
      </c>
      <c r="F121" s="59" t="inlineStr">
        <f aca="false">='Calcs - Motion Model'!T125</f>
        <is>
          <t/>
        </is>
      </c>
      <c r="G121" s="63" t="inlineStr">
        <f aca="false">='Calcs - Motion Model'!U125</f>
        <is>
          <t/>
        </is>
      </c>
      <c r="P121" s="54"/>
      <c r="Q121" s="79" t="str">
        <f aca="false">IMPRODUCT(IMEXP(IMPRODUCT(IMLN(COMPLEX(0,freq)),T115)),B121)</f>
        <v>3.397711864363e-22-9.73143355103479e-08i</v>
      </c>
      <c r="R121" s="77" t="str">
        <f aca="false">IMPRODUCT(IMEXP(IMPRODUCT(IMLN(COMPLEX(0,freq)),T115)),C121)</f>
        <v>-8.03644035651287e-24+2.30172799926109e-09i</v>
      </c>
      <c r="S121" s="77" t="str">
        <f aca="false">IMPRODUCT(IMEXP(IMPRODUCT(IMLN(COMPLEX(0,freq)),T115)),D121)</f>
        <v>-2.1201206278453e-22+6.07226681769342e-08i</v>
      </c>
      <c r="T121" s="77" t="str">
        <f aca="false">IMPRODUCT(IMEXP(IMPRODUCT(IMLN(COMPLEX(0,freq)),T115)),E121)</f>
        <v>-1.02275916817894e-23+2.92929868133798e-09i</v>
      </c>
      <c r="U121" s="77" t="str">
        <f aca="false">IMPRODUCT(IMEXP(IMPRODUCT(IMLN(COMPLEX(0,freq)),T115)),F121)</f>
        <v>-1.6636242160879e-22+4.76480913009583e-08i</v>
      </c>
      <c r="V121" s="80" t="str">
        <f aca="false">IMPRODUCT(IMEXP(IMPRODUCT(IMLN(COMPLEX(0,freq)),T115)),G121)</f>
        <v>-1.41907488576447e-22+4.06439201028255e-08i</v>
      </c>
    </row>
    <row collapsed="false" customFormat="false" customHeight="false" hidden="false" ht="14.5" outlineLevel="0" r="122">
      <c r="A122" s="54"/>
      <c r="B122" s="70" t="inlineStr">
        <f aca="false">='Calcs - Motion Model'!P126</f>
        <is>
          <t/>
        </is>
      </c>
      <c r="C122" s="59" t="inlineStr">
        <f aca="false">='Calcs - Motion Model'!Q126</f>
        <is>
          <t/>
        </is>
      </c>
      <c r="D122" s="59" t="inlineStr">
        <f aca="false">='Calcs - Motion Model'!R126</f>
        <is>
          <t/>
        </is>
      </c>
      <c r="E122" s="59" t="inlineStr">
        <f aca="false">='Calcs - Motion Model'!S126</f>
        <is>
          <t/>
        </is>
      </c>
      <c r="F122" s="59" t="inlineStr">
        <f aca="false">='Calcs - Motion Model'!T126</f>
        <is>
          <t/>
        </is>
      </c>
      <c r="G122" s="71" t="inlineStr">
        <f aca="false">='Calcs - Motion Model'!U126</f>
        <is>
          <t/>
        </is>
      </c>
      <c r="P122" s="54"/>
      <c r="Q122" s="81" t="str">
        <f aca="false">IMPRODUCT(IMEXP(IMPRODUCT(IMLN(COMPLEX(0,freq)),T115)),B122)</f>
        <v>-2.71746517185739e-23+7.78312958922412e-09i</v>
      </c>
      <c r="R122" s="77" t="str">
        <f aca="false">IMPRODUCT(IMEXP(IMPRODUCT(IMLN(COMPLEX(0,freq)),T115)),C122)</f>
        <v>6.25164798737604e-23-1.7905431479257e-08i</v>
      </c>
      <c r="S122" s="77" t="str">
        <f aca="false">IMPRODUCT(IMEXP(IMPRODUCT(IMLN(COMPLEX(0,freq)),T115)),D122)</f>
        <v>3.83835052121366e-23-1.09934728234448e-08i</v>
      </c>
      <c r="T122" s="77" t="str">
        <f aca="false">IMPRODUCT(IMEXP(IMPRODUCT(IMLN(COMPLEX(0,freq)),T115)),E122)</f>
        <v>-6.43827100207659e-23+1.84399410372041e-08i</v>
      </c>
      <c r="U122" s="77" t="str">
        <f aca="false">IMPRODUCT(IMEXP(IMPRODUCT(IMLN(COMPLEX(0,freq)),T115)),F122)</f>
        <v>1.88814505110826e-23-5.40786235945878e-09i</v>
      </c>
      <c r="V122" s="82" t="str">
        <f aca="false">IMPRODUCT(IMEXP(IMPRODUCT(IMLN(COMPLEX(0,freq)),T115)),G122)</f>
        <v>-4.88792898017086e-25+1.39995850064902e-10i</v>
      </c>
    </row>
    <row collapsed="false" customFormat="false" customHeight="true" hidden="false" ht="17.9" outlineLevel="0" r="124">
      <c r="A124" s="50" t="s">
        <v>356</v>
      </c>
      <c r="B124" s="50"/>
      <c r="C124" s="50"/>
      <c r="D124" s="50"/>
      <c r="E124" s="50"/>
      <c r="F124" s="50"/>
      <c r="G124" s="50"/>
      <c r="P124" s="50" t="s">
        <v>356</v>
      </c>
      <c r="Q124" s="50"/>
      <c r="R124" s="50"/>
      <c r="S124" s="50"/>
      <c r="T124" s="50"/>
      <c r="U124" s="50"/>
      <c r="V124" s="50"/>
    </row>
    <row collapsed="false" customFormat="false" customHeight="false" hidden="false" ht="14.5" outlineLevel="0" r="125">
      <c r="A125" s="44" t="s">
        <v>191</v>
      </c>
      <c r="B125" s="44"/>
      <c r="C125" s="44"/>
      <c r="E125" s="20" t="n">
        <f aca="false">='Calcs - Motion Model'!S129</f>
        <v>2</v>
      </c>
      <c r="P125" s="44" t="s">
        <v>191</v>
      </c>
      <c r="Q125" s="44"/>
      <c r="R125" s="44"/>
      <c r="T125" s="20" t="n">
        <f aca="false">E125</f>
        <v>2</v>
      </c>
    </row>
    <row collapsed="false" customFormat="false" customHeight="false" hidden="false" ht="14.5" outlineLevel="0" r="126">
      <c r="A126" s="54"/>
      <c r="B126" s="54"/>
      <c r="C126" s="54"/>
      <c r="D126" s="54"/>
      <c r="E126" s="54"/>
      <c r="F126" s="54"/>
      <c r="G126" s="54"/>
      <c r="P126" s="54"/>
      <c r="Q126" s="54"/>
      <c r="R126" s="54"/>
      <c r="S126" s="54"/>
      <c r="T126" s="54"/>
      <c r="U126" s="54"/>
      <c r="V126" s="54"/>
    </row>
    <row collapsed="false" customFormat="false" customHeight="false" hidden="false" ht="14.5" outlineLevel="0" r="127">
      <c r="A127" s="54"/>
      <c r="B127" s="58" t="inlineStr">
        <f aca="false">='Calcs - Motion Model'!P131</f>
        <is>
          <t/>
        </is>
      </c>
      <c r="C127" s="59" t="inlineStr">
        <f aca="false">='Calcs - Motion Model'!Q131</f>
        <is>
          <t/>
        </is>
      </c>
      <c r="D127" s="59" t="inlineStr">
        <f aca="false">='Calcs - Motion Model'!R131</f>
        <is>
          <t/>
        </is>
      </c>
      <c r="E127" s="59" t="inlineStr">
        <f aca="false">='Calcs - Motion Model'!S131</f>
        <is>
          <t/>
        </is>
      </c>
      <c r="F127" s="59" t="inlineStr">
        <f aca="false">='Calcs - Motion Model'!T131</f>
        <is>
          <t/>
        </is>
      </c>
      <c r="G127" s="60" t="inlineStr">
        <f aca="false">='Calcs - Motion Model'!U131</f>
        <is>
          <t/>
        </is>
      </c>
      <c r="P127" s="54"/>
      <c r="Q127" s="76" t="str">
        <f aca="false">IMPRODUCT(IMEXP(IMPRODUCT(IMLN(COMPLEX(0,freq)),T125)),B127)</f>
        <v>-23.088320684573-1.61224881630825e-13i</v>
      </c>
      <c r="R127" s="77" t="str">
        <f aca="false">IMPRODUCT(IMEXP(IMPRODUCT(IMLN(COMPLEX(0,freq)),T125)),C127)</f>
        <v>0.001099852835728+7.68023130283602e-18i</v>
      </c>
      <c r="S127" s="77" t="str">
        <f aca="false">IMPRODUCT(IMEXP(IMPRODUCT(IMLN(COMPLEX(0,freq)),T125)),D127)</f>
        <v>0.00222599287292619+1.55440251524392e-17i</v>
      </c>
      <c r="T127" s="77" t="str">
        <f aca="false">IMPRODUCT(IMEXP(IMPRODUCT(IMLN(COMPLEX(0,freq)),T125)),E127)</f>
        <v>0.0014445560799957+1.00872811924347e-17i</v>
      </c>
      <c r="U127" s="77" t="str">
        <f aca="false">IMPRODUCT(IMEXP(IMPRODUCT(IMLN(COMPLEX(0,freq)),T125)),F127)</f>
        <v>11.5168568622865+8.04217816336014e-14i</v>
      </c>
      <c r="V127" s="78" t="str">
        <f aca="false">IMPRODUCT(IMEXP(IMPRODUCT(IMLN(COMPLEX(0,freq)),T125)),G127)</f>
        <v>1.93739661401157+1.35287682475185e-14i</v>
      </c>
    </row>
    <row collapsed="false" customFormat="false" customHeight="false" hidden="false" ht="14.5" outlineLevel="0" r="128">
      <c r="A128" s="54"/>
      <c r="B128" s="62" t="inlineStr">
        <f aca="false">='Calcs - Motion Model'!P132</f>
        <is>
          <t/>
        </is>
      </c>
      <c r="C128" s="59" t="inlineStr">
        <f aca="false">='Calcs - Motion Model'!Q132</f>
        <is>
          <t/>
        </is>
      </c>
      <c r="D128" s="59" t="inlineStr">
        <f aca="false">='Calcs - Motion Model'!R132</f>
        <is>
          <t/>
        </is>
      </c>
      <c r="E128" s="59" t="inlineStr">
        <f aca="false">='Calcs - Motion Model'!S132</f>
        <is>
          <t/>
        </is>
      </c>
      <c r="F128" s="59" t="inlineStr">
        <f aca="false">='Calcs - Motion Model'!T132</f>
        <is>
          <t/>
        </is>
      </c>
      <c r="G128" s="63" t="inlineStr">
        <f aca="false">='Calcs - Motion Model'!U132</f>
        <is>
          <t/>
        </is>
      </c>
      <c r="P128" s="54"/>
      <c r="Q128" s="79" t="str">
        <f aca="false">IMPRODUCT(IMEXP(IMPRODUCT(IMLN(COMPLEX(0,freq)),T125)),B128)</f>
        <v>0.00113609230484512+7.93329016314006e-18i</v>
      </c>
      <c r="R128" s="77" t="str">
        <f aca="false">IMPRODUCT(IMEXP(IMPRODUCT(IMLN(COMPLEX(0,freq)),T125)),C128)</f>
        <v>-41.2820451445728-2.88270980503111e-13i</v>
      </c>
      <c r="S128" s="77" t="str">
        <f aca="false">IMPRODUCT(IMEXP(IMPRODUCT(IMLN(COMPLEX(0,freq)),T125)),D128)</f>
        <v>-1.03407574544572-7.22091233634809e-15i</v>
      </c>
      <c r="T128" s="77" t="str">
        <f aca="false">IMPRODUCT(IMEXP(IMPRODUCT(IMLN(COMPLEX(0,freq)),T125)),E128)</f>
        <v>-64.3162644891458-4.49118074495903e-13i</v>
      </c>
      <c r="U128" s="77" t="str">
        <f aca="false">IMPRODUCT(IMEXP(IMPRODUCT(IMLN(COMPLEX(0,freq)),T125)),F128)</f>
        <v>-0.000669780448131697-4.67705187154762e-18i</v>
      </c>
      <c r="V128" s="80" t="str">
        <f aca="false">IMPRODUCT(IMEXP(IMPRODUCT(IMLN(COMPLEX(0,freq)),T125)),G128)</f>
        <v>0.00911640685371935+6.36595288141255e-17i</v>
      </c>
    </row>
    <row collapsed="false" customFormat="false" customHeight="false" hidden="false" ht="14.5" outlineLevel="0" r="129">
      <c r="A129" s="54"/>
      <c r="B129" s="62" t="inlineStr">
        <f aca="false">='Calcs - Motion Model'!P133</f>
        <is>
          <t/>
        </is>
      </c>
      <c r="C129" s="59" t="inlineStr">
        <f aca="false">='Calcs - Motion Model'!Q133</f>
        <is>
          <t/>
        </is>
      </c>
      <c r="D129" s="59" t="inlineStr">
        <f aca="false">='Calcs - Motion Model'!R133</f>
        <is>
          <t/>
        </is>
      </c>
      <c r="E129" s="59" t="inlineStr">
        <f aca="false">='Calcs - Motion Model'!S133</f>
        <is>
          <t/>
        </is>
      </c>
      <c r="F129" s="59" t="inlineStr">
        <f aca="false">='Calcs - Motion Model'!T133</f>
        <is>
          <t/>
        </is>
      </c>
      <c r="G129" s="63" t="inlineStr">
        <f aca="false">='Calcs - Motion Model'!U133</f>
        <is>
          <t/>
        </is>
      </c>
      <c r="P129" s="54"/>
      <c r="Q129" s="79" t="str">
        <f aca="false">IMPRODUCT(IMEXP(IMPRODUCT(IMLN(COMPLEX(0,freq)),T125)),B129)</f>
        <v>0.0020688443871879+1.44466631416738e-17i</v>
      </c>
      <c r="R129" s="77" t="str">
        <f aca="false">IMPRODUCT(IMEXP(IMPRODUCT(IMLN(COMPLEX(0,freq)),T125)),C129)</f>
        <v>-1.05247722368596-7.34940917211393e-15i</v>
      </c>
      <c r="S129" s="77" t="str">
        <f aca="false">IMPRODUCT(IMEXP(IMPRODUCT(IMLN(COMPLEX(0,freq)),T125)),D129)</f>
        <v>-17.6589303879449-1.23311651826879e-13i</v>
      </c>
      <c r="T129" s="77" t="str">
        <f aca="false">IMPRODUCT(IMEXP(IMPRODUCT(IMLN(COMPLEX(0,freq)),T125)),E129)</f>
        <v>-1.97912545280608-1.38201591714037e-14i</v>
      </c>
      <c r="U129" s="77" t="str">
        <f aca="false">IMPRODUCT(IMEXP(IMPRODUCT(IMLN(COMPLEX(0,freq)),T125)),F129)</f>
        <v>-0.00185113099859759-1.29263786747151e-17i</v>
      </c>
      <c r="V129" s="80" t="str">
        <f aca="false">IMPRODUCT(IMEXP(IMPRODUCT(IMLN(COMPLEX(0,freq)),T125)),G129)</f>
        <v>-0.000637595569270689-4.45230606367535e-18i</v>
      </c>
    </row>
    <row collapsed="false" customFormat="false" customHeight="false" hidden="false" ht="14.5" outlineLevel="0" r="130">
      <c r="A130" s="54"/>
      <c r="B130" s="62" t="inlineStr">
        <f aca="false">='Calcs - Motion Model'!P134</f>
        <is>
          <t/>
        </is>
      </c>
      <c r="C130" s="59" t="inlineStr">
        <f aca="false">='Calcs - Motion Model'!Q134</f>
        <is>
          <t/>
        </is>
      </c>
      <c r="D130" s="59" t="inlineStr">
        <f aca="false">='Calcs - Motion Model'!R134</f>
        <is>
          <t/>
        </is>
      </c>
      <c r="E130" s="59" t="inlineStr">
        <f aca="false">='Calcs - Motion Model'!S134</f>
        <is>
          <t/>
        </is>
      </c>
      <c r="F130" s="59" t="inlineStr">
        <f aca="false">='Calcs - Motion Model'!T134</f>
        <is>
          <t/>
        </is>
      </c>
      <c r="G130" s="63" t="inlineStr">
        <f aca="false">='Calcs - Motion Model'!U134</f>
        <is>
          <t/>
        </is>
      </c>
      <c r="P130" s="54"/>
      <c r="Q130" s="79" t="str">
        <f aca="false">IMPRODUCT(IMEXP(IMPRODUCT(IMLN(COMPLEX(0,freq)),T125)),B130)</f>
        <v>0.0016216934055268+1.13242245254436e-17i</v>
      </c>
      <c r="R130" s="77" t="str">
        <f aca="false">IMPRODUCT(IMEXP(IMPRODUCT(IMLN(COMPLEX(0,freq)),T125)),C130)</f>
        <v>-64.3086801891458-4.49065113612067e-13i</v>
      </c>
      <c r="S130" s="77" t="str">
        <f aca="false">IMPRODUCT(IMEXP(IMPRODUCT(IMLN(COMPLEX(0,freq)),T125)),D130)</f>
        <v>-1.95321706244572-1.36392418484784e-14i</v>
      </c>
      <c r="T130" s="77" t="str">
        <f aca="false">IMPRODUCT(IMEXP(IMPRODUCT(IMLN(COMPLEX(0,freq)),T125)),E130)</f>
        <v>-122.935319189145-8.58452745667249e-13i</v>
      </c>
      <c r="U130" s="77" t="str">
        <f aca="false">IMPRODUCT(IMEXP(IMPRODUCT(IMLN(COMPLEX(0,freq)),T125)),F130)</f>
        <v>-0.000539667226507934-3.76847610107536e-18i</v>
      </c>
      <c r="V130" s="80" t="str">
        <f aca="false">IMPRODUCT(IMEXP(IMPRODUCT(IMLN(COMPLEX(0,freq)),T125)),G130)</f>
        <v>0.0141941538891462+9.9117246849243e-17i</v>
      </c>
    </row>
    <row collapsed="false" customFormat="false" customHeight="false" hidden="false" ht="14.5" outlineLevel="0" r="131">
      <c r="A131" s="54"/>
      <c r="B131" s="62" t="inlineStr">
        <f aca="false">='Calcs - Motion Model'!P135</f>
        <is>
          <t/>
        </is>
      </c>
      <c r="C131" s="59" t="inlineStr">
        <f aca="false">='Calcs - Motion Model'!Q135</f>
        <is>
          <t/>
        </is>
      </c>
      <c r="D131" s="59" t="inlineStr">
        <f aca="false">='Calcs - Motion Model'!R135</f>
        <is>
          <t/>
        </is>
      </c>
      <c r="E131" s="59" t="inlineStr">
        <f aca="false">='Calcs - Motion Model'!S135</f>
        <is>
          <t/>
        </is>
      </c>
      <c r="F131" s="59" t="inlineStr">
        <f aca="false">='Calcs - Motion Model'!T135</f>
        <is>
          <t/>
        </is>
      </c>
      <c r="G131" s="63" t="inlineStr">
        <f aca="false">='Calcs - Motion Model'!U135</f>
        <is>
          <t/>
        </is>
      </c>
      <c r="P131" s="54"/>
      <c r="Q131" s="79" t="str">
        <f aca="false">IMPRODUCT(IMEXP(IMPRODUCT(IMLN(COMPLEX(0,freq)),T125)),B131)</f>
        <v>11.5158456222865+8.04147201824232e-14i</v>
      </c>
      <c r="R131" s="77" t="str">
        <f aca="false">IMPRODUCT(IMEXP(IMPRODUCT(IMLN(COMPLEX(0,freq)),T125)),C131)</f>
        <v>-0.000551843601173735-3.85350327091617e-18i</v>
      </c>
      <c r="S131" s="77" t="str">
        <f aca="false">IMPRODUCT(IMEXP(IMPRODUCT(IMLN(COMPLEX(0,freq)),T125)),D131)</f>
        <v>-0.00198660698295365-1.38724024171963e-17i</v>
      </c>
      <c r="T131" s="77" t="str">
        <f aca="false">IMPRODUCT(IMEXP(IMPRODUCT(IMLN(COMPLEX(0,freq)),T125)),E131)</f>
        <v>-0.000306383629732299-2.13946545147469e-18i</v>
      </c>
      <c r="U131" s="77" t="str">
        <f aca="false">IMPRODUCT(IMEXP(IMPRODUCT(IMLN(COMPLEX(0,freq)),T125)),F131)</f>
        <v>-5.7455701333719-4.01211018033648e-14i</v>
      </c>
      <c r="V131" s="80" t="str">
        <f aca="false">IMPRODUCT(IMEXP(IMPRODUCT(IMLN(COMPLEX(0,freq)),T125)),G131)</f>
        <v>-0.985488392228649-6.8816286622257e-15i</v>
      </c>
    </row>
    <row collapsed="false" customFormat="false" customHeight="false" hidden="false" ht="14.5" outlineLevel="0" r="132">
      <c r="A132" s="54"/>
      <c r="B132" s="70" t="inlineStr">
        <f aca="false">='Calcs - Motion Model'!P136</f>
        <is>
          <t/>
        </is>
      </c>
      <c r="C132" s="59" t="inlineStr">
        <f aca="false">='Calcs - Motion Model'!Q136</f>
        <is>
          <t/>
        </is>
      </c>
      <c r="D132" s="59" t="inlineStr">
        <f aca="false">='Calcs - Motion Model'!R136</f>
        <is>
          <t/>
        </is>
      </c>
      <c r="E132" s="59" t="inlineStr">
        <f aca="false">='Calcs - Motion Model'!S136</f>
        <is>
          <t/>
        </is>
      </c>
      <c r="F132" s="59" t="inlineStr">
        <f aca="false">='Calcs - Motion Model'!T136</f>
        <is>
          <t/>
        </is>
      </c>
      <c r="G132" s="71" t="inlineStr">
        <f aca="false">='Calcs - Motion Model'!U136</f>
        <is>
          <t/>
        </is>
      </c>
      <c r="P132" s="54"/>
      <c r="Q132" s="81" t="str">
        <f aca="false">IMPRODUCT(IMEXP(IMPRODUCT(IMLN(COMPLEX(0,freq)),T125)),B132)</f>
        <v>1.91188108256584+1.33505942437316e-14i</v>
      </c>
      <c r="R132" s="77" t="str">
        <f aca="false">IMPRODUCT(IMEXP(IMPRODUCT(IMLN(COMPLEX(0,freq)),T125)),C132)</f>
        <v>0.00927172488651216+6.47441088402893e-17i</v>
      </c>
      <c r="S132" s="77" t="str">
        <f aca="false">IMPRODUCT(IMEXP(IMPRODUCT(IMLN(COMPLEX(0,freq)),T125)),D132)</f>
        <v>-0.0013135544716628-9.1725018507292e-18i</v>
      </c>
      <c r="T132" s="77" t="str">
        <f aca="false">IMPRODUCT(IMEXP(IMPRODUCT(IMLN(COMPLEX(0,freq)),T125)),E132)</f>
        <v>0.0151573744282196+1.05843379923973e-16i</v>
      </c>
      <c r="U132" s="77" t="str">
        <f aca="false">IMPRODUCT(IMEXP(IMPRODUCT(IMLN(COMPLEX(0,freq)),T125)),F132)</f>
        <v>-0.971981335782918-6.78730939117975e-15i</v>
      </c>
      <c r="V132" s="82" t="str">
        <f aca="false">IMPRODUCT(IMEXP(IMPRODUCT(IMLN(COMPLEX(0,freq)),T125)),G132)</f>
        <v>-89.7926284337187-6.27018573084008e-13i</v>
      </c>
    </row>
    <row collapsed="false" customFormat="false" customHeight="true" hidden="false" ht="24.6" outlineLevel="0" r="135">
      <c r="A135" s="17" t="s">
        <v>364</v>
      </c>
      <c r="B135" s="17"/>
      <c r="C135" s="17"/>
      <c r="D135" s="17"/>
      <c r="E135" s="17"/>
      <c r="F135" s="17"/>
      <c r="G135" s="17"/>
      <c r="H135" s="17"/>
      <c r="I135" s="17"/>
      <c r="J135" s="17"/>
      <c r="P135" s="17" t="s">
        <v>364</v>
      </c>
      <c r="Q135" s="17"/>
      <c r="R135" s="17"/>
      <c r="S135" s="17"/>
      <c r="T135" s="17"/>
      <c r="U135" s="17"/>
      <c r="V135" s="17"/>
      <c r="W135" s="17"/>
      <c r="X135" s="17"/>
      <c r="Y135" s="17"/>
    </row>
    <row collapsed="false" customFormat="false" customHeight="true" hidden="false" ht="58.2" outlineLevel="0" r="136">
      <c r="A136" s="16" t="s">
        <v>365</v>
      </c>
      <c r="B136" s="16"/>
      <c r="C136" s="16"/>
      <c r="D136" s="16"/>
      <c r="E136" s="16"/>
      <c r="F136" s="16"/>
      <c r="G136" s="16"/>
      <c r="H136" s="16"/>
      <c r="I136" s="16"/>
      <c r="J136" s="16"/>
      <c r="P136" s="16" t="s">
        <v>373</v>
      </c>
      <c r="Q136" s="16"/>
      <c r="R136" s="16"/>
      <c r="S136" s="16"/>
      <c r="T136" s="16"/>
      <c r="U136" s="16"/>
      <c r="V136" s="16"/>
      <c r="W136" s="16"/>
      <c r="X136" s="16"/>
      <c r="Y136" s="16"/>
    </row>
    <row collapsed="false" customFormat="false" customHeight="true" hidden="false" ht="17.9" outlineLevel="0" r="137">
      <c r="A137" s="50" t="s">
        <v>356</v>
      </c>
      <c r="B137" s="50"/>
      <c r="C137" s="50"/>
      <c r="D137" s="50"/>
      <c r="E137" s="50"/>
      <c r="F137" s="50"/>
      <c r="G137" s="50"/>
      <c r="P137" s="50" t="s">
        <v>356</v>
      </c>
      <c r="Q137" s="50"/>
      <c r="R137" s="50"/>
      <c r="S137" s="50"/>
      <c r="T137" s="50"/>
      <c r="U137" s="50"/>
      <c r="V137" s="50"/>
    </row>
    <row collapsed="false" customFormat="false" customHeight="false" hidden="false" ht="14.5" outlineLevel="0" r="138">
      <c r="A138" s="44" t="s">
        <v>191</v>
      </c>
      <c r="B138" s="44"/>
      <c r="C138" s="44"/>
      <c r="E138" s="20" t="n">
        <f aca="false">='Calcs - Motion Model'!S142</f>
        <v>0</v>
      </c>
      <c r="P138" s="44" t="s">
        <v>191</v>
      </c>
      <c r="Q138" s="44"/>
      <c r="R138" s="44"/>
      <c r="T138" s="20" t="n">
        <f aca="false">E138</f>
        <v>0</v>
      </c>
    </row>
    <row collapsed="false" customFormat="false" customHeight="false" hidden="false" ht="14.5" outlineLevel="0" r="139">
      <c r="A139" s="54"/>
      <c r="B139" s="54"/>
      <c r="C139" s="54"/>
      <c r="D139" s="54"/>
      <c r="E139" s="54"/>
      <c r="F139" s="54"/>
      <c r="G139" s="54"/>
      <c r="P139" s="54"/>
      <c r="Q139" s="54"/>
      <c r="R139" s="54"/>
      <c r="S139" s="54"/>
      <c r="T139" s="54"/>
      <c r="U139" s="54"/>
      <c r="V139" s="54"/>
    </row>
    <row collapsed="false" customFormat="false" customHeight="false" hidden="false" ht="14.5" outlineLevel="0" r="140">
      <c r="A140" s="54"/>
      <c r="B140" s="58" t="inlineStr">
        <f aca="false">='Calcs - Motion Model'!P144</f>
        <is>
          <t/>
        </is>
      </c>
      <c r="C140" s="59" t="inlineStr">
        <f aca="false">='Calcs - Motion Model'!Q144</f>
        <is>
          <t/>
        </is>
      </c>
      <c r="D140" s="59" t="inlineStr">
        <f aca="false">='Calcs - Motion Model'!R144</f>
        <is>
          <t/>
        </is>
      </c>
      <c r="E140" s="59" t="inlineStr">
        <f aca="false">='Calcs - Motion Model'!S144</f>
        <is>
          <t/>
        </is>
      </c>
      <c r="F140" s="59" t="inlineStr">
        <f aca="false">='Calcs - Motion Model'!T144</f>
        <is>
          <t/>
        </is>
      </c>
      <c r="G140" s="60" t="inlineStr">
        <f aca="false">='Calcs - Motion Model'!U144</f>
        <is>
          <t/>
        </is>
      </c>
      <c r="P140" s="54"/>
      <c r="Q140" s="76" t="str">
        <f aca="false">IMPRODUCT(IMEXP(IMPRODUCT(IMLN(COMPLEX(0,freq)),T138)),B140)</f>
        <v>0</v>
      </c>
      <c r="R140" s="77" t="str">
        <f aca="false">IMPRODUCT(IMEXP(IMPRODUCT(IMLN(COMPLEX(0,freq)),T138)),C140)</f>
        <v>0</v>
      </c>
      <c r="S140" s="77" t="str">
        <f aca="false">IMPRODUCT(IMEXP(IMPRODUCT(IMLN(COMPLEX(0,freq)),T138)),D140)</f>
        <v>0</v>
      </c>
      <c r="T140" s="77" t="str">
        <f aca="false">IMPRODUCT(IMEXP(IMPRODUCT(IMLN(COMPLEX(0,freq)),T138)),E140)</f>
        <v>0</v>
      </c>
      <c r="U140" s="77" t="str">
        <f aca="false">IMPRODUCT(IMEXP(IMPRODUCT(IMLN(COMPLEX(0,freq)),T138)),F140)</f>
        <v>0</v>
      </c>
      <c r="V140" s="78" t="str">
        <f aca="false">IMPRODUCT(IMEXP(IMPRODUCT(IMLN(COMPLEX(0,freq)),T138)),G140)</f>
        <v>0</v>
      </c>
    </row>
    <row collapsed="false" customFormat="false" customHeight="false" hidden="false" ht="14.5" outlineLevel="0" r="141">
      <c r="A141" s="54"/>
      <c r="B141" s="62" t="inlineStr">
        <f aca="false">='Calcs - Motion Model'!P145</f>
        <is>
          <t/>
        </is>
      </c>
      <c r="C141" s="59" t="inlineStr">
        <f aca="false">='Calcs - Motion Model'!Q145</f>
        <is>
          <t/>
        </is>
      </c>
      <c r="D141" s="59" t="inlineStr">
        <f aca="false">='Calcs - Motion Model'!R145</f>
        <is>
          <t/>
        </is>
      </c>
      <c r="E141" s="59" t="inlineStr">
        <f aca="false">='Calcs - Motion Model'!S145</f>
        <is>
          <t/>
        </is>
      </c>
      <c r="F141" s="59" t="inlineStr">
        <f aca="false">='Calcs - Motion Model'!T145</f>
        <is>
          <t/>
        </is>
      </c>
      <c r="G141" s="63" t="inlineStr">
        <f aca="false">='Calcs - Motion Model'!U145</f>
        <is>
          <t/>
        </is>
      </c>
      <c r="P141" s="54"/>
      <c r="Q141" s="79" t="str">
        <f aca="false">IMPRODUCT(IMEXP(IMPRODUCT(IMLN(COMPLEX(0,freq)),T138)),B141)</f>
        <v>0</v>
      </c>
      <c r="R141" s="77" t="str">
        <f aca="false">IMPRODUCT(IMEXP(IMPRODUCT(IMLN(COMPLEX(0,freq)),T138)),C141)</f>
        <v>0</v>
      </c>
      <c r="S141" s="77" t="str">
        <f aca="false">IMPRODUCT(IMEXP(IMPRODUCT(IMLN(COMPLEX(0,freq)),T138)),D141)</f>
        <v>0</v>
      </c>
      <c r="T141" s="77" t="str">
        <f aca="false">IMPRODUCT(IMEXP(IMPRODUCT(IMLN(COMPLEX(0,freq)),T138)),E141)</f>
        <v>0</v>
      </c>
      <c r="U141" s="77" t="str">
        <f aca="false">IMPRODUCT(IMEXP(IMPRODUCT(IMLN(COMPLEX(0,freq)),T138)),F141)</f>
        <v>0</v>
      </c>
      <c r="V141" s="80" t="str">
        <f aca="false">IMPRODUCT(IMEXP(IMPRODUCT(IMLN(COMPLEX(0,freq)),T138)),G141)</f>
        <v>0</v>
      </c>
    </row>
    <row collapsed="false" customFormat="false" customHeight="false" hidden="false" ht="14.5" outlineLevel="0" r="142">
      <c r="A142" s="54"/>
      <c r="B142" s="62" t="inlineStr">
        <f aca="false">='Calcs - Motion Model'!P146</f>
        <is>
          <t/>
        </is>
      </c>
      <c r="C142" s="59" t="inlineStr">
        <f aca="false">='Calcs - Motion Model'!Q146</f>
        <is>
          <t/>
        </is>
      </c>
      <c r="D142" s="59" t="inlineStr">
        <f aca="false">='Calcs - Motion Model'!R146</f>
        <is>
          <t/>
        </is>
      </c>
      <c r="E142" s="59" t="inlineStr">
        <f aca="false">='Calcs - Motion Model'!S146</f>
        <is>
          <t/>
        </is>
      </c>
      <c r="F142" s="59" t="inlineStr">
        <f aca="false">='Calcs - Motion Model'!T146</f>
        <is>
          <t/>
        </is>
      </c>
      <c r="G142" s="63" t="inlineStr">
        <f aca="false">='Calcs - Motion Model'!U146</f>
        <is>
          <t/>
        </is>
      </c>
      <c r="P142" s="54"/>
      <c r="Q142" s="79" t="str">
        <f aca="false">IMPRODUCT(IMEXP(IMPRODUCT(IMLN(COMPLEX(0,freq)),T138)),B142)</f>
        <v>0</v>
      </c>
      <c r="R142" s="77" t="str">
        <f aca="false">IMPRODUCT(IMEXP(IMPRODUCT(IMLN(COMPLEX(0,freq)),T138)),C142)</f>
        <v>0</v>
      </c>
      <c r="S142" s="77" t="str">
        <f aca="false">IMPRODUCT(IMEXP(IMPRODUCT(IMLN(COMPLEX(0,freq)),T138)),D142)</f>
        <v>0</v>
      </c>
      <c r="T142" s="77" t="str">
        <f aca="false">IMPRODUCT(IMEXP(IMPRODUCT(IMLN(COMPLEX(0,freq)),T138)),E142)</f>
        <v>0</v>
      </c>
      <c r="U142" s="77" t="str">
        <f aca="false">IMPRODUCT(IMEXP(IMPRODUCT(IMLN(COMPLEX(0,freq)),T138)),F142)</f>
        <v>0</v>
      </c>
      <c r="V142" s="80" t="str">
        <f aca="false">IMPRODUCT(IMEXP(IMPRODUCT(IMLN(COMPLEX(0,freq)),T138)),G142)</f>
        <v>0</v>
      </c>
    </row>
    <row collapsed="false" customFormat="false" customHeight="false" hidden="false" ht="14.5" outlineLevel="0" r="143">
      <c r="A143" s="54"/>
      <c r="B143" s="62" t="inlineStr">
        <f aca="false">='Calcs - Motion Model'!P147</f>
        <is>
          <t/>
        </is>
      </c>
      <c r="C143" s="59" t="inlineStr">
        <f aca="false">='Calcs - Motion Model'!Q147</f>
        <is>
          <t/>
        </is>
      </c>
      <c r="D143" s="59" t="inlineStr">
        <f aca="false">='Calcs - Motion Model'!R147</f>
        <is>
          <t/>
        </is>
      </c>
      <c r="E143" s="59" t="inlineStr">
        <f aca="false">='Calcs - Motion Model'!S147</f>
        <is>
          <t/>
        </is>
      </c>
      <c r="F143" s="59" t="inlineStr">
        <f aca="false">='Calcs - Motion Model'!T147</f>
        <is>
          <t/>
        </is>
      </c>
      <c r="G143" s="63" t="inlineStr">
        <f aca="false">='Calcs - Motion Model'!U147</f>
        <is>
          <t/>
        </is>
      </c>
      <c r="P143" s="54"/>
      <c r="Q143" s="79" t="str">
        <f aca="false">IMPRODUCT(IMEXP(IMPRODUCT(IMLN(COMPLEX(0,freq)),T138)),B143)</f>
        <v>0</v>
      </c>
      <c r="R143" s="77" t="str">
        <f aca="false">IMPRODUCT(IMEXP(IMPRODUCT(IMLN(COMPLEX(0,freq)),T138)),C143)</f>
        <v>0</v>
      </c>
      <c r="S143" s="77" t="str">
        <f aca="false">IMPRODUCT(IMEXP(IMPRODUCT(IMLN(COMPLEX(0,freq)),T138)),D143)</f>
        <v>0</v>
      </c>
      <c r="T143" s="77" t="str">
        <f aca="false">IMPRODUCT(IMEXP(IMPRODUCT(IMLN(COMPLEX(0,freq)),T138)),E143)</f>
        <v>0</v>
      </c>
      <c r="U143" s="77" t="str">
        <f aca="false">IMPRODUCT(IMEXP(IMPRODUCT(IMLN(COMPLEX(0,freq)),T138)),F143)</f>
        <v>0</v>
      </c>
      <c r="V143" s="80" t="str">
        <f aca="false">IMPRODUCT(IMEXP(IMPRODUCT(IMLN(COMPLEX(0,freq)),T138)),G143)</f>
        <v>0</v>
      </c>
    </row>
    <row collapsed="false" customFormat="false" customHeight="false" hidden="false" ht="14.5" outlineLevel="0" r="144">
      <c r="A144" s="54"/>
      <c r="B144" s="62" t="inlineStr">
        <f aca="false">='Calcs - Motion Model'!P148</f>
        <is>
          <t/>
        </is>
      </c>
      <c r="C144" s="59" t="inlineStr">
        <f aca="false">='Calcs - Motion Model'!Q148</f>
        <is>
          <t/>
        </is>
      </c>
      <c r="D144" s="59" t="inlineStr">
        <f aca="false">='Calcs - Motion Model'!R148</f>
        <is>
          <t/>
        </is>
      </c>
      <c r="E144" s="59" t="inlineStr">
        <f aca="false">='Calcs - Motion Model'!S148</f>
        <is>
          <t/>
        </is>
      </c>
      <c r="F144" s="59" t="inlineStr">
        <f aca="false">='Calcs - Motion Model'!T148</f>
        <is>
          <t/>
        </is>
      </c>
      <c r="G144" s="63" t="inlineStr">
        <f aca="false">='Calcs - Motion Model'!U148</f>
        <is>
          <t/>
        </is>
      </c>
      <c r="P144" s="54"/>
      <c r="Q144" s="79" t="str">
        <f aca="false">IMPRODUCT(IMEXP(IMPRODUCT(IMLN(COMPLEX(0,freq)),T138)),B144)</f>
        <v>0</v>
      </c>
      <c r="R144" s="77" t="str">
        <f aca="false">IMPRODUCT(IMEXP(IMPRODUCT(IMLN(COMPLEX(0,freq)),T138)),C144)</f>
        <v>0</v>
      </c>
      <c r="S144" s="77" t="str">
        <f aca="false">IMPRODUCT(IMEXP(IMPRODUCT(IMLN(COMPLEX(0,freq)),T138)),D144)</f>
        <v>0</v>
      </c>
      <c r="T144" s="77" t="str">
        <f aca="false">IMPRODUCT(IMEXP(IMPRODUCT(IMLN(COMPLEX(0,freq)),T138)),E144)</f>
        <v>0</v>
      </c>
      <c r="U144" s="77" t="str">
        <f aca="false">IMPRODUCT(IMEXP(IMPRODUCT(IMLN(COMPLEX(0,freq)),T138)),F144)</f>
        <v>0</v>
      </c>
      <c r="V144" s="80" t="str">
        <f aca="false">IMPRODUCT(IMEXP(IMPRODUCT(IMLN(COMPLEX(0,freq)),T138)),G144)</f>
        <v>0</v>
      </c>
    </row>
    <row collapsed="false" customFormat="false" customHeight="false" hidden="false" ht="14.5" outlineLevel="0" r="145">
      <c r="A145" s="54"/>
      <c r="B145" s="70" t="inlineStr">
        <f aca="false">='Calcs - Motion Model'!P149</f>
        <is>
          <t/>
        </is>
      </c>
      <c r="C145" s="59" t="inlineStr">
        <f aca="false">='Calcs - Motion Model'!Q149</f>
        <is>
          <t/>
        </is>
      </c>
      <c r="D145" s="59" t="inlineStr">
        <f aca="false">='Calcs - Motion Model'!R149</f>
        <is>
          <t/>
        </is>
      </c>
      <c r="E145" s="59" t="inlineStr">
        <f aca="false">='Calcs - Motion Model'!S149</f>
        <is>
          <t/>
        </is>
      </c>
      <c r="F145" s="59" t="inlineStr">
        <f aca="false">='Calcs - Motion Model'!T149</f>
        <is>
          <t/>
        </is>
      </c>
      <c r="G145" s="71" t="inlineStr">
        <f aca="false">='Calcs - Motion Model'!U149</f>
        <is>
          <t/>
        </is>
      </c>
      <c r="P145" s="54"/>
      <c r="Q145" s="81" t="str">
        <f aca="false">IMPRODUCT(IMEXP(IMPRODUCT(IMLN(COMPLEX(0,freq)),T138)),B145)</f>
        <v>0</v>
      </c>
      <c r="R145" s="77" t="str">
        <f aca="false">IMPRODUCT(IMEXP(IMPRODUCT(IMLN(COMPLEX(0,freq)),T138)),C145)</f>
        <v>0</v>
      </c>
      <c r="S145" s="77" t="str">
        <f aca="false">IMPRODUCT(IMEXP(IMPRODUCT(IMLN(COMPLEX(0,freq)),T138)),D145)</f>
        <v>0</v>
      </c>
      <c r="T145" s="77" t="str">
        <f aca="false">IMPRODUCT(IMEXP(IMPRODUCT(IMLN(COMPLEX(0,freq)),T138)),E145)</f>
        <v>0</v>
      </c>
      <c r="U145" s="77" t="str">
        <f aca="false">IMPRODUCT(IMEXP(IMPRODUCT(IMLN(COMPLEX(0,freq)),T138)),F145)</f>
        <v>0</v>
      </c>
      <c r="V145" s="82" t="str">
        <f aca="false">IMPRODUCT(IMEXP(IMPRODUCT(IMLN(COMPLEX(0,freq)),T138)),G145)</f>
        <v>0</v>
      </c>
    </row>
    <row collapsed="false" customFormat="false" customHeight="true" hidden="false" ht="17.9" outlineLevel="0" r="147">
      <c r="A147" s="50" t="s">
        <v>356</v>
      </c>
      <c r="B147" s="50"/>
      <c r="C147" s="50"/>
      <c r="D147" s="50"/>
      <c r="E147" s="50"/>
      <c r="F147" s="50"/>
      <c r="G147" s="50"/>
      <c r="P147" s="50" t="s">
        <v>356</v>
      </c>
      <c r="Q147" s="50"/>
      <c r="R147" s="50"/>
      <c r="S147" s="50"/>
      <c r="T147" s="50"/>
      <c r="U147" s="50"/>
      <c r="V147" s="50"/>
    </row>
    <row collapsed="false" customFormat="false" customHeight="false" hidden="false" ht="14.5" outlineLevel="0" r="148">
      <c r="A148" s="44" t="s">
        <v>191</v>
      </c>
      <c r="B148" s="44"/>
      <c r="C148" s="44"/>
      <c r="E148" s="20" t="n">
        <f aca="false">='Calcs - Motion Model'!S152</f>
        <v>1</v>
      </c>
      <c r="P148" s="44" t="s">
        <v>191</v>
      </c>
      <c r="Q148" s="44"/>
      <c r="R148" s="44"/>
      <c r="T148" s="20" t="n">
        <f aca="false">E148</f>
        <v>1</v>
      </c>
    </row>
    <row collapsed="false" customFormat="false" customHeight="false" hidden="false" ht="14.5" outlineLevel="0" r="149">
      <c r="A149" s="54"/>
      <c r="B149" s="54"/>
      <c r="C149" s="54"/>
      <c r="D149" s="54"/>
      <c r="E149" s="54"/>
      <c r="F149" s="54"/>
      <c r="G149" s="54"/>
      <c r="P149" s="54"/>
      <c r="Q149" s="54"/>
      <c r="R149" s="54"/>
      <c r="S149" s="54"/>
      <c r="T149" s="54"/>
      <c r="U149" s="54"/>
      <c r="V149" s="54"/>
    </row>
    <row collapsed="false" customFormat="false" customHeight="false" hidden="false" ht="14.5" outlineLevel="0" r="150">
      <c r="A150" s="54"/>
      <c r="B150" s="58" t="inlineStr">
        <f aca="false">='Calcs - Motion Model'!P154</f>
        <is>
          <t/>
        </is>
      </c>
      <c r="C150" s="59" t="inlineStr">
        <f aca="false">='Calcs - Motion Model'!Q154</f>
        <is>
          <t/>
        </is>
      </c>
      <c r="D150" s="59" t="inlineStr">
        <f aca="false">='Calcs - Motion Model'!R154</f>
        <is>
          <t/>
        </is>
      </c>
      <c r="E150" s="59" t="inlineStr">
        <f aca="false">='Calcs - Motion Model'!S154</f>
        <is>
          <t/>
        </is>
      </c>
      <c r="F150" s="59" t="inlineStr">
        <f aca="false">='Calcs - Motion Model'!T154</f>
        <is>
          <t/>
        </is>
      </c>
      <c r="G150" s="60" t="inlineStr">
        <f aca="false">='Calcs - Motion Model'!U154</f>
        <is>
          <t/>
        </is>
      </c>
      <c r="P150" s="54"/>
      <c r="Q150" s="76" t="str">
        <f aca="false">IMPRODUCT(IMEXP(IMPRODUCT(IMLN(COMPLEX(0,freq)),T148)),B150)</f>
        <v>-6.83164318827115e-22+1.95666037571741e-07i</v>
      </c>
      <c r="R150" s="77" t="str">
        <f aca="false">IMPRODUCT(IMEXP(IMPRODUCT(IMLN(COMPLEX(0,freq)),T148)),C150)</f>
        <v>-3.21635426670716e-23+9.21200474688162e-09i</v>
      </c>
      <c r="S150" s="77" t="str">
        <f aca="false">IMPRODUCT(IMEXP(IMPRODUCT(IMLN(COMPLEX(0,freq)),T148)),D150)</f>
        <v>-2.45051300231203e-23+7.01854818769841e-09i</v>
      </c>
      <c r="T150" s="77" t="str">
        <f aca="false">IMPRODUCT(IMEXP(IMPRODUCT(IMLN(COMPLEX(0,freq)),T148)),E150)</f>
        <v>-5.39181649752914e-23+1.54427762151971e-08i</v>
      </c>
      <c r="U150" s="77" t="str">
        <f aca="false">IMPRODUCT(IMEXP(IMPRODUCT(IMLN(COMPLEX(0,freq)),T148)),F150)</f>
        <v>3.34773446340516e-22-9.58829258561752e-08i</v>
      </c>
      <c r="V150" s="78" t="str">
        <f aca="false">IMPRODUCT(IMEXP(IMPRODUCT(IMLN(COMPLEX(0,freq)),T148)),G150)</f>
        <v>2.858068653887e-22-8.18583396706335e-08i</v>
      </c>
    </row>
    <row collapsed="false" customFormat="false" customHeight="false" hidden="false" ht="14.5" outlineLevel="0" r="151">
      <c r="A151" s="54"/>
      <c r="B151" s="62" t="inlineStr">
        <f aca="false">='Calcs - Motion Model'!P155</f>
        <is>
          <t/>
        </is>
      </c>
      <c r="C151" s="59" t="inlineStr">
        <f aca="false">='Calcs - Motion Model'!Q155</f>
        <is>
          <t/>
        </is>
      </c>
      <c r="D151" s="59" t="inlineStr">
        <f aca="false">='Calcs - Motion Model'!R155</f>
        <is>
          <t/>
        </is>
      </c>
      <c r="E151" s="59" t="inlineStr">
        <f aca="false">='Calcs - Motion Model'!S155</f>
        <is>
          <t/>
        </is>
      </c>
      <c r="F151" s="59" t="inlineStr">
        <f aca="false">='Calcs - Motion Model'!T155</f>
        <is>
          <t/>
        </is>
      </c>
      <c r="G151" s="63" t="inlineStr">
        <f aca="false">='Calcs - Motion Model'!U155</f>
        <is>
          <t/>
        </is>
      </c>
      <c r="P151" s="54"/>
      <c r="Q151" s="79" t="str">
        <f aca="false">IMPRODUCT(IMEXP(IMPRODUCT(IMLN(COMPLEX(0,freq)),T148)),B151)</f>
        <v>4.87910043452101e-23-1.39742990467698e-08i</v>
      </c>
      <c r="R151" s="77" t="str">
        <f aca="false">IMPRODUCT(IMEXP(IMPRODUCT(IMLN(COMPLEX(0,freq)),T148)),C151)</f>
        <v>-1.01452777005701e-21+2.90572302011261e-07i</v>
      </c>
      <c r="S151" s="77" t="str">
        <f aca="false">IMPRODUCT(IMEXP(IMPRODUCT(IMLN(COMPLEX(0,freq)),T148)),D151)</f>
        <v>3.07675709496175e-21-8.81218255624758e-07i</v>
      </c>
      <c r="T151" s="77" t="str">
        <f aca="false">IMPRODUCT(IMEXP(IMPRODUCT(IMLN(COMPLEX(0,freq)),T148)),E151)</f>
        <v>-1.75173437514352e-21+5.01716665546877e-07i</v>
      </c>
      <c r="U151" s="77" t="str">
        <f aca="false">IMPRODUCT(IMEXP(IMPRODUCT(IMLN(COMPLEX(0,freq)),T148)),F151)</f>
        <v>-5.70728474746518e-24+1.63463131936894e-09i</v>
      </c>
      <c r="V151" s="80" t="str">
        <f aca="false">IMPRODUCT(IMEXP(IMPRODUCT(IMLN(COMPLEX(0,freq)),T148)),G151)</f>
        <v>4.33198565632453e-23-1.24073000423364e-08i</v>
      </c>
    </row>
    <row collapsed="false" customFormat="false" customHeight="false" hidden="false" ht="14.5" outlineLevel="0" r="152">
      <c r="A152" s="54"/>
      <c r="B152" s="62" t="inlineStr">
        <f aca="false">='Calcs - Motion Model'!P156</f>
        <is>
          <t/>
        </is>
      </c>
      <c r="C152" s="59" t="inlineStr">
        <f aca="false">='Calcs - Motion Model'!Q156</f>
        <is>
          <t/>
        </is>
      </c>
      <c r="D152" s="59" t="inlineStr">
        <f aca="false">='Calcs - Motion Model'!R156</f>
        <is>
          <t/>
        </is>
      </c>
      <c r="E152" s="59" t="inlineStr">
        <f aca="false">='Calcs - Motion Model'!S156</f>
        <is>
          <t/>
        </is>
      </c>
      <c r="F152" s="59" t="inlineStr">
        <f aca="false">='Calcs - Motion Model'!T156</f>
        <is>
          <t/>
        </is>
      </c>
      <c r="G152" s="63" t="inlineStr">
        <f aca="false">='Calcs - Motion Model'!U156</f>
        <is>
          <t/>
        </is>
      </c>
      <c r="P152" s="54"/>
      <c r="Q152" s="79" t="str">
        <f aca="false">IMPRODUCT(IMEXP(IMPRODUCT(IMLN(COMPLEX(0,freq)),T148)),B152)</f>
        <v>-2.15627691217249e-20+6.17582253178229e-06i</v>
      </c>
      <c r="R152" s="77" t="str">
        <f aca="false">IMPRODUCT(IMEXP(IMPRODUCT(IMLN(COMPLEX(0,freq)),T148)),C152)</f>
        <v>-1.28184924351911e-18+0.000367136215009484i</v>
      </c>
      <c r="S152" s="77" t="str">
        <f aca="false">IMPRODUCT(IMEXP(IMPRODUCT(IMLN(COMPLEX(0,freq)),T148)),D152)</f>
        <v>-1.20252064639804e-17+0.00344415601773338i</v>
      </c>
      <c r="T152" s="77" t="str">
        <f aca="false">IMPRODUCT(IMEXP(IMPRODUCT(IMLN(COMPLEX(0,freq)),T148)),E152)</f>
        <v>-1.94394191865392e-18+0.000556767093963052i</v>
      </c>
      <c r="U152" s="77" t="str">
        <f aca="false">IMPRODUCT(IMEXP(IMPRODUCT(IMLN(COMPLEX(0,freq)),T148)),F152)</f>
        <v>1.0191162161649e-20-2.91886485208186e-06i</v>
      </c>
      <c r="V152" s="80" t="str">
        <f aca="false">IMPRODUCT(IMEXP(IMPRODUCT(IMLN(COMPLEX(0,freq)),T148)),G152)</f>
        <v>-2.92756634445085e-20+8.384883263964e-06i</v>
      </c>
    </row>
    <row collapsed="false" customFormat="false" customHeight="false" hidden="false" ht="14.5" outlineLevel="0" r="153">
      <c r="A153" s="54"/>
      <c r="B153" s="62" t="inlineStr">
        <f aca="false">='Calcs - Motion Model'!P157</f>
        <is>
          <t/>
        </is>
      </c>
      <c r="C153" s="59" t="inlineStr">
        <f aca="false">='Calcs - Motion Model'!Q157</f>
        <is>
          <t/>
        </is>
      </c>
      <c r="D153" s="59" t="inlineStr">
        <f aca="false">='Calcs - Motion Model'!R157</f>
        <is>
          <t/>
        </is>
      </c>
      <c r="E153" s="59" t="inlineStr">
        <f aca="false">='Calcs - Motion Model'!S157</f>
        <is>
          <t/>
        </is>
      </c>
      <c r="F153" s="59" t="inlineStr">
        <f aca="false">='Calcs - Motion Model'!T157</f>
        <is>
          <t/>
        </is>
      </c>
      <c r="G153" s="63" t="inlineStr">
        <f aca="false">='Calcs - Motion Model'!U157</f>
        <is>
          <t/>
        </is>
      </c>
      <c r="P153" s="54"/>
      <c r="Q153" s="79" t="str">
        <f aca="false">IMPRODUCT(IMEXP(IMPRODUCT(IMLN(COMPLEX(0,freq)),T148)),B153)</f>
        <v>1.04988281495962e-22-3.00698389328206e-08i</v>
      </c>
      <c r="R153" s="77" t="str">
        <f aca="false">IMPRODUCT(IMEXP(IMPRODUCT(IMLN(COMPLEX(0,freq)),T148)),C153)</f>
        <v>-1.01503302714695e-21+2.90717013393308e-07i</v>
      </c>
      <c r="S153" s="77" t="str">
        <f aca="false">IMPRODUCT(IMEXP(IMPRODUCT(IMLN(COMPLEX(0,freq)),T148)),D153)</f>
        <v>1.14525060752729e-20-3.28012810719119e-06i</v>
      </c>
      <c r="T153" s="77" t="str">
        <f aca="false">IMPRODUCT(IMEXP(IMPRODUCT(IMLN(COMPLEX(0,freq)),T148)),E153)</f>
        <v>-1.86569611640388e-21+5.34356605503741e-07i</v>
      </c>
      <c r="U153" s="77" t="str">
        <f aca="false">IMPRODUCT(IMEXP(IMPRODUCT(IMLN(COMPLEX(0,freq)),T148)),F153)</f>
        <v>-1.60830324207532e-23+4.60636356317521e-09i</v>
      </c>
      <c r="V153" s="80" t="str">
        <f aca="false">IMPRODUCT(IMEXP(IMPRODUCT(IMLN(COMPLEX(0,freq)),T148)),G153)</f>
        <v>5.58014366677863e-23-1.59821666657613e-08i</v>
      </c>
    </row>
    <row collapsed="false" customFormat="false" customHeight="false" hidden="false" ht="14.5" outlineLevel="0" r="154">
      <c r="A154" s="54"/>
      <c r="B154" s="62" t="inlineStr">
        <f aca="false">='Calcs - Motion Model'!P158</f>
        <is>
          <t/>
        </is>
      </c>
      <c r="C154" s="59" t="inlineStr">
        <f aca="false">='Calcs - Motion Model'!Q158</f>
        <is>
          <t/>
        </is>
      </c>
      <c r="D154" s="59" t="inlineStr">
        <f aca="false">='Calcs - Motion Model'!R158</f>
        <is>
          <t/>
        </is>
      </c>
      <c r="E154" s="59" t="inlineStr">
        <f aca="false">='Calcs - Motion Model'!S158</f>
        <is>
          <t/>
        </is>
      </c>
      <c r="F154" s="59" t="inlineStr">
        <f aca="false">='Calcs - Motion Model'!T158</f>
        <is>
          <t/>
        </is>
      </c>
      <c r="G154" s="63" t="inlineStr">
        <f aca="false">='Calcs - Motion Model'!U158</f>
        <is>
          <t/>
        </is>
      </c>
      <c r="P154" s="54"/>
      <c r="Q154" s="79" t="str">
        <f aca="false">IMPRODUCT(IMEXP(IMPRODUCT(IMLN(COMPLEX(0,freq)),T148)),B154)</f>
        <v>3.397711864363e-22-9.73143355103479e-08i</v>
      </c>
      <c r="R154" s="77" t="str">
        <f aca="false">IMPRODUCT(IMEXP(IMPRODUCT(IMLN(COMPLEX(0,freq)),T148)),C154)</f>
        <v>-8.03644035651287e-24+2.30172799926109e-09i</v>
      </c>
      <c r="S154" s="77" t="str">
        <f aca="false">IMPRODUCT(IMEXP(IMPRODUCT(IMLN(COMPLEX(0,freq)),T148)),D154)</f>
        <v>-2.1201206278453e-22+6.07226681769342e-08i</v>
      </c>
      <c r="T154" s="77" t="str">
        <f aca="false">IMPRODUCT(IMEXP(IMPRODUCT(IMLN(COMPLEX(0,freq)),T148)),E154)</f>
        <v>-1.02275916817894e-23+2.92929868133798e-09i</v>
      </c>
      <c r="U154" s="77" t="str">
        <f aca="false">IMPRODUCT(IMEXP(IMPRODUCT(IMLN(COMPLEX(0,freq)),T148)),F154)</f>
        <v>-1.6636242160879e-22+4.76480913009583e-08i</v>
      </c>
      <c r="V154" s="80" t="str">
        <f aca="false">IMPRODUCT(IMEXP(IMPRODUCT(IMLN(COMPLEX(0,freq)),T148)),G154)</f>
        <v>-1.41907488576447e-22+4.06439201028255e-08i</v>
      </c>
    </row>
    <row collapsed="false" customFormat="false" customHeight="false" hidden="false" ht="14.5" outlineLevel="0" r="155">
      <c r="A155" s="54"/>
      <c r="B155" s="70" t="inlineStr">
        <f aca="false">='Calcs - Motion Model'!P159</f>
        <is>
          <t/>
        </is>
      </c>
      <c r="C155" s="59" t="inlineStr">
        <f aca="false">='Calcs - Motion Model'!Q159</f>
        <is>
          <t/>
        </is>
      </c>
      <c r="D155" s="59" t="inlineStr">
        <f aca="false">='Calcs - Motion Model'!R159</f>
        <is>
          <t/>
        </is>
      </c>
      <c r="E155" s="59" t="inlineStr">
        <f aca="false">='Calcs - Motion Model'!S159</f>
        <is>
          <t/>
        </is>
      </c>
      <c r="F155" s="59" t="inlineStr">
        <f aca="false">='Calcs - Motion Model'!T159</f>
        <is>
          <t/>
        </is>
      </c>
      <c r="G155" s="71" t="inlineStr">
        <f aca="false">='Calcs - Motion Model'!U159</f>
        <is>
          <t/>
        </is>
      </c>
      <c r="P155" s="54"/>
      <c r="Q155" s="81" t="str">
        <f aca="false">IMPRODUCT(IMEXP(IMPRODUCT(IMLN(COMPLEX(0,freq)),T148)),B155)</f>
        <v>-2.71746517185739e-23+7.78312958922412e-09i</v>
      </c>
      <c r="R155" s="77" t="str">
        <f aca="false">IMPRODUCT(IMEXP(IMPRODUCT(IMLN(COMPLEX(0,freq)),T148)),C155)</f>
        <v>6.25164798737604e-23-1.7905431479257e-08i</v>
      </c>
      <c r="S155" s="77" t="str">
        <f aca="false">IMPRODUCT(IMEXP(IMPRODUCT(IMLN(COMPLEX(0,freq)),T148)),D155)</f>
        <v>3.83835052121366e-23-1.09934728234448e-08i</v>
      </c>
      <c r="T155" s="77" t="str">
        <f aca="false">IMPRODUCT(IMEXP(IMPRODUCT(IMLN(COMPLEX(0,freq)),T148)),E155)</f>
        <v>-6.43827100207659e-23+1.84399410372041e-08i</v>
      </c>
      <c r="U155" s="77" t="str">
        <f aca="false">IMPRODUCT(IMEXP(IMPRODUCT(IMLN(COMPLEX(0,freq)),T148)),F155)</f>
        <v>1.88814505110826e-23-5.40786235945878e-09i</v>
      </c>
      <c r="V155" s="82" t="str">
        <f aca="false">IMPRODUCT(IMEXP(IMPRODUCT(IMLN(COMPLEX(0,freq)),T148)),G155)</f>
        <v>-4.88792898017086e-25+1.39995850064902e-10i</v>
      </c>
    </row>
    <row collapsed="false" customFormat="false" customHeight="true" hidden="false" ht="17.9" outlineLevel="0" r="157">
      <c r="A157" s="50" t="s">
        <v>356</v>
      </c>
      <c r="B157" s="50"/>
      <c r="C157" s="50"/>
      <c r="D157" s="50"/>
      <c r="E157" s="50"/>
      <c r="F157" s="50"/>
      <c r="G157" s="50"/>
      <c r="P157" s="50" t="s">
        <v>356</v>
      </c>
      <c r="Q157" s="50"/>
      <c r="R157" s="50"/>
      <c r="S157" s="50"/>
      <c r="T157" s="50"/>
      <c r="U157" s="50"/>
      <c r="V157" s="50"/>
    </row>
    <row collapsed="false" customFormat="false" customHeight="false" hidden="false" ht="14.5" outlineLevel="0" r="158">
      <c r="A158" s="44" t="s">
        <v>191</v>
      </c>
      <c r="B158" s="44"/>
      <c r="C158" s="44"/>
      <c r="E158" s="20" t="n">
        <f aca="false">='Calcs - Motion Model'!S162</f>
        <v>2</v>
      </c>
      <c r="P158" s="44" t="s">
        <v>191</v>
      </c>
      <c r="Q158" s="44"/>
      <c r="R158" s="44"/>
      <c r="T158" s="20" t="n">
        <f aca="false">E158</f>
        <v>2</v>
      </c>
    </row>
    <row collapsed="false" customFormat="false" customHeight="false" hidden="false" ht="14.5" outlineLevel="0" r="159">
      <c r="A159" s="54"/>
      <c r="B159" s="54"/>
      <c r="C159" s="54"/>
      <c r="D159" s="54"/>
      <c r="E159" s="54"/>
      <c r="F159" s="54"/>
      <c r="G159" s="54"/>
      <c r="P159" s="54"/>
      <c r="Q159" s="54"/>
      <c r="R159" s="54"/>
      <c r="S159" s="54"/>
      <c r="T159" s="54"/>
      <c r="U159" s="54"/>
      <c r="V159" s="54"/>
    </row>
    <row collapsed="false" customFormat="false" customHeight="false" hidden="false" ht="14.5" outlineLevel="0" r="160">
      <c r="A160" s="54"/>
      <c r="B160" s="58" t="inlineStr">
        <f aca="false">='Calcs - Motion Model'!P164</f>
        <is>
          <t/>
        </is>
      </c>
      <c r="C160" s="59" t="inlineStr">
        <f aca="false">='Calcs - Motion Model'!Q164</f>
        <is>
          <t/>
        </is>
      </c>
      <c r="D160" s="59" t="inlineStr">
        <f aca="false">='Calcs - Motion Model'!R164</f>
        <is>
          <t/>
        </is>
      </c>
      <c r="E160" s="59" t="inlineStr">
        <f aca="false">='Calcs - Motion Model'!S164</f>
        <is>
          <t/>
        </is>
      </c>
      <c r="F160" s="59" t="inlineStr">
        <f aca="false">='Calcs - Motion Model'!T164</f>
        <is>
          <t/>
        </is>
      </c>
      <c r="G160" s="60" t="inlineStr">
        <f aca="false">='Calcs - Motion Model'!U164</f>
        <is>
          <t/>
        </is>
      </c>
      <c r="P160" s="54"/>
      <c r="Q160" s="76" t="str">
        <f aca="false">IMPRODUCT(IMEXP(IMPRODUCT(IMLN(COMPLEX(0,freq)),T158)),B160)</f>
        <v>-23.088320684573-1.61224881630825e-13i</v>
      </c>
      <c r="R160" s="77" t="str">
        <f aca="false">IMPRODUCT(IMEXP(IMPRODUCT(IMLN(COMPLEX(0,freq)),T158)),C160)</f>
        <v>0.001099852835728+7.68023130283602e-18i</v>
      </c>
      <c r="S160" s="77" t="str">
        <f aca="false">IMPRODUCT(IMEXP(IMPRODUCT(IMLN(COMPLEX(0,freq)),T158)),D160)</f>
        <v>0.00222599287292619+1.55440251524392e-17i</v>
      </c>
      <c r="T160" s="77" t="str">
        <f aca="false">IMPRODUCT(IMEXP(IMPRODUCT(IMLN(COMPLEX(0,freq)),T158)),E160)</f>
        <v>0.0014445560799957+1.00872811924347e-17i</v>
      </c>
      <c r="U160" s="77" t="str">
        <f aca="false">IMPRODUCT(IMEXP(IMPRODUCT(IMLN(COMPLEX(0,freq)),T158)),F160)</f>
        <v>11.5168568622865+8.04217816336014e-14i</v>
      </c>
      <c r="V160" s="78" t="str">
        <f aca="false">IMPRODUCT(IMEXP(IMPRODUCT(IMLN(COMPLEX(0,freq)),T158)),G160)</f>
        <v>1.93739661401157+1.35287682475185e-14i</v>
      </c>
    </row>
    <row collapsed="false" customFormat="false" customHeight="false" hidden="false" ht="14.5" outlineLevel="0" r="161">
      <c r="A161" s="54"/>
      <c r="B161" s="62" t="inlineStr">
        <f aca="false">='Calcs - Motion Model'!P165</f>
        <is>
          <t/>
        </is>
      </c>
      <c r="C161" s="59" t="inlineStr">
        <f aca="false">='Calcs - Motion Model'!Q165</f>
        <is>
          <t/>
        </is>
      </c>
      <c r="D161" s="59" t="inlineStr">
        <f aca="false">='Calcs - Motion Model'!R165</f>
        <is>
          <t/>
        </is>
      </c>
      <c r="E161" s="59" t="inlineStr">
        <f aca="false">='Calcs - Motion Model'!S165</f>
        <is>
          <t/>
        </is>
      </c>
      <c r="F161" s="59" t="inlineStr">
        <f aca="false">='Calcs - Motion Model'!T165</f>
        <is>
          <t/>
        </is>
      </c>
      <c r="G161" s="63" t="inlineStr">
        <f aca="false">='Calcs - Motion Model'!U165</f>
        <is>
          <t/>
        </is>
      </c>
      <c r="P161" s="54"/>
      <c r="Q161" s="79" t="str">
        <f aca="false">IMPRODUCT(IMEXP(IMPRODUCT(IMLN(COMPLEX(0,freq)),T158)),B161)</f>
        <v>0.00113609230484512+7.93329016314006e-18i</v>
      </c>
      <c r="R161" s="77" t="str">
        <f aca="false">IMPRODUCT(IMEXP(IMPRODUCT(IMLN(COMPLEX(0,freq)),T158)),C161)</f>
        <v>-41.2820451445728-2.88270980503111e-13i</v>
      </c>
      <c r="S161" s="77" t="str">
        <f aca="false">IMPRODUCT(IMEXP(IMPRODUCT(IMLN(COMPLEX(0,freq)),T158)),D161)</f>
        <v>-1.03407574544572-7.22091233634809e-15i</v>
      </c>
      <c r="T161" s="77" t="str">
        <f aca="false">IMPRODUCT(IMEXP(IMPRODUCT(IMLN(COMPLEX(0,freq)),T158)),E161)</f>
        <v>-64.3162644891458-4.49118074495903e-13i</v>
      </c>
      <c r="U161" s="77" t="str">
        <f aca="false">IMPRODUCT(IMEXP(IMPRODUCT(IMLN(COMPLEX(0,freq)),T158)),F161)</f>
        <v>-0.000669780448131697-4.67705187154762e-18i</v>
      </c>
      <c r="V161" s="80" t="str">
        <f aca="false">IMPRODUCT(IMEXP(IMPRODUCT(IMLN(COMPLEX(0,freq)),T158)),G161)</f>
        <v>0.00911640685371935+6.36595288141255e-17i</v>
      </c>
    </row>
    <row collapsed="false" customFormat="false" customHeight="false" hidden="false" ht="14.5" outlineLevel="0" r="162">
      <c r="A162" s="54"/>
      <c r="B162" s="62" t="inlineStr">
        <f aca="false">='Calcs - Motion Model'!P166</f>
        <is>
          <t/>
        </is>
      </c>
      <c r="C162" s="59" t="inlineStr">
        <f aca="false">='Calcs - Motion Model'!Q166</f>
        <is>
          <t/>
        </is>
      </c>
      <c r="D162" s="59" t="inlineStr">
        <f aca="false">='Calcs - Motion Model'!R166</f>
        <is>
          <t/>
        </is>
      </c>
      <c r="E162" s="59" t="inlineStr">
        <f aca="false">='Calcs - Motion Model'!S166</f>
        <is>
          <t/>
        </is>
      </c>
      <c r="F162" s="59" t="inlineStr">
        <f aca="false">='Calcs - Motion Model'!T166</f>
        <is>
          <t/>
        </is>
      </c>
      <c r="G162" s="63" t="inlineStr">
        <f aca="false">='Calcs - Motion Model'!U166</f>
        <is>
          <t/>
        </is>
      </c>
      <c r="P162" s="54"/>
      <c r="Q162" s="79" t="str">
        <f aca="false">IMPRODUCT(IMEXP(IMPRODUCT(IMLN(COMPLEX(0,freq)),T158)),B162)</f>
        <v>0.0020688443871879+1.44466631416738e-17i</v>
      </c>
      <c r="R162" s="77" t="str">
        <f aca="false">IMPRODUCT(IMEXP(IMPRODUCT(IMLN(COMPLEX(0,freq)),T158)),C162)</f>
        <v>-1.05247722368596-7.34940917211393e-15i</v>
      </c>
      <c r="S162" s="77" t="str">
        <f aca="false">IMPRODUCT(IMEXP(IMPRODUCT(IMLN(COMPLEX(0,freq)),T158)),D162)</f>
        <v>-17.6589303879449-1.23311651826879e-13i</v>
      </c>
      <c r="T162" s="77" t="str">
        <f aca="false">IMPRODUCT(IMEXP(IMPRODUCT(IMLN(COMPLEX(0,freq)),T158)),E162)</f>
        <v>-1.97912545280608-1.38201591714037e-14i</v>
      </c>
      <c r="U162" s="77" t="str">
        <f aca="false">IMPRODUCT(IMEXP(IMPRODUCT(IMLN(COMPLEX(0,freq)),T158)),F162)</f>
        <v>-0.00185113099859759-1.29263786747151e-17i</v>
      </c>
      <c r="V162" s="80" t="str">
        <f aca="false">IMPRODUCT(IMEXP(IMPRODUCT(IMLN(COMPLEX(0,freq)),T158)),G162)</f>
        <v>-0.000637595569270689-4.45230606367535e-18i</v>
      </c>
    </row>
    <row collapsed="false" customFormat="false" customHeight="false" hidden="false" ht="14.5" outlineLevel="0" r="163">
      <c r="A163" s="54"/>
      <c r="B163" s="62" t="inlineStr">
        <f aca="false">='Calcs - Motion Model'!P167</f>
        <is>
          <t/>
        </is>
      </c>
      <c r="C163" s="59" t="inlineStr">
        <f aca="false">='Calcs - Motion Model'!Q167</f>
        <is>
          <t/>
        </is>
      </c>
      <c r="D163" s="59" t="inlineStr">
        <f aca="false">='Calcs - Motion Model'!R167</f>
        <is>
          <t/>
        </is>
      </c>
      <c r="E163" s="59" t="inlineStr">
        <f aca="false">='Calcs - Motion Model'!S167</f>
        <is>
          <t/>
        </is>
      </c>
      <c r="F163" s="59" t="inlineStr">
        <f aca="false">='Calcs - Motion Model'!T167</f>
        <is>
          <t/>
        </is>
      </c>
      <c r="G163" s="63" t="inlineStr">
        <f aca="false">='Calcs - Motion Model'!U167</f>
        <is>
          <t/>
        </is>
      </c>
      <c r="P163" s="54"/>
      <c r="Q163" s="79" t="str">
        <f aca="false">IMPRODUCT(IMEXP(IMPRODUCT(IMLN(COMPLEX(0,freq)),T158)),B163)</f>
        <v>0.0016216934055268+1.13242245254436e-17i</v>
      </c>
      <c r="R163" s="77" t="str">
        <f aca="false">IMPRODUCT(IMEXP(IMPRODUCT(IMLN(COMPLEX(0,freq)),T158)),C163)</f>
        <v>-64.3086801891458-4.49065113612067e-13i</v>
      </c>
      <c r="S163" s="77" t="str">
        <f aca="false">IMPRODUCT(IMEXP(IMPRODUCT(IMLN(COMPLEX(0,freq)),T158)),D163)</f>
        <v>-1.95321706244572-1.36392418484784e-14i</v>
      </c>
      <c r="T163" s="77" t="str">
        <f aca="false">IMPRODUCT(IMEXP(IMPRODUCT(IMLN(COMPLEX(0,freq)),T158)),E163)</f>
        <v>-122.935319189145-8.58452745667249e-13i</v>
      </c>
      <c r="U163" s="77" t="str">
        <f aca="false">IMPRODUCT(IMEXP(IMPRODUCT(IMLN(COMPLEX(0,freq)),T158)),F163)</f>
        <v>-0.000539667226507934-3.76847610107536e-18i</v>
      </c>
      <c r="V163" s="80" t="str">
        <f aca="false">IMPRODUCT(IMEXP(IMPRODUCT(IMLN(COMPLEX(0,freq)),T158)),G163)</f>
        <v>0.0141941538891462+9.9117246849243e-17i</v>
      </c>
    </row>
    <row collapsed="false" customFormat="false" customHeight="false" hidden="false" ht="14.5" outlineLevel="0" r="164">
      <c r="A164" s="54"/>
      <c r="B164" s="62" t="inlineStr">
        <f aca="false">='Calcs - Motion Model'!P168</f>
        <is>
          <t/>
        </is>
      </c>
      <c r="C164" s="59" t="inlineStr">
        <f aca="false">='Calcs - Motion Model'!Q168</f>
        <is>
          <t/>
        </is>
      </c>
      <c r="D164" s="59" t="inlineStr">
        <f aca="false">='Calcs - Motion Model'!R168</f>
        <is>
          <t/>
        </is>
      </c>
      <c r="E164" s="59" t="inlineStr">
        <f aca="false">='Calcs - Motion Model'!S168</f>
        <is>
          <t/>
        </is>
      </c>
      <c r="F164" s="59" t="inlineStr">
        <f aca="false">='Calcs - Motion Model'!T168</f>
        <is>
          <t/>
        </is>
      </c>
      <c r="G164" s="63" t="inlineStr">
        <f aca="false">='Calcs - Motion Model'!U168</f>
        <is>
          <t/>
        </is>
      </c>
      <c r="P164" s="54"/>
      <c r="Q164" s="79" t="str">
        <f aca="false">IMPRODUCT(IMEXP(IMPRODUCT(IMLN(COMPLEX(0,freq)),T158)),B164)</f>
        <v>11.5158456222865+8.04147201824232e-14i</v>
      </c>
      <c r="R164" s="77" t="str">
        <f aca="false">IMPRODUCT(IMEXP(IMPRODUCT(IMLN(COMPLEX(0,freq)),T158)),C164)</f>
        <v>-0.000551843601173735-3.85350327091617e-18i</v>
      </c>
      <c r="S164" s="77" t="str">
        <f aca="false">IMPRODUCT(IMEXP(IMPRODUCT(IMLN(COMPLEX(0,freq)),T158)),D164)</f>
        <v>-0.00198660698295365-1.38724024171963e-17i</v>
      </c>
      <c r="T164" s="77" t="str">
        <f aca="false">IMPRODUCT(IMEXP(IMPRODUCT(IMLN(COMPLEX(0,freq)),T158)),E164)</f>
        <v>-0.000306383629732299-2.13946545147469e-18i</v>
      </c>
      <c r="U164" s="77" t="str">
        <f aca="false">IMPRODUCT(IMEXP(IMPRODUCT(IMLN(COMPLEX(0,freq)),T158)),F164)</f>
        <v>-5.7455701333719-4.01211018033648e-14i</v>
      </c>
      <c r="V164" s="80" t="str">
        <f aca="false">IMPRODUCT(IMEXP(IMPRODUCT(IMLN(COMPLEX(0,freq)),T158)),G164)</f>
        <v>-0.985488392228649-6.8816286622257e-15i</v>
      </c>
    </row>
    <row collapsed="false" customFormat="false" customHeight="false" hidden="false" ht="14.5" outlineLevel="0" r="165">
      <c r="A165" s="54"/>
      <c r="B165" s="70" t="inlineStr">
        <f aca="false">='Calcs - Motion Model'!P169</f>
        <is>
          <t/>
        </is>
      </c>
      <c r="C165" s="59" t="inlineStr">
        <f aca="false">='Calcs - Motion Model'!Q169</f>
        <is>
          <t/>
        </is>
      </c>
      <c r="D165" s="59" t="inlineStr">
        <f aca="false">='Calcs - Motion Model'!R169</f>
        <is>
          <t/>
        </is>
      </c>
      <c r="E165" s="59" t="inlineStr">
        <f aca="false">='Calcs - Motion Model'!S169</f>
        <is>
          <t/>
        </is>
      </c>
      <c r="F165" s="59" t="inlineStr">
        <f aca="false">='Calcs - Motion Model'!T169</f>
        <is>
          <t/>
        </is>
      </c>
      <c r="G165" s="71" t="inlineStr">
        <f aca="false">='Calcs - Motion Model'!U169</f>
        <is>
          <t/>
        </is>
      </c>
      <c r="P165" s="54"/>
      <c r="Q165" s="81" t="str">
        <f aca="false">IMPRODUCT(IMEXP(IMPRODUCT(IMLN(COMPLEX(0,freq)),T158)),B165)</f>
        <v>1.91188108256584+1.33505942437316e-14i</v>
      </c>
      <c r="R165" s="77" t="str">
        <f aca="false">IMPRODUCT(IMEXP(IMPRODUCT(IMLN(COMPLEX(0,freq)),T158)),C165)</f>
        <v>0.00927172488651216+6.47441088402893e-17i</v>
      </c>
      <c r="S165" s="77" t="str">
        <f aca="false">IMPRODUCT(IMEXP(IMPRODUCT(IMLN(COMPLEX(0,freq)),T158)),D165)</f>
        <v>-0.0013135544716628-9.1725018507292e-18i</v>
      </c>
      <c r="T165" s="77" t="str">
        <f aca="false">IMPRODUCT(IMEXP(IMPRODUCT(IMLN(COMPLEX(0,freq)),T158)),E165)</f>
        <v>0.0151573744282196+1.05843379923973e-16i</v>
      </c>
      <c r="U165" s="77" t="str">
        <f aca="false">IMPRODUCT(IMEXP(IMPRODUCT(IMLN(COMPLEX(0,freq)),T158)),F165)</f>
        <v>-0.971981335782918-6.78730939117975e-15i</v>
      </c>
      <c r="V165" s="82" t="str">
        <f aca="false">IMPRODUCT(IMEXP(IMPRODUCT(IMLN(COMPLEX(0,freq)),T158)),G165)</f>
        <v>-89.7926284337187-6.27018573084008e-13i</v>
      </c>
    </row>
    <row collapsed="false" customFormat="false" customHeight="true" hidden="false" ht="24.6" outlineLevel="0" r="168">
      <c r="A168" s="17" t="s">
        <v>154</v>
      </c>
      <c r="B168" s="17"/>
      <c r="C168" s="17"/>
      <c r="D168" s="17"/>
      <c r="E168" s="17"/>
      <c r="F168" s="17"/>
      <c r="G168" s="17"/>
      <c r="H168" s="17"/>
      <c r="I168" s="17"/>
      <c r="J168" s="17"/>
      <c r="P168" s="17" t="s">
        <v>154</v>
      </c>
      <c r="Q168" s="17"/>
      <c r="R168" s="17"/>
      <c r="S168" s="17"/>
      <c r="T168" s="17"/>
      <c r="U168" s="17"/>
      <c r="V168" s="17"/>
      <c r="W168" s="17"/>
      <c r="X168" s="17"/>
      <c r="Y168" s="17"/>
    </row>
    <row collapsed="false" customFormat="false" customHeight="true" hidden="false" ht="44" outlineLevel="0" r="169">
      <c r="A169" s="16" t="s">
        <v>366</v>
      </c>
      <c r="B169" s="16"/>
      <c r="C169" s="16"/>
      <c r="D169" s="16"/>
      <c r="E169" s="16"/>
      <c r="F169" s="16"/>
      <c r="G169" s="16"/>
      <c r="H169" s="16"/>
      <c r="I169" s="16"/>
      <c r="J169" s="16"/>
      <c r="P169" s="16" t="s">
        <v>373</v>
      </c>
      <c r="Q169" s="16"/>
      <c r="R169" s="16"/>
      <c r="S169" s="16"/>
      <c r="T169" s="16"/>
      <c r="U169" s="16"/>
      <c r="V169" s="16"/>
      <c r="W169" s="16"/>
      <c r="X169" s="16"/>
      <c r="Y169" s="16"/>
    </row>
    <row collapsed="false" customFormat="false" customHeight="true" hidden="false" ht="17.9" outlineLevel="0" r="171">
      <c r="A171" s="50" t="s">
        <v>356</v>
      </c>
      <c r="B171" s="50"/>
      <c r="C171" s="50"/>
      <c r="D171" s="50"/>
      <c r="E171" s="50"/>
      <c r="F171" s="50"/>
      <c r="G171" s="50"/>
      <c r="P171" s="50" t="s">
        <v>356</v>
      </c>
      <c r="Q171" s="50"/>
      <c r="R171" s="50"/>
      <c r="S171" s="50"/>
      <c r="T171" s="50"/>
      <c r="U171" s="50"/>
      <c r="V171" s="50"/>
    </row>
    <row collapsed="false" customFormat="false" customHeight="false" hidden="false" ht="14.5" outlineLevel="0" r="172">
      <c r="A172" s="54"/>
      <c r="B172" s="54"/>
      <c r="P172" s="54"/>
      <c r="Q172" s="54"/>
    </row>
    <row collapsed="false" customFormat="false" customHeight="false" hidden="false" ht="14.5" outlineLevel="0" r="173">
      <c r="A173" s="54"/>
      <c r="B173" s="73" t="str">
        <f aca="false">='Calcs - Motion Model'!P177</f>
        <v>6+5i</v>
      </c>
      <c r="P173" s="54"/>
      <c r="Q173" s="73" t="str">
        <f aca="false">B173</f>
        <v>6+5i</v>
      </c>
    </row>
    <row collapsed="false" customFormat="false" customHeight="false" hidden="false" ht="14.5" outlineLevel="0" r="174">
      <c r="A174" s="54"/>
      <c r="B174" s="74" t="str">
        <f aca="false">='Calcs - Motion Model'!P178</f>
        <v>8.2+23i</v>
      </c>
      <c r="P174" s="54"/>
      <c r="Q174" s="74" t="str">
        <f aca="false">B174</f>
        <v>8.2+23i</v>
      </c>
    </row>
    <row collapsed="false" customFormat="false" customHeight="false" hidden="false" ht="14.5" outlineLevel="0" r="175">
      <c r="A175" s="54"/>
      <c r="B175" s="74" t="str">
        <f aca="false">='Calcs - Motion Model'!P179</f>
        <v>56.2-5i</v>
      </c>
      <c r="P175" s="54"/>
      <c r="Q175" s="74" t="str">
        <f aca="false">B175</f>
        <v>56.2-5i</v>
      </c>
    </row>
    <row collapsed="false" customFormat="false" customHeight="false" hidden="false" ht="14.5" outlineLevel="0" r="176">
      <c r="A176" s="54"/>
      <c r="B176" s="74" t="str">
        <f aca="false">='Calcs - Motion Model'!P180</f>
        <v>2-53i</v>
      </c>
      <c r="P176" s="54"/>
      <c r="Q176" s="74" t="str">
        <f aca="false">B176</f>
        <v>2-53i</v>
      </c>
    </row>
    <row collapsed="false" customFormat="false" customHeight="false" hidden="false" ht="14.5" outlineLevel="0" r="177">
      <c r="A177" s="54"/>
      <c r="B177" s="74" t="str">
        <f aca="false">='Calcs - Motion Model'!P181</f>
        <v>6200+1300i</v>
      </c>
      <c r="P177" s="54"/>
      <c r="Q177" s="74" t="str">
        <f aca="false">B177</f>
        <v>6200+1300i</v>
      </c>
    </row>
    <row collapsed="false" customFormat="false" customHeight="false" hidden="false" ht="14.5" outlineLevel="0" r="178">
      <c r="A178" s="54"/>
      <c r="B178" s="75" t="str">
        <f aca="false">='Calcs - Motion Model'!P182</f>
        <v>5300-23300i</v>
      </c>
      <c r="P178" s="54"/>
      <c r="Q178" s="75" t="str">
        <f aca="false">B178</f>
        <v>5300-23300i</v>
      </c>
    </row>
    <row collapsed="false" customFormat="false" customHeight="true" hidden="false" ht="24.6" outlineLevel="0" r="181">
      <c r="A181" s="17" t="s">
        <v>368</v>
      </c>
      <c r="B181" s="17"/>
      <c r="C181" s="17"/>
      <c r="D181" s="17"/>
      <c r="E181" s="17"/>
      <c r="F181" s="17"/>
      <c r="G181" s="17"/>
      <c r="H181" s="17"/>
      <c r="I181" s="17"/>
      <c r="J181" s="17"/>
      <c r="P181" s="17" t="s">
        <v>368</v>
      </c>
      <c r="Q181" s="17"/>
      <c r="R181" s="17"/>
      <c r="S181" s="17"/>
      <c r="T181" s="17"/>
      <c r="U181" s="17"/>
      <c r="V181" s="17"/>
      <c r="W181" s="17"/>
      <c r="X181" s="17"/>
      <c r="Y181" s="17"/>
    </row>
    <row collapsed="false" customFormat="false" customHeight="true" hidden="false" ht="44" outlineLevel="0" r="182">
      <c r="A182" s="16" t="s">
        <v>366</v>
      </c>
      <c r="B182" s="16"/>
      <c r="C182" s="16"/>
      <c r="D182" s="16"/>
      <c r="E182" s="16"/>
      <c r="F182" s="16"/>
      <c r="G182" s="16"/>
      <c r="H182" s="16"/>
      <c r="I182" s="16"/>
      <c r="J182" s="16"/>
      <c r="P182" s="16" t="s">
        <v>373</v>
      </c>
      <c r="Q182" s="16"/>
      <c r="R182" s="16"/>
      <c r="S182" s="16"/>
      <c r="T182" s="16"/>
      <c r="U182" s="16"/>
      <c r="V182" s="16"/>
      <c r="W182" s="16"/>
      <c r="X182" s="16"/>
      <c r="Y182" s="16"/>
    </row>
    <row collapsed="false" customFormat="false" customHeight="true" hidden="false" ht="17.9" outlineLevel="0" r="184">
      <c r="A184" s="50" t="s">
        <v>356</v>
      </c>
      <c r="B184" s="50"/>
      <c r="C184" s="50"/>
      <c r="D184" s="50"/>
      <c r="E184" s="50"/>
      <c r="F184" s="50"/>
      <c r="G184" s="50"/>
      <c r="P184" s="50" t="s">
        <v>356</v>
      </c>
      <c r="Q184" s="50"/>
      <c r="R184" s="50"/>
      <c r="S184" s="50"/>
      <c r="T184" s="50"/>
      <c r="U184" s="50"/>
      <c r="V184" s="50"/>
    </row>
    <row collapsed="false" customFormat="false" customHeight="false" hidden="false" ht="14.5" outlineLevel="0" r="185">
      <c r="A185" s="54"/>
      <c r="B185" s="54"/>
      <c r="P185" s="54"/>
      <c r="Q185" s="54"/>
    </row>
    <row collapsed="false" customFormat="false" customHeight="false" hidden="false" ht="14.5" outlineLevel="0" r="186">
      <c r="A186" s="54"/>
      <c r="B186" s="73" t="str">
        <f aca="false">='Calcs - Motion Model'!P190</f>
        <v>0.00387439302323404+8.24325588972951i</v>
      </c>
      <c r="P186" s="54"/>
      <c r="Q186" s="73" t="str">
        <f aca="false">B186</f>
        <v>0.00387439302323404+8.24325588972951i</v>
      </c>
    </row>
    <row collapsed="false" customFormat="false" customHeight="false" hidden="false" ht="14.5" outlineLevel="0" r="187">
      <c r="A187" s="54"/>
      <c r="B187" s="74" t="str">
        <f aca="false">='Calcs - Motion Model'!P191</f>
        <v>0.00011889738788433+589.404412470422i</v>
      </c>
      <c r="P187" s="54"/>
      <c r="Q187" s="74" t="str">
        <f aca="false">B187</f>
        <v>0.00011889738788433+589.404412470422i</v>
      </c>
    </row>
    <row collapsed="false" customFormat="false" customHeight="false" hidden="false" ht="14.5" outlineLevel="0" r="188">
      <c r="A188" s="54"/>
      <c r="B188" s="74" t="str">
        <f aca="false">='Calcs - Motion Model'!P192</f>
        <v>11376.7440966769-63.5126154322011i</v>
      </c>
      <c r="P188" s="54"/>
      <c r="Q188" s="74" t="str">
        <f aca="false">B188</f>
        <v>11376.7440966769-63.5126154322011i</v>
      </c>
    </row>
    <row collapsed="false" customFormat="false" customHeight="false" hidden="false" ht="14.5" outlineLevel="0" r="189">
      <c r="A189" s="54"/>
      <c r="B189" s="74" t="str">
        <f aca="false">='Calcs - Motion Model'!P193</f>
        <v>52027.3890830443</v>
      </c>
      <c r="P189" s="54"/>
      <c r="Q189" s="74" t="str">
        <f aca="false">B189</f>
        <v>52027.3890830443</v>
      </c>
    </row>
    <row collapsed="false" customFormat="false" customHeight="false" hidden="false" ht="14.5" outlineLevel="0" r="190">
      <c r="A190" s="54"/>
      <c r="B190" s="74" t="str">
        <f aca="false">='Calcs - Motion Model'!P194</f>
        <v>-38.2898221218425+0.10615277584585i</v>
      </c>
      <c r="P190" s="54"/>
      <c r="Q190" s="74" t="str">
        <f aca="false">B190</f>
        <v>-38.2898221218425+0.10615277584585i</v>
      </c>
    </row>
    <row collapsed="false" customFormat="false" customHeight="false" hidden="false" ht="14.5" outlineLevel="0" r="191">
      <c r="A191" s="54"/>
      <c r="B191" s="75" t="str">
        <f aca="false">='Calcs - Motion Model'!P195</f>
        <v>1.01106934390178-292.808914797704i</v>
      </c>
      <c r="P191" s="54"/>
      <c r="Q191" s="75" t="str">
        <f aca="false">B191</f>
        <v>1.01106934390178-292.808914797704i</v>
      </c>
    </row>
    <row collapsed="false" customFormat="false" customHeight="true" hidden="false" ht="29.85" outlineLevel="0" r="195">
      <c r="A195" s="15" t="s">
        <v>369</v>
      </c>
      <c r="B195" s="15"/>
      <c r="C195" s="15"/>
      <c r="D195" s="15"/>
      <c r="E195" s="15"/>
      <c r="F195" s="15"/>
      <c r="G195" s="15"/>
      <c r="H195" s="15"/>
      <c r="I195" s="15"/>
      <c r="J195" s="15"/>
    </row>
    <row collapsed="false" customFormat="false" customHeight="true" hidden="false" ht="15.85" outlineLevel="0" r="196">
      <c r="A196" s="16" t="s">
        <v>352</v>
      </c>
      <c r="B196" s="16"/>
      <c r="C196" s="16"/>
      <c r="D196" s="16"/>
      <c r="E196" s="16"/>
      <c r="F196" s="16"/>
      <c r="G196" s="16"/>
      <c r="H196" s="16"/>
      <c r="I196" s="16"/>
      <c r="J196" s="16"/>
    </row>
    <row collapsed="false" customFormat="false" customHeight="true" hidden="false" ht="24.25" outlineLevel="0" r="198">
      <c r="A198" s="17" t="s">
        <v>353</v>
      </c>
      <c r="B198" s="17"/>
      <c r="C198" s="17"/>
      <c r="D198" s="17"/>
      <c r="E198" s="17"/>
      <c r="F198" s="17"/>
      <c r="G198" s="17"/>
      <c r="H198" s="17"/>
      <c r="I198" s="17"/>
      <c r="J198" s="17"/>
      <c r="P198" s="17" t="s">
        <v>353</v>
      </c>
      <c r="Q198" s="17"/>
      <c r="R198" s="17"/>
      <c r="S198" s="17"/>
      <c r="T198" s="17"/>
      <c r="U198" s="17"/>
      <c r="V198" s="17"/>
      <c r="W198" s="17"/>
      <c r="X198" s="17"/>
      <c r="Y198" s="17"/>
    </row>
    <row collapsed="false" customFormat="false" customHeight="true" hidden="false" ht="29.85" outlineLevel="0" r="199">
      <c r="A199" s="16" t="s">
        <v>354</v>
      </c>
      <c r="B199" s="16"/>
      <c r="C199" s="16"/>
      <c r="D199" s="16"/>
      <c r="E199" s="16"/>
      <c r="F199" s="16"/>
      <c r="G199" s="16"/>
      <c r="H199" s="16"/>
      <c r="I199" s="16"/>
      <c r="J199" s="16"/>
      <c r="P199" s="16" t="s">
        <v>373</v>
      </c>
      <c r="Q199" s="16"/>
      <c r="R199" s="16"/>
      <c r="S199" s="16"/>
      <c r="T199" s="16"/>
      <c r="U199" s="16"/>
      <c r="V199" s="16"/>
      <c r="W199" s="16"/>
      <c r="X199" s="16"/>
      <c r="Y199" s="16"/>
    </row>
    <row collapsed="false" customFormat="false" customHeight="true" hidden="false" ht="18.65" outlineLevel="0" r="200">
      <c r="A200" s="50" t="s">
        <v>356</v>
      </c>
      <c r="B200" s="50"/>
      <c r="C200" s="50"/>
      <c r="D200" s="50"/>
      <c r="E200" s="50"/>
      <c r="F200" s="50"/>
      <c r="G200" s="50"/>
      <c r="P200" s="50" t="s">
        <v>356</v>
      </c>
      <c r="Q200" s="50"/>
      <c r="R200" s="50"/>
      <c r="S200" s="50"/>
      <c r="T200" s="50"/>
      <c r="U200" s="50"/>
      <c r="V200" s="50"/>
    </row>
    <row collapsed="false" customFormat="false" customHeight="false" hidden="false" ht="14.5" outlineLevel="0" r="201">
      <c r="A201" s="44" t="s">
        <v>191</v>
      </c>
      <c r="B201" s="44"/>
      <c r="C201" s="44"/>
      <c r="E201" s="20" t="n">
        <f aca="false">'Calcs - Motion Model'!S207</f>
        <v>2</v>
      </c>
      <c r="P201" s="44" t="s">
        <v>191</v>
      </c>
      <c r="Q201" s="44"/>
      <c r="R201" s="44"/>
      <c r="T201" s="20" t="n">
        <f aca="false">E201</f>
        <v>2</v>
      </c>
    </row>
    <row collapsed="false" customFormat="false" customHeight="false" hidden="false" ht="14.5" outlineLevel="0" r="202">
      <c r="A202" s="54"/>
      <c r="B202" s="54"/>
      <c r="C202" s="54"/>
      <c r="D202" s="54"/>
      <c r="E202" s="54"/>
      <c r="F202" s="54"/>
      <c r="G202" s="54"/>
      <c r="P202" s="54"/>
      <c r="Q202" s="54"/>
      <c r="R202" s="54"/>
      <c r="S202" s="54"/>
      <c r="T202" s="54"/>
      <c r="U202" s="54"/>
      <c r="V202" s="54"/>
    </row>
    <row collapsed="false" customFormat="false" customHeight="false" hidden="false" ht="14.5" outlineLevel="0" r="203">
      <c r="A203" s="54"/>
      <c r="B203" s="58" t="inlineStr">
        <f aca="false">'Calcs - Motion Model'!P209</f>
        <is>
          <t/>
        </is>
      </c>
      <c r="C203" s="59" t="inlineStr">
        <f aca="false">'Calcs - Motion Model'!Q209</f>
        <is>
          <t/>
        </is>
      </c>
      <c r="D203" s="59" t="inlineStr">
        <f aca="false">'Calcs - Motion Model'!R209</f>
        <is>
          <t/>
        </is>
      </c>
      <c r="E203" s="59" t="inlineStr">
        <f aca="false">'Calcs - Motion Model'!S209</f>
        <is>
          <t/>
        </is>
      </c>
      <c r="F203" s="59" t="inlineStr">
        <f aca="false">'Calcs - Motion Model'!T209</f>
        <is>
          <t/>
        </is>
      </c>
      <c r="G203" s="60" t="inlineStr">
        <f aca="false">'Calcs - Motion Model'!U209</f>
        <is>
          <t/>
        </is>
      </c>
      <c r="P203" s="54"/>
      <c r="Q203" s="76" t="str">
        <f aca="false">IMPRODUCT(IMEXP(IMPRODUCT(IMLN(COMPLEX(0,freq)),T201)),B203)</f>
        <v>-14254.0092629999-9.95352146909225e-11i</v>
      </c>
      <c r="R203" s="77" t="str">
        <f aca="false">IMPRODUCT(IMEXP(IMPRODUCT(IMLN(COMPLEX(0,freq)),T201)),C203)</f>
        <v>0</v>
      </c>
      <c r="S203" s="77" t="str">
        <f aca="false">IMPRODUCT(IMEXP(IMPRODUCT(IMLN(COMPLEX(0,freq)),T201)),D203)</f>
        <v>0</v>
      </c>
      <c r="T203" s="77" t="str">
        <f aca="false">IMPRODUCT(IMEXP(IMPRODUCT(IMLN(COMPLEX(0,freq)),T201)),E203)</f>
        <v>0.126404999999999+8.82681397272925e-16i</v>
      </c>
      <c r="U203" s="77" t="str">
        <f aca="false">IMPRODUCT(IMEXP(IMPRODUCT(IMLN(COMPLEX(0,freq)),T201)),F203)</f>
        <v>0</v>
      </c>
      <c r="V203" s="78" t="str">
        <f aca="false">IMPRODUCT(IMEXP(IMPRODUCT(IMLN(COMPLEX(0,freq)),T201)),G203)</f>
        <v>-0.0303371999999998-2.11843535345502e-16i</v>
      </c>
    </row>
    <row collapsed="false" customFormat="false" customHeight="false" hidden="false" ht="14.5" outlineLevel="0" r="204">
      <c r="A204" s="54"/>
      <c r="B204" s="62" t="inlineStr">
        <f aca="false">'Calcs - Motion Model'!P210</f>
        <is>
          <t/>
        </is>
      </c>
      <c r="C204" s="59" t="inlineStr">
        <f aca="false">'Calcs - Motion Model'!Q210</f>
        <is>
          <t/>
        </is>
      </c>
      <c r="D204" s="59" t="inlineStr">
        <f aca="false">'Calcs - Motion Model'!R210</f>
        <is>
          <t/>
        </is>
      </c>
      <c r="E204" s="59" t="inlineStr">
        <f aca="false">'Calcs - Motion Model'!S210</f>
        <is>
          <t/>
        </is>
      </c>
      <c r="F204" s="59" t="inlineStr">
        <f aca="false">'Calcs - Motion Model'!T210</f>
        <is>
          <t/>
        </is>
      </c>
      <c r="G204" s="63" t="inlineStr">
        <f aca="false">'Calcs - Motion Model'!U210</f>
        <is>
          <t/>
        </is>
      </c>
      <c r="P204" s="54"/>
      <c r="Q204" s="79" t="str">
        <f aca="false">IMPRODUCT(IMEXP(IMPRODUCT(IMLN(COMPLEX(0,freq)),T201)),B204)</f>
        <v>-0.0505619999999996-3.5307255890917e-16i</v>
      </c>
      <c r="R204" s="77" t="str">
        <f aca="false">IMPRODUCT(IMEXP(IMPRODUCT(IMLN(COMPLEX(0,freq)),T201)),C204)</f>
        <v>-21838.3092629998-1.52496098527298e-10i</v>
      </c>
      <c r="S204" s="77" t="str">
        <f aca="false">IMPRODUCT(IMEXP(IMPRODUCT(IMLN(COMPLEX(0,freq)),T201)),D204)</f>
        <v>0</v>
      </c>
      <c r="T204" s="77" t="str">
        <f aca="false">IMPRODUCT(IMEXP(IMPRODUCT(IMLN(COMPLEX(0,freq)),T201)),E204)</f>
        <v>0.252809999999998+1.76536279454585e-15i</v>
      </c>
      <c r="U204" s="77" t="str">
        <f aca="false">IMPRODUCT(IMEXP(IMPRODUCT(IMLN(COMPLEX(0,freq)),T201)),F204)</f>
        <v>0</v>
      </c>
      <c r="V204" s="80" t="str">
        <f aca="false">IMPRODUCT(IMEXP(IMPRODUCT(IMLN(COMPLEX(0,freq)),T201)),G204)</f>
        <v>-0.0758429999999994-5.29608838363755e-16i</v>
      </c>
    </row>
    <row collapsed="false" customFormat="false" customHeight="false" hidden="false" ht="14.5" outlineLevel="0" r="205">
      <c r="A205" s="54"/>
      <c r="B205" s="62" t="inlineStr">
        <f aca="false">'Calcs - Motion Model'!P211</f>
        <is>
          <t/>
        </is>
      </c>
      <c r="C205" s="59" t="inlineStr">
        <f aca="false">'Calcs - Motion Model'!Q211</f>
        <is>
          <t/>
        </is>
      </c>
      <c r="D205" s="59" t="inlineStr">
        <f aca="false">'Calcs - Motion Model'!R211</f>
        <is>
          <t/>
        </is>
      </c>
      <c r="E205" s="59" t="inlineStr">
        <f aca="false">'Calcs - Motion Model'!S211</f>
        <is>
          <t/>
        </is>
      </c>
      <c r="F205" s="59" t="inlineStr">
        <f aca="false">'Calcs - Motion Model'!T211</f>
        <is>
          <t/>
        </is>
      </c>
      <c r="G205" s="63" t="inlineStr">
        <f aca="false">'Calcs - Motion Model'!U211</f>
        <is>
          <t/>
        </is>
      </c>
      <c r="P205" s="54"/>
      <c r="Q205" s="79" t="str">
        <f aca="false">IMPRODUCT(IMEXP(IMPRODUCT(IMLN(COMPLEX(0,freq)),T201)),B205)</f>
        <v>0</v>
      </c>
      <c r="R205" s="77" t="str">
        <f aca="false">IMPRODUCT(IMEXP(IMPRODUCT(IMLN(COMPLEX(0,freq)),T201)),C205)</f>
        <v>0</v>
      </c>
      <c r="S205" s="77" t="str">
        <f aca="false">IMPRODUCT(IMEXP(IMPRODUCT(IMLN(COMPLEX(0,freq)),T201)),D205)</f>
        <v>-21838.3092629998-1.52496098527298e-10i</v>
      </c>
      <c r="T205" s="77" t="str">
        <f aca="false">IMPRODUCT(IMEXP(IMPRODUCT(IMLN(COMPLEX(0,freq)),T201)),E205)</f>
        <v>0</v>
      </c>
      <c r="U205" s="77" t="str">
        <f aca="false">IMPRODUCT(IMEXP(IMPRODUCT(IMLN(COMPLEX(0,freq)),T201)),F205)</f>
        <v>0</v>
      </c>
      <c r="V205" s="80" t="str">
        <f aca="false">IMPRODUCT(IMEXP(IMPRODUCT(IMLN(COMPLEX(0,freq)),T201)),G205)</f>
        <v>0</v>
      </c>
    </row>
    <row collapsed="false" customFormat="false" customHeight="false" hidden="false" ht="14.5" outlineLevel="0" r="206">
      <c r="A206" s="54"/>
      <c r="B206" s="62" t="inlineStr">
        <f aca="false">'Calcs - Motion Model'!P212</f>
        <is>
          <t/>
        </is>
      </c>
      <c r="C206" s="59" t="inlineStr">
        <f aca="false">'Calcs - Motion Model'!Q212</f>
        <is>
          <t/>
        </is>
      </c>
      <c r="D206" s="59" t="inlineStr">
        <f aca="false">'Calcs - Motion Model'!R212</f>
        <is>
          <t/>
        </is>
      </c>
      <c r="E206" s="59" t="inlineStr">
        <f aca="false">'Calcs - Motion Model'!S212</f>
        <is>
          <t/>
        </is>
      </c>
      <c r="F206" s="59" t="inlineStr">
        <f aca="false">'Calcs - Motion Model'!T212</f>
        <is>
          <t/>
        </is>
      </c>
      <c r="G206" s="63" t="inlineStr">
        <f aca="false">'Calcs - Motion Model'!U212</f>
        <is>
          <t/>
        </is>
      </c>
      <c r="P206" s="54"/>
      <c r="Q206" s="79" t="str">
        <f aca="false">IMPRODUCT(IMEXP(IMPRODUCT(IMLN(COMPLEX(0,freq)),T201)),B206)</f>
        <v>0</v>
      </c>
      <c r="R206" s="77" t="str">
        <f aca="false">IMPRODUCT(IMEXP(IMPRODUCT(IMLN(COMPLEX(0,freq)),T201)),C206)</f>
        <v>0</v>
      </c>
      <c r="S206" s="77" t="str">
        <f aca="false">IMPRODUCT(IMEXP(IMPRODUCT(IMLN(COMPLEX(0,freq)),T201)),D206)</f>
        <v>0</v>
      </c>
      <c r="T206" s="77" t="str">
        <f aca="false">IMPRODUCT(IMEXP(IMPRODUCT(IMLN(COMPLEX(0,freq)),T201)),E206)</f>
        <v>-5865191.99999996-4.09564168334637e-08i</v>
      </c>
      <c r="U206" s="77" t="str">
        <f aca="false">IMPRODUCT(IMEXP(IMPRODUCT(IMLN(COMPLEX(0,freq)),T201)),F206)</f>
        <v>-164832119.999999-1.15101654204389e-06i</v>
      </c>
      <c r="V206" s="80" t="str">
        <f aca="false">IMPRODUCT(IMEXP(IMPRODUCT(IMLN(COMPLEX(0,freq)),T201)),G206)</f>
        <v>88736309.9999993+6.19642340885593e-07i</v>
      </c>
    </row>
    <row collapsed="false" customFormat="false" customHeight="false" hidden="false" ht="14.5" outlineLevel="0" r="207">
      <c r="A207" s="54"/>
      <c r="B207" s="62" t="inlineStr">
        <f aca="false">'Calcs - Motion Model'!P213</f>
        <is>
          <t/>
        </is>
      </c>
      <c r="C207" s="59" t="inlineStr">
        <f aca="false">'Calcs - Motion Model'!Q213</f>
        <is>
          <t/>
        </is>
      </c>
      <c r="D207" s="59" t="inlineStr">
        <f aca="false">'Calcs - Motion Model'!R213</f>
        <is>
          <t/>
        </is>
      </c>
      <c r="E207" s="59" t="inlineStr">
        <f aca="false">'Calcs - Motion Model'!S213</f>
        <is>
          <t/>
        </is>
      </c>
      <c r="F207" s="59" t="inlineStr">
        <f aca="false">'Calcs - Motion Model'!T213</f>
        <is>
          <t/>
        </is>
      </c>
      <c r="G207" s="63" t="inlineStr">
        <f aca="false">'Calcs - Motion Model'!U213</f>
        <is>
          <t/>
        </is>
      </c>
      <c r="P207" s="54"/>
      <c r="Q207" s="79" t="str">
        <f aca="false">IMPRODUCT(IMEXP(IMPRODUCT(IMLN(COMPLEX(0,freq)),T201)),B207)</f>
        <v>0</v>
      </c>
      <c r="R207" s="77" t="str">
        <f aca="false">IMPRODUCT(IMEXP(IMPRODUCT(IMLN(COMPLEX(0,freq)),T201)),C207)</f>
        <v>0</v>
      </c>
      <c r="S207" s="77" t="str">
        <f aca="false">IMPRODUCT(IMEXP(IMPRODUCT(IMLN(COMPLEX(0,freq)),T201)),D207)</f>
        <v>0</v>
      </c>
      <c r="T207" s="77" t="str">
        <f aca="false">IMPRODUCT(IMEXP(IMPRODUCT(IMLN(COMPLEX(0,freq)),T201)),E207)</f>
        <v>-164832119.999999-1.15101654204389e-06i</v>
      </c>
      <c r="U207" s="77" t="str">
        <f aca="false">IMPRODUCT(IMEXP(IMPRODUCT(IMLN(COMPLEX(0,freq)),T201)),F207)</f>
        <v>-6428958299.99995-4.4893175865301e-05i</v>
      </c>
      <c r="V207" s="80" t="str">
        <f aca="false">IMPRODUCT(IMEXP(IMPRODUCT(IMLN(COMPLEX(0,freq)),T201)),G207)</f>
        <v>164857400.999999+1.15119307832335e-06i</v>
      </c>
    </row>
    <row collapsed="false" customFormat="false" customHeight="false" hidden="false" ht="14.5" outlineLevel="0" r="208">
      <c r="A208" s="54"/>
      <c r="B208" s="70" t="inlineStr">
        <f aca="false">'Calcs - Motion Model'!P214</f>
        <is>
          <t/>
        </is>
      </c>
      <c r="C208" s="59" t="inlineStr">
        <f aca="false">'Calcs - Motion Model'!Q214</f>
        <is>
          <t/>
        </is>
      </c>
      <c r="D208" s="59" t="inlineStr">
        <f aca="false">'Calcs - Motion Model'!R214</f>
        <is>
          <t/>
        </is>
      </c>
      <c r="E208" s="59" t="inlineStr">
        <f aca="false">'Calcs - Motion Model'!S214</f>
        <is>
          <t/>
        </is>
      </c>
      <c r="F208" s="59" t="inlineStr">
        <f aca="false">'Calcs - Motion Model'!T214</f>
        <is>
          <t/>
        </is>
      </c>
      <c r="G208" s="71" t="inlineStr">
        <f aca="false">'Calcs - Motion Model'!U214</f>
        <is>
          <t/>
        </is>
      </c>
      <c r="P208" s="54"/>
      <c r="Q208" s="81" t="str">
        <f aca="false">IMPRODUCT(IMEXP(IMPRODUCT(IMLN(COMPLEX(0,freq)),T201)),B208)</f>
        <v>0</v>
      </c>
      <c r="R208" s="77" t="str">
        <f aca="false">IMPRODUCT(IMEXP(IMPRODUCT(IMLN(COMPLEX(0,freq)),T201)),C208)</f>
        <v>0</v>
      </c>
      <c r="S208" s="77" t="str">
        <f aca="false">IMPRODUCT(IMEXP(IMPRODUCT(IMLN(COMPLEX(0,freq)),T201)),D208)</f>
        <v>0</v>
      </c>
      <c r="T208" s="77" t="str">
        <f aca="false">IMPRODUCT(IMEXP(IMPRODUCT(IMLN(COMPLEX(0,freq)),T201)),E208)</f>
        <v>88736309.9999993+6.19642340885593e-07i</v>
      </c>
      <c r="U208" s="77" t="str">
        <f aca="false">IMPRODUCT(IMEXP(IMPRODUCT(IMLN(COMPLEX(0,freq)),T201)),F208)</f>
        <v>164857400.999999+1.15119307832335e-06i</v>
      </c>
      <c r="V208" s="82" t="str">
        <f aca="false">IMPRODUCT(IMEXP(IMPRODUCT(IMLN(COMPLEX(0,freq)),T201)),G208)</f>
        <v>-6428958299.99995-4.4893175865301e-05i</v>
      </c>
    </row>
    <row collapsed="false" customFormat="false" customHeight="true" hidden="false" ht="24.25" outlineLevel="0" r="211">
      <c r="A211" s="17" t="s">
        <v>359</v>
      </c>
      <c r="B211" s="17"/>
      <c r="C211" s="17"/>
      <c r="D211" s="17"/>
      <c r="E211" s="17"/>
      <c r="F211" s="17"/>
      <c r="G211" s="17"/>
      <c r="H211" s="17"/>
      <c r="I211" s="17"/>
      <c r="J211" s="17"/>
      <c r="P211" s="17" t="s">
        <v>359</v>
      </c>
      <c r="Q211" s="17"/>
      <c r="R211" s="17"/>
      <c r="S211" s="17"/>
      <c r="T211" s="17"/>
      <c r="U211" s="17"/>
      <c r="V211" s="17"/>
      <c r="W211" s="17"/>
      <c r="X211" s="17"/>
      <c r="Y211" s="17"/>
    </row>
    <row collapsed="false" customFormat="false" customHeight="true" hidden="false" ht="86.75" outlineLevel="0" r="212">
      <c r="A212" s="16" t="s">
        <v>360</v>
      </c>
      <c r="B212" s="16"/>
      <c r="C212" s="16"/>
      <c r="D212" s="16"/>
      <c r="E212" s="16"/>
      <c r="F212" s="16"/>
      <c r="G212" s="16"/>
      <c r="H212" s="16"/>
      <c r="I212" s="16"/>
      <c r="J212" s="16"/>
      <c r="P212" s="16" t="s">
        <v>373</v>
      </c>
      <c r="Q212" s="16"/>
      <c r="R212" s="16"/>
      <c r="S212" s="16"/>
      <c r="T212" s="16"/>
      <c r="U212" s="16"/>
      <c r="V212" s="16"/>
      <c r="W212" s="16"/>
      <c r="X212" s="16"/>
      <c r="Y212" s="16"/>
    </row>
    <row collapsed="false" customFormat="false" customHeight="true" hidden="false" ht="18.65" outlineLevel="0" r="213">
      <c r="A213" s="50" t="s">
        <v>356</v>
      </c>
      <c r="B213" s="50"/>
      <c r="C213" s="50"/>
      <c r="D213" s="50"/>
      <c r="E213" s="50"/>
      <c r="F213" s="50"/>
      <c r="G213" s="50"/>
      <c r="P213" s="50" t="s">
        <v>356</v>
      </c>
      <c r="Q213" s="50"/>
      <c r="R213" s="50"/>
      <c r="S213" s="50"/>
      <c r="T213" s="50"/>
      <c r="U213" s="50"/>
      <c r="V213" s="50"/>
    </row>
    <row collapsed="false" customFormat="false" customHeight="false" hidden="false" ht="14.5" outlineLevel="0" r="214">
      <c r="A214" s="44" t="s">
        <v>191</v>
      </c>
      <c r="B214" s="44"/>
      <c r="C214" s="44"/>
      <c r="E214" s="20" t="n">
        <f aca="false">'Calcs - Motion Model'!S220</f>
        <v>0</v>
      </c>
      <c r="P214" s="44" t="s">
        <v>191</v>
      </c>
      <c r="Q214" s="44"/>
      <c r="R214" s="44"/>
      <c r="T214" s="20" t="n">
        <f aca="false">E214</f>
        <v>0</v>
      </c>
    </row>
    <row collapsed="false" customFormat="false" customHeight="false" hidden="false" ht="14.5" outlineLevel="0" r="215">
      <c r="A215" s="54"/>
      <c r="B215" s="54"/>
      <c r="C215" s="54"/>
      <c r="D215" s="54"/>
      <c r="E215" s="54"/>
      <c r="F215" s="54"/>
      <c r="G215" s="54"/>
      <c r="P215" s="54"/>
      <c r="Q215" s="54"/>
      <c r="R215" s="54"/>
      <c r="S215" s="54"/>
      <c r="T215" s="54"/>
      <c r="U215" s="54"/>
      <c r="V215" s="54"/>
    </row>
    <row collapsed="false" customFormat="false" customHeight="false" hidden="false" ht="14.5" outlineLevel="0" r="216">
      <c r="A216" s="54"/>
      <c r="B216" s="58" t="inlineStr">
        <f aca="false">'Calcs - Motion Model'!P222</f>
        <is>
          <t/>
        </is>
      </c>
      <c r="C216" s="59" t="inlineStr">
        <f aca="false">'Calcs - Motion Model'!Q222</f>
        <is>
          <t/>
        </is>
      </c>
      <c r="D216" s="59" t="inlineStr">
        <f aca="false">'Calcs - Motion Model'!R222</f>
        <is>
          <t/>
        </is>
      </c>
      <c r="E216" s="59" t="inlineStr">
        <f aca="false">'Calcs - Motion Model'!S222</f>
        <is>
          <t/>
        </is>
      </c>
      <c r="F216" s="59" t="inlineStr">
        <f aca="false">'Calcs - Motion Model'!T222</f>
        <is>
          <t/>
        </is>
      </c>
      <c r="G216" s="60" t="inlineStr">
        <f aca="false">'Calcs - Motion Model'!U222</f>
        <is>
          <t/>
        </is>
      </c>
      <c r="P216" s="54"/>
      <c r="Q216" s="76" t="str">
        <f aca="false">IMPRODUCT(IMEXP(IMPRODUCT(IMLN(COMPLEX(0,freq)),T214)),B216)</f>
        <v>1</v>
      </c>
      <c r="R216" s="77" t="str">
        <f aca="false">IMPRODUCT(IMEXP(IMPRODUCT(IMLN(COMPLEX(0,freq)),T214)),C216)</f>
        <v>0</v>
      </c>
      <c r="S216" s="77" t="str">
        <f aca="false">IMPRODUCT(IMEXP(IMPRODUCT(IMLN(COMPLEX(0,freq)),T214)),D216)</f>
        <v>0</v>
      </c>
      <c r="T216" s="77" t="str">
        <f aca="false">IMPRODUCT(IMEXP(IMPRODUCT(IMLN(COMPLEX(0,freq)),T214)),E216)</f>
        <v>-5</v>
      </c>
      <c r="U216" s="77" t="str">
        <f aca="false">IMPRODUCT(IMEXP(IMPRODUCT(IMLN(COMPLEX(0,freq)),T214)),F216)</f>
        <v>0</v>
      </c>
      <c r="V216" s="78" t="str">
        <f aca="false">IMPRODUCT(IMEXP(IMPRODUCT(IMLN(COMPLEX(0,freq)),T214)),G216)</f>
        <v>1.2</v>
      </c>
    </row>
    <row collapsed="false" customFormat="false" customHeight="false" hidden="false" ht="14.5" outlineLevel="0" r="217">
      <c r="A217" s="54"/>
      <c r="B217" s="62" t="inlineStr">
        <f aca="false">'Calcs - Motion Model'!P223</f>
        <is>
          <t/>
        </is>
      </c>
      <c r="C217" s="59" t="inlineStr">
        <f aca="false">'Calcs - Motion Model'!Q223</f>
        <is>
          <t/>
        </is>
      </c>
      <c r="D217" s="59" t="inlineStr">
        <f aca="false">'Calcs - Motion Model'!R223</f>
        <is>
          <t/>
        </is>
      </c>
      <c r="E217" s="59" t="inlineStr">
        <f aca="false">'Calcs - Motion Model'!S223</f>
        <is>
          <t/>
        </is>
      </c>
      <c r="F217" s="59" t="inlineStr">
        <f aca="false">'Calcs - Motion Model'!T223</f>
        <is>
          <t/>
        </is>
      </c>
      <c r="G217" s="63" t="inlineStr">
        <f aca="false">'Calcs - Motion Model'!U223</f>
        <is>
          <t/>
        </is>
      </c>
      <c r="P217" s="54"/>
      <c r="Q217" s="79" t="str">
        <f aca="false">IMPRODUCT(IMEXP(IMPRODUCT(IMLN(COMPLEX(0,freq)),T214)),B217)</f>
        <v>2</v>
      </c>
      <c r="R217" s="77" t="str">
        <f aca="false">IMPRODUCT(IMEXP(IMPRODUCT(IMLN(COMPLEX(0,freq)),T214)),C217)</f>
        <v>0</v>
      </c>
      <c r="S217" s="77" t="str">
        <f aca="false">IMPRODUCT(IMEXP(IMPRODUCT(IMLN(COMPLEX(0,freq)),T214)),D217)</f>
        <v>0</v>
      </c>
      <c r="T217" s="77" t="str">
        <f aca="false">IMPRODUCT(IMEXP(IMPRODUCT(IMLN(COMPLEX(0,freq)),T214)),E217)</f>
        <v>-10</v>
      </c>
      <c r="U217" s="77" t="str">
        <f aca="false">IMPRODUCT(IMEXP(IMPRODUCT(IMLN(COMPLEX(0,freq)),T214)),F217)</f>
        <v>0</v>
      </c>
      <c r="V217" s="80" t="str">
        <f aca="false">IMPRODUCT(IMEXP(IMPRODUCT(IMLN(COMPLEX(0,freq)),T214)),G217)</f>
        <v>3</v>
      </c>
    </row>
    <row collapsed="false" customFormat="false" customHeight="false" hidden="false" ht="14.5" outlineLevel="0" r="218">
      <c r="A218" s="54"/>
      <c r="B218" s="62" t="inlineStr">
        <f aca="false">'Calcs - Motion Model'!P224</f>
        <is>
          <t/>
        </is>
      </c>
      <c r="C218" s="59" t="inlineStr">
        <f aca="false">'Calcs - Motion Model'!Q224</f>
        <is>
          <t/>
        </is>
      </c>
      <c r="D218" s="59" t="inlineStr">
        <f aca="false">'Calcs - Motion Model'!R224</f>
        <is>
          <t/>
        </is>
      </c>
      <c r="E218" s="59" t="inlineStr">
        <f aca="false">'Calcs - Motion Model'!S224</f>
        <is>
          <t/>
        </is>
      </c>
      <c r="F218" s="59" t="inlineStr">
        <f aca="false">'Calcs - Motion Model'!T224</f>
        <is>
          <t/>
        </is>
      </c>
      <c r="G218" s="63" t="inlineStr">
        <f aca="false">'Calcs - Motion Model'!U224</f>
        <is>
          <t/>
        </is>
      </c>
      <c r="P218" s="54"/>
      <c r="Q218" s="79" t="str">
        <f aca="false">IMPRODUCT(IMEXP(IMPRODUCT(IMLN(COMPLEX(0,freq)),T214)),B218)</f>
        <v>0</v>
      </c>
      <c r="R218" s="77" t="str">
        <f aca="false">IMPRODUCT(IMEXP(IMPRODUCT(IMLN(COMPLEX(0,freq)),T214)),C218)</f>
        <v>0</v>
      </c>
      <c r="S218" s="77" t="str">
        <f aca="false">IMPRODUCT(IMEXP(IMPRODUCT(IMLN(COMPLEX(0,freq)),T214)),D218)</f>
        <v>0</v>
      </c>
      <c r="T218" s="77" t="str">
        <f aca="false">IMPRODUCT(IMEXP(IMPRODUCT(IMLN(COMPLEX(0,freq)),T214)),E218)</f>
        <v>0</v>
      </c>
      <c r="U218" s="77" t="str">
        <f aca="false">IMPRODUCT(IMEXP(IMPRODUCT(IMLN(COMPLEX(0,freq)),T214)),F218)</f>
        <v>0</v>
      </c>
      <c r="V218" s="80" t="str">
        <f aca="false">IMPRODUCT(IMEXP(IMPRODUCT(IMLN(COMPLEX(0,freq)),T214)),G218)</f>
        <v>0</v>
      </c>
    </row>
    <row collapsed="false" customFormat="false" customHeight="false" hidden="false" ht="14.5" outlineLevel="0" r="219">
      <c r="A219" s="54"/>
      <c r="B219" s="62" t="inlineStr">
        <f aca="false">'Calcs - Motion Model'!P225</f>
        <is>
          <t/>
        </is>
      </c>
      <c r="C219" s="59" t="inlineStr">
        <f aca="false">'Calcs - Motion Model'!Q225</f>
        <is>
          <t/>
        </is>
      </c>
      <c r="D219" s="59" t="inlineStr">
        <f aca="false">'Calcs - Motion Model'!R225</f>
        <is>
          <t/>
        </is>
      </c>
      <c r="E219" s="59" t="inlineStr">
        <f aca="false">'Calcs - Motion Model'!S225</f>
        <is>
          <t/>
        </is>
      </c>
      <c r="F219" s="59" t="inlineStr">
        <f aca="false">'Calcs - Motion Model'!T225</f>
        <is>
          <t/>
        </is>
      </c>
      <c r="G219" s="63" t="inlineStr">
        <f aca="false">'Calcs - Motion Model'!U225</f>
        <is>
          <t/>
        </is>
      </c>
      <c r="P219" s="54"/>
      <c r="Q219" s="79" t="str">
        <f aca="false">IMPRODUCT(IMEXP(IMPRODUCT(IMLN(COMPLEX(0,freq)),T214)),B219)</f>
        <v>0</v>
      </c>
      <c r="R219" s="77" t="str">
        <f aca="false">IMPRODUCT(IMEXP(IMPRODUCT(IMLN(COMPLEX(0,freq)),T214)),C219)</f>
        <v>0</v>
      </c>
      <c r="S219" s="77" t="str">
        <f aca="false">IMPRODUCT(IMEXP(IMPRODUCT(IMLN(COMPLEX(0,freq)),T214)),D219)</f>
        <v>0</v>
      </c>
      <c r="T219" s="77" t="str">
        <f aca="false">IMPRODUCT(IMEXP(IMPRODUCT(IMLN(COMPLEX(0,freq)),T214)),E219)</f>
        <v>0</v>
      </c>
      <c r="U219" s="77" t="str">
        <f aca="false">IMPRODUCT(IMEXP(IMPRODUCT(IMLN(COMPLEX(0,freq)),T214)),F219)</f>
        <v>0</v>
      </c>
      <c r="V219" s="80" t="str">
        <f aca="false">IMPRODUCT(IMEXP(IMPRODUCT(IMLN(COMPLEX(0,freq)),T214)),G219)</f>
        <v>0</v>
      </c>
    </row>
    <row collapsed="false" customFormat="false" customHeight="false" hidden="false" ht="14.5" outlineLevel="0" r="220">
      <c r="A220" s="54"/>
      <c r="B220" s="62" t="inlineStr">
        <f aca="false">'Calcs - Motion Model'!P226</f>
        <is>
          <t/>
        </is>
      </c>
      <c r="C220" s="59" t="inlineStr">
        <f aca="false">'Calcs - Motion Model'!Q226</f>
        <is>
          <t/>
        </is>
      </c>
      <c r="D220" s="59" t="inlineStr">
        <f aca="false">'Calcs - Motion Model'!R226</f>
        <is>
          <t/>
        </is>
      </c>
      <c r="E220" s="59" t="inlineStr">
        <f aca="false">'Calcs - Motion Model'!S226</f>
        <is>
          <t/>
        </is>
      </c>
      <c r="F220" s="59" t="inlineStr">
        <f aca="false">'Calcs - Motion Model'!T226</f>
        <is>
          <t/>
        </is>
      </c>
      <c r="G220" s="63" t="inlineStr">
        <f aca="false">'Calcs - Motion Model'!U226</f>
        <is>
          <t/>
        </is>
      </c>
      <c r="P220" s="54"/>
      <c r="Q220" s="79" t="str">
        <f aca="false">IMPRODUCT(IMEXP(IMPRODUCT(IMLN(COMPLEX(0,freq)),T214)),B220)</f>
        <v>0</v>
      </c>
      <c r="R220" s="77" t="str">
        <f aca="false">IMPRODUCT(IMEXP(IMPRODUCT(IMLN(COMPLEX(0,freq)),T214)),C220)</f>
        <v>0</v>
      </c>
      <c r="S220" s="77" t="str">
        <f aca="false">IMPRODUCT(IMEXP(IMPRODUCT(IMLN(COMPLEX(0,freq)),T214)),D220)</f>
        <v>0</v>
      </c>
      <c r="T220" s="77" t="str">
        <f aca="false">IMPRODUCT(IMEXP(IMPRODUCT(IMLN(COMPLEX(0,freq)),T214)),E220)</f>
        <v>0</v>
      </c>
      <c r="U220" s="77" t="str">
        <f aca="false">IMPRODUCT(IMEXP(IMPRODUCT(IMLN(COMPLEX(0,freq)),T214)),F220)</f>
        <v>0</v>
      </c>
      <c r="V220" s="80" t="str">
        <f aca="false">IMPRODUCT(IMEXP(IMPRODUCT(IMLN(COMPLEX(0,freq)),T214)),G220)</f>
        <v>0</v>
      </c>
    </row>
    <row collapsed="false" customFormat="false" customHeight="false" hidden="false" ht="14.5" outlineLevel="0" r="221">
      <c r="A221" s="54"/>
      <c r="B221" s="70" t="inlineStr">
        <f aca="false">'Calcs - Motion Model'!P227</f>
        <is>
          <t/>
        </is>
      </c>
      <c r="C221" s="59" t="inlineStr">
        <f aca="false">'Calcs - Motion Model'!Q227</f>
        <is>
          <t/>
        </is>
      </c>
      <c r="D221" s="59" t="inlineStr">
        <f aca="false">'Calcs - Motion Model'!R227</f>
        <is>
          <t/>
        </is>
      </c>
      <c r="E221" s="59" t="inlineStr">
        <f aca="false">'Calcs - Motion Model'!S227</f>
        <is>
          <t/>
        </is>
      </c>
      <c r="F221" s="59" t="inlineStr">
        <f aca="false">'Calcs - Motion Model'!T227</f>
        <is>
          <t/>
        </is>
      </c>
      <c r="G221" s="71" t="inlineStr">
        <f aca="false">'Calcs - Motion Model'!U227</f>
        <is>
          <t/>
        </is>
      </c>
      <c r="P221" s="54"/>
      <c r="Q221" s="81" t="str">
        <f aca="false">IMPRODUCT(IMEXP(IMPRODUCT(IMLN(COMPLEX(0,freq)),T214)),B221)</f>
        <v>0</v>
      </c>
      <c r="R221" s="77" t="str">
        <f aca="false">IMPRODUCT(IMEXP(IMPRODUCT(IMLN(COMPLEX(0,freq)),T214)),C221)</f>
        <v>0</v>
      </c>
      <c r="S221" s="77" t="str">
        <f aca="false">IMPRODUCT(IMEXP(IMPRODUCT(IMLN(COMPLEX(0,freq)),T214)),D221)</f>
        <v>0</v>
      </c>
      <c r="T221" s="77" t="str">
        <f aca="false">IMPRODUCT(IMEXP(IMPRODUCT(IMLN(COMPLEX(0,freq)),T214)),E221)</f>
        <v>0</v>
      </c>
      <c r="U221" s="77" t="str">
        <f aca="false">IMPRODUCT(IMEXP(IMPRODUCT(IMLN(COMPLEX(0,freq)),T214)),F221)</f>
        <v>0</v>
      </c>
      <c r="V221" s="82" t="str">
        <f aca="false">IMPRODUCT(IMEXP(IMPRODUCT(IMLN(COMPLEX(0,freq)),T214)),G221)</f>
        <v>0</v>
      </c>
    </row>
    <row collapsed="false" customFormat="false" customHeight="true" hidden="false" ht="18.65" outlineLevel="0" r="223">
      <c r="A223" s="50" t="s">
        <v>356</v>
      </c>
      <c r="B223" s="50"/>
      <c r="C223" s="50"/>
      <c r="D223" s="50"/>
      <c r="E223" s="50"/>
      <c r="F223" s="50"/>
      <c r="G223" s="50"/>
      <c r="P223" s="50" t="s">
        <v>356</v>
      </c>
      <c r="Q223" s="50"/>
      <c r="R223" s="50"/>
      <c r="S223" s="50"/>
      <c r="T223" s="50"/>
      <c r="U223" s="50"/>
      <c r="V223" s="50"/>
    </row>
    <row collapsed="false" customFormat="false" customHeight="false" hidden="false" ht="14.5" outlineLevel="0" r="224">
      <c r="A224" s="44" t="s">
        <v>191</v>
      </c>
      <c r="B224" s="44"/>
      <c r="C224" s="44"/>
      <c r="E224" s="20" t="n">
        <f aca="false">'Calcs - Motion Model'!S230</f>
        <v>1</v>
      </c>
      <c r="P224" s="44" t="s">
        <v>191</v>
      </c>
      <c r="Q224" s="44"/>
      <c r="R224" s="44"/>
      <c r="T224" s="20" t="n">
        <f aca="false">E224</f>
        <v>1</v>
      </c>
    </row>
    <row collapsed="false" customFormat="false" customHeight="false" hidden="false" ht="14.5" outlineLevel="0" r="225">
      <c r="A225" s="54"/>
      <c r="B225" s="54"/>
      <c r="C225" s="54"/>
      <c r="D225" s="54"/>
      <c r="E225" s="54"/>
      <c r="F225" s="54"/>
      <c r="G225" s="54"/>
      <c r="P225" s="54"/>
      <c r="Q225" s="54"/>
      <c r="R225" s="54"/>
      <c r="S225" s="54"/>
      <c r="T225" s="54"/>
      <c r="U225" s="54"/>
      <c r="V225" s="54"/>
    </row>
    <row collapsed="false" customFormat="false" customHeight="false" hidden="false" ht="14.5" outlineLevel="0" r="226">
      <c r="A226" s="54"/>
      <c r="B226" s="58" t="inlineStr">
        <f aca="false">'Calcs - Motion Model'!P232</f>
        <is>
          <t/>
        </is>
      </c>
      <c r="C226" s="59" t="inlineStr">
        <f aca="false">'Calcs - Motion Model'!Q232</f>
        <is>
          <t/>
        </is>
      </c>
      <c r="D226" s="59" t="inlineStr">
        <f aca="false">'Calcs - Motion Model'!R232</f>
        <is>
          <t/>
        </is>
      </c>
      <c r="E226" s="59" t="inlineStr">
        <f aca="false">'Calcs - Motion Model'!S232</f>
        <is>
          <t/>
        </is>
      </c>
      <c r="F226" s="59" t="inlineStr">
        <f aca="false">'Calcs - Motion Model'!T232</f>
        <is>
          <t/>
        </is>
      </c>
      <c r="G226" s="60" t="inlineStr">
        <f aca="false">'Calcs - Motion Model'!U232</f>
        <is>
          <t/>
        </is>
      </c>
      <c r="P226" s="54"/>
      <c r="Q226" s="76" t="str">
        <f aca="false">IMPRODUCT(IMEXP(IMPRODUCT(IMLN(COMPLEX(0,freq)),T224)),B226)</f>
        <v>-0</v>
      </c>
      <c r="R226" s="77" t="str">
        <f aca="false">IMPRODUCT(IMEXP(IMPRODUCT(IMLN(COMPLEX(0,freq)),T224)),C226)</f>
        <v>-0</v>
      </c>
      <c r="S226" s="77" t="str">
        <f aca="false">IMPRODUCT(IMEXP(IMPRODUCT(IMLN(COMPLEX(0,freq)),T224)),D226)</f>
        <v>-2.34826560406572e-15+0.672569999999996i</v>
      </c>
      <c r="T226" s="77" t="str">
        <f aca="false">IMPRODUCT(IMEXP(IMPRODUCT(IMLN(COMPLEX(0,freq)),T224)),E226)</f>
        <v>2.96447714555814e-15-0.849059999999995i</v>
      </c>
      <c r="U226" s="77" t="str">
        <f aca="false">IMPRODUCT(IMEXP(IMPRODUCT(IMLN(COMPLEX(0,freq)),T224)),F226)</f>
        <v>-0</v>
      </c>
      <c r="V226" s="78" t="str">
        <f aca="false">IMPRODUCT(IMEXP(IMPRODUCT(IMLN(COMPLEX(0,freq)),T224)),G226)</f>
        <v>-0</v>
      </c>
    </row>
    <row collapsed="false" customFormat="false" customHeight="false" hidden="false" ht="14.5" outlineLevel="0" r="227">
      <c r="A227" s="54"/>
      <c r="B227" s="62" t="inlineStr">
        <f aca="false">'Calcs - Motion Model'!P233</f>
        <is>
          <t/>
        </is>
      </c>
      <c r="C227" s="59" t="inlineStr">
        <f aca="false">'Calcs - Motion Model'!Q233</f>
        <is>
          <t/>
        </is>
      </c>
      <c r="D227" s="59" t="inlineStr">
        <f aca="false">'Calcs - Motion Model'!R233</f>
        <is>
          <t/>
        </is>
      </c>
      <c r="E227" s="59" t="inlineStr">
        <f aca="false">'Calcs - Motion Model'!S233</f>
        <is>
          <t/>
        </is>
      </c>
      <c r="F227" s="59" t="inlineStr">
        <f aca="false">'Calcs - Motion Model'!T233</f>
        <is>
          <t/>
        </is>
      </c>
      <c r="G227" s="63" t="inlineStr">
        <f aca="false">'Calcs - Motion Model'!U233</f>
        <is>
          <t/>
        </is>
      </c>
      <c r="P227" s="54"/>
      <c r="Q227" s="79" t="str">
        <f aca="false">IMPRODUCT(IMEXP(IMPRODUCT(IMLN(COMPLEX(0,freq)),T224)),B227)</f>
        <v>-0</v>
      </c>
      <c r="R227" s="77" t="str">
        <f aca="false">IMPRODUCT(IMEXP(IMPRODUCT(IMLN(COMPLEX(0,freq)),T224)),C227)</f>
        <v>-0</v>
      </c>
      <c r="S227" s="77" t="str">
        <f aca="false">IMPRODUCT(IMEXP(IMPRODUCT(IMLN(COMPLEX(0,freq)),T224)),D227)</f>
        <v>-0</v>
      </c>
      <c r="T227" s="77" t="str">
        <f aca="false">IMPRODUCT(IMEXP(IMPRODUCT(IMLN(COMPLEX(0,freq)),T224)),E227)</f>
        <v>-0</v>
      </c>
      <c r="U227" s="77" t="str">
        <f aca="false">IMPRODUCT(IMEXP(IMPRODUCT(IMLN(COMPLEX(0,freq)),T224)),F227)</f>
        <v>-0</v>
      </c>
      <c r="V227" s="80" t="str">
        <f aca="false">IMPRODUCT(IMEXP(IMPRODUCT(IMLN(COMPLEX(0,freq)),T224)),G227)</f>
        <v>-0</v>
      </c>
    </row>
    <row collapsed="false" customFormat="false" customHeight="false" hidden="false" ht="14.5" outlineLevel="0" r="228">
      <c r="A228" s="54"/>
      <c r="B228" s="62" t="inlineStr">
        <f aca="false">'Calcs - Motion Model'!P234</f>
        <is>
          <t/>
        </is>
      </c>
      <c r="C228" s="59" t="inlineStr">
        <f aca="false">'Calcs - Motion Model'!Q234</f>
        <is>
          <t/>
        </is>
      </c>
      <c r="D228" s="59" t="inlineStr">
        <f aca="false">'Calcs - Motion Model'!R234</f>
        <is>
          <t/>
        </is>
      </c>
      <c r="E228" s="59" t="inlineStr">
        <f aca="false">'Calcs - Motion Model'!S234</f>
        <is>
          <t/>
        </is>
      </c>
      <c r="F228" s="59" t="inlineStr">
        <f aca="false">'Calcs - Motion Model'!T234</f>
        <is>
          <t/>
        </is>
      </c>
      <c r="G228" s="63" t="inlineStr">
        <f aca="false">'Calcs - Motion Model'!U234</f>
        <is>
          <t/>
        </is>
      </c>
      <c r="P228" s="54"/>
      <c r="Q228" s="79" t="str">
        <f aca="false">IMPRODUCT(IMEXP(IMPRODUCT(IMLN(COMPLEX(0,freq)),T224)),B228)</f>
        <v>-0</v>
      </c>
      <c r="R228" s="77" t="str">
        <f aca="false">IMPRODUCT(IMEXP(IMPRODUCT(IMLN(COMPLEX(0,freq)),T224)),C228)</f>
        <v>-0</v>
      </c>
      <c r="S228" s="77" t="str">
        <f aca="false">IMPRODUCT(IMEXP(IMPRODUCT(IMLN(COMPLEX(0,freq)),T224)),D228)</f>
        <v>-0</v>
      </c>
      <c r="T228" s="77" t="str">
        <f aca="false">IMPRODUCT(IMEXP(IMPRODUCT(IMLN(COMPLEX(0,freq)),T224)),E228)</f>
        <v>-0</v>
      </c>
      <c r="U228" s="77" t="str">
        <f aca="false">IMPRODUCT(IMEXP(IMPRODUCT(IMLN(COMPLEX(0,freq)),T224)),F228)</f>
        <v>-0</v>
      </c>
      <c r="V228" s="80" t="str">
        <f aca="false">IMPRODUCT(IMEXP(IMPRODUCT(IMLN(COMPLEX(0,freq)),T224)),G228)</f>
        <v>-0</v>
      </c>
    </row>
    <row collapsed="false" customFormat="false" customHeight="false" hidden="false" ht="14.5" outlineLevel="0" r="229">
      <c r="A229" s="54"/>
      <c r="B229" s="62" t="inlineStr">
        <f aca="false">'Calcs - Motion Model'!P235</f>
        <is>
          <t/>
        </is>
      </c>
      <c r="C229" s="59" t="inlineStr">
        <f aca="false">'Calcs - Motion Model'!Q235</f>
        <is>
          <t/>
        </is>
      </c>
      <c r="D229" s="59" t="inlineStr">
        <f aca="false">'Calcs - Motion Model'!R235</f>
        <is>
          <t/>
        </is>
      </c>
      <c r="E229" s="59" t="inlineStr">
        <f aca="false">'Calcs - Motion Model'!S235</f>
        <is>
          <t/>
        </is>
      </c>
      <c r="F229" s="59" t="inlineStr">
        <f aca="false">'Calcs - Motion Model'!T235</f>
        <is>
          <t/>
        </is>
      </c>
      <c r="G229" s="63" t="inlineStr">
        <f aca="false">'Calcs - Motion Model'!U235</f>
        <is>
          <t/>
        </is>
      </c>
      <c r="P229" s="54"/>
      <c r="Q229" s="79" t="str">
        <f aca="false">IMPRODUCT(IMEXP(IMPRODUCT(IMLN(COMPLEX(0,freq)),T224)),B229)</f>
        <v>-0</v>
      </c>
      <c r="R229" s="77" t="str">
        <f aca="false">IMPRODUCT(IMEXP(IMPRODUCT(IMLN(COMPLEX(0,freq)),T224)),C229)</f>
        <v>-0</v>
      </c>
      <c r="S229" s="77" t="str">
        <f aca="false">IMPRODUCT(IMEXP(IMPRODUCT(IMLN(COMPLEX(0,freq)),T224)),D229)</f>
        <v>-0</v>
      </c>
      <c r="T229" s="77" t="str">
        <f aca="false">IMPRODUCT(IMEXP(IMPRODUCT(IMLN(COMPLEX(0,freq)),T224)),E229)</f>
        <v>-0</v>
      </c>
      <c r="U229" s="77" t="str">
        <f aca="false">IMPRODUCT(IMEXP(IMPRODUCT(IMLN(COMPLEX(0,freq)),T224)),F229)</f>
        <v>-0</v>
      </c>
      <c r="V229" s="80" t="str">
        <f aca="false">IMPRODUCT(IMEXP(IMPRODUCT(IMLN(COMPLEX(0,freq)),T224)),G229)</f>
        <v>-0</v>
      </c>
    </row>
    <row collapsed="false" customFormat="false" customHeight="false" hidden="false" ht="14.5" outlineLevel="0" r="230">
      <c r="A230" s="54"/>
      <c r="B230" s="62" t="inlineStr">
        <f aca="false">'Calcs - Motion Model'!P236</f>
        <is>
          <t/>
        </is>
      </c>
      <c r="C230" s="59" t="inlineStr">
        <f aca="false">'Calcs - Motion Model'!Q236</f>
        <is>
          <t/>
        </is>
      </c>
      <c r="D230" s="59" t="inlineStr">
        <f aca="false">'Calcs - Motion Model'!R236</f>
        <is>
          <t/>
        </is>
      </c>
      <c r="E230" s="59" t="inlineStr">
        <f aca="false">'Calcs - Motion Model'!S236</f>
        <is>
          <t/>
        </is>
      </c>
      <c r="F230" s="59" t="inlineStr">
        <f aca="false">'Calcs - Motion Model'!T236</f>
        <is>
          <t/>
        </is>
      </c>
      <c r="G230" s="63" t="inlineStr">
        <f aca="false">'Calcs - Motion Model'!U236</f>
        <is>
          <t/>
        </is>
      </c>
      <c r="P230" s="54"/>
      <c r="Q230" s="79" t="str">
        <f aca="false">IMPRODUCT(IMEXP(IMPRODUCT(IMLN(COMPLEX(0,freq)),T224)),B230)</f>
        <v>-0</v>
      </c>
      <c r="R230" s="77" t="str">
        <f aca="false">IMPRODUCT(IMEXP(IMPRODUCT(IMLN(COMPLEX(0,freq)),T224)),C230)</f>
        <v>-0</v>
      </c>
      <c r="S230" s="77" t="str">
        <f aca="false">IMPRODUCT(IMEXP(IMPRODUCT(IMLN(COMPLEX(0,freq)),T224)),D230)</f>
        <v>-0</v>
      </c>
      <c r="T230" s="77" t="str">
        <f aca="false">IMPRODUCT(IMEXP(IMPRODUCT(IMLN(COMPLEX(0,freq)),T224)),E230)</f>
        <v>-0</v>
      </c>
      <c r="U230" s="77" t="str">
        <f aca="false">IMPRODUCT(IMEXP(IMPRODUCT(IMLN(COMPLEX(0,freq)),T224)),F230)</f>
        <v>-0</v>
      </c>
      <c r="V230" s="80" t="str">
        <f aca="false">IMPRODUCT(IMEXP(IMPRODUCT(IMLN(COMPLEX(0,freq)),T224)),G230)</f>
        <v>-0</v>
      </c>
    </row>
    <row collapsed="false" customFormat="false" customHeight="false" hidden="false" ht="14.5" outlineLevel="0" r="231">
      <c r="A231" s="54"/>
      <c r="B231" s="70" t="inlineStr">
        <f aca="false">'Calcs - Motion Model'!P237</f>
        <is>
          <t/>
        </is>
      </c>
      <c r="C231" s="59" t="inlineStr">
        <f aca="false">'Calcs - Motion Model'!Q237</f>
        <is>
          <t/>
        </is>
      </c>
      <c r="D231" s="59" t="inlineStr">
        <f aca="false">'Calcs - Motion Model'!R237</f>
        <is>
          <t/>
        </is>
      </c>
      <c r="E231" s="59" t="inlineStr">
        <f aca="false">'Calcs - Motion Model'!S237</f>
        <is>
          <t/>
        </is>
      </c>
      <c r="F231" s="59" t="inlineStr">
        <f aca="false">'Calcs - Motion Model'!T237</f>
        <is>
          <t/>
        </is>
      </c>
      <c r="G231" s="71" t="inlineStr">
        <f aca="false">'Calcs - Motion Model'!U237</f>
        <is>
          <t/>
        </is>
      </c>
      <c r="P231" s="54"/>
      <c r="Q231" s="81" t="str">
        <f aca="false">IMPRODUCT(IMEXP(IMPRODUCT(IMLN(COMPLEX(0,freq)),T224)),B231)</f>
        <v>-0</v>
      </c>
      <c r="R231" s="77" t="str">
        <f aca="false">IMPRODUCT(IMEXP(IMPRODUCT(IMLN(COMPLEX(0,freq)),T224)),C231)</f>
        <v>-0</v>
      </c>
      <c r="S231" s="77" t="str">
        <f aca="false">IMPRODUCT(IMEXP(IMPRODUCT(IMLN(COMPLEX(0,freq)),T224)),D231)</f>
        <v>-5.123993268446e-15+1.46756999999999i</v>
      </c>
      <c r="T231" s="77" t="str">
        <f aca="false">IMPRODUCT(IMEXP(IMPRODUCT(IMLN(COMPLEX(0,freq)),T224)),E231)</f>
        <v>1.88749481177859e-14-5.40599999999997i</v>
      </c>
      <c r="U231" s="77" t="str">
        <f aca="false">IMPRODUCT(IMEXP(IMPRODUCT(IMLN(COMPLEX(0,freq)),T224)),F231)</f>
        <v>-0</v>
      </c>
      <c r="V231" s="82" t="str">
        <f aca="false">IMPRODUCT(IMEXP(IMPRODUCT(IMLN(COMPLEX(0,freq)),T224)),G231)</f>
        <v>-0</v>
      </c>
    </row>
    <row collapsed="false" customFormat="false" customHeight="true" hidden="false" ht="18.65" outlineLevel="0" r="233">
      <c r="A233" s="50" t="s">
        <v>356</v>
      </c>
      <c r="B233" s="50"/>
      <c r="C233" s="50"/>
      <c r="D233" s="50"/>
      <c r="E233" s="50"/>
      <c r="F233" s="50"/>
      <c r="G233" s="50"/>
      <c r="P233" s="50" t="s">
        <v>356</v>
      </c>
      <c r="Q233" s="50"/>
      <c r="R233" s="50"/>
      <c r="S233" s="50"/>
      <c r="T233" s="50"/>
      <c r="U233" s="50"/>
      <c r="V233" s="50"/>
    </row>
    <row collapsed="false" customFormat="false" customHeight="false" hidden="false" ht="14.5" outlineLevel="0" r="234">
      <c r="A234" s="44" t="s">
        <v>191</v>
      </c>
      <c r="B234" s="44"/>
      <c r="C234" s="44"/>
      <c r="E234" s="20" t="n">
        <f aca="false">'Calcs - Motion Model'!S240</f>
        <v>2</v>
      </c>
      <c r="P234" s="44" t="s">
        <v>191</v>
      </c>
      <c r="Q234" s="44"/>
      <c r="R234" s="44"/>
      <c r="T234" s="20" t="n">
        <f aca="false">E234</f>
        <v>2</v>
      </c>
    </row>
    <row collapsed="false" customFormat="false" customHeight="false" hidden="false" ht="14.5" outlineLevel="0" r="235">
      <c r="A235" s="54"/>
      <c r="B235" s="54"/>
      <c r="C235" s="54"/>
      <c r="D235" s="54"/>
      <c r="E235" s="54"/>
      <c r="F235" s="54"/>
      <c r="G235" s="54"/>
      <c r="P235" s="54"/>
      <c r="Q235" s="54"/>
      <c r="R235" s="54"/>
      <c r="S235" s="54"/>
      <c r="T235" s="54"/>
      <c r="U235" s="54"/>
      <c r="V235" s="54"/>
    </row>
    <row collapsed="false" customFormat="false" customHeight="false" hidden="false" ht="14.5" outlineLevel="0" r="236">
      <c r="A236" s="54"/>
      <c r="B236" s="58" t="inlineStr">
        <f aca="false">'Calcs - Motion Model'!P242</f>
        <is>
          <t/>
        </is>
      </c>
      <c r="C236" s="59" t="inlineStr">
        <f aca="false">'Calcs - Motion Model'!Q242</f>
        <is>
          <t/>
        </is>
      </c>
      <c r="D236" s="59" t="inlineStr">
        <f aca="false">'Calcs - Motion Model'!R242</f>
        <is>
          <t/>
        </is>
      </c>
      <c r="E236" s="59" t="inlineStr">
        <f aca="false">'Calcs - Motion Model'!S242</f>
        <is>
          <t/>
        </is>
      </c>
      <c r="F236" s="59" t="inlineStr">
        <f aca="false">'Calcs - Motion Model'!T242</f>
        <is>
          <t/>
        </is>
      </c>
      <c r="G236" s="60" t="inlineStr">
        <f aca="false">'Calcs - Motion Model'!U242</f>
        <is>
          <t/>
        </is>
      </c>
      <c r="P236" s="54"/>
      <c r="Q236" s="76" t="str">
        <f aca="false">IMPRODUCT(IMEXP(IMPRODUCT(IMLN(COMPLEX(0,freq)),T234)),B236)</f>
        <v>0</v>
      </c>
      <c r="R236" s="77" t="str">
        <f aca="false">IMPRODUCT(IMEXP(IMPRODUCT(IMLN(COMPLEX(0,freq)),T234)),C236)</f>
        <v>0</v>
      </c>
      <c r="S236" s="77" t="str">
        <f aca="false">IMPRODUCT(IMEXP(IMPRODUCT(IMLN(COMPLEX(0,freq)),T234)),D236)</f>
        <v>-0.247753799999998-1.73005553865493e-15i</v>
      </c>
      <c r="T236" s="77" t="str">
        <f aca="false">IMPRODUCT(IMEXP(IMPRODUCT(IMLN(COMPLEX(0,freq)),T234)),E236)</f>
        <v>0.252809999999998+1.76536279454585e-15i</v>
      </c>
      <c r="U236" s="77" t="str">
        <f aca="false">IMPRODUCT(IMEXP(IMPRODUCT(IMLN(COMPLEX(0,freq)),T234)),F236)</f>
        <v>0</v>
      </c>
      <c r="V236" s="78" t="str">
        <f aca="false">IMPRODUCT(IMEXP(IMPRODUCT(IMLN(COMPLEX(0,freq)),T234)),G236)</f>
        <v>0</v>
      </c>
    </row>
    <row collapsed="false" customFormat="false" customHeight="false" hidden="false" ht="14.5" outlineLevel="0" r="237">
      <c r="A237" s="54"/>
      <c r="B237" s="62" t="inlineStr">
        <f aca="false">'Calcs - Motion Model'!P243</f>
        <is>
          <t/>
        </is>
      </c>
      <c r="C237" s="59" t="inlineStr">
        <f aca="false">'Calcs - Motion Model'!Q243</f>
        <is>
          <t/>
        </is>
      </c>
      <c r="D237" s="59" t="inlineStr">
        <f aca="false">'Calcs - Motion Model'!R243</f>
        <is>
          <t/>
        </is>
      </c>
      <c r="E237" s="59" t="inlineStr">
        <f aca="false">'Calcs - Motion Model'!S243</f>
        <is>
          <t/>
        </is>
      </c>
      <c r="F237" s="59" t="inlineStr">
        <f aca="false">'Calcs - Motion Model'!T243</f>
        <is>
          <t/>
        </is>
      </c>
      <c r="G237" s="63" t="inlineStr">
        <f aca="false">'Calcs - Motion Model'!U243</f>
        <is>
          <t/>
        </is>
      </c>
      <c r="P237" s="54"/>
      <c r="Q237" s="79" t="str">
        <f aca="false">IMPRODUCT(IMEXP(IMPRODUCT(IMLN(COMPLEX(0,freq)),T234)),B237)</f>
        <v>0</v>
      </c>
      <c r="R237" s="77" t="str">
        <f aca="false">IMPRODUCT(IMEXP(IMPRODUCT(IMLN(COMPLEX(0,freq)),T234)),C237)</f>
        <v>0</v>
      </c>
      <c r="S237" s="77" t="str">
        <f aca="false">IMPRODUCT(IMEXP(IMPRODUCT(IMLN(COMPLEX(0,freq)),T234)),D237)</f>
        <v>0</v>
      </c>
      <c r="T237" s="77" t="str">
        <f aca="false">IMPRODUCT(IMEXP(IMPRODUCT(IMLN(COMPLEX(0,freq)),T234)),E237)</f>
        <v>0</v>
      </c>
      <c r="U237" s="77" t="str">
        <f aca="false">IMPRODUCT(IMEXP(IMPRODUCT(IMLN(COMPLEX(0,freq)),T234)),F237)</f>
        <v>0</v>
      </c>
      <c r="V237" s="80" t="str">
        <f aca="false">IMPRODUCT(IMEXP(IMPRODUCT(IMLN(COMPLEX(0,freq)),T234)),G237)</f>
        <v>0</v>
      </c>
    </row>
    <row collapsed="false" customFormat="false" customHeight="false" hidden="false" ht="14.5" outlineLevel="0" r="238">
      <c r="A238" s="54"/>
      <c r="B238" s="62" t="inlineStr">
        <f aca="false">'Calcs - Motion Model'!P244</f>
        <is>
          <t/>
        </is>
      </c>
      <c r="C238" s="59" t="inlineStr">
        <f aca="false">'Calcs - Motion Model'!Q244</f>
        <is>
          <t/>
        </is>
      </c>
      <c r="D238" s="59" t="inlineStr">
        <f aca="false">'Calcs - Motion Model'!R244</f>
        <is>
          <t/>
        </is>
      </c>
      <c r="E238" s="59" t="inlineStr">
        <f aca="false">'Calcs - Motion Model'!S244</f>
        <is>
          <t/>
        </is>
      </c>
      <c r="F238" s="59" t="inlineStr">
        <f aca="false">'Calcs - Motion Model'!T244</f>
        <is>
          <t/>
        </is>
      </c>
      <c r="G238" s="63" t="inlineStr">
        <f aca="false">'Calcs - Motion Model'!U244</f>
        <is>
          <t/>
        </is>
      </c>
      <c r="P238" s="54"/>
      <c r="Q238" s="79" t="str">
        <f aca="false">IMPRODUCT(IMEXP(IMPRODUCT(IMLN(COMPLEX(0,freq)),T234)),B238)</f>
        <v>0</v>
      </c>
      <c r="R238" s="77" t="str">
        <f aca="false">IMPRODUCT(IMEXP(IMPRODUCT(IMLN(COMPLEX(0,freq)),T234)),C238)</f>
        <v>0</v>
      </c>
      <c r="S238" s="77" t="str">
        <f aca="false">IMPRODUCT(IMEXP(IMPRODUCT(IMLN(COMPLEX(0,freq)),T234)),D238)</f>
        <v>0</v>
      </c>
      <c r="T238" s="77" t="str">
        <f aca="false">IMPRODUCT(IMEXP(IMPRODUCT(IMLN(COMPLEX(0,freq)),T234)),E238)</f>
        <v>0</v>
      </c>
      <c r="U238" s="77" t="str">
        <f aca="false">IMPRODUCT(IMEXP(IMPRODUCT(IMLN(COMPLEX(0,freq)),T234)),F238)</f>
        <v>0</v>
      </c>
      <c r="V238" s="80" t="str">
        <f aca="false">IMPRODUCT(IMEXP(IMPRODUCT(IMLN(COMPLEX(0,freq)),T234)),G238)</f>
        <v>0</v>
      </c>
    </row>
    <row collapsed="false" customFormat="false" customHeight="false" hidden="false" ht="14.5" outlineLevel="0" r="239">
      <c r="A239" s="54"/>
      <c r="B239" s="62" t="inlineStr">
        <f aca="false">'Calcs - Motion Model'!P245</f>
        <is>
          <t/>
        </is>
      </c>
      <c r="C239" s="59" t="inlineStr">
        <f aca="false">'Calcs - Motion Model'!Q245</f>
        <is>
          <t/>
        </is>
      </c>
      <c r="D239" s="59" t="inlineStr">
        <f aca="false">'Calcs - Motion Model'!R245</f>
        <is>
          <t/>
        </is>
      </c>
      <c r="E239" s="59" t="inlineStr">
        <f aca="false">'Calcs - Motion Model'!S245</f>
        <is>
          <t/>
        </is>
      </c>
      <c r="F239" s="59" t="inlineStr">
        <f aca="false">'Calcs - Motion Model'!T245</f>
        <is>
          <t/>
        </is>
      </c>
      <c r="G239" s="63" t="inlineStr">
        <f aca="false">'Calcs - Motion Model'!U245</f>
        <is>
          <t/>
        </is>
      </c>
      <c r="P239" s="54"/>
      <c r="Q239" s="79" t="str">
        <f aca="false">IMPRODUCT(IMEXP(IMPRODUCT(IMLN(COMPLEX(0,freq)),T234)),B239)</f>
        <v>0</v>
      </c>
      <c r="R239" s="77" t="str">
        <f aca="false">IMPRODUCT(IMEXP(IMPRODUCT(IMLN(COMPLEX(0,freq)),T234)),C239)</f>
        <v>0</v>
      </c>
      <c r="S239" s="77" t="str">
        <f aca="false">IMPRODUCT(IMEXP(IMPRODUCT(IMLN(COMPLEX(0,freq)),T234)),D239)</f>
        <v>0</v>
      </c>
      <c r="T239" s="77" t="str">
        <f aca="false">IMPRODUCT(IMEXP(IMPRODUCT(IMLN(COMPLEX(0,freq)),T234)),E239)</f>
        <v>0</v>
      </c>
      <c r="U239" s="77" t="str">
        <f aca="false">IMPRODUCT(IMEXP(IMPRODUCT(IMLN(COMPLEX(0,freq)),T234)),F239)</f>
        <v>0</v>
      </c>
      <c r="V239" s="80" t="str">
        <f aca="false">IMPRODUCT(IMEXP(IMPRODUCT(IMLN(COMPLEX(0,freq)),T234)),G239)</f>
        <v>0</v>
      </c>
    </row>
    <row collapsed="false" customFormat="false" customHeight="false" hidden="false" ht="14.5" outlineLevel="0" r="240">
      <c r="A240" s="54"/>
      <c r="B240" s="62" t="inlineStr">
        <f aca="false">'Calcs - Motion Model'!P246</f>
        <is>
          <t/>
        </is>
      </c>
      <c r="C240" s="59" t="inlineStr">
        <f aca="false">'Calcs - Motion Model'!Q246</f>
        <is>
          <t/>
        </is>
      </c>
      <c r="D240" s="59" t="inlineStr">
        <f aca="false">'Calcs - Motion Model'!R246</f>
        <is>
          <t/>
        </is>
      </c>
      <c r="E240" s="59" t="inlineStr">
        <f aca="false">'Calcs - Motion Model'!S246</f>
        <is>
          <t/>
        </is>
      </c>
      <c r="F240" s="59" t="inlineStr">
        <f aca="false">'Calcs - Motion Model'!T246</f>
        <is>
          <t/>
        </is>
      </c>
      <c r="G240" s="63" t="inlineStr">
        <f aca="false">'Calcs - Motion Model'!U246</f>
        <is>
          <t/>
        </is>
      </c>
      <c r="P240" s="54"/>
      <c r="Q240" s="79" t="str">
        <f aca="false">IMPRODUCT(IMEXP(IMPRODUCT(IMLN(COMPLEX(0,freq)),T234)),B240)</f>
        <v>0</v>
      </c>
      <c r="R240" s="77" t="str">
        <f aca="false">IMPRODUCT(IMEXP(IMPRODUCT(IMLN(COMPLEX(0,freq)),T234)),C240)</f>
        <v>0</v>
      </c>
      <c r="S240" s="77" t="str">
        <f aca="false">IMPRODUCT(IMEXP(IMPRODUCT(IMLN(COMPLEX(0,freq)),T234)),D240)</f>
        <v>0</v>
      </c>
      <c r="T240" s="77" t="str">
        <f aca="false">IMPRODUCT(IMEXP(IMPRODUCT(IMLN(COMPLEX(0,freq)),T234)),E240)</f>
        <v>0</v>
      </c>
      <c r="U240" s="77" t="str">
        <f aca="false">IMPRODUCT(IMEXP(IMPRODUCT(IMLN(COMPLEX(0,freq)),T234)),F240)</f>
        <v>0</v>
      </c>
      <c r="V240" s="80" t="str">
        <f aca="false">IMPRODUCT(IMEXP(IMPRODUCT(IMLN(COMPLEX(0,freq)),T234)),G240)</f>
        <v>0</v>
      </c>
    </row>
    <row collapsed="false" customFormat="false" customHeight="false" hidden="false" ht="14.5" outlineLevel="0" r="241">
      <c r="A241" s="54"/>
      <c r="B241" s="70" t="inlineStr">
        <f aca="false">'Calcs - Motion Model'!P247</f>
        <is>
          <t/>
        </is>
      </c>
      <c r="C241" s="59" t="inlineStr">
        <f aca="false">'Calcs - Motion Model'!Q247</f>
        <is>
          <t/>
        </is>
      </c>
      <c r="D241" s="59" t="inlineStr">
        <f aca="false">'Calcs - Motion Model'!R247</f>
        <is>
          <t/>
        </is>
      </c>
      <c r="E241" s="59" t="inlineStr">
        <f aca="false">'Calcs - Motion Model'!S247</f>
        <is>
          <t/>
        </is>
      </c>
      <c r="F241" s="59" t="inlineStr">
        <f aca="false">'Calcs - Motion Model'!T247</f>
        <is>
          <t/>
        </is>
      </c>
      <c r="G241" s="71" t="inlineStr">
        <f aca="false">'Calcs - Motion Model'!U247</f>
        <is>
          <t/>
        </is>
      </c>
      <c r="P241" s="54"/>
      <c r="Q241" s="81" t="str">
        <f aca="false">IMPRODUCT(IMEXP(IMPRODUCT(IMLN(COMPLEX(0,freq)),T234)),B241)</f>
        <v>0</v>
      </c>
      <c r="R241" s="77" t="str">
        <f aca="false">IMPRODUCT(IMEXP(IMPRODUCT(IMLN(COMPLEX(0,freq)),T234)),C241)</f>
        <v>0</v>
      </c>
      <c r="S241" s="77" t="str">
        <f aca="false">IMPRODUCT(IMEXP(IMPRODUCT(IMLN(COMPLEX(0,freq)),T234)),D241)</f>
        <v>-0.248006609999998-1.73182090144948e-15i</v>
      </c>
      <c r="T241" s="77" t="str">
        <f aca="false">IMPRODUCT(IMEXP(IMPRODUCT(IMLN(COMPLEX(0,freq)),T234)),E241)</f>
        <v>0.000252809999999998+1.76536279454585e-18i</v>
      </c>
      <c r="U241" s="77" t="str">
        <f aca="false">IMPRODUCT(IMEXP(IMPRODUCT(IMLN(COMPLEX(0,freq)),T234)),F241)</f>
        <v>0</v>
      </c>
      <c r="V241" s="82" t="str">
        <f aca="false">IMPRODUCT(IMEXP(IMPRODUCT(IMLN(COMPLEX(0,freq)),T234)),G241)</f>
        <v>0</v>
      </c>
    </row>
    <row collapsed="false" customFormat="false" customHeight="true" hidden="false" ht="24.25" outlineLevel="0" r="244">
      <c r="A244" s="17" t="s">
        <v>361</v>
      </c>
      <c r="B244" s="17"/>
      <c r="C244" s="17"/>
      <c r="D244" s="17"/>
      <c r="E244" s="17"/>
      <c r="F244" s="17"/>
      <c r="G244" s="17"/>
      <c r="H244" s="17"/>
      <c r="I244" s="17"/>
      <c r="J244" s="17"/>
      <c r="P244" s="17" t="s">
        <v>361</v>
      </c>
      <c r="Q244" s="17"/>
      <c r="R244" s="17"/>
      <c r="S244" s="17"/>
      <c r="T244" s="17"/>
      <c r="U244" s="17"/>
      <c r="V244" s="17"/>
      <c r="W244" s="17"/>
      <c r="X244" s="17"/>
      <c r="Y244" s="17"/>
    </row>
    <row collapsed="false" customFormat="false" customHeight="true" hidden="false" ht="86.75" outlineLevel="0" r="245">
      <c r="A245" s="16" t="s">
        <v>360</v>
      </c>
      <c r="B245" s="16"/>
      <c r="C245" s="16"/>
      <c r="D245" s="16"/>
      <c r="E245" s="16"/>
      <c r="F245" s="16"/>
      <c r="G245" s="16"/>
      <c r="H245" s="16"/>
      <c r="I245" s="16"/>
      <c r="J245" s="16"/>
      <c r="P245" s="16" t="s">
        <v>373</v>
      </c>
      <c r="Q245" s="16"/>
      <c r="R245" s="16"/>
      <c r="S245" s="16"/>
      <c r="T245" s="16"/>
      <c r="U245" s="16"/>
      <c r="V245" s="16"/>
      <c r="W245" s="16"/>
      <c r="X245" s="16"/>
      <c r="Y245" s="16"/>
    </row>
    <row collapsed="false" customFormat="false" customHeight="true" hidden="false" ht="18.65" outlineLevel="0" r="246">
      <c r="A246" s="50" t="s">
        <v>356</v>
      </c>
      <c r="B246" s="50"/>
      <c r="C246" s="50"/>
      <c r="D246" s="50"/>
      <c r="E246" s="50"/>
      <c r="F246" s="50"/>
      <c r="G246" s="50"/>
      <c r="P246" s="50" t="s">
        <v>356</v>
      </c>
      <c r="Q246" s="50"/>
      <c r="R246" s="50"/>
      <c r="S246" s="50"/>
      <c r="T246" s="50"/>
      <c r="U246" s="50"/>
      <c r="V246" s="50"/>
    </row>
    <row collapsed="false" customFormat="false" customHeight="false" hidden="false" ht="14.5" outlineLevel="0" r="247">
      <c r="A247" s="44" t="s">
        <v>191</v>
      </c>
      <c r="B247" s="44"/>
      <c r="C247" s="44"/>
      <c r="E247" s="20" t="n">
        <f aca="false">'Calcs - Motion Model'!S253</f>
        <v>0</v>
      </c>
      <c r="P247" s="44" t="s">
        <v>191</v>
      </c>
      <c r="Q247" s="44"/>
      <c r="R247" s="44"/>
      <c r="T247" s="20" t="n">
        <f aca="false">E247</f>
        <v>0</v>
      </c>
    </row>
    <row collapsed="false" customFormat="false" customHeight="false" hidden="false" ht="14.5" outlineLevel="0" r="248">
      <c r="A248" s="54"/>
      <c r="B248" s="54"/>
      <c r="C248" s="54"/>
      <c r="D248" s="54"/>
      <c r="E248" s="54"/>
      <c r="F248" s="54"/>
      <c r="G248" s="54"/>
      <c r="P248" s="54"/>
      <c r="Q248" s="54"/>
      <c r="R248" s="54"/>
      <c r="S248" s="54"/>
      <c r="T248" s="54"/>
      <c r="U248" s="54"/>
      <c r="V248" s="54"/>
    </row>
    <row collapsed="false" customFormat="false" customHeight="false" hidden="false" ht="14.5" outlineLevel="0" r="249">
      <c r="A249" s="54"/>
      <c r="B249" s="58" t="inlineStr">
        <f aca="false">'Calcs - Motion Model'!P255</f>
        <is>
          <t/>
        </is>
      </c>
      <c r="C249" s="59" t="inlineStr">
        <f aca="false">'Calcs - Motion Model'!Q255</f>
        <is>
          <t/>
        </is>
      </c>
      <c r="D249" s="59" t="inlineStr">
        <f aca="false">'Calcs - Motion Model'!R255</f>
        <is>
          <t/>
        </is>
      </c>
      <c r="E249" s="59" t="inlineStr">
        <f aca="false">'Calcs - Motion Model'!S255</f>
        <is>
          <t/>
        </is>
      </c>
      <c r="F249" s="59" t="inlineStr">
        <f aca="false">'Calcs - Motion Model'!T255</f>
        <is>
          <t/>
        </is>
      </c>
      <c r="G249" s="60" t="inlineStr">
        <f aca="false">'Calcs - Motion Model'!U255</f>
        <is>
          <t/>
        </is>
      </c>
      <c r="P249" s="54"/>
      <c r="Q249" s="76" t="str">
        <f aca="false">IMPRODUCT(IMEXP(IMPRODUCT(IMLN(COMPLEX(0,freq)),T247)),B249)</f>
        <v>2.5</v>
      </c>
      <c r="R249" s="77" t="str">
        <f aca="false">IMPRODUCT(IMEXP(IMPRODUCT(IMLN(COMPLEX(0,freq)),T247)),C249)</f>
        <v>0</v>
      </c>
      <c r="S249" s="77" t="str">
        <f aca="false">IMPRODUCT(IMEXP(IMPRODUCT(IMLN(COMPLEX(0,freq)),T247)),D249)</f>
        <v>3.58</v>
      </c>
      <c r="T249" s="77" t="str">
        <f aca="false">IMPRODUCT(IMEXP(IMPRODUCT(IMLN(COMPLEX(0,freq)),T247)),E249)</f>
        <v>0</v>
      </c>
      <c r="U249" s="77" t="str">
        <f aca="false">IMPRODUCT(IMEXP(IMPRODUCT(IMLN(COMPLEX(0,freq)),T247)),F249)</f>
        <v>0</v>
      </c>
      <c r="V249" s="78" t="str">
        <f aca="false">IMPRODUCT(IMEXP(IMPRODUCT(IMLN(COMPLEX(0,freq)),T247)),G249)</f>
        <v>0</v>
      </c>
    </row>
    <row collapsed="false" customFormat="false" customHeight="false" hidden="false" ht="14.5" outlineLevel="0" r="250">
      <c r="A250" s="54"/>
      <c r="B250" s="62" t="inlineStr">
        <f aca="false">'Calcs - Motion Model'!P256</f>
        <is>
          <t/>
        </is>
      </c>
      <c r="C250" s="59" t="inlineStr">
        <f aca="false">'Calcs - Motion Model'!Q256</f>
        <is>
          <t/>
        </is>
      </c>
      <c r="D250" s="59" t="inlineStr">
        <f aca="false">'Calcs - Motion Model'!R256</f>
        <is>
          <t/>
        </is>
      </c>
      <c r="E250" s="59" t="inlineStr">
        <f aca="false">'Calcs - Motion Model'!S256</f>
        <is>
          <t/>
        </is>
      </c>
      <c r="F250" s="59" t="inlineStr">
        <f aca="false">'Calcs - Motion Model'!T256</f>
        <is>
          <t/>
        </is>
      </c>
      <c r="G250" s="63" t="inlineStr">
        <f aca="false">'Calcs - Motion Model'!U256</f>
        <is>
          <t/>
        </is>
      </c>
      <c r="P250" s="54"/>
      <c r="Q250" s="79" t="str">
        <f aca="false">IMPRODUCT(IMEXP(IMPRODUCT(IMLN(COMPLEX(0,freq)),T247)),B250)</f>
        <v>1.3</v>
      </c>
      <c r="R250" s="77" t="str">
        <f aca="false">IMPRODUCT(IMEXP(IMPRODUCT(IMLN(COMPLEX(0,freq)),T247)),C250)</f>
        <v>0</v>
      </c>
      <c r="S250" s="77" t="str">
        <f aca="false">IMPRODUCT(IMEXP(IMPRODUCT(IMLN(COMPLEX(0,freq)),T247)),D250)</f>
        <v>8.95</v>
      </c>
      <c r="T250" s="77" t="str">
        <f aca="false">IMPRODUCT(IMEXP(IMPRODUCT(IMLN(COMPLEX(0,freq)),T247)),E250)</f>
        <v>0</v>
      </c>
      <c r="U250" s="77" t="str">
        <f aca="false">IMPRODUCT(IMEXP(IMPRODUCT(IMLN(COMPLEX(0,freq)),T247)),F250)</f>
        <v>0</v>
      </c>
      <c r="V250" s="80" t="str">
        <f aca="false">IMPRODUCT(IMEXP(IMPRODUCT(IMLN(COMPLEX(0,freq)),T247)),G250)</f>
        <v>0</v>
      </c>
    </row>
    <row collapsed="false" customFormat="false" customHeight="false" hidden="false" ht="14.5" outlineLevel="0" r="251">
      <c r="A251" s="54"/>
      <c r="B251" s="62" t="inlineStr">
        <f aca="false">'Calcs - Motion Model'!P257</f>
        <is>
          <t/>
        </is>
      </c>
      <c r="C251" s="59" t="inlineStr">
        <f aca="false">'Calcs - Motion Model'!Q257</f>
        <is>
          <t/>
        </is>
      </c>
      <c r="D251" s="59" t="inlineStr">
        <f aca="false">'Calcs - Motion Model'!R257</f>
        <is>
          <t/>
        </is>
      </c>
      <c r="E251" s="59" t="inlineStr">
        <f aca="false">'Calcs - Motion Model'!S257</f>
        <is>
          <t/>
        </is>
      </c>
      <c r="F251" s="59" t="inlineStr">
        <f aca="false">'Calcs - Motion Model'!T257</f>
        <is>
          <t/>
        </is>
      </c>
      <c r="G251" s="63" t="inlineStr">
        <f aca="false">'Calcs - Motion Model'!U257</f>
        <is>
          <t/>
        </is>
      </c>
      <c r="P251" s="54"/>
      <c r="Q251" s="79" t="str">
        <f aca="false">IMPRODUCT(IMEXP(IMPRODUCT(IMLN(COMPLEX(0,freq)),T247)),B251)</f>
        <v>-8.8</v>
      </c>
      <c r="R251" s="77" t="str">
        <f aca="false">IMPRODUCT(IMEXP(IMPRODUCT(IMLN(COMPLEX(0,freq)),T247)),C251)</f>
        <v>0</v>
      </c>
      <c r="S251" s="77" t="str">
        <f aca="false">IMPRODUCT(IMEXP(IMPRODUCT(IMLN(COMPLEX(0,freq)),T247)),D251)</f>
        <v>132</v>
      </c>
      <c r="T251" s="77" t="str">
        <f aca="false">IMPRODUCT(IMEXP(IMPRODUCT(IMLN(COMPLEX(0,freq)),T247)),E251)</f>
        <v>0</v>
      </c>
      <c r="U251" s="77" t="str">
        <f aca="false">IMPRODUCT(IMEXP(IMPRODUCT(IMLN(COMPLEX(0,freq)),T247)),F251)</f>
        <v>0</v>
      </c>
      <c r="V251" s="80" t="str">
        <f aca="false">IMPRODUCT(IMEXP(IMPRODUCT(IMLN(COMPLEX(0,freq)),T247)),G251)</f>
        <v>0</v>
      </c>
    </row>
    <row collapsed="false" customFormat="false" customHeight="false" hidden="false" ht="14.5" outlineLevel="0" r="252">
      <c r="A252" s="54"/>
      <c r="B252" s="62" t="inlineStr">
        <f aca="false">'Calcs - Motion Model'!P258</f>
        <is>
          <t/>
        </is>
      </c>
      <c r="C252" s="59" t="inlineStr">
        <f aca="false">'Calcs - Motion Model'!Q258</f>
        <is>
          <t/>
        </is>
      </c>
      <c r="D252" s="59" t="inlineStr">
        <f aca="false">'Calcs - Motion Model'!R258</f>
        <is>
          <t/>
        </is>
      </c>
      <c r="E252" s="59" t="inlineStr">
        <f aca="false">'Calcs - Motion Model'!S258</f>
        <is>
          <t/>
        </is>
      </c>
      <c r="F252" s="59" t="inlineStr">
        <f aca="false">'Calcs - Motion Model'!T258</f>
        <is>
          <t/>
        </is>
      </c>
      <c r="G252" s="63" t="inlineStr">
        <f aca="false">'Calcs - Motion Model'!U258</f>
        <is>
          <t/>
        </is>
      </c>
      <c r="P252" s="54"/>
      <c r="Q252" s="79" t="str">
        <f aca="false">IMPRODUCT(IMEXP(IMPRODUCT(IMLN(COMPLEX(0,freq)),T247)),B252)</f>
        <v>3</v>
      </c>
      <c r="R252" s="77" t="str">
        <f aca="false">IMPRODUCT(IMEXP(IMPRODUCT(IMLN(COMPLEX(0,freq)),T247)),C252)</f>
        <v>0</v>
      </c>
      <c r="S252" s="77" t="str">
        <f aca="false">IMPRODUCT(IMEXP(IMPRODUCT(IMLN(COMPLEX(0,freq)),T247)),D252)</f>
        <v>6.87</v>
      </c>
      <c r="T252" s="77" t="str">
        <f aca="false">IMPRODUCT(IMEXP(IMPRODUCT(IMLN(COMPLEX(0,freq)),T247)),E252)</f>
        <v>0</v>
      </c>
      <c r="U252" s="77" t="str">
        <f aca="false">IMPRODUCT(IMEXP(IMPRODUCT(IMLN(COMPLEX(0,freq)),T247)),F252)</f>
        <v>0</v>
      </c>
      <c r="V252" s="80" t="str">
        <f aca="false">IMPRODUCT(IMEXP(IMPRODUCT(IMLN(COMPLEX(0,freq)),T247)),G252)</f>
        <v>0</v>
      </c>
    </row>
    <row collapsed="false" customFormat="false" customHeight="false" hidden="false" ht="14.5" outlineLevel="0" r="253">
      <c r="A253" s="54"/>
      <c r="B253" s="62" t="inlineStr">
        <f aca="false">'Calcs - Motion Model'!P259</f>
        <is>
          <t/>
        </is>
      </c>
      <c r="C253" s="59" t="inlineStr">
        <f aca="false">'Calcs - Motion Model'!Q259</f>
        <is>
          <t/>
        </is>
      </c>
      <c r="D253" s="59" t="inlineStr">
        <f aca="false">'Calcs - Motion Model'!R259</f>
        <is>
          <t/>
        </is>
      </c>
      <c r="E253" s="59" t="inlineStr">
        <f aca="false">'Calcs - Motion Model'!S259</f>
        <is>
          <t/>
        </is>
      </c>
      <c r="F253" s="59" t="inlineStr">
        <f aca="false">'Calcs - Motion Model'!T259</f>
        <is>
          <t/>
        </is>
      </c>
      <c r="G253" s="63" t="inlineStr">
        <f aca="false">'Calcs - Motion Model'!U259</f>
        <is>
          <t/>
        </is>
      </c>
      <c r="P253" s="54"/>
      <c r="Q253" s="79" t="str">
        <f aca="false">IMPRODUCT(IMEXP(IMPRODUCT(IMLN(COMPLEX(0,freq)),T247)),B253)</f>
        <v>0</v>
      </c>
      <c r="R253" s="77" t="str">
        <f aca="false">IMPRODUCT(IMEXP(IMPRODUCT(IMLN(COMPLEX(0,freq)),T247)),C253)</f>
        <v>0</v>
      </c>
      <c r="S253" s="77" t="str">
        <f aca="false">IMPRODUCT(IMEXP(IMPRODUCT(IMLN(COMPLEX(0,freq)),T247)),D253)</f>
        <v>9.328</v>
      </c>
      <c r="T253" s="77" t="str">
        <f aca="false">IMPRODUCT(IMEXP(IMPRODUCT(IMLN(COMPLEX(0,freq)),T247)),E253)</f>
        <v>0</v>
      </c>
      <c r="U253" s="77" t="str">
        <f aca="false">IMPRODUCT(IMEXP(IMPRODUCT(IMLN(COMPLEX(0,freq)),T247)),F253)</f>
        <v>0</v>
      </c>
      <c r="V253" s="80" t="str">
        <f aca="false">IMPRODUCT(IMEXP(IMPRODUCT(IMLN(COMPLEX(0,freq)),T247)),G253)</f>
        <v>0</v>
      </c>
    </row>
    <row collapsed="false" customFormat="false" customHeight="false" hidden="false" ht="14.5" outlineLevel="0" r="254">
      <c r="A254" s="54"/>
      <c r="B254" s="70" t="inlineStr">
        <f aca="false">'Calcs - Motion Model'!P260</f>
        <is>
          <t/>
        </is>
      </c>
      <c r="C254" s="59" t="inlineStr">
        <f aca="false">'Calcs - Motion Model'!Q260</f>
        <is>
          <t/>
        </is>
      </c>
      <c r="D254" s="59" t="inlineStr">
        <f aca="false">'Calcs - Motion Model'!R260</f>
        <is>
          <t/>
        </is>
      </c>
      <c r="E254" s="59" t="inlineStr">
        <f aca="false">'Calcs - Motion Model'!S260</f>
        <is>
          <t/>
        </is>
      </c>
      <c r="F254" s="59" t="inlineStr">
        <f aca="false">'Calcs - Motion Model'!T260</f>
        <is>
          <t/>
        </is>
      </c>
      <c r="G254" s="71" t="inlineStr">
        <f aca="false">'Calcs - Motion Model'!U260</f>
        <is>
          <t/>
        </is>
      </c>
      <c r="P254" s="54"/>
      <c r="Q254" s="81" t="str">
        <f aca="false">IMPRODUCT(IMEXP(IMPRODUCT(IMLN(COMPLEX(0,freq)),T247)),B254)</f>
        <v>12.4</v>
      </c>
      <c r="R254" s="77" t="str">
        <f aca="false">IMPRODUCT(IMEXP(IMPRODUCT(IMLN(COMPLEX(0,freq)),T247)),C254)</f>
        <v>0</v>
      </c>
      <c r="S254" s="77" t="str">
        <f aca="false">IMPRODUCT(IMEXP(IMPRODUCT(IMLN(COMPLEX(0,freq)),T247)),D254)</f>
        <v>3.5</v>
      </c>
      <c r="T254" s="77" t="str">
        <f aca="false">IMPRODUCT(IMEXP(IMPRODUCT(IMLN(COMPLEX(0,freq)),T247)),E254)</f>
        <v>0</v>
      </c>
      <c r="U254" s="77" t="str">
        <f aca="false">IMPRODUCT(IMEXP(IMPRODUCT(IMLN(COMPLEX(0,freq)),T247)),F254)</f>
        <v>0</v>
      </c>
      <c r="V254" s="82" t="str">
        <f aca="false">IMPRODUCT(IMEXP(IMPRODUCT(IMLN(COMPLEX(0,freq)),T247)),G254)</f>
        <v>0</v>
      </c>
    </row>
    <row collapsed="false" customFormat="false" customHeight="true" hidden="false" ht="18.65" outlineLevel="0" r="256">
      <c r="A256" s="50" t="s">
        <v>356</v>
      </c>
      <c r="B256" s="50"/>
      <c r="C256" s="50"/>
      <c r="D256" s="50"/>
      <c r="E256" s="50"/>
      <c r="F256" s="50"/>
      <c r="G256" s="50"/>
      <c r="P256" s="50" t="s">
        <v>356</v>
      </c>
      <c r="Q256" s="50"/>
      <c r="R256" s="50"/>
      <c r="S256" s="50"/>
      <c r="T256" s="50"/>
      <c r="U256" s="50"/>
      <c r="V256" s="50"/>
    </row>
    <row collapsed="false" customFormat="false" customHeight="false" hidden="false" ht="14.5" outlineLevel="0" r="257">
      <c r="A257" s="44" t="s">
        <v>191</v>
      </c>
      <c r="B257" s="44"/>
      <c r="C257" s="44"/>
      <c r="E257" s="20" t="n">
        <f aca="false">'Calcs - Motion Model'!S263</f>
        <v>1</v>
      </c>
      <c r="P257" s="44" t="s">
        <v>191</v>
      </c>
      <c r="Q257" s="44"/>
      <c r="R257" s="44"/>
      <c r="T257" s="20" t="n">
        <f aca="false">E257</f>
        <v>1</v>
      </c>
    </row>
    <row collapsed="false" customFormat="false" customHeight="false" hidden="false" ht="14.5" outlineLevel="0" r="258">
      <c r="A258" s="54"/>
      <c r="B258" s="54"/>
      <c r="C258" s="54"/>
      <c r="D258" s="54"/>
      <c r="E258" s="54"/>
      <c r="F258" s="54"/>
      <c r="G258" s="54"/>
      <c r="P258" s="54"/>
      <c r="Q258" s="54"/>
      <c r="R258" s="54"/>
      <c r="S258" s="54"/>
      <c r="T258" s="54"/>
      <c r="U258" s="54"/>
      <c r="V258" s="54"/>
    </row>
    <row collapsed="false" customFormat="false" customHeight="false" hidden="false" ht="14.5" outlineLevel="0" r="259">
      <c r="A259" s="54"/>
      <c r="B259" s="58" t="inlineStr">
        <f aca="false">'Calcs - Motion Model'!P265</f>
        <is>
          <t/>
        </is>
      </c>
      <c r="C259" s="59" t="inlineStr">
        <f aca="false">'Calcs - Motion Model'!Q265</f>
        <is>
          <t/>
        </is>
      </c>
      <c r="D259" s="59" t="inlineStr">
        <f aca="false">'Calcs - Motion Model'!R265</f>
        <is>
          <t/>
        </is>
      </c>
      <c r="E259" s="59" t="inlineStr">
        <f aca="false">'Calcs - Motion Model'!S265</f>
        <is>
          <t/>
        </is>
      </c>
      <c r="F259" s="59" t="inlineStr">
        <f aca="false">'Calcs - Motion Model'!T265</f>
        <is>
          <t/>
        </is>
      </c>
      <c r="G259" s="60" t="inlineStr">
        <f aca="false">'Calcs - Motion Model'!U265</f>
        <is>
          <t/>
        </is>
      </c>
      <c r="P259" s="54"/>
      <c r="Q259" s="76" t="str">
        <f aca="false">IMPRODUCT(IMEXP(IMPRODUCT(IMLN(COMPLEX(0,freq)),T257)),B259)</f>
        <v>-0</v>
      </c>
      <c r="R259" s="77" t="str">
        <f aca="false">IMPRODUCT(IMEXP(IMPRODUCT(IMLN(COMPLEX(0,freq)),T257)),C259)</f>
        <v>-0</v>
      </c>
      <c r="S259" s="77" t="str">
        <f aca="false">IMPRODUCT(IMEXP(IMPRODUCT(IMLN(COMPLEX(0,freq)),T257)),D259)</f>
        <v>-3.64730615099569e-15+1.04462999999999i</v>
      </c>
      <c r="T259" s="77" t="str">
        <f aca="false">IMPRODUCT(IMEXP(IMPRODUCT(IMLN(COMPLEX(0,freq)),T257)),E259)</f>
        <v>-0</v>
      </c>
      <c r="U259" s="77" t="str">
        <f aca="false">IMPRODUCT(IMEXP(IMPRODUCT(IMLN(COMPLEX(0,freq)),T257)),F259)</f>
        <v>-0</v>
      </c>
      <c r="V259" s="78" t="str">
        <f aca="false">IMPRODUCT(IMEXP(IMPRODUCT(IMLN(COMPLEX(0,freq)),T257)),G259)</f>
        <v>-0</v>
      </c>
    </row>
    <row collapsed="false" customFormat="false" customHeight="false" hidden="false" ht="14.5" outlineLevel="0" r="260">
      <c r="A260" s="54"/>
      <c r="B260" s="62" t="inlineStr">
        <f aca="false">'Calcs - Motion Model'!P266</f>
        <is>
          <t/>
        </is>
      </c>
      <c r="C260" s="59" t="inlineStr">
        <f aca="false">'Calcs - Motion Model'!Q266</f>
        <is>
          <t/>
        </is>
      </c>
      <c r="D260" s="59" t="inlineStr">
        <f aca="false">'Calcs - Motion Model'!R266</f>
        <is>
          <t/>
        </is>
      </c>
      <c r="E260" s="59" t="inlineStr">
        <f aca="false">'Calcs - Motion Model'!S266</f>
        <is>
          <t/>
        </is>
      </c>
      <c r="F260" s="59" t="inlineStr">
        <f aca="false">'Calcs - Motion Model'!T266</f>
        <is>
          <t/>
        </is>
      </c>
      <c r="G260" s="63" t="inlineStr">
        <f aca="false">'Calcs - Motion Model'!U266</f>
        <is>
          <t/>
        </is>
      </c>
      <c r="P260" s="54"/>
      <c r="Q260" s="79" t="str">
        <f aca="false">IMPRODUCT(IMEXP(IMPRODUCT(IMLN(COMPLEX(0,freq)),T257)),B260)</f>
        <v>-0</v>
      </c>
      <c r="R260" s="77" t="str">
        <f aca="false">IMPRODUCT(IMEXP(IMPRODUCT(IMLN(COMPLEX(0,freq)),T257)),C260)</f>
        <v>-0</v>
      </c>
      <c r="S260" s="77" t="str">
        <f aca="false">IMPRODUCT(IMEXP(IMPRODUCT(IMLN(COMPLEX(0,freq)),T257)),D260)</f>
        <v>-0</v>
      </c>
      <c r="T260" s="77" t="str">
        <f aca="false">IMPRODUCT(IMEXP(IMPRODUCT(IMLN(COMPLEX(0,freq)),T257)),E260)</f>
        <v>-0</v>
      </c>
      <c r="U260" s="77" t="str">
        <f aca="false">IMPRODUCT(IMEXP(IMPRODUCT(IMLN(COMPLEX(0,freq)),T257)),F260)</f>
        <v>2.54423197717096e-15-0.728696999999996i</v>
      </c>
      <c r="V260" s="80" t="str">
        <f aca="false">IMPRODUCT(IMEXP(IMPRODUCT(IMLN(COMPLEX(0,freq)),T257)),G260)</f>
        <v>-0</v>
      </c>
    </row>
    <row collapsed="false" customFormat="false" customHeight="false" hidden="false" ht="14.5" outlineLevel="0" r="261">
      <c r="A261" s="54"/>
      <c r="B261" s="62" t="inlineStr">
        <f aca="false">'Calcs - Motion Model'!P267</f>
        <is>
          <t/>
        </is>
      </c>
      <c r="C261" s="59" t="inlineStr">
        <f aca="false">'Calcs - Motion Model'!Q267</f>
        <is>
          <t/>
        </is>
      </c>
      <c r="D261" s="59" t="inlineStr">
        <f aca="false">'Calcs - Motion Model'!R267</f>
        <is>
          <t/>
        </is>
      </c>
      <c r="E261" s="59" t="inlineStr">
        <f aca="false">'Calcs - Motion Model'!S267</f>
        <is>
          <t/>
        </is>
      </c>
      <c r="F261" s="59" t="inlineStr">
        <f aca="false">'Calcs - Motion Model'!T267</f>
        <is>
          <t/>
        </is>
      </c>
      <c r="G261" s="63" t="inlineStr">
        <f aca="false">'Calcs - Motion Model'!U267</f>
        <is>
          <t/>
        </is>
      </c>
      <c r="P261" s="54"/>
      <c r="Q261" s="79" t="str">
        <f aca="false">IMPRODUCT(IMEXP(IMPRODUCT(IMLN(COMPLEX(0,freq)),T257)),B261)</f>
        <v>-0</v>
      </c>
      <c r="R261" s="77" t="str">
        <f aca="false">IMPRODUCT(IMEXP(IMPRODUCT(IMLN(COMPLEX(0,freq)),T257)),C261)</f>
        <v>-0</v>
      </c>
      <c r="S261" s="77" t="str">
        <f aca="false">IMPRODUCT(IMEXP(IMPRODUCT(IMLN(COMPLEX(0,freq)),T257)),D261)</f>
        <v>3.23372272900303e-13-92.6174999999995i</v>
      </c>
      <c r="T261" s="77" t="str">
        <f aca="false">IMPRODUCT(IMEXP(IMPRODUCT(IMLN(COMPLEX(0,freq)),T257)),E261)</f>
        <v>-0</v>
      </c>
      <c r="U261" s="77" t="str">
        <f aca="false">IMPRODUCT(IMEXP(IMPRODUCT(IMLN(COMPLEX(0,freq)),T257)),F261)</f>
        <v>-0</v>
      </c>
      <c r="V261" s="80" t="str">
        <f aca="false">IMPRODUCT(IMEXP(IMPRODUCT(IMLN(COMPLEX(0,freq)),T257)),G261)</f>
        <v>-0</v>
      </c>
    </row>
    <row collapsed="false" customFormat="false" customHeight="false" hidden="false" ht="14.5" outlineLevel="0" r="262">
      <c r="A262" s="54"/>
      <c r="B262" s="62" t="inlineStr">
        <f aca="false">'Calcs - Motion Model'!P268</f>
        <is>
          <t/>
        </is>
      </c>
      <c r="C262" s="59" t="inlineStr">
        <f aca="false">'Calcs - Motion Model'!Q268</f>
        <is>
          <t/>
        </is>
      </c>
      <c r="D262" s="59" t="inlineStr">
        <f aca="false">'Calcs - Motion Model'!R268</f>
        <is>
          <t/>
        </is>
      </c>
      <c r="E262" s="59" t="inlineStr">
        <f aca="false">'Calcs - Motion Model'!S268</f>
        <is>
          <t/>
        </is>
      </c>
      <c r="F262" s="59" t="inlineStr">
        <f aca="false">'Calcs - Motion Model'!T268</f>
        <is>
          <t/>
        </is>
      </c>
      <c r="G262" s="63" t="inlineStr">
        <f aca="false">'Calcs - Motion Model'!U268</f>
        <is>
          <t/>
        </is>
      </c>
      <c r="P262" s="54"/>
      <c r="Q262" s="79" t="str">
        <f aca="false">IMPRODUCT(IMEXP(IMPRODUCT(IMLN(COMPLEX(0,freq)),T257)),B262)</f>
        <v>-0</v>
      </c>
      <c r="R262" s="77" t="str">
        <f aca="false">IMPRODUCT(IMEXP(IMPRODUCT(IMLN(COMPLEX(0,freq)),T257)),C262)</f>
        <v>-0</v>
      </c>
      <c r="S262" s="77" t="str">
        <f aca="false">IMPRODUCT(IMEXP(IMPRODUCT(IMLN(COMPLEX(0,freq)),T257)),D262)</f>
        <v>-0</v>
      </c>
      <c r="T262" s="77" t="str">
        <f aca="false">IMPRODUCT(IMEXP(IMPRODUCT(IMLN(COMPLEX(0,freq)),T257)),E262)</f>
        <v>-0</v>
      </c>
      <c r="U262" s="77" t="str">
        <f aca="false">IMPRODUCT(IMEXP(IMPRODUCT(IMLN(COMPLEX(0,freq)),T257)),F262)</f>
        <v>-0</v>
      </c>
      <c r="V262" s="80" t="str">
        <f aca="false">IMPRODUCT(IMEXP(IMPRODUCT(IMLN(COMPLEX(0,freq)),T257)),G262)</f>
        <v>-0</v>
      </c>
    </row>
    <row collapsed="false" customFormat="false" customHeight="false" hidden="false" ht="14.5" outlineLevel="0" r="263">
      <c r="A263" s="54"/>
      <c r="B263" s="62" t="inlineStr">
        <f aca="false">'Calcs - Motion Model'!P269</f>
        <is>
          <t/>
        </is>
      </c>
      <c r="C263" s="59" t="inlineStr">
        <f aca="false">'Calcs - Motion Model'!Q269</f>
        <is>
          <t/>
        </is>
      </c>
      <c r="D263" s="59" t="inlineStr">
        <f aca="false">'Calcs - Motion Model'!R269</f>
        <is>
          <t/>
        </is>
      </c>
      <c r="E263" s="59" t="inlineStr">
        <f aca="false">'Calcs - Motion Model'!S269</f>
        <is>
          <t/>
        </is>
      </c>
      <c r="F263" s="59" t="inlineStr">
        <f aca="false">'Calcs - Motion Model'!T269</f>
        <is>
          <t/>
        </is>
      </c>
      <c r="G263" s="63" t="inlineStr">
        <f aca="false">'Calcs - Motion Model'!U269</f>
        <is>
          <t/>
        </is>
      </c>
      <c r="P263" s="54"/>
      <c r="Q263" s="79" t="str">
        <f aca="false">IMPRODUCT(IMEXP(IMPRODUCT(IMLN(COMPLEX(0,freq)),T257)),B263)</f>
        <v>-0</v>
      </c>
      <c r="R263" s="77" t="str">
        <f aca="false">IMPRODUCT(IMEXP(IMPRODUCT(IMLN(COMPLEX(0,freq)),T257)),C263)</f>
        <v>-0</v>
      </c>
      <c r="S263" s="77" t="str">
        <f aca="false">IMPRODUCT(IMEXP(IMPRODUCT(IMLN(COMPLEX(0,freq)),T257)),D263)</f>
        <v>-0</v>
      </c>
      <c r="T263" s="77" t="str">
        <f aca="false">IMPRODUCT(IMEXP(IMPRODUCT(IMLN(COMPLEX(0,freq)),T257)),E263)</f>
        <v>-0</v>
      </c>
      <c r="U263" s="77" t="str">
        <f aca="false">IMPRODUCT(IMEXP(IMPRODUCT(IMLN(COMPLEX(0,freq)),T257)),F263)</f>
        <v>-1.79867152651842e-15+0.515159999999997i</v>
      </c>
      <c r="V263" s="80" t="str">
        <f aca="false">IMPRODUCT(IMEXP(IMPRODUCT(IMLN(COMPLEX(0,freq)),T257)),G263)</f>
        <v>-0</v>
      </c>
    </row>
    <row collapsed="false" customFormat="false" customHeight="false" hidden="false" ht="14.5" outlineLevel="0" r="264">
      <c r="A264" s="54"/>
      <c r="B264" s="70" t="inlineStr">
        <f aca="false">'Calcs - Motion Model'!P270</f>
        <is>
          <t/>
        </is>
      </c>
      <c r="C264" s="59" t="inlineStr">
        <f aca="false">'Calcs - Motion Model'!Q270</f>
        <is>
          <t/>
        </is>
      </c>
      <c r="D264" s="59" t="inlineStr">
        <f aca="false">'Calcs - Motion Model'!R270</f>
        <is>
          <t/>
        </is>
      </c>
      <c r="E264" s="59" t="inlineStr">
        <f aca="false">'Calcs - Motion Model'!S270</f>
        <is>
          <t/>
        </is>
      </c>
      <c r="F264" s="59" t="inlineStr">
        <f aca="false">'Calcs - Motion Model'!T270</f>
        <is>
          <t/>
        </is>
      </c>
      <c r="G264" s="71" t="inlineStr">
        <f aca="false">'Calcs - Motion Model'!U270</f>
        <is>
          <t/>
        </is>
      </c>
      <c r="P264" s="54"/>
      <c r="Q264" s="81" t="str">
        <f aca="false">IMPRODUCT(IMEXP(IMPRODUCT(IMLN(COMPLEX(0,freq)),T257)),B264)</f>
        <v>-0</v>
      </c>
      <c r="R264" s="77" t="str">
        <f aca="false">IMPRODUCT(IMEXP(IMPRODUCT(IMLN(COMPLEX(0,freq)),T257)),C264)</f>
        <v>-0</v>
      </c>
      <c r="S264" s="77" t="str">
        <f aca="false">IMPRODUCT(IMEXP(IMPRODUCT(IMLN(COMPLEX(0,freq)),T257)),D264)</f>
        <v>-0</v>
      </c>
      <c r="T264" s="77" t="str">
        <f aca="false">IMPRODUCT(IMEXP(IMPRODUCT(IMLN(COMPLEX(0,freq)),T257)),E264)</f>
        <v>-0</v>
      </c>
      <c r="U264" s="77" t="str">
        <f aca="false">IMPRODUCT(IMEXP(IMPRODUCT(IMLN(COMPLEX(0,freq)),T257)),F264)</f>
        <v>-0</v>
      </c>
      <c r="V264" s="82" t="str">
        <f aca="false">IMPRODUCT(IMEXP(IMPRODUCT(IMLN(COMPLEX(0,freq)),T257)),G264)</f>
        <v>-0</v>
      </c>
    </row>
    <row collapsed="false" customFormat="false" customHeight="true" hidden="false" ht="18.65" outlineLevel="0" r="266">
      <c r="A266" s="50" t="s">
        <v>356</v>
      </c>
      <c r="B266" s="50"/>
      <c r="C266" s="50"/>
      <c r="D266" s="50"/>
      <c r="E266" s="50"/>
      <c r="F266" s="50"/>
      <c r="G266" s="50"/>
      <c r="P266" s="50" t="s">
        <v>356</v>
      </c>
      <c r="Q266" s="50"/>
      <c r="R266" s="50"/>
      <c r="S266" s="50"/>
      <c r="T266" s="50"/>
      <c r="U266" s="50"/>
      <c r="V266" s="50"/>
    </row>
    <row collapsed="false" customFormat="false" customHeight="false" hidden="false" ht="14.5" outlineLevel="0" r="267">
      <c r="A267" s="44" t="s">
        <v>191</v>
      </c>
      <c r="B267" s="44"/>
      <c r="C267" s="44"/>
      <c r="E267" s="20" t="n">
        <f aca="false">'Calcs - Motion Model'!S273</f>
        <v>2</v>
      </c>
      <c r="P267" s="44" t="s">
        <v>191</v>
      </c>
      <c r="Q267" s="44"/>
      <c r="R267" s="44"/>
      <c r="T267" s="20" t="n">
        <f aca="false">E267</f>
        <v>2</v>
      </c>
    </row>
    <row collapsed="false" customFormat="false" customHeight="false" hidden="false" ht="14.5" outlineLevel="0" r="268">
      <c r="A268" s="54"/>
      <c r="B268" s="54"/>
      <c r="C268" s="54"/>
      <c r="D268" s="54"/>
      <c r="E268" s="54"/>
      <c r="F268" s="54"/>
      <c r="G268" s="54"/>
      <c r="P268" s="54"/>
      <c r="Q268" s="54"/>
      <c r="R268" s="54"/>
      <c r="S268" s="54"/>
      <c r="T268" s="54"/>
      <c r="U268" s="54"/>
      <c r="V268" s="54"/>
    </row>
    <row collapsed="false" customFormat="false" customHeight="false" hidden="false" ht="14.5" outlineLevel="0" r="269">
      <c r="A269" s="54"/>
      <c r="B269" s="58" t="inlineStr">
        <f aca="false">'Calcs - Motion Model'!P275</f>
        <is>
          <t/>
        </is>
      </c>
      <c r="C269" s="59" t="inlineStr">
        <f aca="false">'Calcs - Motion Model'!Q275</f>
        <is>
          <t/>
        </is>
      </c>
      <c r="D269" s="59" t="inlineStr">
        <f aca="false">'Calcs - Motion Model'!R275</f>
        <is>
          <t/>
        </is>
      </c>
      <c r="E269" s="59" t="inlineStr">
        <f aca="false">'Calcs - Motion Model'!S275</f>
        <is>
          <t/>
        </is>
      </c>
      <c r="F269" s="59" t="inlineStr">
        <f aca="false">'Calcs - Motion Model'!T275</f>
        <is>
          <t/>
        </is>
      </c>
      <c r="G269" s="60" t="inlineStr">
        <f aca="false">'Calcs - Motion Model'!U275</f>
        <is>
          <t/>
        </is>
      </c>
      <c r="P269" s="54"/>
      <c r="Q269" s="76" t="str">
        <f aca="false">IMPRODUCT(IMEXP(IMPRODUCT(IMLN(COMPLEX(0,freq)),T267)),B269)</f>
        <v>0</v>
      </c>
      <c r="R269" s="77" t="str">
        <f aca="false">IMPRODUCT(IMEXP(IMPRODUCT(IMLN(COMPLEX(0,freq)),T267)),C269)</f>
        <v>0</v>
      </c>
      <c r="S269" s="77" t="str">
        <f aca="false">IMPRODUCT(IMEXP(IMPRODUCT(IMLN(COMPLEX(0,freq)),T267)),D269)</f>
        <v>0</v>
      </c>
      <c r="T269" s="77" t="str">
        <f aca="false">IMPRODUCT(IMEXP(IMPRODUCT(IMLN(COMPLEX(0,freq)),T267)),E269)</f>
        <v>0</v>
      </c>
      <c r="U269" s="77" t="str">
        <f aca="false">IMPRODUCT(IMEXP(IMPRODUCT(IMLN(COMPLEX(0,freq)),T267)),F269)</f>
        <v>0</v>
      </c>
      <c r="V269" s="78" t="str">
        <f aca="false">IMPRODUCT(IMEXP(IMPRODUCT(IMLN(COMPLEX(0,freq)),T267)),G269)</f>
        <v>0</v>
      </c>
    </row>
    <row collapsed="false" customFormat="false" customHeight="false" hidden="false" ht="14.5" outlineLevel="0" r="270">
      <c r="A270" s="54"/>
      <c r="B270" s="62" t="inlineStr">
        <f aca="false">'Calcs - Motion Model'!P276</f>
        <is>
          <t/>
        </is>
      </c>
      <c r="C270" s="59" t="inlineStr">
        <f aca="false">'Calcs - Motion Model'!Q276</f>
        <is>
          <t/>
        </is>
      </c>
      <c r="D270" s="59" t="inlineStr">
        <f aca="false">'Calcs - Motion Model'!R276</f>
        <is>
          <t/>
        </is>
      </c>
      <c r="E270" s="59" t="inlineStr">
        <f aca="false">'Calcs - Motion Model'!S276</f>
        <is>
          <t/>
        </is>
      </c>
      <c r="F270" s="59" t="inlineStr">
        <f aca="false">'Calcs - Motion Model'!T276</f>
        <is>
          <t/>
        </is>
      </c>
      <c r="G270" s="63" t="inlineStr">
        <f aca="false">'Calcs - Motion Model'!U276</f>
        <is>
          <t/>
        </is>
      </c>
      <c r="P270" s="54"/>
      <c r="Q270" s="79" t="str">
        <f aca="false">IMPRODUCT(IMEXP(IMPRODUCT(IMLN(COMPLEX(0,freq)),T267)),B270)</f>
        <v>0</v>
      </c>
      <c r="R270" s="77" t="str">
        <f aca="false">IMPRODUCT(IMEXP(IMPRODUCT(IMLN(COMPLEX(0,freq)),T267)),C270)</f>
        <v>0</v>
      </c>
      <c r="S270" s="77" t="str">
        <f aca="false">IMPRODUCT(IMEXP(IMPRODUCT(IMLN(COMPLEX(0,freq)),T267)),D270)</f>
        <v>0</v>
      </c>
      <c r="T270" s="77" t="str">
        <f aca="false">IMPRODUCT(IMEXP(IMPRODUCT(IMLN(COMPLEX(0,freq)),T267)),E270)</f>
        <v>0</v>
      </c>
      <c r="U270" s="77" t="str">
        <f aca="false">IMPRODUCT(IMEXP(IMPRODUCT(IMLN(COMPLEX(0,freq)),T267)),F270)</f>
        <v>0</v>
      </c>
      <c r="V270" s="80" t="str">
        <f aca="false">IMPRODUCT(IMEXP(IMPRODUCT(IMLN(COMPLEX(0,freq)),T267)),G270)</f>
        <v>0</v>
      </c>
    </row>
    <row collapsed="false" customFormat="false" customHeight="false" hidden="false" ht="14.5" outlineLevel="0" r="271">
      <c r="A271" s="54"/>
      <c r="B271" s="62" t="inlineStr">
        <f aca="false">'Calcs - Motion Model'!P277</f>
        <is>
          <t/>
        </is>
      </c>
      <c r="C271" s="59" t="inlineStr">
        <f aca="false">'Calcs - Motion Model'!Q277</f>
        <is>
          <t/>
        </is>
      </c>
      <c r="D271" s="59" t="inlineStr">
        <f aca="false">'Calcs - Motion Model'!R277</f>
        <is>
          <t/>
        </is>
      </c>
      <c r="E271" s="59" t="inlineStr">
        <f aca="false">'Calcs - Motion Model'!S277</f>
        <is>
          <t/>
        </is>
      </c>
      <c r="F271" s="59" t="inlineStr">
        <f aca="false">'Calcs - Motion Model'!T277</f>
        <is>
          <t/>
        </is>
      </c>
      <c r="G271" s="63" t="inlineStr">
        <f aca="false">'Calcs - Motion Model'!U277</f>
        <is>
          <t/>
        </is>
      </c>
      <c r="P271" s="54"/>
      <c r="Q271" s="79" t="str">
        <f aca="false">IMPRODUCT(IMEXP(IMPRODUCT(IMLN(COMPLEX(0,freq)),T267)),B271)</f>
        <v>-0.247753799999998-1.73005553865493e-15i</v>
      </c>
      <c r="R271" s="77" t="str">
        <f aca="false">IMPRODUCT(IMEXP(IMPRODUCT(IMLN(COMPLEX(0,freq)),T267)),C271)</f>
        <v>0</v>
      </c>
      <c r="S271" s="77" t="str">
        <f aca="false">IMPRODUCT(IMEXP(IMPRODUCT(IMLN(COMPLEX(0,freq)),T267)),D271)</f>
        <v>0</v>
      </c>
      <c r="T271" s="77" t="str">
        <f aca="false">IMPRODUCT(IMEXP(IMPRODUCT(IMLN(COMPLEX(0,freq)),T267)),E271)</f>
        <v>0</v>
      </c>
      <c r="U271" s="77" t="str">
        <f aca="false">IMPRODUCT(IMEXP(IMPRODUCT(IMLN(COMPLEX(0,freq)),T267)),F271)</f>
        <v>-0.248006609999998-1.73182090144948e-15i</v>
      </c>
      <c r="V271" s="80" t="str">
        <f aca="false">IMPRODUCT(IMEXP(IMPRODUCT(IMLN(COMPLEX(0,freq)),T267)),G271)</f>
        <v>0</v>
      </c>
    </row>
    <row collapsed="false" customFormat="false" customHeight="false" hidden="false" ht="14.5" outlineLevel="0" r="272">
      <c r="A272" s="54"/>
      <c r="B272" s="62" t="inlineStr">
        <f aca="false">'Calcs - Motion Model'!P278</f>
        <is>
          <t/>
        </is>
      </c>
      <c r="C272" s="59" t="inlineStr">
        <f aca="false">'Calcs - Motion Model'!Q278</f>
        <is>
          <t/>
        </is>
      </c>
      <c r="D272" s="59" t="inlineStr">
        <f aca="false">'Calcs - Motion Model'!R278</f>
        <is>
          <t/>
        </is>
      </c>
      <c r="E272" s="59" t="inlineStr">
        <f aca="false">'Calcs - Motion Model'!S278</f>
        <is>
          <t/>
        </is>
      </c>
      <c r="F272" s="59" t="inlineStr">
        <f aca="false">'Calcs - Motion Model'!T278</f>
        <is>
          <t/>
        </is>
      </c>
      <c r="G272" s="63" t="inlineStr">
        <f aca="false">'Calcs - Motion Model'!U278</f>
        <is>
          <t/>
        </is>
      </c>
      <c r="P272" s="54"/>
      <c r="Q272" s="79" t="str">
        <f aca="false">IMPRODUCT(IMEXP(IMPRODUCT(IMLN(COMPLEX(0,freq)),T267)),B272)</f>
        <v>0.252809999999998+1.76536279454585e-15i</v>
      </c>
      <c r="R272" s="77" t="str">
        <f aca="false">IMPRODUCT(IMEXP(IMPRODUCT(IMLN(COMPLEX(0,freq)),T267)),C272)</f>
        <v>0</v>
      </c>
      <c r="S272" s="77" t="str">
        <f aca="false">IMPRODUCT(IMEXP(IMPRODUCT(IMLN(COMPLEX(0,freq)),T267)),D272)</f>
        <v>0</v>
      </c>
      <c r="T272" s="77" t="str">
        <f aca="false">IMPRODUCT(IMEXP(IMPRODUCT(IMLN(COMPLEX(0,freq)),T267)),E272)</f>
        <v>0</v>
      </c>
      <c r="U272" s="77" t="str">
        <f aca="false">IMPRODUCT(IMEXP(IMPRODUCT(IMLN(COMPLEX(0,freq)),T267)),F272)</f>
        <v>0.000252809999999998+1.76536279454585e-18i</v>
      </c>
      <c r="V272" s="80" t="str">
        <f aca="false">IMPRODUCT(IMEXP(IMPRODUCT(IMLN(COMPLEX(0,freq)),T267)),G272)</f>
        <v>0</v>
      </c>
    </row>
    <row collapsed="false" customFormat="false" customHeight="false" hidden="false" ht="14.5" outlineLevel="0" r="273">
      <c r="A273" s="54"/>
      <c r="B273" s="62" t="inlineStr">
        <f aca="false">'Calcs - Motion Model'!P279</f>
        <is>
          <t/>
        </is>
      </c>
      <c r="C273" s="59" t="inlineStr">
        <f aca="false">'Calcs - Motion Model'!Q279</f>
        <is>
          <t/>
        </is>
      </c>
      <c r="D273" s="59" t="inlineStr">
        <f aca="false">'Calcs - Motion Model'!R279</f>
        <is>
          <t/>
        </is>
      </c>
      <c r="E273" s="59" t="inlineStr">
        <f aca="false">'Calcs - Motion Model'!S279</f>
        <is>
          <t/>
        </is>
      </c>
      <c r="F273" s="59" t="inlineStr">
        <f aca="false">'Calcs - Motion Model'!T279</f>
        <is>
          <t/>
        </is>
      </c>
      <c r="G273" s="63" t="inlineStr">
        <f aca="false">'Calcs - Motion Model'!U279</f>
        <is>
          <t/>
        </is>
      </c>
      <c r="P273" s="54"/>
      <c r="Q273" s="79" t="str">
        <f aca="false">IMPRODUCT(IMEXP(IMPRODUCT(IMLN(COMPLEX(0,freq)),T267)),B273)</f>
        <v>0</v>
      </c>
      <c r="R273" s="77" t="str">
        <f aca="false">IMPRODUCT(IMEXP(IMPRODUCT(IMLN(COMPLEX(0,freq)),T267)),C273)</f>
        <v>0</v>
      </c>
      <c r="S273" s="77" t="str">
        <f aca="false">IMPRODUCT(IMEXP(IMPRODUCT(IMLN(COMPLEX(0,freq)),T267)),D273)</f>
        <v>0</v>
      </c>
      <c r="T273" s="77" t="str">
        <f aca="false">IMPRODUCT(IMEXP(IMPRODUCT(IMLN(COMPLEX(0,freq)),T267)),E273)</f>
        <v>0</v>
      </c>
      <c r="U273" s="77" t="str">
        <f aca="false">IMPRODUCT(IMEXP(IMPRODUCT(IMLN(COMPLEX(0,freq)),T267)),F273)</f>
        <v>0</v>
      </c>
      <c r="V273" s="80" t="str">
        <f aca="false">IMPRODUCT(IMEXP(IMPRODUCT(IMLN(COMPLEX(0,freq)),T267)),G273)</f>
        <v>0</v>
      </c>
    </row>
    <row collapsed="false" customFormat="false" customHeight="false" hidden="false" ht="14.5" outlineLevel="0" r="274">
      <c r="A274" s="54"/>
      <c r="B274" s="70" t="inlineStr">
        <f aca="false">'Calcs - Motion Model'!P280</f>
        <is>
          <t/>
        </is>
      </c>
      <c r="C274" s="59" t="inlineStr">
        <f aca="false">'Calcs - Motion Model'!Q280</f>
        <is>
          <t/>
        </is>
      </c>
      <c r="D274" s="59" t="inlineStr">
        <f aca="false">'Calcs - Motion Model'!R280</f>
        <is>
          <t/>
        </is>
      </c>
      <c r="E274" s="59" t="inlineStr">
        <f aca="false">'Calcs - Motion Model'!S280</f>
        <is>
          <t/>
        </is>
      </c>
      <c r="F274" s="59" t="inlineStr">
        <f aca="false">'Calcs - Motion Model'!T280</f>
        <is>
          <t/>
        </is>
      </c>
      <c r="G274" s="71" t="inlineStr">
        <f aca="false">'Calcs - Motion Model'!U280</f>
        <is>
          <t/>
        </is>
      </c>
      <c r="P274" s="54"/>
      <c r="Q274" s="81" t="str">
        <f aca="false">IMPRODUCT(IMEXP(IMPRODUCT(IMLN(COMPLEX(0,freq)),T267)),B274)</f>
        <v>0</v>
      </c>
      <c r="R274" s="77" t="str">
        <f aca="false">IMPRODUCT(IMEXP(IMPRODUCT(IMLN(COMPLEX(0,freq)),T267)),C274)</f>
        <v>0</v>
      </c>
      <c r="S274" s="77" t="str">
        <f aca="false">IMPRODUCT(IMEXP(IMPRODUCT(IMLN(COMPLEX(0,freq)),T267)),D274)</f>
        <v>0</v>
      </c>
      <c r="T274" s="77" t="str">
        <f aca="false">IMPRODUCT(IMEXP(IMPRODUCT(IMLN(COMPLEX(0,freq)),T267)),E274)</f>
        <v>0</v>
      </c>
      <c r="U274" s="77" t="str">
        <f aca="false">IMPRODUCT(IMEXP(IMPRODUCT(IMLN(COMPLEX(0,freq)),T267)),F274)</f>
        <v>0</v>
      </c>
      <c r="V274" s="82" t="str">
        <f aca="false">IMPRODUCT(IMEXP(IMPRODUCT(IMLN(COMPLEX(0,freq)),T267)),G274)</f>
        <v>0</v>
      </c>
    </row>
    <row collapsed="false" customFormat="false" customHeight="true" hidden="false" ht="24.25" outlineLevel="0" r="277">
      <c r="A277" s="17" t="s">
        <v>362</v>
      </c>
      <c r="B277" s="17"/>
      <c r="C277" s="17"/>
      <c r="D277" s="17"/>
      <c r="E277" s="17"/>
      <c r="F277" s="17"/>
      <c r="G277" s="17"/>
      <c r="H277" s="17"/>
      <c r="I277" s="17"/>
      <c r="J277" s="17"/>
      <c r="P277" s="17" t="s">
        <v>362</v>
      </c>
      <c r="Q277" s="17"/>
      <c r="R277" s="17"/>
      <c r="S277" s="17"/>
      <c r="T277" s="17"/>
      <c r="U277" s="17"/>
      <c r="V277" s="17"/>
      <c r="W277" s="17"/>
      <c r="X277" s="17"/>
      <c r="Y277" s="17"/>
    </row>
    <row collapsed="false" customFormat="false" customHeight="true" hidden="false" ht="44.75" outlineLevel="0" r="278">
      <c r="A278" s="16" t="s">
        <v>363</v>
      </c>
      <c r="B278" s="16"/>
      <c r="C278" s="16"/>
      <c r="D278" s="16"/>
      <c r="E278" s="16"/>
      <c r="F278" s="16"/>
      <c r="G278" s="16"/>
      <c r="H278" s="16"/>
      <c r="I278" s="16"/>
      <c r="J278" s="16"/>
      <c r="P278" s="16" t="s">
        <v>373</v>
      </c>
      <c r="Q278" s="16"/>
      <c r="R278" s="16"/>
      <c r="S278" s="16"/>
      <c r="T278" s="16"/>
      <c r="U278" s="16"/>
      <c r="V278" s="16"/>
      <c r="W278" s="16"/>
      <c r="X278" s="16"/>
      <c r="Y278" s="16"/>
    </row>
    <row collapsed="false" customFormat="false" customHeight="true" hidden="false" ht="18.65" outlineLevel="0" r="279">
      <c r="A279" s="50" t="s">
        <v>356</v>
      </c>
      <c r="B279" s="50"/>
      <c r="C279" s="50"/>
      <c r="D279" s="50"/>
      <c r="E279" s="50"/>
      <c r="F279" s="50"/>
      <c r="G279" s="50"/>
      <c r="P279" s="50" t="s">
        <v>356</v>
      </c>
      <c r="Q279" s="50"/>
      <c r="R279" s="50"/>
      <c r="S279" s="50"/>
      <c r="T279" s="50"/>
      <c r="U279" s="50"/>
      <c r="V279" s="50"/>
    </row>
    <row collapsed="false" customFormat="false" customHeight="false" hidden="false" ht="14.5" outlineLevel="0" r="280">
      <c r="A280" s="44" t="s">
        <v>191</v>
      </c>
      <c r="B280" s="44"/>
      <c r="C280" s="44"/>
      <c r="E280" s="20" t="n">
        <f aca="false">'Calcs - Motion Model'!S286</f>
        <v>0</v>
      </c>
      <c r="P280" s="44" t="s">
        <v>191</v>
      </c>
      <c r="Q280" s="44"/>
      <c r="R280" s="44"/>
      <c r="T280" s="20" t="n">
        <f aca="false">E280</f>
        <v>0</v>
      </c>
    </row>
    <row collapsed="false" customFormat="false" customHeight="false" hidden="false" ht="14.5" outlineLevel="0" r="281">
      <c r="A281" s="54"/>
      <c r="B281" s="54"/>
      <c r="C281" s="54"/>
      <c r="D281" s="54"/>
      <c r="E281" s="54"/>
      <c r="F281" s="54"/>
      <c r="G281" s="54"/>
      <c r="P281" s="54"/>
      <c r="Q281" s="54"/>
      <c r="R281" s="54"/>
      <c r="S281" s="54"/>
      <c r="T281" s="54"/>
      <c r="U281" s="54"/>
      <c r="V281" s="54"/>
    </row>
    <row collapsed="false" customFormat="false" customHeight="false" hidden="false" ht="14.5" outlineLevel="0" r="282">
      <c r="A282" s="54"/>
      <c r="B282" s="58" t="inlineStr">
        <f aca="false">'Calcs - Motion Model'!P288</f>
        <is>
          <t/>
        </is>
      </c>
      <c r="C282" s="59" t="inlineStr">
        <f aca="false">'Calcs - Motion Model'!Q288</f>
        <is>
          <t/>
        </is>
      </c>
      <c r="D282" s="59" t="inlineStr">
        <f aca="false">'Calcs - Motion Model'!R288</f>
        <is>
          <t/>
        </is>
      </c>
      <c r="E282" s="59" t="inlineStr">
        <f aca="false">'Calcs - Motion Model'!S288</f>
        <is>
          <t/>
        </is>
      </c>
      <c r="F282" s="59" t="inlineStr">
        <f aca="false">'Calcs - Motion Model'!T288</f>
        <is>
          <t/>
        </is>
      </c>
      <c r="G282" s="60" t="inlineStr">
        <f aca="false">'Calcs - Motion Model'!U288</f>
        <is>
          <t/>
        </is>
      </c>
      <c r="P282" s="54"/>
      <c r="Q282" s="76" t="str">
        <f aca="false">IMPRODUCT(IMEXP(IMPRODUCT(IMLN(COMPLEX(0,freq)),T280)),B282)</f>
        <v>0</v>
      </c>
      <c r="R282" s="77" t="str">
        <f aca="false">IMPRODUCT(IMEXP(IMPRODUCT(IMLN(COMPLEX(0,freq)),T280)),C282)</f>
        <v>0</v>
      </c>
      <c r="S282" s="77" t="str">
        <f aca="false">IMPRODUCT(IMEXP(IMPRODUCT(IMLN(COMPLEX(0,freq)),T280)),D282)</f>
        <v>0</v>
      </c>
      <c r="T282" s="77" t="str">
        <f aca="false">IMPRODUCT(IMEXP(IMPRODUCT(IMLN(COMPLEX(0,freq)),T280)),E282)</f>
        <v>0</v>
      </c>
      <c r="U282" s="77" t="str">
        <f aca="false">IMPRODUCT(IMEXP(IMPRODUCT(IMLN(COMPLEX(0,freq)),T280)),F282)</f>
        <v>0</v>
      </c>
      <c r="V282" s="78" t="str">
        <f aca="false">IMPRODUCT(IMEXP(IMPRODUCT(IMLN(COMPLEX(0,freq)),T280)),G282)</f>
        <v>0</v>
      </c>
    </row>
    <row collapsed="false" customFormat="false" customHeight="false" hidden="false" ht="14.5" outlineLevel="0" r="283">
      <c r="A283" s="54"/>
      <c r="B283" s="62" t="inlineStr">
        <f aca="false">'Calcs - Motion Model'!P289</f>
        <is>
          <t/>
        </is>
      </c>
      <c r="C283" s="59" t="inlineStr">
        <f aca="false">'Calcs - Motion Model'!Q289</f>
        <is>
          <t/>
        </is>
      </c>
      <c r="D283" s="59" t="inlineStr">
        <f aca="false">'Calcs - Motion Model'!R289</f>
        <is>
          <t/>
        </is>
      </c>
      <c r="E283" s="59" t="inlineStr">
        <f aca="false">'Calcs - Motion Model'!S289</f>
        <is>
          <t/>
        </is>
      </c>
      <c r="F283" s="59" t="inlineStr">
        <f aca="false">'Calcs - Motion Model'!T289</f>
        <is>
          <t/>
        </is>
      </c>
      <c r="G283" s="63" t="inlineStr">
        <f aca="false">'Calcs - Motion Model'!U289</f>
        <is>
          <t/>
        </is>
      </c>
      <c r="P283" s="54"/>
      <c r="Q283" s="79" t="str">
        <f aca="false">IMPRODUCT(IMEXP(IMPRODUCT(IMLN(COMPLEX(0,freq)),T280)),B283)</f>
        <v>0</v>
      </c>
      <c r="R283" s="77" t="str">
        <f aca="false">IMPRODUCT(IMEXP(IMPRODUCT(IMLN(COMPLEX(0,freq)),T280)),C283)</f>
        <v>0</v>
      </c>
      <c r="S283" s="77" t="str">
        <f aca="false">IMPRODUCT(IMEXP(IMPRODUCT(IMLN(COMPLEX(0,freq)),T280)),D283)</f>
        <v>0</v>
      </c>
      <c r="T283" s="77" t="str">
        <f aca="false">IMPRODUCT(IMEXP(IMPRODUCT(IMLN(COMPLEX(0,freq)),T280)),E283)</f>
        <v>0</v>
      </c>
      <c r="U283" s="77" t="str">
        <f aca="false">IMPRODUCT(IMEXP(IMPRODUCT(IMLN(COMPLEX(0,freq)),T280)),F283)</f>
        <v>0</v>
      </c>
      <c r="V283" s="80" t="str">
        <f aca="false">IMPRODUCT(IMEXP(IMPRODUCT(IMLN(COMPLEX(0,freq)),T280)),G283)</f>
        <v>0</v>
      </c>
    </row>
    <row collapsed="false" customFormat="false" customHeight="false" hidden="false" ht="14.5" outlineLevel="0" r="284">
      <c r="A284" s="54"/>
      <c r="B284" s="62" t="inlineStr">
        <f aca="false">'Calcs - Motion Model'!P290</f>
        <is>
          <t/>
        </is>
      </c>
      <c r="C284" s="59" t="inlineStr">
        <f aca="false">'Calcs - Motion Model'!Q290</f>
        <is>
          <t/>
        </is>
      </c>
      <c r="D284" s="59" t="inlineStr">
        <f aca="false">'Calcs - Motion Model'!R290</f>
        <is>
          <t/>
        </is>
      </c>
      <c r="E284" s="59" t="inlineStr">
        <f aca="false">'Calcs - Motion Model'!S290</f>
        <is>
          <t/>
        </is>
      </c>
      <c r="F284" s="59" t="inlineStr">
        <f aca="false">'Calcs - Motion Model'!T290</f>
        <is>
          <t/>
        </is>
      </c>
      <c r="G284" s="63" t="inlineStr">
        <f aca="false">'Calcs - Motion Model'!U290</f>
        <is>
          <t/>
        </is>
      </c>
      <c r="P284" s="54"/>
      <c r="Q284" s="79" t="str">
        <f aca="false">IMPRODUCT(IMEXP(IMPRODUCT(IMLN(COMPLEX(0,freq)),T280)),B284)</f>
        <v>0</v>
      </c>
      <c r="R284" s="77" t="str">
        <f aca="false">IMPRODUCT(IMEXP(IMPRODUCT(IMLN(COMPLEX(0,freq)),T280)),C284)</f>
        <v>0</v>
      </c>
      <c r="S284" s="77" t="str">
        <f aca="false">IMPRODUCT(IMEXP(IMPRODUCT(IMLN(COMPLEX(0,freq)),T280)),D284)</f>
        <v>3451.8</v>
      </c>
      <c r="T284" s="77" t="str">
        <f aca="false">IMPRODUCT(IMEXP(IMPRODUCT(IMLN(COMPLEX(0,freq)),T280)),E284)</f>
        <v>-0.10974</v>
      </c>
      <c r="U284" s="77" t="str">
        <f aca="false">IMPRODUCT(IMEXP(IMPRODUCT(IMLN(COMPLEX(0,freq)),T280)),F284)</f>
        <v>0.032672</v>
      </c>
      <c r="V284" s="80" t="str">
        <f aca="false">IMPRODUCT(IMEXP(IMPRODUCT(IMLN(COMPLEX(0,freq)),T280)),G284)</f>
        <v>0</v>
      </c>
    </row>
    <row collapsed="false" customFormat="false" customHeight="false" hidden="false" ht="14.5" outlineLevel="0" r="285">
      <c r="A285" s="54"/>
      <c r="B285" s="62" t="inlineStr">
        <f aca="false">'Calcs - Motion Model'!P291</f>
        <is>
          <t/>
        </is>
      </c>
      <c r="C285" s="59" t="inlineStr">
        <f aca="false">'Calcs - Motion Model'!Q291</f>
        <is>
          <t/>
        </is>
      </c>
      <c r="D285" s="59" t="inlineStr">
        <f aca="false">'Calcs - Motion Model'!R291</f>
        <is>
          <t/>
        </is>
      </c>
      <c r="E285" s="59" t="inlineStr">
        <f aca="false">'Calcs - Motion Model'!S291</f>
        <is>
          <t/>
        </is>
      </c>
      <c r="F285" s="59" t="inlineStr">
        <f aca="false">'Calcs - Motion Model'!T291</f>
        <is>
          <t/>
        </is>
      </c>
      <c r="G285" s="63" t="inlineStr">
        <f aca="false">'Calcs - Motion Model'!U291</f>
        <is>
          <t/>
        </is>
      </c>
      <c r="P285" s="54"/>
      <c r="Q285" s="79" t="str">
        <f aca="false">IMPRODUCT(IMEXP(IMPRODUCT(IMLN(COMPLEX(0,freq)),T280)),B285)</f>
        <v>0</v>
      </c>
      <c r="R285" s="77" t="str">
        <f aca="false">IMPRODUCT(IMEXP(IMPRODUCT(IMLN(COMPLEX(0,freq)),T280)),C285)</f>
        <v>0</v>
      </c>
      <c r="S285" s="77" t="str">
        <f aca="false">IMPRODUCT(IMEXP(IMPRODUCT(IMLN(COMPLEX(0,freq)),T280)),D285)</f>
        <v>-0.10974</v>
      </c>
      <c r="T285" s="77" t="str">
        <f aca="false">IMPRODUCT(IMEXP(IMPRODUCT(IMLN(COMPLEX(0,freq)),T280)),E285)</f>
        <v>-18824</v>
      </c>
      <c r="U285" s="77" t="str">
        <f aca="false">IMPRODUCT(IMEXP(IMPRODUCT(IMLN(COMPLEX(0,freq)),T280)),F285)</f>
        <v>0.0008636</v>
      </c>
      <c r="V285" s="80" t="str">
        <f aca="false">IMPRODUCT(IMEXP(IMPRODUCT(IMLN(COMPLEX(0,freq)),T280)),G285)</f>
        <v>0.0013691</v>
      </c>
    </row>
    <row collapsed="false" customFormat="false" customHeight="false" hidden="false" ht="14.5" outlineLevel="0" r="286">
      <c r="A286" s="54"/>
      <c r="B286" s="62" t="inlineStr">
        <f aca="false">'Calcs - Motion Model'!P292</f>
        <is>
          <t/>
        </is>
      </c>
      <c r="C286" s="59" t="inlineStr">
        <f aca="false">'Calcs - Motion Model'!Q292</f>
        <is>
          <t/>
        </is>
      </c>
      <c r="D286" s="59" t="inlineStr">
        <f aca="false">'Calcs - Motion Model'!R292</f>
        <is>
          <t/>
        </is>
      </c>
      <c r="E286" s="59" t="inlineStr">
        <f aca="false">'Calcs - Motion Model'!S292</f>
        <is>
          <t/>
        </is>
      </c>
      <c r="F286" s="59" t="inlineStr">
        <f aca="false">'Calcs - Motion Model'!T292</f>
        <is>
          <t/>
        </is>
      </c>
      <c r="G286" s="63" t="inlineStr">
        <f aca="false">'Calcs - Motion Model'!U292</f>
        <is>
          <t/>
        </is>
      </c>
      <c r="P286" s="54"/>
      <c r="Q286" s="79" t="str">
        <f aca="false">IMPRODUCT(IMEXP(IMPRODUCT(IMLN(COMPLEX(0,freq)),T280)),B286)</f>
        <v>0</v>
      </c>
      <c r="R286" s="77" t="str">
        <f aca="false">IMPRODUCT(IMEXP(IMPRODUCT(IMLN(COMPLEX(0,freq)),T280)),C286)</f>
        <v>0</v>
      </c>
      <c r="S286" s="77" t="str">
        <f aca="false">IMPRODUCT(IMEXP(IMPRODUCT(IMLN(COMPLEX(0,freq)),T280)),D286)</f>
        <v>0.032672</v>
      </c>
      <c r="T286" s="77" t="str">
        <f aca="false">IMPRODUCT(IMEXP(IMPRODUCT(IMLN(COMPLEX(0,freq)),T280)),E286)</f>
        <v>0.0008636</v>
      </c>
      <c r="U286" s="77" t="str">
        <f aca="false">IMPRODUCT(IMEXP(IMPRODUCT(IMLN(COMPLEX(0,freq)),T280)),F286)</f>
        <v>-5942.1</v>
      </c>
      <c r="V286" s="80" t="str">
        <f aca="false">IMPRODUCT(IMEXP(IMPRODUCT(IMLN(COMPLEX(0,freq)),T280)),G286)</f>
        <v>-0.00084838</v>
      </c>
    </row>
    <row collapsed="false" customFormat="false" customHeight="false" hidden="false" ht="14.5" outlineLevel="0" r="287">
      <c r="A287" s="54"/>
      <c r="B287" s="70" t="inlineStr">
        <f aca="false">'Calcs - Motion Model'!P293</f>
        <is>
          <t/>
        </is>
      </c>
      <c r="C287" s="59" t="inlineStr">
        <f aca="false">'Calcs - Motion Model'!Q293</f>
        <is>
          <t/>
        </is>
      </c>
      <c r="D287" s="59" t="inlineStr">
        <f aca="false">'Calcs - Motion Model'!R293</f>
        <is>
          <t/>
        </is>
      </c>
      <c r="E287" s="59" t="inlineStr">
        <f aca="false">'Calcs - Motion Model'!S293</f>
        <is>
          <t/>
        </is>
      </c>
      <c r="F287" s="59" t="inlineStr">
        <f aca="false">'Calcs - Motion Model'!T293</f>
        <is>
          <t/>
        </is>
      </c>
      <c r="G287" s="71" t="inlineStr">
        <f aca="false">'Calcs - Motion Model'!U293</f>
        <is>
          <t/>
        </is>
      </c>
      <c r="P287" s="54"/>
      <c r="Q287" s="81" t="str">
        <f aca="false">IMPRODUCT(IMEXP(IMPRODUCT(IMLN(COMPLEX(0,freq)),T280)),B287)</f>
        <v>0</v>
      </c>
      <c r="R287" s="77" t="str">
        <f aca="false">IMPRODUCT(IMEXP(IMPRODUCT(IMLN(COMPLEX(0,freq)),T280)),C287)</f>
        <v>0</v>
      </c>
      <c r="S287" s="77" t="str">
        <f aca="false">IMPRODUCT(IMEXP(IMPRODUCT(IMLN(COMPLEX(0,freq)),T280)),D287)</f>
        <v>0</v>
      </c>
      <c r="T287" s="77" t="str">
        <f aca="false">IMPRODUCT(IMEXP(IMPRODUCT(IMLN(COMPLEX(0,freq)),T280)),E287)</f>
        <v>0</v>
      </c>
      <c r="U287" s="77" t="str">
        <f aca="false">IMPRODUCT(IMEXP(IMPRODUCT(IMLN(COMPLEX(0,freq)),T280)),F287)</f>
        <v>0</v>
      </c>
      <c r="V287" s="82" t="str">
        <f aca="false">IMPRODUCT(IMEXP(IMPRODUCT(IMLN(COMPLEX(0,freq)),T280)),G287)</f>
        <v>0</v>
      </c>
    </row>
    <row collapsed="false" customFormat="false" customHeight="true" hidden="false" ht="18.65" outlineLevel="0" r="289">
      <c r="A289" s="50" t="s">
        <v>356</v>
      </c>
      <c r="B289" s="50"/>
      <c r="C289" s="50"/>
      <c r="D289" s="50"/>
      <c r="E289" s="50"/>
      <c r="F289" s="50"/>
      <c r="G289" s="50"/>
      <c r="P289" s="50" t="s">
        <v>356</v>
      </c>
      <c r="Q289" s="50"/>
      <c r="R289" s="50"/>
      <c r="S289" s="50"/>
      <c r="T289" s="50"/>
      <c r="U289" s="50"/>
      <c r="V289" s="50"/>
    </row>
    <row collapsed="false" customFormat="false" customHeight="false" hidden="false" ht="14.5" outlineLevel="0" r="290">
      <c r="A290" s="44" t="s">
        <v>191</v>
      </c>
      <c r="B290" s="44"/>
      <c r="C290" s="44"/>
      <c r="E290" s="20" t="n">
        <f aca="false">'Calcs - Motion Model'!S296</f>
        <v>1</v>
      </c>
      <c r="P290" s="44" t="s">
        <v>191</v>
      </c>
      <c r="Q290" s="44"/>
      <c r="R290" s="44"/>
      <c r="T290" s="20" t="n">
        <f aca="false">E290</f>
        <v>1</v>
      </c>
    </row>
    <row collapsed="false" customFormat="false" customHeight="false" hidden="false" ht="14.5" outlineLevel="0" r="291">
      <c r="A291" s="54"/>
      <c r="B291" s="54"/>
      <c r="C291" s="54"/>
      <c r="D291" s="54"/>
      <c r="E291" s="54"/>
      <c r="F291" s="54"/>
      <c r="G291" s="54"/>
      <c r="P291" s="54"/>
      <c r="Q291" s="54"/>
      <c r="R291" s="54"/>
      <c r="S291" s="54"/>
      <c r="T291" s="54"/>
      <c r="U291" s="54"/>
      <c r="V291" s="54"/>
    </row>
    <row collapsed="false" customFormat="false" customHeight="false" hidden="false" ht="14.5" outlineLevel="0" r="292">
      <c r="A292" s="54"/>
      <c r="B292" s="58" t="inlineStr">
        <f aca="false">'Calcs - Motion Model'!P298</f>
        <is>
          <t/>
        </is>
      </c>
      <c r="C292" s="59" t="inlineStr">
        <f aca="false">'Calcs - Motion Model'!Q298</f>
        <is>
          <t/>
        </is>
      </c>
      <c r="D292" s="59" t="inlineStr">
        <f aca="false">'Calcs - Motion Model'!R298</f>
        <is>
          <t/>
        </is>
      </c>
      <c r="E292" s="59" t="inlineStr">
        <f aca="false">'Calcs - Motion Model'!S298</f>
        <is>
          <t/>
        </is>
      </c>
      <c r="F292" s="59" t="inlineStr">
        <f aca="false">'Calcs - Motion Model'!T298</f>
        <is>
          <t/>
        </is>
      </c>
      <c r="G292" s="60" t="inlineStr">
        <f aca="false">'Calcs - Motion Model'!U298</f>
        <is>
          <t/>
        </is>
      </c>
      <c r="P292" s="54"/>
      <c r="Q292" s="76" t="str">
        <f aca="false">IMPRODUCT(IMEXP(IMPRODUCT(IMLN(COMPLEX(0,freq)),T290)),B292)</f>
        <v>-6.83164318827115e-22+1.95666037571741e-07i</v>
      </c>
      <c r="R292" s="77" t="str">
        <f aca="false">IMPRODUCT(IMEXP(IMPRODUCT(IMLN(COMPLEX(0,freq)),T290)),C292)</f>
        <v>-3.21635426670716e-23+9.21200474688162e-09i</v>
      </c>
      <c r="S292" s="77" t="str">
        <f aca="false">IMPRODUCT(IMEXP(IMPRODUCT(IMLN(COMPLEX(0,freq)),T290)),D292)</f>
        <v>-2.45051300231203e-23+7.01854818769841e-09i</v>
      </c>
      <c r="T292" s="77" t="str">
        <f aca="false">IMPRODUCT(IMEXP(IMPRODUCT(IMLN(COMPLEX(0,freq)),T290)),E292)</f>
        <v>-5.39181649752914e-23+1.54427762151971e-08i</v>
      </c>
      <c r="U292" s="77" t="str">
        <f aca="false">IMPRODUCT(IMEXP(IMPRODUCT(IMLN(COMPLEX(0,freq)),T290)),F292)</f>
        <v>3.34773446340516e-22-9.58829258561752e-08i</v>
      </c>
      <c r="V292" s="78" t="str">
        <f aca="false">IMPRODUCT(IMEXP(IMPRODUCT(IMLN(COMPLEX(0,freq)),T290)),G292)</f>
        <v>2.858068653887e-22-8.18583396706335e-08i</v>
      </c>
    </row>
    <row collapsed="false" customFormat="false" customHeight="false" hidden="false" ht="14.5" outlineLevel="0" r="293">
      <c r="A293" s="54"/>
      <c r="B293" s="62" t="inlineStr">
        <f aca="false">'Calcs - Motion Model'!P299</f>
        <is>
          <t/>
        </is>
      </c>
      <c r="C293" s="59" t="inlineStr">
        <f aca="false">'Calcs - Motion Model'!Q299</f>
        <is>
          <t/>
        </is>
      </c>
      <c r="D293" s="59" t="inlineStr">
        <f aca="false">'Calcs - Motion Model'!R299</f>
        <is>
          <t/>
        </is>
      </c>
      <c r="E293" s="59" t="inlineStr">
        <f aca="false">'Calcs - Motion Model'!S299</f>
        <is>
          <t/>
        </is>
      </c>
      <c r="F293" s="59" t="inlineStr">
        <f aca="false">'Calcs - Motion Model'!T299</f>
        <is>
          <t/>
        </is>
      </c>
      <c r="G293" s="63" t="inlineStr">
        <f aca="false">'Calcs - Motion Model'!U299</f>
        <is>
          <t/>
        </is>
      </c>
      <c r="P293" s="54"/>
      <c r="Q293" s="79" t="str">
        <f aca="false">IMPRODUCT(IMEXP(IMPRODUCT(IMLN(COMPLEX(0,freq)),T290)),B293)</f>
        <v>4.87910043452101e-23-1.39742990467698e-08i</v>
      </c>
      <c r="R293" s="77" t="str">
        <f aca="false">IMPRODUCT(IMEXP(IMPRODUCT(IMLN(COMPLEX(0,freq)),T290)),C293)</f>
        <v>-1.01452777005701e-21+2.90572302011261e-07i</v>
      </c>
      <c r="S293" s="77" t="str">
        <f aca="false">IMPRODUCT(IMEXP(IMPRODUCT(IMLN(COMPLEX(0,freq)),T290)),D293)</f>
        <v>3.07675709496175e-21-8.81218255624758e-07i</v>
      </c>
      <c r="T293" s="77" t="str">
        <f aca="false">IMPRODUCT(IMEXP(IMPRODUCT(IMLN(COMPLEX(0,freq)),T290)),E293)</f>
        <v>-1.75173437514352e-21+5.01716665546877e-07i</v>
      </c>
      <c r="U293" s="77" t="str">
        <f aca="false">IMPRODUCT(IMEXP(IMPRODUCT(IMLN(COMPLEX(0,freq)),T290)),F293)</f>
        <v>-5.70728474746518e-24+1.63463131936894e-09i</v>
      </c>
      <c r="V293" s="80" t="str">
        <f aca="false">IMPRODUCT(IMEXP(IMPRODUCT(IMLN(COMPLEX(0,freq)),T290)),G293)</f>
        <v>4.33198565632453e-23-1.24073000423364e-08i</v>
      </c>
    </row>
    <row collapsed="false" customFormat="false" customHeight="false" hidden="false" ht="14.5" outlineLevel="0" r="294">
      <c r="A294" s="54"/>
      <c r="B294" s="62" t="inlineStr">
        <f aca="false">'Calcs - Motion Model'!P300</f>
        <is>
          <t/>
        </is>
      </c>
      <c r="C294" s="59" t="inlineStr">
        <f aca="false">'Calcs - Motion Model'!Q300</f>
        <is>
          <t/>
        </is>
      </c>
      <c r="D294" s="59" t="inlineStr">
        <f aca="false">'Calcs - Motion Model'!R300</f>
        <is>
          <t/>
        </is>
      </c>
      <c r="E294" s="59" t="inlineStr">
        <f aca="false">'Calcs - Motion Model'!S300</f>
        <is>
          <t/>
        </is>
      </c>
      <c r="F294" s="59" t="inlineStr">
        <f aca="false">'Calcs - Motion Model'!T300</f>
        <is>
          <t/>
        </is>
      </c>
      <c r="G294" s="63" t="inlineStr">
        <f aca="false">'Calcs - Motion Model'!U300</f>
        <is>
          <t/>
        </is>
      </c>
      <c r="P294" s="54"/>
      <c r="Q294" s="79" t="str">
        <f aca="false">IMPRODUCT(IMEXP(IMPRODUCT(IMLN(COMPLEX(0,freq)),T290)),B294)</f>
        <v>-2.15627691217249e-20+6.17582253178229e-06i</v>
      </c>
      <c r="R294" s="77" t="str">
        <f aca="false">IMPRODUCT(IMEXP(IMPRODUCT(IMLN(COMPLEX(0,freq)),T290)),C294)</f>
        <v>-1.28184924351911e-18+0.000367136215009484i</v>
      </c>
      <c r="S294" s="77" t="str">
        <f aca="false">IMPRODUCT(IMEXP(IMPRODUCT(IMLN(COMPLEX(0,freq)),T290)),D294)</f>
        <v>-1.20252064639804e-17+0.00344415601773338i</v>
      </c>
      <c r="T294" s="77" t="str">
        <f aca="false">IMPRODUCT(IMEXP(IMPRODUCT(IMLN(COMPLEX(0,freq)),T290)),E294)</f>
        <v>-1.94394191865392e-18+0.000556767093963052i</v>
      </c>
      <c r="U294" s="77" t="str">
        <f aca="false">IMPRODUCT(IMEXP(IMPRODUCT(IMLN(COMPLEX(0,freq)),T290)),F294)</f>
        <v>1.0191162161649e-20-2.91886485208186e-06i</v>
      </c>
      <c r="V294" s="80" t="str">
        <f aca="false">IMPRODUCT(IMEXP(IMPRODUCT(IMLN(COMPLEX(0,freq)),T290)),G294)</f>
        <v>-2.92756634445085e-20+8.384883263964e-06i</v>
      </c>
    </row>
    <row collapsed="false" customFormat="false" customHeight="false" hidden="false" ht="14.5" outlineLevel="0" r="295">
      <c r="A295" s="54"/>
      <c r="B295" s="62" t="inlineStr">
        <f aca="false">'Calcs - Motion Model'!P301</f>
        <is>
          <t/>
        </is>
      </c>
      <c r="C295" s="59" t="inlineStr">
        <f aca="false">'Calcs - Motion Model'!Q301</f>
        <is>
          <t/>
        </is>
      </c>
      <c r="D295" s="59" t="inlineStr">
        <f aca="false">'Calcs - Motion Model'!R301</f>
        <is>
          <t/>
        </is>
      </c>
      <c r="E295" s="59" t="inlineStr">
        <f aca="false">'Calcs - Motion Model'!S301</f>
        <is>
          <t/>
        </is>
      </c>
      <c r="F295" s="59" t="inlineStr">
        <f aca="false">'Calcs - Motion Model'!T301</f>
        <is>
          <t/>
        </is>
      </c>
      <c r="G295" s="63" t="inlineStr">
        <f aca="false">'Calcs - Motion Model'!U301</f>
        <is>
          <t/>
        </is>
      </c>
      <c r="P295" s="54"/>
      <c r="Q295" s="79" t="str">
        <f aca="false">IMPRODUCT(IMEXP(IMPRODUCT(IMLN(COMPLEX(0,freq)),T290)),B295)</f>
        <v>1.04988281495962e-22-3.00698389328206e-08i</v>
      </c>
      <c r="R295" s="77" t="str">
        <f aca="false">IMPRODUCT(IMEXP(IMPRODUCT(IMLN(COMPLEX(0,freq)),T290)),C295)</f>
        <v>-1.01503302714695e-21+2.90717013393308e-07i</v>
      </c>
      <c r="S295" s="77" t="str">
        <f aca="false">IMPRODUCT(IMEXP(IMPRODUCT(IMLN(COMPLEX(0,freq)),T290)),D295)</f>
        <v>1.14525060752729e-20-3.28012810719119e-06i</v>
      </c>
      <c r="T295" s="77" t="str">
        <f aca="false">IMPRODUCT(IMEXP(IMPRODUCT(IMLN(COMPLEX(0,freq)),T290)),E295)</f>
        <v>-1.86569611640388e-21+5.34356605503741e-07i</v>
      </c>
      <c r="U295" s="77" t="str">
        <f aca="false">IMPRODUCT(IMEXP(IMPRODUCT(IMLN(COMPLEX(0,freq)),T290)),F295)</f>
        <v>-1.60830324207532e-23+4.60636356317521e-09i</v>
      </c>
      <c r="V295" s="80" t="str">
        <f aca="false">IMPRODUCT(IMEXP(IMPRODUCT(IMLN(COMPLEX(0,freq)),T290)),G295)</f>
        <v>5.58014366677863e-23-1.59821666657613e-08i</v>
      </c>
    </row>
    <row collapsed="false" customFormat="false" customHeight="false" hidden="false" ht="14.5" outlineLevel="0" r="296">
      <c r="A296" s="54"/>
      <c r="B296" s="62" t="inlineStr">
        <f aca="false">'Calcs - Motion Model'!P302</f>
        <is>
          <t/>
        </is>
      </c>
      <c r="C296" s="59" t="inlineStr">
        <f aca="false">'Calcs - Motion Model'!Q302</f>
        <is>
          <t/>
        </is>
      </c>
      <c r="D296" s="59" t="inlineStr">
        <f aca="false">'Calcs - Motion Model'!R302</f>
        <is>
          <t/>
        </is>
      </c>
      <c r="E296" s="59" t="inlineStr">
        <f aca="false">'Calcs - Motion Model'!S302</f>
        <is>
          <t/>
        </is>
      </c>
      <c r="F296" s="59" t="inlineStr">
        <f aca="false">'Calcs - Motion Model'!T302</f>
        <is>
          <t/>
        </is>
      </c>
      <c r="G296" s="63" t="inlineStr">
        <f aca="false">'Calcs - Motion Model'!U302</f>
        <is>
          <t/>
        </is>
      </c>
      <c r="P296" s="54"/>
      <c r="Q296" s="79" t="str">
        <f aca="false">IMPRODUCT(IMEXP(IMPRODUCT(IMLN(COMPLEX(0,freq)),T290)),B296)</f>
        <v>3.397711864363e-22-9.73143355103479e-08i</v>
      </c>
      <c r="R296" s="77" t="str">
        <f aca="false">IMPRODUCT(IMEXP(IMPRODUCT(IMLN(COMPLEX(0,freq)),T290)),C296)</f>
        <v>-8.03644035651287e-24+2.30172799926109e-09i</v>
      </c>
      <c r="S296" s="77" t="str">
        <f aca="false">IMPRODUCT(IMEXP(IMPRODUCT(IMLN(COMPLEX(0,freq)),T290)),D296)</f>
        <v>-2.1201206278453e-22+6.07226681769342e-08i</v>
      </c>
      <c r="T296" s="77" t="str">
        <f aca="false">IMPRODUCT(IMEXP(IMPRODUCT(IMLN(COMPLEX(0,freq)),T290)),E296)</f>
        <v>-1.02275916817894e-23+2.92929868133798e-09i</v>
      </c>
      <c r="U296" s="77" t="str">
        <f aca="false">IMPRODUCT(IMEXP(IMPRODUCT(IMLN(COMPLEX(0,freq)),T290)),F296)</f>
        <v>-1.6636242160879e-22+4.76480913009583e-08i</v>
      </c>
      <c r="V296" s="80" t="str">
        <f aca="false">IMPRODUCT(IMEXP(IMPRODUCT(IMLN(COMPLEX(0,freq)),T290)),G296)</f>
        <v>-1.41907488576447e-22+4.06439201028255e-08i</v>
      </c>
    </row>
    <row collapsed="false" customFormat="false" customHeight="false" hidden="false" ht="14.5" outlineLevel="0" r="297">
      <c r="A297" s="54"/>
      <c r="B297" s="70" t="inlineStr">
        <f aca="false">'Calcs - Motion Model'!P303</f>
        <is>
          <t/>
        </is>
      </c>
      <c r="C297" s="59" t="inlineStr">
        <f aca="false">'Calcs - Motion Model'!Q303</f>
        <is>
          <t/>
        </is>
      </c>
      <c r="D297" s="59" t="inlineStr">
        <f aca="false">'Calcs - Motion Model'!R303</f>
        <is>
          <t/>
        </is>
      </c>
      <c r="E297" s="59" t="inlineStr">
        <f aca="false">'Calcs - Motion Model'!S303</f>
        <is>
          <t/>
        </is>
      </c>
      <c r="F297" s="59" t="inlineStr">
        <f aca="false">'Calcs - Motion Model'!T303</f>
        <is>
          <t/>
        </is>
      </c>
      <c r="G297" s="71" t="inlineStr">
        <f aca="false">'Calcs - Motion Model'!U303</f>
        <is>
          <t/>
        </is>
      </c>
      <c r="P297" s="54"/>
      <c r="Q297" s="81" t="str">
        <f aca="false">IMPRODUCT(IMEXP(IMPRODUCT(IMLN(COMPLEX(0,freq)),T290)),B297)</f>
        <v>-2.71746517185739e-23+7.78312958922412e-09i</v>
      </c>
      <c r="R297" s="77" t="str">
        <f aca="false">IMPRODUCT(IMEXP(IMPRODUCT(IMLN(COMPLEX(0,freq)),T290)),C297)</f>
        <v>6.25164798737604e-23-1.7905431479257e-08i</v>
      </c>
      <c r="S297" s="77" t="str">
        <f aca="false">IMPRODUCT(IMEXP(IMPRODUCT(IMLN(COMPLEX(0,freq)),T290)),D297)</f>
        <v>3.83835052121366e-23-1.09934728234448e-08i</v>
      </c>
      <c r="T297" s="77" t="str">
        <f aca="false">IMPRODUCT(IMEXP(IMPRODUCT(IMLN(COMPLEX(0,freq)),T290)),E297)</f>
        <v>-6.43827100207659e-23+1.84399410372041e-08i</v>
      </c>
      <c r="U297" s="77" t="str">
        <f aca="false">IMPRODUCT(IMEXP(IMPRODUCT(IMLN(COMPLEX(0,freq)),T290)),F297)</f>
        <v>1.88814505110826e-23-5.40786235945878e-09i</v>
      </c>
      <c r="V297" s="82" t="str">
        <f aca="false">IMPRODUCT(IMEXP(IMPRODUCT(IMLN(COMPLEX(0,freq)),T290)),G297)</f>
        <v>-4.88792898017086e-25+1.39995850064902e-10i</v>
      </c>
    </row>
    <row collapsed="false" customFormat="false" customHeight="true" hidden="false" ht="18.65" outlineLevel="0" r="299">
      <c r="A299" s="50" t="s">
        <v>356</v>
      </c>
      <c r="B299" s="50"/>
      <c r="C299" s="50"/>
      <c r="D299" s="50"/>
      <c r="E299" s="50"/>
      <c r="F299" s="50"/>
      <c r="G299" s="50"/>
      <c r="P299" s="50" t="s">
        <v>356</v>
      </c>
      <c r="Q299" s="50"/>
      <c r="R299" s="50"/>
      <c r="S299" s="50"/>
      <c r="T299" s="50"/>
      <c r="U299" s="50"/>
      <c r="V299" s="50"/>
    </row>
    <row collapsed="false" customFormat="false" customHeight="false" hidden="false" ht="14.5" outlineLevel="0" r="300">
      <c r="A300" s="44" t="s">
        <v>191</v>
      </c>
      <c r="B300" s="44"/>
      <c r="C300" s="44"/>
      <c r="E300" s="20" t="n">
        <f aca="false">'Calcs - Motion Model'!S306</f>
        <v>2</v>
      </c>
      <c r="P300" s="44" t="s">
        <v>191</v>
      </c>
      <c r="Q300" s="44"/>
      <c r="R300" s="44"/>
      <c r="T300" s="20" t="n">
        <f aca="false">E300</f>
        <v>2</v>
      </c>
    </row>
    <row collapsed="false" customFormat="false" customHeight="false" hidden="false" ht="14.5" outlineLevel="0" r="301">
      <c r="A301" s="54"/>
      <c r="B301" s="54"/>
      <c r="C301" s="54"/>
      <c r="D301" s="54"/>
      <c r="E301" s="54"/>
      <c r="F301" s="54"/>
      <c r="G301" s="54"/>
      <c r="P301" s="54"/>
      <c r="Q301" s="54"/>
      <c r="R301" s="54"/>
      <c r="S301" s="54"/>
      <c r="T301" s="54"/>
      <c r="U301" s="54"/>
      <c r="V301" s="54"/>
    </row>
    <row collapsed="false" customFormat="false" customHeight="false" hidden="false" ht="14.5" outlineLevel="0" r="302">
      <c r="A302" s="54"/>
      <c r="B302" s="58" t="inlineStr">
        <f aca="false">'Calcs - Motion Model'!P308</f>
        <is>
          <t/>
        </is>
      </c>
      <c r="C302" s="59" t="inlineStr">
        <f aca="false">'Calcs - Motion Model'!Q308</f>
        <is>
          <t/>
        </is>
      </c>
      <c r="D302" s="59" t="inlineStr">
        <f aca="false">'Calcs - Motion Model'!R308</f>
        <is>
          <t/>
        </is>
      </c>
      <c r="E302" s="59" t="inlineStr">
        <f aca="false">'Calcs - Motion Model'!S308</f>
        <is>
          <t/>
        </is>
      </c>
      <c r="F302" s="59" t="inlineStr">
        <f aca="false">'Calcs - Motion Model'!T308</f>
        <is>
          <t/>
        </is>
      </c>
      <c r="G302" s="60" t="inlineStr">
        <f aca="false">'Calcs - Motion Model'!U308</f>
        <is>
          <t/>
        </is>
      </c>
      <c r="P302" s="54"/>
      <c r="Q302" s="76" t="str">
        <f aca="false">IMPRODUCT(IMEXP(IMPRODUCT(IMLN(COMPLEX(0,freq)),T300)),B302)</f>
        <v>-23.088320684573-1.61224881630825e-13i</v>
      </c>
      <c r="R302" s="77" t="str">
        <f aca="false">IMPRODUCT(IMEXP(IMPRODUCT(IMLN(COMPLEX(0,freq)),T300)),C302)</f>
        <v>0.001099852835728+7.68023130283602e-18i</v>
      </c>
      <c r="S302" s="77" t="str">
        <f aca="false">IMPRODUCT(IMEXP(IMPRODUCT(IMLN(COMPLEX(0,freq)),T300)),D302)</f>
        <v>0.00222599287292619+1.55440251524392e-17i</v>
      </c>
      <c r="T302" s="77" t="str">
        <f aca="false">IMPRODUCT(IMEXP(IMPRODUCT(IMLN(COMPLEX(0,freq)),T300)),E302)</f>
        <v>0.0014445560799957+1.00872811924347e-17i</v>
      </c>
      <c r="U302" s="77" t="str">
        <f aca="false">IMPRODUCT(IMEXP(IMPRODUCT(IMLN(COMPLEX(0,freq)),T300)),F302)</f>
        <v>11.5168568622865+8.04217816336014e-14i</v>
      </c>
      <c r="V302" s="78" t="str">
        <f aca="false">IMPRODUCT(IMEXP(IMPRODUCT(IMLN(COMPLEX(0,freq)),T300)),G302)</f>
        <v>1.93739661401157+1.35287682475185e-14i</v>
      </c>
    </row>
    <row collapsed="false" customFormat="false" customHeight="false" hidden="false" ht="14.5" outlineLevel="0" r="303">
      <c r="A303" s="54"/>
      <c r="B303" s="62" t="inlineStr">
        <f aca="false">'Calcs - Motion Model'!P309</f>
        <is>
          <t/>
        </is>
      </c>
      <c r="C303" s="59" t="inlineStr">
        <f aca="false">'Calcs - Motion Model'!Q309</f>
        <is>
          <t/>
        </is>
      </c>
      <c r="D303" s="59" t="inlineStr">
        <f aca="false">'Calcs - Motion Model'!R309</f>
        <is>
          <t/>
        </is>
      </c>
      <c r="E303" s="59" t="inlineStr">
        <f aca="false">'Calcs - Motion Model'!S309</f>
        <is>
          <t/>
        </is>
      </c>
      <c r="F303" s="59" t="inlineStr">
        <f aca="false">'Calcs - Motion Model'!T309</f>
        <is>
          <t/>
        </is>
      </c>
      <c r="G303" s="63" t="inlineStr">
        <f aca="false">'Calcs - Motion Model'!U309</f>
        <is>
          <t/>
        </is>
      </c>
      <c r="P303" s="54"/>
      <c r="Q303" s="79" t="str">
        <f aca="false">IMPRODUCT(IMEXP(IMPRODUCT(IMLN(COMPLEX(0,freq)),T300)),B303)</f>
        <v>0.00113609230484512+7.93329016314006e-18i</v>
      </c>
      <c r="R303" s="77" t="str">
        <f aca="false">IMPRODUCT(IMEXP(IMPRODUCT(IMLN(COMPLEX(0,freq)),T300)),C303)</f>
        <v>-41.2820451445728-2.88270980503111e-13i</v>
      </c>
      <c r="S303" s="77" t="str">
        <f aca="false">IMPRODUCT(IMEXP(IMPRODUCT(IMLN(COMPLEX(0,freq)),T300)),D303)</f>
        <v>-1.03407574544572-7.22091233634809e-15i</v>
      </c>
      <c r="T303" s="77" t="str">
        <f aca="false">IMPRODUCT(IMEXP(IMPRODUCT(IMLN(COMPLEX(0,freq)),T300)),E303)</f>
        <v>-64.3162644891458-4.49118074495903e-13i</v>
      </c>
      <c r="U303" s="77" t="str">
        <f aca="false">IMPRODUCT(IMEXP(IMPRODUCT(IMLN(COMPLEX(0,freq)),T300)),F303)</f>
        <v>-0.000669780448131697-4.67705187154762e-18i</v>
      </c>
      <c r="V303" s="80" t="str">
        <f aca="false">IMPRODUCT(IMEXP(IMPRODUCT(IMLN(COMPLEX(0,freq)),T300)),G303)</f>
        <v>0.00911640685371935+6.36595288141255e-17i</v>
      </c>
    </row>
    <row collapsed="false" customFormat="false" customHeight="false" hidden="false" ht="14.5" outlineLevel="0" r="304">
      <c r="A304" s="54"/>
      <c r="B304" s="62" t="inlineStr">
        <f aca="false">'Calcs - Motion Model'!P310</f>
        <is>
          <t/>
        </is>
      </c>
      <c r="C304" s="59" t="inlineStr">
        <f aca="false">'Calcs - Motion Model'!Q310</f>
        <is>
          <t/>
        </is>
      </c>
      <c r="D304" s="59" t="inlineStr">
        <f aca="false">'Calcs - Motion Model'!R310</f>
        <is>
          <t/>
        </is>
      </c>
      <c r="E304" s="59" t="inlineStr">
        <f aca="false">'Calcs - Motion Model'!S310</f>
        <is>
          <t/>
        </is>
      </c>
      <c r="F304" s="59" t="inlineStr">
        <f aca="false">'Calcs - Motion Model'!T310</f>
        <is>
          <t/>
        </is>
      </c>
      <c r="G304" s="63" t="inlineStr">
        <f aca="false">'Calcs - Motion Model'!U310</f>
        <is>
          <t/>
        </is>
      </c>
      <c r="P304" s="54"/>
      <c r="Q304" s="79" t="str">
        <f aca="false">IMPRODUCT(IMEXP(IMPRODUCT(IMLN(COMPLEX(0,freq)),T300)),B304)</f>
        <v>0.0020688443871879+1.44466631416738e-17i</v>
      </c>
      <c r="R304" s="77" t="str">
        <f aca="false">IMPRODUCT(IMEXP(IMPRODUCT(IMLN(COMPLEX(0,freq)),T300)),C304)</f>
        <v>-1.05247722368596-7.34940917211393e-15i</v>
      </c>
      <c r="S304" s="77" t="str">
        <f aca="false">IMPRODUCT(IMEXP(IMPRODUCT(IMLN(COMPLEX(0,freq)),T300)),D304)</f>
        <v>-17.6589303879449-1.23311651826879e-13i</v>
      </c>
      <c r="T304" s="77" t="str">
        <f aca="false">IMPRODUCT(IMEXP(IMPRODUCT(IMLN(COMPLEX(0,freq)),T300)),E304)</f>
        <v>-1.97912545280608-1.38201591714037e-14i</v>
      </c>
      <c r="U304" s="77" t="str">
        <f aca="false">IMPRODUCT(IMEXP(IMPRODUCT(IMLN(COMPLEX(0,freq)),T300)),F304)</f>
        <v>-0.00185113099859759-1.29263786747151e-17i</v>
      </c>
      <c r="V304" s="80" t="str">
        <f aca="false">IMPRODUCT(IMEXP(IMPRODUCT(IMLN(COMPLEX(0,freq)),T300)),G304)</f>
        <v>-0.000637595569270689-4.45230606367535e-18i</v>
      </c>
    </row>
    <row collapsed="false" customFormat="false" customHeight="false" hidden="false" ht="14.5" outlineLevel="0" r="305">
      <c r="A305" s="54"/>
      <c r="B305" s="62" t="inlineStr">
        <f aca="false">'Calcs - Motion Model'!P311</f>
        <is>
          <t/>
        </is>
      </c>
      <c r="C305" s="59" t="inlineStr">
        <f aca="false">'Calcs - Motion Model'!Q311</f>
        <is>
          <t/>
        </is>
      </c>
      <c r="D305" s="59" t="inlineStr">
        <f aca="false">'Calcs - Motion Model'!R311</f>
        <is>
          <t/>
        </is>
      </c>
      <c r="E305" s="59" t="inlineStr">
        <f aca="false">'Calcs - Motion Model'!S311</f>
        <is>
          <t/>
        </is>
      </c>
      <c r="F305" s="59" t="inlineStr">
        <f aca="false">'Calcs - Motion Model'!T311</f>
        <is>
          <t/>
        </is>
      </c>
      <c r="G305" s="63" t="inlineStr">
        <f aca="false">'Calcs - Motion Model'!U311</f>
        <is>
          <t/>
        </is>
      </c>
      <c r="P305" s="54"/>
      <c r="Q305" s="79" t="str">
        <f aca="false">IMPRODUCT(IMEXP(IMPRODUCT(IMLN(COMPLEX(0,freq)),T300)),B305)</f>
        <v>0.0016216934055268+1.13242245254436e-17i</v>
      </c>
      <c r="R305" s="77" t="str">
        <f aca="false">IMPRODUCT(IMEXP(IMPRODUCT(IMLN(COMPLEX(0,freq)),T300)),C305)</f>
        <v>-64.3086801891458-4.49065113612067e-13i</v>
      </c>
      <c r="S305" s="77" t="str">
        <f aca="false">IMPRODUCT(IMEXP(IMPRODUCT(IMLN(COMPLEX(0,freq)),T300)),D305)</f>
        <v>-1.95321706244572-1.36392418484784e-14i</v>
      </c>
      <c r="T305" s="77" t="str">
        <f aca="false">IMPRODUCT(IMEXP(IMPRODUCT(IMLN(COMPLEX(0,freq)),T300)),E305)</f>
        <v>-122.935319189145-8.58452745667249e-13i</v>
      </c>
      <c r="U305" s="77" t="str">
        <f aca="false">IMPRODUCT(IMEXP(IMPRODUCT(IMLN(COMPLEX(0,freq)),T300)),F305)</f>
        <v>-0.000539667226507934-3.76847610107536e-18i</v>
      </c>
      <c r="V305" s="80" t="str">
        <f aca="false">IMPRODUCT(IMEXP(IMPRODUCT(IMLN(COMPLEX(0,freq)),T300)),G305)</f>
        <v>0.0141941538891462+9.9117246849243e-17i</v>
      </c>
    </row>
    <row collapsed="false" customFormat="false" customHeight="false" hidden="false" ht="14.5" outlineLevel="0" r="306">
      <c r="A306" s="54"/>
      <c r="B306" s="62" t="inlineStr">
        <f aca="false">'Calcs - Motion Model'!P312</f>
        <is>
          <t/>
        </is>
      </c>
      <c r="C306" s="59" t="inlineStr">
        <f aca="false">'Calcs - Motion Model'!Q312</f>
        <is>
          <t/>
        </is>
      </c>
      <c r="D306" s="59" t="inlineStr">
        <f aca="false">'Calcs - Motion Model'!R312</f>
        <is>
          <t/>
        </is>
      </c>
      <c r="E306" s="59" t="inlineStr">
        <f aca="false">'Calcs - Motion Model'!S312</f>
        <is>
          <t/>
        </is>
      </c>
      <c r="F306" s="59" t="inlineStr">
        <f aca="false">'Calcs - Motion Model'!T312</f>
        <is>
          <t/>
        </is>
      </c>
      <c r="G306" s="63" t="inlineStr">
        <f aca="false">'Calcs - Motion Model'!U312</f>
        <is>
          <t/>
        </is>
      </c>
      <c r="P306" s="54"/>
      <c r="Q306" s="79" t="str">
        <f aca="false">IMPRODUCT(IMEXP(IMPRODUCT(IMLN(COMPLEX(0,freq)),T300)),B306)</f>
        <v>11.5158456222865+8.04147201824232e-14i</v>
      </c>
      <c r="R306" s="77" t="str">
        <f aca="false">IMPRODUCT(IMEXP(IMPRODUCT(IMLN(COMPLEX(0,freq)),T300)),C306)</f>
        <v>-0.000551843601173735-3.85350327091617e-18i</v>
      </c>
      <c r="S306" s="77" t="str">
        <f aca="false">IMPRODUCT(IMEXP(IMPRODUCT(IMLN(COMPLEX(0,freq)),T300)),D306)</f>
        <v>-0.00198660698295365-1.38724024171963e-17i</v>
      </c>
      <c r="T306" s="77" t="str">
        <f aca="false">IMPRODUCT(IMEXP(IMPRODUCT(IMLN(COMPLEX(0,freq)),T300)),E306)</f>
        <v>-0.000306383629732299-2.13946545147469e-18i</v>
      </c>
      <c r="U306" s="77" t="str">
        <f aca="false">IMPRODUCT(IMEXP(IMPRODUCT(IMLN(COMPLEX(0,freq)),T300)),F306)</f>
        <v>-5.7455701333719-4.01211018033648e-14i</v>
      </c>
      <c r="V306" s="80" t="str">
        <f aca="false">IMPRODUCT(IMEXP(IMPRODUCT(IMLN(COMPLEX(0,freq)),T300)),G306)</f>
        <v>-0.985488392228649-6.8816286622257e-15i</v>
      </c>
    </row>
    <row collapsed="false" customFormat="false" customHeight="false" hidden="false" ht="14.5" outlineLevel="0" r="307">
      <c r="A307" s="54"/>
      <c r="B307" s="70" t="inlineStr">
        <f aca="false">'Calcs - Motion Model'!P313</f>
        <is>
          <t/>
        </is>
      </c>
      <c r="C307" s="59" t="inlineStr">
        <f aca="false">'Calcs - Motion Model'!Q313</f>
        <is>
          <t/>
        </is>
      </c>
      <c r="D307" s="59" t="inlineStr">
        <f aca="false">'Calcs - Motion Model'!R313</f>
        <is>
          <t/>
        </is>
      </c>
      <c r="E307" s="59" t="inlineStr">
        <f aca="false">'Calcs - Motion Model'!S313</f>
        <is>
          <t/>
        </is>
      </c>
      <c r="F307" s="59" t="inlineStr">
        <f aca="false">'Calcs - Motion Model'!T313</f>
        <is>
          <t/>
        </is>
      </c>
      <c r="G307" s="71" t="inlineStr">
        <f aca="false">'Calcs - Motion Model'!U313</f>
        <is>
          <t/>
        </is>
      </c>
      <c r="P307" s="54"/>
      <c r="Q307" s="81" t="str">
        <f aca="false">IMPRODUCT(IMEXP(IMPRODUCT(IMLN(COMPLEX(0,freq)),T300)),B307)</f>
        <v>1.91188108256584+1.33505942437316e-14i</v>
      </c>
      <c r="R307" s="77" t="str">
        <f aca="false">IMPRODUCT(IMEXP(IMPRODUCT(IMLN(COMPLEX(0,freq)),T300)),C307)</f>
        <v>0.00927172488651216+6.47441088402893e-17i</v>
      </c>
      <c r="S307" s="77" t="str">
        <f aca="false">IMPRODUCT(IMEXP(IMPRODUCT(IMLN(COMPLEX(0,freq)),T300)),D307)</f>
        <v>-0.0013135544716628-9.1725018507292e-18i</v>
      </c>
      <c r="T307" s="77" t="str">
        <f aca="false">IMPRODUCT(IMEXP(IMPRODUCT(IMLN(COMPLEX(0,freq)),T300)),E307)</f>
        <v>0.0151573744282196+1.05843379923973e-16i</v>
      </c>
      <c r="U307" s="77" t="str">
        <f aca="false">IMPRODUCT(IMEXP(IMPRODUCT(IMLN(COMPLEX(0,freq)),T300)),F307)</f>
        <v>-0.971981335782918-6.78730939117975e-15i</v>
      </c>
      <c r="V307" s="82" t="str">
        <f aca="false">IMPRODUCT(IMEXP(IMPRODUCT(IMLN(COMPLEX(0,freq)),T300)),G307)</f>
        <v>-89.7926284337187-6.27018573084008e-13i</v>
      </c>
    </row>
    <row collapsed="false" customFormat="false" customHeight="true" hidden="false" ht="24.25" outlineLevel="0" r="310">
      <c r="A310" s="17" t="s">
        <v>364</v>
      </c>
      <c r="B310" s="17"/>
      <c r="C310" s="17"/>
      <c r="D310" s="17"/>
      <c r="E310" s="17"/>
      <c r="F310" s="17"/>
      <c r="G310" s="17"/>
      <c r="H310" s="17"/>
      <c r="I310" s="17"/>
      <c r="J310" s="17"/>
      <c r="P310" s="17" t="s">
        <v>364</v>
      </c>
      <c r="Q310" s="17"/>
      <c r="R310" s="17"/>
      <c r="S310" s="17"/>
      <c r="T310" s="17"/>
      <c r="U310" s="17"/>
      <c r="V310" s="17"/>
      <c r="W310" s="17"/>
      <c r="X310" s="17"/>
      <c r="Y310" s="17"/>
    </row>
    <row collapsed="false" customFormat="false" customHeight="true" hidden="false" ht="58.75" outlineLevel="0" r="311">
      <c r="A311" s="16" t="s">
        <v>365</v>
      </c>
      <c r="B311" s="16"/>
      <c r="C311" s="16"/>
      <c r="D311" s="16"/>
      <c r="E311" s="16"/>
      <c r="F311" s="16"/>
      <c r="G311" s="16"/>
      <c r="H311" s="16"/>
      <c r="I311" s="16"/>
      <c r="J311" s="16"/>
      <c r="P311" s="16" t="s">
        <v>373</v>
      </c>
      <c r="Q311" s="16"/>
      <c r="R311" s="16"/>
      <c r="S311" s="16"/>
      <c r="T311" s="16"/>
      <c r="U311" s="16"/>
      <c r="V311" s="16"/>
      <c r="W311" s="16"/>
      <c r="X311" s="16"/>
      <c r="Y311" s="16"/>
    </row>
    <row collapsed="false" customFormat="false" customHeight="true" hidden="false" ht="18.65" outlineLevel="0" r="312">
      <c r="A312" s="50" t="s">
        <v>356</v>
      </c>
      <c r="B312" s="50"/>
      <c r="C312" s="50"/>
      <c r="D312" s="50"/>
      <c r="E312" s="50"/>
      <c r="F312" s="50"/>
      <c r="G312" s="50"/>
      <c r="P312" s="50" t="s">
        <v>356</v>
      </c>
      <c r="Q312" s="50"/>
      <c r="R312" s="50"/>
      <c r="S312" s="50"/>
      <c r="T312" s="50"/>
      <c r="U312" s="50"/>
      <c r="V312" s="50"/>
    </row>
    <row collapsed="false" customFormat="false" customHeight="false" hidden="false" ht="14.5" outlineLevel="0" r="313">
      <c r="A313" s="44" t="s">
        <v>191</v>
      </c>
      <c r="B313" s="44"/>
      <c r="C313" s="44"/>
      <c r="E313" s="20" t="n">
        <f aca="false">'Calcs - Motion Model'!S319</f>
        <v>0</v>
      </c>
      <c r="P313" s="44" t="s">
        <v>191</v>
      </c>
      <c r="Q313" s="44"/>
      <c r="R313" s="44"/>
      <c r="T313" s="20" t="n">
        <f aca="false">E313</f>
        <v>0</v>
      </c>
    </row>
    <row collapsed="false" customFormat="false" customHeight="false" hidden="false" ht="14.5" outlineLevel="0" r="314">
      <c r="A314" s="54"/>
      <c r="B314" s="54"/>
      <c r="C314" s="54"/>
      <c r="D314" s="54"/>
      <c r="E314" s="54"/>
      <c r="F314" s="54"/>
      <c r="G314" s="54"/>
      <c r="P314" s="54"/>
      <c r="Q314" s="54"/>
      <c r="R314" s="54"/>
      <c r="S314" s="54"/>
      <c r="T314" s="54"/>
      <c r="U314" s="54"/>
      <c r="V314" s="54"/>
    </row>
    <row collapsed="false" customFormat="false" customHeight="false" hidden="false" ht="14.5" outlineLevel="0" r="315">
      <c r="A315" s="54"/>
      <c r="B315" s="58" t="inlineStr">
        <f aca="false">'Calcs - Motion Model'!P321</f>
        <is>
          <t/>
        </is>
      </c>
      <c r="C315" s="59" t="inlineStr">
        <f aca="false">'Calcs - Motion Model'!Q321</f>
        <is>
          <t/>
        </is>
      </c>
      <c r="D315" s="59" t="inlineStr">
        <f aca="false">'Calcs - Motion Model'!R321</f>
        <is>
          <t/>
        </is>
      </c>
      <c r="E315" s="59" t="inlineStr">
        <f aca="false">'Calcs - Motion Model'!S321</f>
        <is>
          <t/>
        </is>
      </c>
      <c r="F315" s="59" t="inlineStr">
        <f aca="false">'Calcs - Motion Model'!T321</f>
        <is>
          <t/>
        </is>
      </c>
      <c r="G315" s="60" t="inlineStr">
        <f aca="false">'Calcs - Motion Model'!U321</f>
        <is>
          <t/>
        </is>
      </c>
      <c r="P315" s="54"/>
      <c r="Q315" s="76" t="str">
        <f aca="false">IMPRODUCT(IMEXP(IMPRODUCT(IMLN(COMPLEX(0,freq)),T313)),B315)</f>
        <v>0</v>
      </c>
      <c r="R315" s="77" t="str">
        <f aca="false">IMPRODUCT(IMEXP(IMPRODUCT(IMLN(COMPLEX(0,freq)),T313)),C315)</f>
        <v>0</v>
      </c>
      <c r="S315" s="77" t="str">
        <f aca="false">IMPRODUCT(IMEXP(IMPRODUCT(IMLN(COMPLEX(0,freq)),T313)),D315)</f>
        <v>0</v>
      </c>
      <c r="T315" s="77" t="str">
        <f aca="false">IMPRODUCT(IMEXP(IMPRODUCT(IMLN(COMPLEX(0,freq)),T313)),E315)</f>
        <v>0</v>
      </c>
      <c r="U315" s="77" t="str">
        <f aca="false">IMPRODUCT(IMEXP(IMPRODUCT(IMLN(COMPLEX(0,freq)),T313)),F315)</f>
        <v>0</v>
      </c>
      <c r="V315" s="78" t="str">
        <f aca="false">IMPRODUCT(IMEXP(IMPRODUCT(IMLN(COMPLEX(0,freq)),T313)),G315)</f>
        <v>0</v>
      </c>
    </row>
    <row collapsed="false" customFormat="false" customHeight="false" hidden="false" ht="14.5" outlineLevel="0" r="316">
      <c r="A316" s="54"/>
      <c r="B316" s="62" t="inlineStr">
        <f aca="false">'Calcs - Motion Model'!P322</f>
        <is>
          <t/>
        </is>
      </c>
      <c r="C316" s="59" t="inlineStr">
        <f aca="false">'Calcs - Motion Model'!Q322</f>
        <is>
          <t/>
        </is>
      </c>
      <c r="D316" s="59" t="inlineStr">
        <f aca="false">'Calcs - Motion Model'!R322</f>
        <is>
          <t/>
        </is>
      </c>
      <c r="E316" s="59" t="inlineStr">
        <f aca="false">'Calcs - Motion Model'!S322</f>
        <is>
          <t/>
        </is>
      </c>
      <c r="F316" s="59" t="inlineStr">
        <f aca="false">'Calcs - Motion Model'!T322</f>
        <is>
          <t/>
        </is>
      </c>
      <c r="G316" s="63" t="inlineStr">
        <f aca="false">'Calcs - Motion Model'!U322</f>
        <is>
          <t/>
        </is>
      </c>
      <c r="P316" s="54"/>
      <c r="Q316" s="79" t="str">
        <f aca="false">IMPRODUCT(IMEXP(IMPRODUCT(IMLN(COMPLEX(0,freq)),T313)),B316)</f>
        <v>0</v>
      </c>
      <c r="R316" s="77" t="str">
        <f aca="false">IMPRODUCT(IMEXP(IMPRODUCT(IMLN(COMPLEX(0,freq)),T313)),C316)</f>
        <v>0</v>
      </c>
      <c r="S316" s="77" t="str">
        <f aca="false">IMPRODUCT(IMEXP(IMPRODUCT(IMLN(COMPLEX(0,freq)),T313)),D316)</f>
        <v>0</v>
      </c>
      <c r="T316" s="77" t="str">
        <f aca="false">IMPRODUCT(IMEXP(IMPRODUCT(IMLN(COMPLEX(0,freq)),T313)),E316)</f>
        <v>0</v>
      </c>
      <c r="U316" s="77" t="str">
        <f aca="false">IMPRODUCT(IMEXP(IMPRODUCT(IMLN(COMPLEX(0,freq)),T313)),F316)</f>
        <v>0</v>
      </c>
      <c r="V316" s="80" t="str">
        <f aca="false">IMPRODUCT(IMEXP(IMPRODUCT(IMLN(COMPLEX(0,freq)),T313)),G316)</f>
        <v>0</v>
      </c>
    </row>
    <row collapsed="false" customFormat="false" customHeight="false" hidden="false" ht="14.5" outlineLevel="0" r="317">
      <c r="A317" s="54"/>
      <c r="B317" s="62" t="inlineStr">
        <f aca="false">'Calcs - Motion Model'!P323</f>
        <is>
          <t/>
        </is>
      </c>
      <c r="C317" s="59" t="inlineStr">
        <f aca="false">'Calcs - Motion Model'!Q323</f>
        <is>
          <t/>
        </is>
      </c>
      <c r="D317" s="59" t="inlineStr">
        <f aca="false">'Calcs - Motion Model'!R323</f>
        <is>
          <t/>
        </is>
      </c>
      <c r="E317" s="59" t="inlineStr">
        <f aca="false">'Calcs - Motion Model'!S323</f>
        <is>
          <t/>
        </is>
      </c>
      <c r="F317" s="59" t="inlineStr">
        <f aca="false">'Calcs - Motion Model'!T323</f>
        <is>
          <t/>
        </is>
      </c>
      <c r="G317" s="63" t="inlineStr">
        <f aca="false">'Calcs - Motion Model'!U323</f>
        <is>
          <t/>
        </is>
      </c>
      <c r="P317" s="54"/>
      <c r="Q317" s="79" t="str">
        <f aca="false">IMPRODUCT(IMEXP(IMPRODUCT(IMLN(COMPLEX(0,freq)),T313)),B317)</f>
        <v>0</v>
      </c>
      <c r="R317" s="77" t="str">
        <f aca="false">IMPRODUCT(IMEXP(IMPRODUCT(IMLN(COMPLEX(0,freq)),T313)),C317)</f>
        <v>0</v>
      </c>
      <c r="S317" s="77" t="str">
        <f aca="false">IMPRODUCT(IMEXP(IMPRODUCT(IMLN(COMPLEX(0,freq)),T313)),D317)</f>
        <v>0</v>
      </c>
      <c r="T317" s="77" t="str">
        <f aca="false">IMPRODUCT(IMEXP(IMPRODUCT(IMLN(COMPLEX(0,freq)),T313)),E317)</f>
        <v>0</v>
      </c>
      <c r="U317" s="77" t="str">
        <f aca="false">IMPRODUCT(IMEXP(IMPRODUCT(IMLN(COMPLEX(0,freq)),T313)),F317)</f>
        <v>0</v>
      </c>
      <c r="V317" s="80" t="str">
        <f aca="false">IMPRODUCT(IMEXP(IMPRODUCT(IMLN(COMPLEX(0,freq)),T313)),G317)</f>
        <v>0</v>
      </c>
    </row>
    <row collapsed="false" customFormat="false" customHeight="false" hidden="false" ht="14.5" outlineLevel="0" r="318">
      <c r="A318" s="54"/>
      <c r="B318" s="62" t="inlineStr">
        <f aca="false">'Calcs - Motion Model'!P324</f>
        <is>
          <t/>
        </is>
      </c>
      <c r="C318" s="59" t="inlineStr">
        <f aca="false">'Calcs - Motion Model'!Q324</f>
        <is>
          <t/>
        </is>
      </c>
      <c r="D318" s="59" t="inlineStr">
        <f aca="false">'Calcs - Motion Model'!R324</f>
        <is>
          <t/>
        </is>
      </c>
      <c r="E318" s="59" t="inlineStr">
        <f aca="false">'Calcs - Motion Model'!S324</f>
        <is>
          <t/>
        </is>
      </c>
      <c r="F318" s="59" t="inlineStr">
        <f aca="false">'Calcs - Motion Model'!T324</f>
        <is>
          <t/>
        </is>
      </c>
      <c r="G318" s="63" t="inlineStr">
        <f aca="false">'Calcs - Motion Model'!U324</f>
        <is>
          <t/>
        </is>
      </c>
      <c r="P318" s="54"/>
      <c r="Q318" s="79" t="str">
        <f aca="false">IMPRODUCT(IMEXP(IMPRODUCT(IMLN(COMPLEX(0,freq)),T313)),B318)</f>
        <v>0</v>
      </c>
      <c r="R318" s="77" t="str">
        <f aca="false">IMPRODUCT(IMEXP(IMPRODUCT(IMLN(COMPLEX(0,freq)),T313)),C318)</f>
        <v>0</v>
      </c>
      <c r="S318" s="77" t="str">
        <f aca="false">IMPRODUCT(IMEXP(IMPRODUCT(IMLN(COMPLEX(0,freq)),T313)),D318)</f>
        <v>0</v>
      </c>
      <c r="T318" s="77" t="str">
        <f aca="false">IMPRODUCT(IMEXP(IMPRODUCT(IMLN(COMPLEX(0,freq)),T313)),E318)</f>
        <v>0</v>
      </c>
      <c r="U318" s="77" t="str">
        <f aca="false">IMPRODUCT(IMEXP(IMPRODUCT(IMLN(COMPLEX(0,freq)),T313)),F318)</f>
        <v>0</v>
      </c>
      <c r="V318" s="80" t="str">
        <f aca="false">IMPRODUCT(IMEXP(IMPRODUCT(IMLN(COMPLEX(0,freq)),T313)),G318)</f>
        <v>0</v>
      </c>
    </row>
    <row collapsed="false" customFormat="false" customHeight="false" hidden="false" ht="14.5" outlineLevel="0" r="319">
      <c r="A319" s="54"/>
      <c r="B319" s="62" t="inlineStr">
        <f aca="false">'Calcs - Motion Model'!P325</f>
        <is>
          <t/>
        </is>
      </c>
      <c r="C319" s="59" t="inlineStr">
        <f aca="false">'Calcs - Motion Model'!Q325</f>
        <is>
          <t/>
        </is>
      </c>
      <c r="D319" s="59" t="inlineStr">
        <f aca="false">'Calcs - Motion Model'!R325</f>
        <is>
          <t/>
        </is>
      </c>
      <c r="E319" s="59" t="inlineStr">
        <f aca="false">'Calcs - Motion Model'!S325</f>
        <is>
          <t/>
        </is>
      </c>
      <c r="F319" s="59" t="inlineStr">
        <f aca="false">'Calcs - Motion Model'!T325</f>
        <is>
          <t/>
        </is>
      </c>
      <c r="G319" s="63" t="inlineStr">
        <f aca="false">'Calcs - Motion Model'!U325</f>
        <is>
          <t/>
        </is>
      </c>
      <c r="P319" s="54"/>
      <c r="Q319" s="79" t="str">
        <f aca="false">IMPRODUCT(IMEXP(IMPRODUCT(IMLN(COMPLEX(0,freq)),T313)),B319)</f>
        <v>0</v>
      </c>
      <c r="R319" s="77" t="str">
        <f aca="false">IMPRODUCT(IMEXP(IMPRODUCT(IMLN(COMPLEX(0,freq)),T313)),C319)</f>
        <v>0</v>
      </c>
      <c r="S319" s="77" t="str">
        <f aca="false">IMPRODUCT(IMEXP(IMPRODUCT(IMLN(COMPLEX(0,freq)),T313)),D319)</f>
        <v>0</v>
      </c>
      <c r="T319" s="77" t="str">
        <f aca="false">IMPRODUCT(IMEXP(IMPRODUCT(IMLN(COMPLEX(0,freq)),T313)),E319)</f>
        <v>0</v>
      </c>
      <c r="U319" s="77" t="str">
        <f aca="false">IMPRODUCT(IMEXP(IMPRODUCT(IMLN(COMPLEX(0,freq)),T313)),F319)</f>
        <v>0</v>
      </c>
      <c r="V319" s="80" t="str">
        <f aca="false">IMPRODUCT(IMEXP(IMPRODUCT(IMLN(COMPLEX(0,freq)),T313)),G319)</f>
        <v>0</v>
      </c>
    </row>
    <row collapsed="false" customFormat="false" customHeight="false" hidden="false" ht="14.5" outlineLevel="0" r="320">
      <c r="A320" s="54"/>
      <c r="B320" s="70" t="inlineStr">
        <f aca="false">'Calcs - Motion Model'!P326</f>
        <is>
          <t/>
        </is>
      </c>
      <c r="C320" s="59" t="inlineStr">
        <f aca="false">'Calcs - Motion Model'!Q326</f>
        <is>
          <t/>
        </is>
      </c>
      <c r="D320" s="59" t="inlineStr">
        <f aca="false">'Calcs - Motion Model'!R326</f>
        <is>
          <t/>
        </is>
      </c>
      <c r="E320" s="59" t="inlineStr">
        <f aca="false">'Calcs - Motion Model'!S326</f>
        <is>
          <t/>
        </is>
      </c>
      <c r="F320" s="59" t="inlineStr">
        <f aca="false">'Calcs - Motion Model'!T326</f>
        <is>
          <t/>
        </is>
      </c>
      <c r="G320" s="71" t="inlineStr">
        <f aca="false">'Calcs - Motion Model'!U326</f>
        <is>
          <t/>
        </is>
      </c>
      <c r="P320" s="54"/>
      <c r="Q320" s="81" t="str">
        <f aca="false">IMPRODUCT(IMEXP(IMPRODUCT(IMLN(COMPLEX(0,freq)),T313)),B320)</f>
        <v>0</v>
      </c>
      <c r="R320" s="77" t="str">
        <f aca="false">IMPRODUCT(IMEXP(IMPRODUCT(IMLN(COMPLEX(0,freq)),T313)),C320)</f>
        <v>0</v>
      </c>
      <c r="S320" s="77" t="str">
        <f aca="false">IMPRODUCT(IMEXP(IMPRODUCT(IMLN(COMPLEX(0,freq)),T313)),D320)</f>
        <v>0</v>
      </c>
      <c r="T320" s="77" t="str">
        <f aca="false">IMPRODUCT(IMEXP(IMPRODUCT(IMLN(COMPLEX(0,freq)),T313)),E320)</f>
        <v>0</v>
      </c>
      <c r="U320" s="77" t="str">
        <f aca="false">IMPRODUCT(IMEXP(IMPRODUCT(IMLN(COMPLEX(0,freq)),T313)),F320)</f>
        <v>0</v>
      </c>
      <c r="V320" s="82" t="str">
        <f aca="false">IMPRODUCT(IMEXP(IMPRODUCT(IMLN(COMPLEX(0,freq)),T313)),G320)</f>
        <v>0</v>
      </c>
    </row>
    <row collapsed="false" customFormat="false" customHeight="true" hidden="false" ht="18.65" outlineLevel="0" r="322">
      <c r="A322" s="50" t="s">
        <v>356</v>
      </c>
      <c r="B322" s="50"/>
      <c r="C322" s="50"/>
      <c r="D322" s="50"/>
      <c r="E322" s="50"/>
      <c r="F322" s="50"/>
      <c r="G322" s="50"/>
      <c r="P322" s="50" t="s">
        <v>356</v>
      </c>
      <c r="Q322" s="50"/>
      <c r="R322" s="50"/>
      <c r="S322" s="50"/>
      <c r="T322" s="50"/>
      <c r="U322" s="50"/>
      <c r="V322" s="50"/>
    </row>
    <row collapsed="false" customFormat="false" customHeight="false" hidden="false" ht="14.5" outlineLevel="0" r="323">
      <c r="A323" s="44" t="s">
        <v>191</v>
      </c>
      <c r="B323" s="44"/>
      <c r="C323" s="44"/>
      <c r="E323" s="20" t="n">
        <f aca="false">'Calcs - Motion Model'!S329</f>
        <v>1</v>
      </c>
      <c r="P323" s="44" t="s">
        <v>191</v>
      </c>
      <c r="Q323" s="44"/>
      <c r="R323" s="44"/>
      <c r="T323" s="20" t="n">
        <f aca="false">E323</f>
        <v>1</v>
      </c>
    </row>
    <row collapsed="false" customFormat="false" customHeight="false" hidden="false" ht="14.5" outlineLevel="0" r="324">
      <c r="A324" s="54"/>
      <c r="B324" s="54"/>
      <c r="C324" s="54"/>
      <c r="D324" s="54"/>
      <c r="E324" s="54"/>
      <c r="F324" s="54"/>
      <c r="G324" s="54"/>
      <c r="P324" s="54"/>
      <c r="Q324" s="54"/>
      <c r="R324" s="54"/>
      <c r="S324" s="54"/>
      <c r="T324" s="54"/>
      <c r="U324" s="54"/>
      <c r="V324" s="54"/>
    </row>
    <row collapsed="false" customFormat="false" customHeight="false" hidden="false" ht="14.5" outlineLevel="0" r="325">
      <c r="A325" s="54"/>
      <c r="B325" s="58" t="inlineStr">
        <f aca="false">'Calcs - Motion Model'!P331</f>
        <is>
          <t/>
        </is>
      </c>
      <c r="C325" s="59" t="inlineStr">
        <f aca="false">'Calcs - Motion Model'!Q331</f>
        <is>
          <t/>
        </is>
      </c>
      <c r="D325" s="59" t="inlineStr">
        <f aca="false">'Calcs - Motion Model'!R331</f>
        <is>
          <t/>
        </is>
      </c>
      <c r="E325" s="59" t="inlineStr">
        <f aca="false">'Calcs - Motion Model'!S331</f>
        <is>
          <t/>
        </is>
      </c>
      <c r="F325" s="59" t="inlineStr">
        <f aca="false">'Calcs - Motion Model'!T331</f>
        <is>
          <t/>
        </is>
      </c>
      <c r="G325" s="60" t="inlineStr">
        <f aca="false">'Calcs - Motion Model'!U331</f>
        <is>
          <t/>
        </is>
      </c>
      <c r="P325" s="54"/>
      <c r="Q325" s="76" t="str">
        <f aca="false">IMPRODUCT(IMEXP(IMPRODUCT(IMLN(COMPLEX(0,freq)),T323)),B325)</f>
        <v>-6.83164318827115e-22+1.95666037571741e-07i</v>
      </c>
      <c r="R325" s="77" t="str">
        <f aca="false">IMPRODUCT(IMEXP(IMPRODUCT(IMLN(COMPLEX(0,freq)),T323)),C325)</f>
        <v>4.87910043452101e-23-1.39742990467698e-08i</v>
      </c>
      <c r="S325" s="77" t="str">
        <f aca="false">IMPRODUCT(IMEXP(IMPRODUCT(IMLN(COMPLEX(0,freq)),T323)),D325)</f>
        <v>-2.15627691217249e-20+6.17582253178229e-06i</v>
      </c>
      <c r="T325" s="77" t="str">
        <f aca="false">IMPRODUCT(IMEXP(IMPRODUCT(IMLN(COMPLEX(0,freq)),T323)),E325)</f>
        <v>1.04988281495962e-22-3.00698389328206e-08i</v>
      </c>
      <c r="U325" s="77" t="str">
        <f aca="false">IMPRODUCT(IMEXP(IMPRODUCT(IMLN(COMPLEX(0,freq)),T323)),F325)</f>
        <v>3.397711864363e-22-9.73143355103479e-08i</v>
      </c>
      <c r="V325" s="78" t="str">
        <f aca="false">IMPRODUCT(IMEXP(IMPRODUCT(IMLN(COMPLEX(0,freq)),T323)),G325)</f>
        <v>-2.71746517185739e-23+7.78312958922412e-09i</v>
      </c>
    </row>
    <row collapsed="false" customFormat="false" customHeight="false" hidden="false" ht="14.5" outlineLevel="0" r="326">
      <c r="A326" s="54"/>
      <c r="B326" s="62" t="inlineStr">
        <f aca="false">'Calcs - Motion Model'!P332</f>
        <is>
          <t/>
        </is>
      </c>
      <c r="C326" s="59" t="inlineStr">
        <f aca="false">'Calcs - Motion Model'!Q332</f>
        <is>
          <t/>
        </is>
      </c>
      <c r="D326" s="59" t="inlineStr">
        <f aca="false">'Calcs - Motion Model'!R332</f>
        <is>
          <t/>
        </is>
      </c>
      <c r="E326" s="59" t="inlineStr">
        <f aca="false">'Calcs - Motion Model'!S332</f>
        <is>
          <t/>
        </is>
      </c>
      <c r="F326" s="59" t="inlineStr">
        <f aca="false">'Calcs - Motion Model'!T332</f>
        <is>
          <t/>
        </is>
      </c>
      <c r="G326" s="63" t="inlineStr">
        <f aca="false">'Calcs - Motion Model'!U332</f>
        <is>
          <t/>
        </is>
      </c>
      <c r="P326" s="54"/>
      <c r="Q326" s="79" t="str">
        <f aca="false">IMPRODUCT(IMEXP(IMPRODUCT(IMLN(COMPLEX(0,freq)),T323)),B326)</f>
        <v>-3.21635426670716e-23+9.21200474688162e-09i</v>
      </c>
      <c r="R326" s="77" t="str">
        <f aca="false">IMPRODUCT(IMEXP(IMPRODUCT(IMLN(COMPLEX(0,freq)),T323)),C326)</f>
        <v>-1.01452777005701e-21+2.90572302011261e-07i</v>
      </c>
      <c r="S326" s="77" t="str">
        <f aca="false">IMPRODUCT(IMEXP(IMPRODUCT(IMLN(COMPLEX(0,freq)),T323)),D326)</f>
        <v>-1.28184924351911e-18+0.000367136215009484i</v>
      </c>
      <c r="T326" s="77" t="str">
        <f aca="false">IMPRODUCT(IMEXP(IMPRODUCT(IMLN(COMPLEX(0,freq)),T323)),E326)</f>
        <v>-1.01503302714695e-21+2.90717013393308e-07i</v>
      </c>
      <c r="U326" s="77" t="str">
        <f aca="false">IMPRODUCT(IMEXP(IMPRODUCT(IMLN(COMPLEX(0,freq)),T323)),F326)</f>
        <v>-8.03644035651287e-24+2.30172799926109e-09i</v>
      </c>
      <c r="V326" s="80" t="str">
        <f aca="false">IMPRODUCT(IMEXP(IMPRODUCT(IMLN(COMPLEX(0,freq)),T323)),G326)</f>
        <v>6.25164798737604e-23-1.7905431479257e-08i</v>
      </c>
    </row>
    <row collapsed="false" customFormat="false" customHeight="false" hidden="false" ht="14.5" outlineLevel="0" r="327">
      <c r="A327" s="54"/>
      <c r="B327" s="62" t="inlineStr">
        <f aca="false">'Calcs - Motion Model'!P333</f>
        <is>
          <t/>
        </is>
      </c>
      <c r="C327" s="59" t="inlineStr">
        <f aca="false">'Calcs - Motion Model'!Q333</f>
        <is>
          <t/>
        </is>
      </c>
      <c r="D327" s="59" t="inlineStr">
        <f aca="false">'Calcs - Motion Model'!R333</f>
        <is>
          <t/>
        </is>
      </c>
      <c r="E327" s="59" t="inlineStr">
        <f aca="false">'Calcs - Motion Model'!S333</f>
        <is>
          <t/>
        </is>
      </c>
      <c r="F327" s="59" t="inlineStr">
        <f aca="false">'Calcs - Motion Model'!T333</f>
        <is>
          <t/>
        </is>
      </c>
      <c r="G327" s="63" t="inlineStr">
        <f aca="false">'Calcs - Motion Model'!U333</f>
        <is>
          <t/>
        </is>
      </c>
      <c r="P327" s="54"/>
      <c r="Q327" s="79" t="str">
        <f aca="false">IMPRODUCT(IMEXP(IMPRODUCT(IMLN(COMPLEX(0,freq)),T323)),B327)</f>
        <v>-2.45051300231203e-23+7.01854818769841e-09i</v>
      </c>
      <c r="R327" s="77" t="str">
        <f aca="false">IMPRODUCT(IMEXP(IMPRODUCT(IMLN(COMPLEX(0,freq)),T323)),C327)</f>
        <v>3.07675709496175e-21-8.81218255624758e-07i</v>
      </c>
      <c r="S327" s="77" t="str">
        <f aca="false">IMPRODUCT(IMEXP(IMPRODUCT(IMLN(COMPLEX(0,freq)),T323)),D327)</f>
        <v>-1.20252064639804e-17+0.00344415601773338i</v>
      </c>
      <c r="T327" s="77" t="str">
        <f aca="false">IMPRODUCT(IMEXP(IMPRODUCT(IMLN(COMPLEX(0,freq)),T323)),E327)</f>
        <v>1.14525060752729e-20-3.28012810719119e-06i</v>
      </c>
      <c r="U327" s="77" t="str">
        <f aca="false">IMPRODUCT(IMEXP(IMPRODUCT(IMLN(COMPLEX(0,freq)),T323)),F327)</f>
        <v>-2.1201206278453e-22+6.07226681769342e-08i</v>
      </c>
      <c r="V327" s="80" t="str">
        <f aca="false">IMPRODUCT(IMEXP(IMPRODUCT(IMLN(COMPLEX(0,freq)),T323)),G327)</f>
        <v>3.83835052121366e-23-1.09934728234448e-08i</v>
      </c>
    </row>
    <row collapsed="false" customFormat="false" customHeight="false" hidden="false" ht="14.5" outlineLevel="0" r="328">
      <c r="A328" s="54"/>
      <c r="B328" s="62" t="inlineStr">
        <f aca="false">'Calcs - Motion Model'!P334</f>
        <is>
          <t/>
        </is>
      </c>
      <c r="C328" s="59" t="inlineStr">
        <f aca="false">'Calcs - Motion Model'!Q334</f>
        <is>
          <t/>
        </is>
      </c>
      <c r="D328" s="59" t="inlineStr">
        <f aca="false">'Calcs - Motion Model'!R334</f>
        <is>
          <t/>
        </is>
      </c>
      <c r="E328" s="59" t="inlineStr">
        <f aca="false">'Calcs - Motion Model'!S334</f>
        <is>
          <t/>
        </is>
      </c>
      <c r="F328" s="59" t="inlineStr">
        <f aca="false">'Calcs - Motion Model'!T334</f>
        <is>
          <t/>
        </is>
      </c>
      <c r="G328" s="63" t="inlineStr">
        <f aca="false">'Calcs - Motion Model'!U334</f>
        <is>
          <t/>
        </is>
      </c>
      <c r="P328" s="54"/>
      <c r="Q328" s="79" t="str">
        <f aca="false">IMPRODUCT(IMEXP(IMPRODUCT(IMLN(COMPLEX(0,freq)),T323)),B328)</f>
        <v>-5.39181649752914e-23+1.54427762151971e-08i</v>
      </c>
      <c r="R328" s="77" t="str">
        <f aca="false">IMPRODUCT(IMEXP(IMPRODUCT(IMLN(COMPLEX(0,freq)),T323)),C328)</f>
        <v>-1.75173437514352e-21+5.01716665546877e-07i</v>
      </c>
      <c r="S328" s="77" t="str">
        <f aca="false">IMPRODUCT(IMEXP(IMPRODUCT(IMLN(COMPLEX(0,freq)),T323)),D328)</f>
        <v>-1.94394191865392e-18+0.000556767093963052i</v>
      </c>
      <c r="T328" s="77" t="str">
        <f aca="false">IMPRODUCT(IMEXP(IMPRODUCT(IMLN(COMPLEX(0,freq)),T323)),E328)</f>
        <v>-1.86569611640388e-21+5.34356605503741e-07i</v>
      </c>
      <c r="U328" s="77" t="str">
        <f aca="false">IMPRODUCT(IMEXP(IMPRODUCT(IMLN(COMPLEX(0,freq)),T323)),F328)</f>
        <v>-1.02275916817894e-23+2.92929868133798e-09i</v>
      </c>
      <c r="V328" s="80" t="str">
        <f aca="false">IMPRODUCT(IMEXP(IMPRODUCT(IMLN(COMPLEX(0,freq)),T323)),G328)</f>
        <v>-6.43827100207659e-23+1.84399410372041e-08i</v>
      </c>
    </row>
    <row collapsed="false" customFormat="false" customHeight="false" hidden="false" ht="14.5" outlineLevel="0" r="329">
      <c r="A329" s="54"/>
      <c r="B329" s="62" t="inlineStr">
        <f aca="false">'Calcs - Motion Model'!P335</f>
        <is>
          <t/>
        </is>
      </c>
      <c r="C329" s="59" t="inlineStr">
        <f aca="false">'Calcs - Motion Model'!Q335</f>
        <is>
          <t/>
        </is>
      </c>
      <c r="D329" s="59" t="inlineStr">
        <f aca="false">'Calcs - Motion Model'!R335</f>
        <is>
          <t/>
        </is>
      </c>
      <c r="E329" s="59" t="inlineStr">
        <f aca="false">'Calcs - Motion Model'!S335</f>
        <is>
          <t/>
        </is>
      </c>
      <c r="F329" s="59" t="inlineStr">
        <f aca="false">'Calcs - Motion Model'!T335</f>
        <is>
          <t/>
        </is>
      </c>
      <c r="G329" s="63" t="inlineStr">
        <f aca="false">'Calcs - Motion Model'!U335</f>
        <is>
          <t/>
        </is>
      </c>
      <c r="P329" s="54"/>
      <c r="Q329" s="79" t="str">
        <f aca="false">IMPRODUCT(IMEXP(IMPRODUCT(IMLN(COMPLEX(0,freq)),T323)),B329)</f>
        <v>3.34773446340516e-22-9.58829258561752e-08i</v>
      </c>
      <c r="R329" s="77" t="str">
        <f aca="false">IMPRODUCT(IMEXP(IMPRODUCT(IMLN(COMPLEX(0,freq)),T323)),C329)</f>
        <v>-5.70728474746518e-24+1.63463131936894e-09i</v>
      </c>
      <c r="S329" s="77" t="str">
        <f aca="false">IMPRODUCT(IMEXP(IMPRODUCT(IMLN(COMPLEX(0,freq)),T323)),D329)</f>
        <v>1.0191162161649e-20-2.91886485208186e-06i</v>
      </c>
      <c r="T329" s="77" t="str">
        <f aca="false">IMPRODUCT(IMEXP(IMPRODUCT(IMLN(COMPLEX(0,freq)),T323)),E329)</f>
        <v>-1.60830324207532e-23+4.60636356317521e-09i</v>
      </c>
      <c r="U329" s="77" t="str">
        <f aca="false">IMPRODUCT(IMEXP(IMPRODUCT(IMLN(COMPLEX(0,freq)),T323)),F329)</f>
        <v>-1.6636242160879e-22+4.76480913009583e-08i</v>
      </c>
      <c r="V329" s="80" t="str">
        <f aca="false">IMPRODUCT(IMEXP(IMPRODUCT(IMLN(COMPLEX(0,freq)),T323)),G329)</f>
        <v>1.88814505110826e-23-5.40786235945878e-09i</v>
      </c>
    </row>
    <row collapsed="false" customFormat="false" customHeight="false" hidden="false" ht="14.5" outlineLevel="0" r="330">
      <c r="A330" s="54"/>
      <c r="B330" s="70" t="inlineStr">
        <f aca="false">'Calcs - Motion Model'!P336</f>
        <is>
          <t/>
        </is>
      </c>
      <c r="C330" s="59" t="inlineStr">
        <f aca="false">'Calcs - Motion Model'!Q336</f>
        <is>
          <t/>
        </is>
      </c>
      <c r="D330" s="59" t="inlineStr">
        <f aca="false">'Calcs - Motion Model'!R336</f>
        <is>
          <t/>
        </is>
      </c>
      <c r="E330" s="59" t="inlineStr">
        <f aca="false">'Calcs - Motion Model'!S336</f>
        <is>
          <t/>
        </is>
      </c>
      <c r="F330" s="59" t="inlineStr">
        <f aca="false">'Calcs - Motion Model'!T336</f>
        <is>
          <t/>
        </is>
      </c>
      <c r="G330" s="71" t="inlineStr">
        <f aca="false">'Calcs - Motion Model'!U336</f>
        <is>
          <t/>
        </is>
      </c>
      <c r="P330" s="54"/>
      <c r="Q330" s="81" t="str">
        <f aca="false">IMPRODUCT(IMEXP(IMPRODUCT(IMLN(COMPLEX(0,freq)),T323)),B330)</f>
        <v>2.858068653887e-22-8.18583396706335e-08i</v>
      </c>
      <c r="R330" s="77" t="str">
        <f aca="false">IMPRODUCT(IMEXP(IMPRODUCT(IMLN(COMPLEX(0,freq)),T323)),C330)</f>
        <v>4.33198565632453e-23-1.24073000423364e-08i</v>
      </c>
      <c r="S330" s="77" t="str">
        <f aca="false">IMPRODUCT(IMEXP(IMPRODUCT(IMLN(COMPLEX(0,freq)),T323)),D330)</f>
        <v>-2.92756634445085e-20+8.384883263964e-06i</v>
      </c>
      <c r="T330" s="77" t="str">
        <f aca="false">IMPRODUCT(IMEXP(IMPRODUCT(IMLN(COMPLEX(0,freq)),T323)),E330)</f>
        <v>5.58014366677863e-23-1.59821666657613e-08i</v>
      </c>
      <c r="U330" s="77" t="str">
        <f aca="false">IMPRODUCT(IMEXP(IMPRODUCT(IMLN(COMPLEX(0,freq)),T323)),F330)</f>
        <v>-1.41907488576447e-22+4.06439201028255e-08i</v>
      </c>
      <c r="V330" s="82" t="str">
        <f aca="false">IMPRODUCT(IMEXP(IMPRODUCT(IMLN(COMPLEX(0,freq)),T323)),G330)</f>
        <v>-4.88792898017086e-25+1.39995850064902e-10i</v>
      </c>
    </row>
    <row collapsed="false" customFormat="false" customHeight="true" hidden="false" ht="18.65" outlineLevel="0" r="332">
      <c r="A332" s="50" t="s">
        <v>356</v>
      </c>
      <c r="B332" s="50"/>
      <c r="C332" s="50"/>
      <c r="D332" s="50"/>
      <c r="E332" s="50"/>
      <c r="F332" s="50"/>
      <c r="G332" s="50"/>
      <c r="P332" s="50" t="s">
        <v>356</v>
      </c>
      <c r="Q332" s="50"/>
      <c r="R332" s="50"/>
      <c r="S332" s="50"/>
      <c r="T332" s="50"/>
      <c r="U332" s="50"/>
      <c r="V332" s="50"/>
    </row>
    <row collapsed="false" customFormat="false" customHeight="false" hidden="false" ht="14.5" outlineLevel="0" r="333">
      <c r="A333" s="44" t="s">
        <v>191</v>
      </c>
      <c r="B333" s="44"/>
      <c r="C333" s="44"/>
      <c r="E333" s="20" t="n">
        <f aca="false">'Calcs - Motion Model'!S339</f>
        <v>2</v>
      </c>
      <c r="P333" s="44" t="s">
        <v>191</v>
      </c>
      <c r="Q333" s="44"/>
      <c r="R333" s="44"/>
      <c r="T333" s="20" t="n">
        <f aca="false">E333</f>
        <v>2</v>
      </c>
    </row>
    <row collapsed="false" customFormat="false" customHeight="false" hidden="false" ht="14.5" outlineLevel="0" r="334">
      <c r="A334" s="54"/>
      <c r="B334" s="54"/>
      <c r="C334" s="54"/>
      <c r="D334" s="54"/>
      <c r="E334" s="54"/>
      <c r="F334" s="54"/>
      <c r="G334" s="54"/>
      <c r="P334" s="54"/>
      <c r="Q334" s="54"/>
      <c r="R334" s="54"/>
      <c r="S334" s="54"/>
      <c r="T334" s="54"/>
      <c r="U334" s="54"/>
      <c r="V334" s="54"/>
    </row>
    <row collapsed="false" customFormat="false" customHeight="false" hidden="false" ht="14.5" outlineLevel="0" r="335">
      <c r="A335" s="54"/>
      <c r="B335" s="58" t="inlineStr">
        <f aca="false">'Calcs - Motion Model'!P341</f>
        <is>
          <t/>
        </is>
      </c>
      <c r="C335" s="59" t="inlineStr">
        <f aca="false">'Calcs - Motion Model'!Q341</f>
        <is>
          <t/>
        </is>
      </c>
      <c r="D335" s="59" t="inlineStr">
        <f aca="false">'Calcs - Motion Model'!R341</f>
        <is>
          <t/>
        </is>
      </c>
      <c r="E335" s="59" t="inlineStr">
        <f aca="false">'Calcs - Motion Model'!S341</f>
        <is>
          <t/>
        </is>
      </c>
      <c r="F335" s="59" t="inlineStr">
        <f aca="false">'Calcs - Motion Model'!T341</f>
        <is>
          <t/>
        </is>
      </c>
      <c r="G335" s="60" t="inlineStr">
        <f aca="false">'Calcs - Motion Model'!U341</f>
        <is>
          <t/>
        </is>
      </c>
      <c r="P335" s="54"/>
      <c r="Q335" s="76" t="str">
        <f aca="false">IMPRODUCT(IMEXP(IMPRODUCT(IMLN(COMPLEX(0,freq)),T333)),B335)</f>
        <v>-23.088320684573-1.61224881630825e-13i</v>
      </c>
      <c r="R335" s="77" t="str">
        <f aca="false">IMPRODUCT(IMEXP(IMPRODUCT(IMLN(COMPLEX(0,freq)),T333)),C335)</f>
        <v>0.00113609230484512+7.93329016314006e-18i</v>
      </c>
      <c r="S335" s="77" t="str">
        <f aca="false">IMPRODUCT(IMEXP(IMPRODUCT(IMLN(COMPLEX(0,freq)),T333)),D335)</f>
        <v>0.0020688443871879+1.44466631416738e-17i</v>
      </c>
      <c r="T335" s="77" t="str">
        <f aca="false">IMPRODUCT(IMEXP(IMPRODUCT(IMLN(COMPLEX(0,freq)),T333)),E335)</f>
        <v>0.0016216934055268+1.13242245254436e-17i</v>
      </c>
      <c r="U335" s="77" t="str">
        <f aca="false">IMPRODUCT(IMEXP(IMPRODUCT(IMLN(COMPLEX(0,freq)),T333)),F335)</f>
        <v>11.5158456222865+8.04147201824232e-14i</v>
      </c>
      <c r="V335" s="78" t="str">
        <f aca="false">IMPRODUCT(IMEXP(IMPRODUCT(IMLN(COMPLEX(0,freq)),T333)),G335)</f>
        <v>1.91188108256584+1.33505942437316e-14i</v>
      </c>
    </row>
    <row collapsed="false" customFormat="false" customHeight="false" hidden="false" ht="14.5" outlineLevel="0" r="336">
      <c r="A336" s="54"/>
      <c r="B336" s="62" t="inlineStr">
        <f aca="false">'Calcs - Motion Model'!P342</f>
        <is>
          <t/>
        </is>
      </c>
      <c r="C336" s="59" t="inlineStr">
        <f aca="false">'Calcs - Motion Model'!Q342</f>
        <is>
          <t/>
        </is>
      </c>
      <c r="D336" s="59" t="inlineStr">
        <f aca="false">'Calcs - Motion Model'!R342</f>
        <is>
          <t/>
        </is>
      </c>
      <c r="E336" s="59" t="inlineStr">
        <f aca="false">'Calcs - Motion Model'!S342</f>
        <is>
          <t/>
        </is>
      </c>
      <c r="F336" s="59" t="inlineStr">
        <f aca="false">'Calcs - Motion Model'!T342</f>
        <is>
          <t/>
        </is>
      </c>
      <c r="G336" s="63" t="inlineStr">
        <f aca="false">'Calcs - Motion Model'!U342</f>
        <is>
          <t/>
        </is>
      </c>
      <c r="P336" s="54"/>
      <c r="Q336" s="79" t="str">
        <f aca="false">IMPRODUCT(IMEXP(IMPRODUCT(IMLN(COMPLEX(0,freq)),T333)),B336)</f>
        <v>0.001099852835728+7.68023130283602e-18i</v>
      </c>
      <c r="R336" s="77" t="str">
        <f aca="false">IMPRODUCT(IMEXP(IMPRODUCT(IMLN(COMPLEX(0,freq)),T333)),C336)</f>
        <v>-41.2820451445728-2.88270980503111e-13i</v>
      </c>
      <c r="S336" s="77" t="str">
        <f aca="false">IMPRODUCT(IMEXP(IMPRODUCT(IMLN(COMPLEX(0,freq)),T333)),D336)</f>
        <v>-1.05247722368596-7.34940917211393e-15i</v>
      </c>
      <c r="T336" s="77" t="str">
        <f aca="false">IMPRODUCT(IMEXP(IMPRODUCT(IMLN(COMPLEX(0,freq)),T333)),E336)</f>
        <v>-64.3086801891458-4.49065113612067e-13i</v>
      </c>
      <c r="U336" s="77" t="str">
        <f aca="false">IMPRODUCT(IMEXP(IMPRODUCT(IMLN(COMPLEX(0,freq)),T333)),F336)</f>
        <v>-0.000551843601173735-3.85350327091617e-18i</v>
      </c>
      <c r="V336" s="80" t="str">
        <f aca="false">IMPRODUCT(IMEXP(IMPRODUCT(IMLN(COMPLEX(0,freq)),T333)),G336)</f>
        <v>0.00927172488651216+6.47441088402893e-17i</v>
      </c>
    </row>
    <row collapsed="false" customFormat="false" customHeight="false" hidden="false" ht="14.5" outlineLevel="0" r="337">
      <c r="A337" s="54"/>
      <c r="B337" s="62" t="inlineStr">
        <f aca="false">'Calcs - Motion Model'!P343</f>
        <is>
          <t/>
        </is>
      </c>
      <c r="C337" s="59" t="inlineStr">
        <f aca="false">'Calcs - Motion Model'!Q343</f>
        <is>
          <t/>
        </is>
      </c>
      <c r="D337" s="59" t="inlineStr">
        <f aca="false">'Calcs - Motion Model'!R343</f>
        <is>
          <t/>
        </is>
      </c>
      <c r="E337" s="59" t="inlineStr">
        <f aca="false">'Calcs - Motion Model'!S343</f>
        <is>
          <t/>
        </is>
      </c>
      <c r="F337" s="59" t="inlineStr">
        <f aca="false">'Calcs - Motion Model'!T343</f>
        <is>
          <t/>
        </is>
      </c>
      <c r="G337" s="63" t="inlineStr">
        <f aca="false">'Calcs - Motion Model'!U343</f>
        <is>
          <t/>
        </is>
      </c>
      <c r="P337" s="54"/>
      <c r="Q337" s="79" t="str">
        <f aca="false">IMPRODUCT(IMEXP(IMPRODUCT(IMLN(COMPLEX(0,freq)),T333)),B337)</f>
        <v>0.00222599287292619+1.55440251524392e-17i</v>
      </c>
      <c r="R337" s="77" t="str">
        <f aca="false">IMPRODUCT(IMEXP(IMPRODUCT(IMLN(COMPLEX(0,freq)),T333)),C337)</f>
        <v>-1.03407574544572-7.22091233634809e-15i</v>
      </c>
      <c r="S337" s="77" t="str">
        <f aca="false">IMPRODUCT(IMEXP(IMPRODUCT(IMLN(COMPLEX(0,freq)),T333)),D337)</f>
        <v>-17.6589303879449-1.23311651826879e-13i</v>
      </c>
      <c r="T337" s="77" t="str">
        <f aca="false">IMPRODUCT(IMEXP(IMPRODUCT(IMLN(COMPLEX(0,freq)),T333)),E337)</f>
        <v>-1.95321706244572-1.36392418484784e-14i</v>
      </c>
      <c r="U337" s="77" t="str">
        <f aca="false">IMPRODUCT(IMEXP(IMPRODUCT(IMLN(COMPLEX(0,freq)),T333)),F337)</f>
        <v>-0.00198660698295365-1.38724024171963e-17i</v>
      </c>
      <c r="V337" s="80" t="str">
        <f aca="false">IMPRODUCT(IMEXP(IMPRODUCT(IMLN(COMPLEX(0,freq)),T333)),G337)</f>
        <v>-0.0013135544716628-9.1725018507292e-18i</v>
      </c>
    </row>
    <row collapsed="false" customFormat="false" customHeight="false" hidden="false" ht="14.5" outlineLevel="0" r="338">
      <c r="A338" s="54"/>
      <c r="B338" s="62" t="inlineStr">
        <f aca="false">'Calcs - Motion Model'!P344</f>
        <is>
          <t/>
        </is>
      </c>
      <c r="C338" s="59" t="inlineStr">
        <f aca="false">'Calcs - Motion Model'!Q344</f>
        <is>
          <t/>
        </is>
      </c>
      <c r="D338" s="59" t="inlineStr">
        <f aca="false">'Calcs - Motion Model'!R344</f>
        <is>
          <t/>
        </is>
      </c>
      <c r="E338" s="59" t="inlineStr">
        <f aca="false">'Calcs - Motion Model'!S344</f>
        <is>
          <t/>
        </is>
      </c>
      <c r="F338" s="59" t="inlineStr">
        <f aca="false">'Calcs - Motion Model'!T344</f>
        <is>
          <t/>
        </is>
      </c>
      <c r="G338" s="63" t="inlineStr">
        <f aca="false">'Calcs - Motion Model'!U344</f>
        <is>
          <t/>
        </is>
      </c>
      <c r="P338" s="54"/>
      <c r="Q338" s="79" t="str">
        <f aca="false">IMPRODUCT(IMEXP(IMPRODUCT(IMLN(COMPLEX(0,freq)),T333)),B338)</f>
        <v>0.0014445560799957+1.00872811924347e-17i</v>
      </c>
      <c r="R338" s="77" t="str">
        <f aca="false">IMPRODUCT(IMEXP(IMPRODUCT(IMLN(COMPLEX(0,freq)),T333)),C338)</f>
        <v>-64.3162644891458-4.49118074495903e-13i</v>
      </c>
      <c r="S338" s="77" t="str">
        <f aca="false">IMPRODUCT(IMEXP(IMPRODUCT(IMLN(COMPLEX(0,freq)),T333)),D338)</f>
        <v>-1.97912545280608-1.38201591714037e-14i</v>
      </c>
      <c r="T338" s="77" t="str">
        <f aca="false">IMPRODUCT(IMEXP(IMPRODUCT(IMLN(COMPLEX(0,freq)),T333)),E338)</f>
        <v>-122.935319189145-8.58452745667249e-13i</v>
      </c>
      <c r="U338" s="77" t="str">
        <f aca="false">IMPRODUCT(IMEXP(IMPRODUCT(IMLN(COMPLEX(0,freq)),T333)),F338)</f>
        <v>-0.000306383629732299-2.13946545147469e-18i</v>
      </c>
      <c r="V338" s="80" t="str">
        <f aca="false">IMPRODUCT(IMEXP(IMPRODUCT(IMLN(COMPLEX(0,freq)),T333)),G338)</f>
        <v>0.0151573744282196+1.05843379923973e-16i</v>
      </c>
    </row>
    <row collapsed="false" customFormat="false" customHeight="false" hidden="false" ht="14.5" outlineLevel="0" r="339">
      <c r="A339" s="54"/>
      <c r="B339" s="62" t="inlineStr">
        <f aca="false">'Calcs - Motion Model'!P345</f>
        <is>
          <t/>
        </is>
      </c>
      <c r="C339" s="59" t="inlineStr">
        <f aca="false">'Calcs - Motion Model'!Q345</f>
        <is>
          <t/>
        </is>
      </c>
      <c r="D339" s="59" t="inlineStr">
        <f aca="false">'Calcs - Motion Model'!R345</f>
        <is>
          <t/>
        </is>
      </c>
      <c r="E339" s="59" t="inlineStr">
        <f aca="false">'Calcs - Motion Model'!S345</f>
        <is>
          <t/>
        </is>
      </c>
      <c r="F339" s="59" t="inlineStr">
        <f aca="false">'Calcs - Motion Model'!T345</f>
        <is>
          <t/>
        </is>
      </c>
      <c r="G339" s="63" t="inlineStr">
        <f aca="false">'Calcs - Motion Model'!U345</f>
        <is>
          <t/>
        </is>
      </c>
      <c r="P339" s="54"/>
      <c r="Q339" s="79" t="str">
        <f aca="false">IMPRODUCT(IMEXP(IMPRODUCT(IMLN(COMPLEX(0,freq)),T333)),B339)</f>
        <v>11.5168568622865+8.04217816336014e-14i</v>
      </c>
      <c r="R339" s="77" t="str">
        <f aca="false">IMPRODUCT(IMEXP(IMPRODUCT(IMLN(COMPLEX(0,freq)),T333)),C339)</f>
        <v>-0.000669780448131697-4.67705187154762e-18i</v>
      </c>
      <c r="S339" s="77" t="str">
        <f aca="false">IMPRODUCT(IMEXP(IMPRODUCT(IMLN(COMPLEX(0,freq)),T333)),D339)</f>
        <v>-0.00185113099859759-1.29263786747151e-17i</v>
      </c>
      <c r="T339" s="77" t="str">
        <f aca="false">IMPRODUCT(IMEXP(IMPRODUCT(IMLN(COMPLEX(0,freq)),T333)),E339)</f>
        <v>-0.000539667226507934-3.76847610107536e-18i</v>
      </c>
      <c r="U339" s="77" t="str">
        <f aca="false">IMPRODUCT(IMEXP(IMPRODUCT(IMLN(COMPLEX(0,freq)),T333)),F339)</f>
        <v>-5.7455701333719-4.01211018033648e-14i</v>
      </c>
      <c r="V339" s="80" t="str">
        <f aca="false">IMPRODUCT(IMEXP(IMPRODUCT(IMLN(COMPLEX(0,freq)),T333)),G339)</f>
        <v>-0.971981335782918-6.78730939117975e-15i</v>
      </c>
    </row>
    <row collapsed="false" customFormat="false" customHeight="false" hidden="false" ht="14.5" outlineLevel="0" r="340">
      <c r="A340" s="54"/>
      <c r="B340" s="70" t="inlineStr">
        <f aca="false">'Calcs - Motion Model'!P346</f>
        <is>
          <t/>
        </is>
      </c>
      <c r="C340" s="59" t="inlineStr">
        <f aca="false">'Calcs - Motion Model'!Q346</f>
        <is>
          <t/>
        </is>
      </c>
      <c r="D340" s="59" t="inlineStr">
        <f aca="false">'Calcs - Motion Model'!R346</f>
        <is>
          <t/>
        </is>
      </c>
      <c r="E340" s="59" t="inlineStr">
        <f aca="false">'Calcs - Motion Model'!S346</f>
        <is>
          <t/>
        </is>
      </c>
      <c r="F340" s="59" t="inlineStr">
        <f aca="false">'Calcs - Motion Model'!T346</f>
        <is>
          <t/>
        </is>
      </c>
      <c r="G340" s="71" t="inlineStr">
        <f aca="false">'Calcs - Motion Model'!U346</f>
        <is>
          <t/>
        </is>
      </c>
      <c r="P340" s="54"/>
      <c r="Q340" s="81" t="str">
        <f aca="false">IMPRODUCT(IMEXP(IMPRODUCT(IMLN(COMPLEX(0,freq)),T333)),B340)</f>
        <v>1.93739661401157+1.35287682475185e-14i</v>
      </c>
      <c r="R340" s="77" t="str">
        <f aca="false">IMPRODUCT(IMEXP(IMPRODUCT(IMLN(COMPLEX(0,freq)),T333)),C340)</f>
        <v>0.00911640685371935+6.36595288141255e-17i</v>
      </c>
      <c r="S340" s="77" t="str">
        <f aca="false">IMPRODUCT(IMEXP(IMPRODUCT(IMLN(COMPLEX(0,freq)),T333)),D340)</f>
        <v>-0.000637595569270689-4.45230606367535e-18i</v>
      </c>
      <c r="T340" s="77" t="str">
        <f aca="false">IMPRODUCT(IMEXP(IMPRODUCT(IMLN(COMPLEX(0,freq)),T333)),E340)</f>
        <v>0.0141941538891462+9.9117246849243e-17i</v>
      </c>
      <c r="U340" s="77" t="str">
        <f aca="false">IMPRODUCT(IMEXP(IMPRODUCT(IMLN(COMPLEX(0,freq)),T333)),F340)</f>
        <v>-0.985488392228649-6.8816286622257e-15i</v>
      </c>
      <c r="V340" s="82" t="str">
        <f aca="false">IMPRODUCT(IMEXP(IMPRODUCT(IMLN(COMPLEX(0,freq)),T333)),G340)</f>
        <v>-89.7926284337187-6.27018573084008e-13i</v>
      </c>
    </row>
    <row collapsed="false" customFormat="false" customHeight="true" hidden="false" ht="24.25" outlineLevel="0" r="343">
      <c r="A343" s="17" t="s">
        <v>154</v>
      </c>
      <c r="B343" s="17"/>
      <c r="C343" s="17"/>
      <c r="D343" s="17"/>
      <c r="E343" s="17"/>
      <c r="F343" s="17"/>
      <c r="G343" s="17"/>
      <c r="H343" s="17"/>
      <c r="I343" s="17"/>
      <c r="J343" s="17"/>
      <c r="P343" s="17" t="s">
        <v>154</v>
      </c>
      <c r="Q343" s="17"/>
      <c r="R343" s="17"/>
      <c r="S343" s="17"/>
      <c r="T343" s="17"/>
      <c r="U343" s="17"/>
      <c r="V343" s="17"/>
      <c r="W343" s="17"/>
      <c r="X343" s="17"/>
      <c r="Y343" s="17"/>
    </row>
    <row collapsed="false" customFormat="false" customHeight="true" hidden="false" ht="44.75" outlineLevel="0" r="344">
      <c r="A344" s="16" t="s">
        <v>366</v>
      </c>
      <c r="B344" s="16"/>
      <c r="C344" s="16"/>
      <c r="D344" s="16"/>
      <c r="E344" s="16"/>
      <c r="F344" s="16"/>
      <c r="G344" s="16"/>
      <c r="H344" s="16"/>
      <c r="I344" s="16"/>
      <c r="J344" s="16"/>
      <c r="P344" s="16" t="s">
        <v>373</v>
      </c>
      <c r="Q344" s="16"/>
      <c r="R344" s="16"/>
      <c r="S344" s="16"/>
      <c r="T344" s="16"/>
      <c r="U344" s="16"/>
      <c r="V344" s="16"/>
      <c r="W344" s="16"/>
      <c r="X344" s="16"/>
      <c r="Y344" s="16"/>
    </row>
    <row collapsed="false" customFormat="false" customHeight="true" hidden="false" ht="18.65" outlineLevel="0" r="346">
      <c r="A346" s="50" t="s">
        <v>356</v>
      </c>
      <c r="B346" s="50"/>
      <c r="C346" s="50"/>
      <c r="D346" s="50"/>
      <c r="E346" s="50"/>
      <c r="F346" s="50"/>
      <c r="G346" s="50"/>
      <c r="P346" s="50" t="s">
        <v>356</v>
      </c>
      <c r="Q346" s="50"/>
      <c r="R346" s="50"/>
      <c r="S346" s="50"/>
      <c r="T346" s="50"/>
      <c r="U346" s="50"/>
      <c r="V346" s="50"/>
    </row>
    <row collapsed="false" customFormat="false" customHeight="false" hidden="false" ht="14.5" outlineLevel="0" r="347">
      <c r="A347" s="54"/>
      <c r="B347" s="54"/>
      <c r="P347" s="54"/>
      <c r="Q347" s="54"/>
    </row>
    <row collapsed="false" customFormat="false" customHeight="false" hidden="false" ht="14.5" outlineLevel="0" r="348">
      <c r="A348" s="54"/>
      <c r="B348" s="73" t="str">
        <f aca="false">'Calcs - Motion Model'!P354</f>
        <v>6+5i</v>
      </c>
      <c r="P348" s="54"/>
      <c r="Q348" s="73" t="str">
        <f aca="false">B348</f>
        <v>6+5i</v>
      </c>
    </row>
    <row collapsed="false" customFormat="false" customHeight="false" hidden="false" ht="14.5" outlineLevel="0" r="349">
      <c r="A349" s="54"/>
      <c r="B349" s="74" t="str">
        <f aca="false">'Calcs - Motion Model'!P355</f>
        <v>8.2+23i</v>
      </c>
      <c r="P349" s="54"/>
      <c r="Q349" s="74" t="str">
        <f aca="false">B349</f>
        <v>8.2+23i</v>
      </c>
    </row>
    <row collapsed="false" customFormat="false" customHeight="false" hidden="false" ht="14.5" outlineLevel="0" r="350">
      <c r="A350" s="54"/>
      <c r="B350" s="74" t="str">
        <f aca="false">'Calcs - Motion Model'!P356</f>
        <v>56.2-5i</v>
      </c>
      <c r="P350" s="54"/>
      <c r="Q350" s="74" t="str">
        <f aca="false">B350</f>
        <v>56.2-5i</v>
      </c>
    </row>
    <row collapsed="false" customFormat="false" customHeight="false" hidden="false" ht="14.5" outlineLevel="0" r="351">
      <c r="A351" s="54"/>
      <c r="B351" s="74" t="str">
        <f aca="false">'Calcs - Motion Model'!P357</f>
        <v>2-53i</v>
      </c>
      <c r="P351" s="54"/>
      <c r="Q351" s="74" t="str">
        <f aca="false">B351</f>
        <v>2-53i</v>
      </c>
    </row>
    <row collapsed="false" customFormat="false" customHeight="false" hidden="false" ht="14.5" outlineLevel="0" r="352">
      <c r="A352" s="54"/>
      <c r="B352" s="74" t="str">
        <f aca="false">'Calcs - Motion Model'!P358</f>
        <v>6200+1300i</v>
      </c>
      <c r="P352" s="54"/>
      <c r="Q352" s="74" t="str">
        <f aca="false">B352</f>
        <v>6200+1300i</v>
      </c>
    </row>
    <row collapsed="false" customFormat="false" customHeight="false" hidden="false" ht="14.5" outlineLevel="0" r="353">
      <c r="A353" s="54"/>
      <c r="B353" s="75" t="str">
        <f aca="false">'Calcs - Motion Model'!P359</f>
        <v>5300-23300i</v>
      </c>
      <c r="P353" s="54"/>
      <c r="Q353" s="75" t="str">
        <f aca="false">B353</f>
        <v>5300-23300i</v>
      </c>
    </row>
    <row collapsed="false" customFormat="false" customHeight="true" hidden="false" ht="24.25" outlineLevel="0" r="356">
      <c r="A356" s="17" t="s">
        <v>368</v>
      </c>
      <c r="B356" s="17"/>
      <c r="C356" s="17"/>
      <c r="D356" s="17"/>
      <c r="E356" s="17"/>
      <c r="F356" s="17"/>
      <c r="G356" s="17"/>
      <c r="H356" s="17"/>
      <c r="I356" s="17"/>
      <c r="J356" s="17"/>
      <c r="P356" s="17" t="s">
        <v>368</v>
      </c>
      <c r="Q356" s="17"/>
      <c r="R356" s="17"/>
      <c r="S356" s="17"/>
      <c r="T356" s="17"/>
      <c r="U356" s="17"/>
      <c r="V356" s="17"/>
      <c r="W356" s="17"/>
      <c r="X356" s="17"/>
      <c r="Y356" s="17"/>
    </row>
    <row collapsed="false" customFormat="false" customHeight="true" hidden="false" ht="44.75" outlineLevel="0" r="357">
      <c r="A357" s="16" t="s">
        <v>366</v>
      </c>
      <c r="B357" s="16"/>
      <c r="C357" s="16"/>
      <c r="D357" s="16"/>
      <c r="E357" s="16"/>
      <c r="F357" s="16"/>
      <c r="G357" s="16"/>
      <c r="H357" s="16"/>
      <c r="I357" s="16"/>
      <c r="J357" s="16"/>
      <c r="P357" s="16" t="s">
        <v>373</v>
      </c>
      <c r="Q357" s="16"/>
      <c r="R357" s="16"/>
      <c r="S357" s="16"/>
      <c r="T357" s="16"/>
      <c r="U357" s="16"/>
      <c r="V357" s="16"/>
      <c r="W357" s="16"/>
      <c r="X357" s="16"/>
      <c r="Y357" s="16"/>
    </row>
    <row collapsed="false" customFormat="false" customHeight="true" hidden="false" ht="18.65" outlineLevel="0" r="359">
      <c r="A359" s="50" t="s">
        <v>356</v>
      </c>
      <c r="B359" s="50"/>
      <c r="C359" s="50"/>
      <c r="D359" s="50"/>
      <c r="E359" s="50"/>
      <c r="F359" s="50"/>
      <c r="G359" s="50"/>
      <c r="P359" s="50" t="s">
        <v>356</v>
      </c>
      <c r="Q359" s="50"/>
      <c r="R359" s="50"/>
      <c r="S359" s="50"/>
      <c r="T359" s="50"/>
      <c r="U359" s="50"/>
      <c r="V359" s="50"/>
    </row>
    <row collapsed="false" customFormat="false" customHeight="false" hidden="false" ht="14.5" outlineLevel="0" r="360">
      <c r="A360" s="54"/>
      <c r="B360" s="54"/>
      <c r="P360" s="54"/>
      <c r="Q360" s="54"/>
    </row>
    <row collapsed="false" customFormat="false" customHeight="false" hidden="false" ht="14.5" outlineLevel="0" r="361">
      <c r="A361" s="54"/>
      <c r="B361" s="73" t="str">
        <f aca="false">'Calcs - Motion Model'!P367</f>
        <v>0.00387439302323404+8.24325588972951i</v>
      </c>
      <c r="P361" s="54"/>
      <c r="Q361" s="73" t="str">
        <f aca="false">B361</f>
        <v>0.00387439302323404+8.24325588972951i</v>
      </c>
    </row>
    <row collapsed="false" customFormat="false" customHeight="false" hidden="false" ht="14.5" outlineLevel="0" r="362">
      <c r="A362" s="54"/>
      <c r="B362" s="74" t="str">
        <f aca="false">'Calcs - Motion Model'!P368</f>
        <v>0.00011889738788433+589.404412470422i</v>
      </c>
      <c r="P362" s="54"/>
      <c r="Q362" s="74" t="str">
        <f aca="false">B362</f>
        <v>0.00011889738788433+589.404412470422i</v>
      </c>
    </row>
    <row collapsed="false" customFormat="false" customHeight="false" hidden="false" ht="14.5" outlineLevel="0" r="363">
      <c r="A363" s="54"/>
      <c r="B363" s="74" t="str">
        <f aca="false">'Calcs - Motion Model'!P369</f>
        <v>11376.7440966769-63.5126154322011i</v>
      </c>
      <c r="P363" s="54"/>
      <c r="Q363" s="74" t="str">
        <f aca="false">B363</f>
        <v>11376.7440966769-63.5126154322011i</v>
      </c>
    </row>
    <row collapsed="false" customFormat="false" customHeight="false" hidden="false" ht="14.5" outlineLevel="0" r="364">
      <c r="A364" s="54"/>
      <c r="B364" s="74" t="str">
        <f aca="false">'Calcs - Motion Model'!P370</f>
        <v>52027.3890830443</v>
      </c>
      <c r="P364" s="54"/>
      <c r="Q364" s="74" t="str">
        <f aca="false">B364</f>
        <v>52027.3890830443</v>
      </c>
    </row>
    <row collapsed="false" customFormat="false" customHeight="false" hidden="false" ht="14.5" outlineLevel="0" r="365">
      <c r="A365" s="54"/>
      <c r="B365" s="74" t="str">
        <f aca="false">'Calcs - Motion Model'!P371</f>
        <v>-38.2898221218425+0.10615277584585i</v>
      </c>
      <c r="P365" s="54"/>
      <c r="Q365" s="74" t="str">
        <f aca="false">B365</f>
        <v>-38.2898221218425+0.10615277584585i</v>
      </c>
    </row>
    <row collapsed="false" customFormat="false" customHeight="false" hidden="false" ht="14.5" outlineLevel="0" r="366">
      <c r="A366" s="54"/>
      <c r="B366" s="75" t="str">
        <f aca="false">'Calcs - Motion Model'!P372</f>
        <v>1.01106934390178-292.808914797704i</v>
      </c>
      <c r="P366" s="54"/>
      <c r="Q366" s="75" t="str">
        <f aca="false">B366</f>
        <v>1.01106934390178-292.808914797704i</v>
      </c>
    </row>
  </sheetData>
  <mergeCells count="187">
    <mergeCell ref="D1:J1"/>
    <mergeCell ref="D2:J2"/>
    <mergeCell ref="D3:G4"/>
    <mergeCell ref="I3:J3"/>
    <mergeCell ref="I4:J4"/>
    <mergeCell ref="A7:J7"/>
    <mergeCell ref="A8:J8"/>
    <mergeCell ref="B9:D9"/>
    <mergeCell ref="B10:D10"/>
    <mergeCell ref="B11:D11"/>
    <mergeCell ref="B12:D12"/>
    <mergeCell ref="B13:D13"/>
    <mergeCell ref="B14:D14"/>
    <mergeCell ref="B15:D15"/>
    <mergeCell ref="A17:J17"/>
    <mergeCell ref="A20:J20"/>
    <mergeCell ref="A21:J21"/>
    <mergeCell ref="A23:J23"/>
    <mergeCell ref="P23:Y23"/>
    <mergeCell ref="A24:J24"/>
    <mergeCell ref="P24:Y24"/>
    <mergeCell ref="A25:G25"/>
    <mergeCell ref="P25:V25"/>
    <mergeCell ref="A26:C26"/>
    <mergeCell ref="P26:R26"/>
    <mergeCell ref="A36:J36"/>
    <mergeCell ref="P36:Y36"/>
    <mergeCell ref="A37:J37"/>
    <mergeCell ref="P37:Y37"/>
    <mergeCell ref="A38:G38"/>
    <mergeCell ref="P38:V38"/>
    <mergeCell ref="A39:C39"/>
    <mergeCell ref="P39:R39"/>
    <mergeCell ref="A48:G48"/>
    <mergeCell ref="P48:V48"/>
    <mergeCell ref="A49:C49"/>
    <mergeCell ref="P49:R49"/>
    <mergeCell ref="A58:G58"/>
    <mergeCell ref="P58:V58"/>
    <mergeCell ref="A59:C59"/>
    <mergeCell ref="P59:R59"/>
    <mergeCell ref="A69:J69"/>
    <mergeCell ref="P69:Y69"/>
    <mergeCell ref="A70:J70"/>
    <mergeCell ref="P70:Y70"/>
    <mergeCell ref="A71:G71"/>
    <mergeCell ref="P71:V71"/>
    <mergeCell ref="A72:C72"/>
    <mergeCell ref="P72:R72"/>
    <mergeCell ref="A81:G81"/>
    <mergeCell ref="P81:V81"/>
    <mergeCell ref="A82:C82"/>
    <mergeCell ref="P82:R82"/>
    <mergeCell ref="A91:G91"/>
    <mergeCell ref="P91:V91"/>
    <mergeCell ref="A92:C92"/>
    <mergeCell ref="P92:R92"/>
    <mergeCell ref="A102:J102"/>
    <mergeCell ref="P102:Y102"/>
    <mergeCell ref="A103:J103"/>
    <mergeCell ref="P103:Y103"/>
    <mergeCell ref="A104:G104"/>
    <mergeCell ref="P104:V104"/>
    <mergeCell ref="A105:C105"/>
    <mergeCell ref="P105:R105"/>
    <mergeCell ref="A114:G114"/>
    <mergeCell ref="P114:V114"/>
    <mergeCell ref="A115:C115"/>
    <mergeCell ref="P115:R115"/>
    <mergeCell ref="A124:G124"/>
    <mergeCell ref="P124:V124"/>
    <mergeCell ref="A125:C125"/>
    <mergeCell ref="P125:R125"/>
    <mergeCell ref="A135:J135"/>
    <mergeCell ref="P135:Y135"/>
    <mergeCell ref="A136:J136"/>
    <mergeCell ref="P136:Y136"/>
    <mergeCell ref="A137:G137"/>
    <mergeCell ref="P137:V137"/>
    <mergeCell ref="A138:C138"/>
    <mergeCell ref="P138:R138"/>
    <mergeCell ref="A147:G147"/>
    <mergeCell ref="P147:V147"/>
    <mergeCell ref="A148:C148"/>
    <mergeCell ref="P148:R148"/>
    <mergeCell ref="A157:G157"/>
    <mergeCell ref="P157:V157"/>
    <mergeCell ref="A158:C158"/>
    <mergeCell ref="P158:R158"/>
    <mergeCell ref="A168:J168"/>
    <mergeCell ref="P168:Y168"/>
    <mergeCell ref="A169:J169"/>
    <mergeCell ref="P169:Y169"/>
    <mergeCell ref="A171:G171"/>
    <mergeCell ref="P171:V171"/>
    <mergeCell ref="A181:J181"/>
    <mergeCell ref="P181:Y181"/>
    <mergeCell ref="A182:J182"/>
    <mergeCell ref="P182:Y182"/>
    <mergeCell ref="A184:G184"/>
    <mergeCell ref="P184:V184"/>
    <mergeCell ref="A195:J195"/>
    <mergeCell ref="A196:J196"/>
    <mergeCell ref="A198:J198"/>
    <mergeCell ref="P198:Y198"/>
    <mergeCell ref="A199:J199"/>
    <mergeCell ref="P199:Y199"/>
    <mergeCell ref="A200:G200"/>
    <mergeCell ref="P200:V200"/>
    <mergeCell ref="A201:C201"/>
    <mergeCell ref="P201:R201"/>
    <mergeCell ref="A211:J211"/>
    <mergeCell ref="P211:Y211"/>
    <mergeCell ref="A212:J212"/>
    <mergeCell ref="P212:Y212"/>
    <mergeCell ref="A213:G213"/>
    <mergeCell ref="P213:V213"/>
    <mergeCell ref="A214:C214"/>
    <mergeCell ref="P214:R214"/>
    <mergeCell ref="A223:G223"/>
    <mergeCell ref="P223:V223"/>
    <mergeCell ref="A224:C224"/>
    <mergeCell ref="P224:R224"/>
    <mergeCell ref="A233:G233"/>
    <mergeCell ref="P233:V233"/>
    <mergeCell ref="A234:C234"/>
    <mergeCell ref="P234:R234"/>
    <mergeCell ref="A244:J244"/>
    <mergeCell ref="P244:Y244"/>
    <mergeCell ref="A245:J245"/>
    <mergeCell ref="P245:Y245"/>
    <mergeCell ref="A246:G246"/>
    <mergeCell ref="P246:V246"/>
    <mergeCell ref="A247:C247"/>
    <mergeCell ref="P247:R247"/>
    <mergeCell ref="A256:G256"/>
    <mergeCell ref="P256:V256"/>
    <mergeCell ref="A257:C257"/>
    <mergeCell ref="P257:R257"/>
    <mergeCell ref="A266:G266"/>
    <mergeCell ref="P266:V266"/>
    <mergeCell ref="A267:C267"/>
    <mergeCell ref="P267:R267"/>
    <mergeCell ref="A277:J277"/>
    <mergeCell ref="P277:Y277"/>
    <mergeCell ref="A278:J278"/>
    <mergeCell ref="P278:Y278"/>
    <mergeCell ref="A279:G279"/>
    <mergeCell ref="P279:V279"/>
    <mergeCell ref="A280:C280"/>
    <mergeCell ref="P280:R280"/>
    <mergeCell ref="A289:G289"/>
    <mergeCell ref="P289:V289"/>
    <mergeCell ref="A290:C290"/>
    <mergeCell ref="P290:R290"/>
    <mergeCell ref="A299:G299"/>
    <mergeCell ref="P299:V299"/>
    <mergeCell ref="A300:C300"/>
    <mergeCell ref="P300:R300"/>
    <mergeCell ref="A310:J310"/>
    <mergeCell ref="P310:Y310"/>
    <mergeCell ref="A311:J311"/>
    <mergeCell ref="P311:Y311"/>
    <mergeCell ref="A312:G312"/>
    <mergeCell ref="P312:V312"/>
    <mergeCell ref="A313:C313"/>
    <mergeCell ref="P313:R313"/>
    <mergeCell ref="A322:G322"/>
    <mergeCell ref="P322:V322"/>
    <mergeCell ref="A323:C323"/>
    <mergeCell ref="P323:R323"/>
    <mergeCell ref="A332:G332"/>
    <mergeCell ref="P332:V332"/>
    <mergeCell ref="A333:C333"/>
    <mergeCell ref="P333:R333"/>
    <mergeCell ref="A343:J343"/>
    <mergeCell ref="P343:Y343"/>
    <mergeCell ref="A344:J344"/>
    <mergeCell ref="P344:Y344"/>
    <mergeCell ref="A346:G346"/>
    <mergeCell ref="P346:V346"/>
    <mergeCell ref="A356:J356"/>
    <mergeCell ref="P356:Y356"/>
    <mergeCell ref="A357:J357"/>
    <mergeCell ref="P357:Y357"/>
    <mergeCell ref="A359:G359"/>
    <mergeCell ref="P359:V359"/>
  </mergeCells>
  <printOptions headings="false" gridLines="false" gridLinesSet="true" horizontalCentered="false" verticalCentered="false"/>
  <pageMargins left="0.75" right="0.75" top="0.544444444444444" bottom="0.616666666666667" header="0.35" footer="0.35"/>
  <pageSetup blackAndWhite="false" cellComments="none" copies="1" draft="false" firstPageNumber="1" fitToHeight="1" fitToWidth="1" horizontalDpi="300" orientation="portrait" pageOrder="overThenDown" paperSize="1" scale="100" useFirstPageNumber="false" usePrinterDefaults="false" verticalDpi="300"/>
  <headerFooter differentFirst="false" differentOddEven="false">
    <oddHeader>&amp;L&amp;"Arial,Regular"&amp;10Job Number&amp;R&amp;"Deutsch Gothic,Regular"&amp;14Datawave Marine Solutions</oddHeader>
    <oddFooter>&amp;L&amp;"Arial,Regular"&amp;10&amp;F.ods&amp;C&amp;"Georgia,Regular"&amp;10www.dms.com&amp;R&amp;"Georgia,Regular"Page &amp;P</oddFooter>
  </headerFooter>
  <drawing r:id="rId1"/>
</worksheet>
</file>

<file path=docProps/app.xml><?xml version="1.0" encoding="utf-8"?>
<Properties xmlns="http://schemas.openxmlformats.org/officeDocument/2006/extended-properties" xmlns:vt="http://schemas.openxmlformats.org/officeDocument/2006/docPropsVTypes">
  <TotalTime>24187</TotalTime>
  <Application>LibreOffice/3.5$Linux_X86_64 LibreOffice_project/350m1$Build-413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2013-04-21T09:09:41.00Z</dcterms:created>
  <dcterms:modified xsi:type="dcterms:W3CDTF">2013-04-25T19:37:44.00Z</dcterms:modified>
  <cp:revision>57</cp:revision>
</cp:coreProperties>
</file>