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h/Downloads/208w-project/"/>
    </mc:Choice>
  </mc:AlternateContent>
  <xr:revisionPtr revIDLastSave="0" documentId="13_ncr:1_{D299C946-6053-254C-A6D2-ABBAA69FC102}" xr6:coauthVersionLast="47" xr6:coauthVersionMax="47" xr10:uidLastSave="{00000000-0000-0000-0000-000000000000}"/>
  <bookViews>
    <workbookView xWindow="1900" yWindow="5680" windowWidth="23260" windowHeight="12460" activeTab="1" xr2:uid="{E8457586-5649-46A0-B97F-E55271A2B9A2}"/>
  </bookViews>
  <sheets>
    <sheet name="Data 1" sheetId="2" r:id="rId1"/>
    <sheet name="Data 2" sheetId="1" r:id="rId2"/>
    <sheet name="Modeling Ideas 1" sheetId="3" r:id="rId3"/>
  </sheets>
  <calcPr calcId="19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C16" i="2" l="1"/>
  <c r="C15" i="2"/>
  <c r="D18" i="2"/>
  <c r="D15" i="2"/>
  <c r="D16" i="2"/>
  <c r="D17" i="2"/>
  <c r="C11" i="2"/>
  <c r="C7" i="2"/>
  <c r="C18" i="2"/>
  <c r="D11" i="2" l="1"/>
  <c r="D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tc={503CF5A4-ABEB-704A-B590-3190DB2534AB}</author>
    <author>tc={25EFBF94-C3E5-6141-A16C-3453DCC1B228}</author>
    <author>Microsoft Office User</author>
    <author>tc={180F8EEE-0130-F94B-A717-4DBE8FCED4B7}</author>
    <author>tc={9872DCD2-5AC1-E54E-AE80-F5F0F03E1640}</author>
    <author>tc={0291B976-E40C-5844-954C-1C3CEF667E83}</author>
    <author>tc={5978127A-B512-5B4C-B801-5F249301C2CC}</author>
    <author>tc={445E89F2-ADE3-5E47-BFBD-5CB03438FAA4}</author>
  </authors>
  <commentList>
    <comment ref="B6" authorId="0" shapeId="0" xr:uid="{503CF5A4-ABEB-704A-B590-3190DB2534AB}">
      <text>
        <t>[Threaded comment]
Your version of Excel allows you to read this threaded comment; however, any edits to it will get removed if the file is opened in a newer version of Excel. Learn more: https://go.microsoft.com/fwlink/?linkid=870924
Comment:
    Physical Activity Coefficient - Assume that there is only typical daily living activities</t>
      </text>
    </comment>
    <comment ref="B11" authorId="1" shapeId="0" xr:uid="{25EFBF94-C3E5-6141-A16C-3453DCC1B228}">
      <text>
        <t>[Threaded comment]
Your version of Excel allows you to read this threaded comment; however, any edits to it will get removed if the file is opened in a newer version of Excel. Learn more: https://go.microsoft.com/fwlink/?linkid=870924
Comment:
    -100 kcal from the estimated calories intake is still acceptable for maintaining weight</t>
      </text>
    </comment>
    <comment ref="D13" authorId="2" shapeId="0" xr:uid="{A9E977DF-0968-6541-B389-CFD6EA4294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Will not be implemented in modeling. Reason: Data hard to find</t>
        </r>
      </text>
    </comment>
    <comment ref="D14" authorId="2" shapeId="0" xr:uid="{9F603D17-47D9-534E-9F3E-178876F4E2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not be implemented in modeling. Reason: Not required for the problem</t>
        </r>
      </text>
    </comment>
    <comment ref="B15" authorId="3" shapeId="0" xr:uid="{180F8EEE-0130-F94B-A717-4DBE8FCED4B7}">
      <text>
        <t>[Threaded comment]
Your version of Excel allows you to read this threaded comment; however, any edits to it will get removed if the file is opened in a newer version of Excel. Learn more: https://go.microsoft.com/fwlink/?linkid=870924
Comment:
    20%-35% of total kcal/ day</t>
      </text>
    </comment>
    <comment ref="B16" authorId="4" shapeId="0" xr:uid="{9872DCD2-5AC1-E54E-AE80-F5F0F03E1640}">
      <text>
        <t>[Threaded comment]
Your version of Excel allows you to read this threaded comment; however, any edits to it will get removed if the file is opened in a newer version of Excel. Learn more: https://go.microsoft.com/fwlink/?linkid=870924
Comment:
    7-9% of total kcal/ day</t>
      </text>
    </comment>
    <comment ref="B17" authorId="5" shapeId="0" xr:uid="{0291B976-E40C-5844-954C-1C3CEF667E83}">
      <text>
        <t>[Threaded comment]
Your version of Excel allows you to read this threaded comment; however, any edits to it will get removed if the file is opened in a newer version of Excel. Learn more: https://go.microsoft.com/fwlink/?linkid=870924
Comment:
    A low-carb diet (less than 26% of total kcal intake) is recommended by health professionals. No lower bound since patients need to reduce their carb intake.</t>
      </text>
    </comment>
    <comment ref="B18" authorId="6" shapeId="0" xr:uid="{5978127A-B512-5B4C-B801-5F249301C2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It's recommended to eat around 0.8 g protein per kg body weight, and there is not enough data for the upper bound. However, for calculation and health purpose, we limit the protein intake to 1.5 g per kg body weight. </t>
      </text>
    </comment>
    <comment ref="B19" authorId="7" shapeId="0" xr:uid="{445E89F2-ADE3-5E47-BFBD-5CB03438FAA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lower bound since patients need to cut as much sugar as possible. It is recommended to limit sugar intake to less than 5% of total daily calories intake</t>
      </text>
    </comment>
    <comment ref="D25" authorId="2" shapeId="0" xr:uid="{C95C486A-D55F-BE4E-B0AA-E50DB4F1218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Will not be implemented in modeling. Reason: Data hard to find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27" authorId="2" shapeId="0" xr:uid="{406F3B22-E9FF-474D-807D-BFE35FD65E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not be implemented in modeling. Reason: Data hard to find</t>
        </r>
      </text>
    </comment>
    <comment ref="D28" authorId="2" shapeId="0" xr:uid="{DD40D40F-E98F-DF43-8AB2-294E3AD5B6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Will not be implemented in modeling. Reason: Data hard to find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9" authorId="2" shapeId="0" xr:uid="{15A37001-473A-1F42-A4CC-FA566B92E4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Will not be implemented in modeling. Reason: Data hard to find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tc={30B3B101-0AD2-CF40-A372-BE7EAC22FFC6}</author>
    <author>tc={AFFA37E8-FB25-4C47-B946-D48E235521E0}</author>
    <author>tc={F361A03A-9CB0-43A5-A2FE-09E7EF7A77EA}</author>
    <author>tc={79593626-5C02-47A2-88A8-6DAB30CB3C37}</author>
    <author>tc={7DEE3258-CACE-4B07-8FC8-4457E1BB5F13}</author>
    <author>tc={387B439D-EB44-4AD5-A45C-B5AEE3C92E3E}</author>
    <author>tc={03F254F9-A159-944C-AB74-6B0EEE978EFB}</author>
    <author>tc={551670BA-AD45-ED47-8496-4B1859F4CCFD}</author>
    <author>tc={55C826D1-97B8-E248-9D75-CACB7700B771}</author>
    <author>tc={42A14481-EF08-554C-B2A8-7BBFEB5509C2}</author>
    <author>tc={E31ECF99-D12F-E146-A4CC-EBD4634DC198}</author>
    <author>tc={A4BC2481-7864-294E-A841-DD23D9982CE5}</author>
    <author>tc={65CD437B-A794-114D-B9BF-8484C8253A68}</author>
    <author>tc={EB0E4114-5B52-0641-AD17-E7484B6E2A9D}</author>
    <author>tc={5F29BCA7-4AF5-B446-8759-F6F1D0E624DF}</author>
  </authors>
  <commentList>
    <comment ref="N7" authorId="0" shapeId="0" xr:uid="{641C88A0-78FD-4E4F-AA94-9D2E61D7B03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enough data</t>
        </r>
      </text>
    </comment>
    <comment ref="S7" authorId="0" shapeId="0" xr:uid="{863EAFDB-B2F2-7E46-9041-D41702C711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Could not find data</t>
        </r>
      </text>
    </comment>
    <comment ref="T7" authorId="0" shapeId="0" xr:uid="{292A0036-3969-DB47-BBB6-2EBE564854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Could not find data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7" authorId="0" shapeId="0" xr:uid="{2FA29FD5-B13A-104F-8B9D-9089F7F2B2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Could not find data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8" authorId="1" shapeId="0" xr:uid="{30B3B101-0AD2-CF40-A372-BE7EAC22FFC6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Grocery</t>
      </text>
    </comment>
    <comment ref="B13" authorId="2" shapeId="0" xr:uid="{AFFA37E8-FB25-4C47-B946-D48E235521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Dairyland Skim Milk
</t>
      </text>
    </comment>
    <comment ref="B14" authorId="3" shapeId="0" xr:uid="{F361A03A-9CB0-43A5-A2FE-09E7EF7A77EA}">
      <text>
        <t>[Threaded comment]
Your version of Excel allows you to read this threaded comment; however, any edits to it will get removed if the file is opened in a newer version of Excel. Learn more: https://go.microsoft.com/fwlink/?linkid=870924
Comment:
    Yoplait Source Yogurt</t>
      </text>
    </comment>
    <comment ref="B15" authorId="4" shapeId="0" xr:uid="{79593626-5C02-47A2-88A8-6DAB30CB3C37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2% 
Cottage Cheese</t>
      </text>
    </comment>
    <comment ref="B18" authorId="5" shapeId="0" xr:uid="{7DEE3258-CACE-4B07-8FC8-4457E1BB5F13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Country Harvest 14 Grains Sliced Bread</t>
      </text>
    </comment>
    <comment ref="B19" authorId="6" shapeId="0" xr:uid="{387B439D-EB44-4AD5-A45C-B5AEE3C92E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Delicious Kitchen Jasmine Rice
</t>
      </text>
    </comment>
    <comment ref="B20" authorId="7" shapeId="0" xr:uid="{03F254F9-A159-944C-AB74-6B0EEE978E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Potatoes Grocery</t>
      </text>
    </comment>
    <comment ref="B22" authorId="8" shapeId="0" xr:uid="{551670BA-AD45-ED47-8496-4B1859F4CCFD}">
      <text>
        <t>[Threaded comment]
Your version of Excel allows you to read this threaded comment; however, any edits to it will get removed if the file is opened in a newer version of Excel. Learn more: https://go.microsoft.com/fwlink/?linkid=870924
Comment:
    Maple Leaf Prime WC</t>
      </text>
    </comment>
    <comment ref="B23" authorId="9" shapeId="0" xr:uid="{55C826D1-97B8-E248-9D75-CACB7700B771}">
      <text>
        <t>[Threaded comment]
Your version of Excel allows you to read this threaded comment; however, any edits to it will get removed if the file is opened in a newer version of Excel. Learn more: https://go.microsoft.com/fwlink/?linkid=870924
Comment:
    Aqua Star Basa Fillets</t>
      </text>
    </comment>
    <comment ref="B24" authorId="10" shapeId="0" xr:uid="{42A14481-EF08-554C-B2A8-7BBFEB5509C2}">
      <text>
        <t>[Threaded comment]
Your version of Excel allows you to read this threaded comment; however, any edits to it will get removed if the file is opened in a newer version of Excel. Learn more: https://go.microsoft.com/fwlink/?linkid=870924
Comment:
    Sunrise Tofu</t>
      </text>
    </comment>
    <comment ref="B25" authorId="11" shapeId="0" xr:uid="{E31ECF99-D12F-E146-A4CC-EBD4634DC198}">
      <text>
        <t>[Threaded comment]
Your version of Excel allows you to read this threaded comment; however, any edits to it will get removed if the file is opened in a newer version of Excel. Learn more: https://go.microsoft.com/fwlink/?linkid=870924
Comment:
    Golden Valley Eggs</t>
      </text>
    </comment>
    <comment ref="A27" authorId="12" shapeId="0" xr:uid="{A4BC2481-7864-294E-A841-DD23D9982CE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Grocery</t>
      </text>
    </comment>
    <comment ref="B32" authorId="13" shapeId="0" xr:uid="{65CD437B-A794-114D-B9BF-8484C8253A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Tetley Tea
</t>
      </text>
    </comment>
    <comment ref="B33" authorId="14" shapeId="0" xr:uid="{EB0E4114-5B52-0641-AD17-E7484B6E2A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Great Value Potato Chips
 </t>
      </text>
    </comment>
    <comment ref="B34" authorId="15" shapeId="0" xr:uid="{5F29BCA7-4AF5-B446-8759-F6F1D0E624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Great Value Pretzels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1" authorId="0" shapeId="0" xr:uid="{FCB4CA09-CD6A-3E46-B84E-C2A60E611E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1, C11:C29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12" authorId="0" shapeId="0" xr:uid="{53C8879A-A5D7-024B-93F8-8DC3508C82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1, D11:D29
</t>
        </r>
      </text>
    </comment>
    <comment ref="E13" authorId="0" shapeId="0" xr:uid="{772E69EE-CAEA-974C-A6A2-4031A4ABCE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Undecided for now
</t>
        </r>
      </text>
    </comment>
  </commentList>
</comments>
</file>

<file path=xl/sharedStrings.xml><?xml version="1.0" encoding="utf-8"?>
<sst xmlns="http://schemas.openxmlformats.org/spreadsheetml/2006/main" count="255" uniqueCount="141">
  <si>
    <t>Fruits</t>
  </si>
  <si>
    <t>Apple</t>
  </si>
  <si>
    <t xml:space="preserve">Banana </t>
  </si>
  <si>
    <t>Melon</t>
  </si>
  <si>
    <t>Mango</t>
  </si>
  <si>
    <t>Dairy</t>
  </si>
  <si>
    <t>Milk</t>
  </si>
  <si>
    <t>Yogurt</t>
  </si>
  <si>
    <t>Cheese</t>
  </si>
  <si>
    <t>Bread</t>
  </si>
  <si>
    <t>Rice</t>
  </si>
  <si>
    <t>Potatoes</t>
  </si>
  <si>
    <t>Protein</t>
  </si>
  <si>
    <t>Chicken</t>
  </si>
  <si>
    <t>Fish</t>
  </si>
  <si>
    <t>Tofu</t>
  </si>
  <si>
    <t>Egg</t>
  </si>
  <si>
    <t>Vegetables</t>
  </si>
  <si>
    <t>Carbs.</t>
  </si>
  <si>
    <t>Avocado</t>
  </si>
  <si>
    <t>Beans</t>
  </si>
  <si>
    <t>Carrots</t>
  </si>
  <si>
    <t>Free Foods</t>
  </si>
  <si>
    <t>Tea</t>
  </si>
  <si>
    <t>Chips</t>
  </si>
  <si>
    <t>Pretzels</t>
  </si>
  <si>
    <t>Prices</t>
  </si>
  <si>
    <t>Nuitrion Facts</t>
  </si>
  <si>
    <t>Broccoli</t>
  </si>
  <si>
    <t>Calories(kcal)</t>
  </si>
  <si>
    <t>Fat(g)</t>
  </si>
  <si>
    <t>Saturated Fat(g)</t>
  </si>
  <si>
    <t>Sodium(mg)</t>
  </si>
  <si>
    <t>Carbohydrates</t>
  </si>
  <si>
    <t>Carbohydrates(g)</t>
  </si>
  <si>
    <t>Fiber(g)</t>
  </si>
  <si>
    <t>Protien(g)</t>
  </si>
  <si>
    <t>Vitamin C (mg)</t>
  </si>
  <si>
    <t>Vitamin A(µg)</t>
  </si>
  <si>
    <t>Vitamin C(mg)</t>
  </si>
  <si>
    <t>Vitamin D(µg)</t>
  </si>
  <si>
    <t>Calcium(mg)</t>
  </si>
  <si>
    <t>Potassium(mg)</t>
  </si>
  <si>
    <t>Iron(mg)</t>
  </si>
  <si>
    <t>Vitamin E(mg)</t>
  </si>
  <si>
    <t>Vitamin B12(µg)</t>
  </si>
  <si>
    <t>Vitamin B6(mg)</t>
  </si>
  <si>
    <t>*All nutrition facts were collected from Walmart.ca &amp; Nutritionix.com</t>
  </si>
  <si>
    <t>*All prices were collected from Walmart.ca</t>
  </si>
  <si>
    <t>*Data was collected as of March 16, 2023</t>
  </si>
  <si>
    <t>Vitamin E (mg)</t>
  </si>
  <si>
    <t>Vitamin D (μg)</t>
  </si>
  <si>
    <t>Vitamin B12 (μg)</t>
  </si>
  <si>
    <t>Vitamin B6 (mg)</t>
  </si>
  <si>
    <t>Vitamin A (μg)</t>
  </si>
  <si>
    <t>Iron (mg)</t>
  </si>
  <si>
    <t>Calcium (mg)</t>
  </si>
  <si>
    <t>Sodium (mg)</t>
  </si>
  <si>
    <t>Sugar (g)</t>
  </si>
  <si>
    <t>Total Water (Litres)</t>
  </si>
  <si>
    <t>Carbohydrates (g)</t>
  </si>
  <si>
    <t>Saturated Fat (g)</t>
  </si>
  <si>
    <t>Fats (g)</t>
  </si>
  <si>
    <t>Proteins (g)</t>
  </si>
  <si>
    <t>1/3 of Fibers</t>
  </si>
  <si>
    <t>Soluble Fibers</t>
  </si>
  <si>
    <t>Fibers (g)</t>
  </si>
  <si>
    <t>Calories intake (kcal)</t>
  </si>
  <si>
    <t>Upper bound</t>
  </si>
  <si>
    <t>Lower bound</t>
  </si>
  <si>
    <t>Recommendations</t>
  </si>
  <si>
    <t>Table 2. Daily Intake Recommendations</t>
  </si>
  <si>
    <t>Saturated Fat</t>
  </si>
  <si>
    <t>Calories intake per day</t>
  </si>
  <si>
    <t xml:space="preserve">Fat </t>
  </si>
  <si>
    <t>PA Value</t>
  </si>
  <si>
    <t xml:space="preserve">Protein </t>
  </si>
  <si>
    <t>Height (m)</t>
  </si>
  <si>
    <t>Weight (kg)</t>
  </si>
  <si>
    <t>Sugar</t>
  </si>
  <si>
    <t>Age</t>
  </si>
  <si>
    <t>kcal/ gram</t>
  </si>
  <si>
    <t>Male</t>
  </si>
  <si>
    <t>Sex</t>
  </si>
  <si>
    <t>Table 3. Calories Exchange Table</t>
  </si>
  <si>
    <t>Table 1. Study Group</t>
  </si>
  <si>
    <t>9.97/pack of 216</t>
  </si>
  <si>
    <t>$1.48/pack 200g</t>
  </si>
  <si>
    <t xml:space="preserve">per 1/4 (50 g) of pack </t>
  </si>
  <si>
    <t>$2.97/pack 400g</t>
  </si>
  <si>
    <t xml:space="preserve">per 1/8 (50 g) of pack </t>
  </si>
  <si>
    <t>Sugar(g)</t>
  </si>
  <si>
    <t>-</t>
  </si>
  <si>
    <t>$6.97/pack 908 g</t>
  </si>
  <si>
    <t>$2.47/pack 454 g</t>
  </si>
  <si>
    <t>$9.18/pack of 30</t>
  </si>
  <si>
    <t>$15.48/chicken 1.5 kg</t>
  </si>
  <si>
    <t xml:space="preserve">per 125g of pack </t>
  </si>
  <si>
    <t xml:space="preserve">per 1/5 (85 g) of pack </t>
  </si>
  <si>
    <t>per 1/5 (300g) of chicken</t>
  </si>
  <si>
    <t>per piece</t>
  </si>
  <si>
    <t>5.97/pack of 5</t>
  </si>
  <si>
    <t>$8.80/kg</t>
  </si>
  <si>
    <t>$2.10/kg</t>
  </si>
  <si>
    <t>8.80/kg</t>
  </si>
  <si>
    <t>per 100 g</t>
  </si>
  <si>
    <t>$5.45/kg</t>
  </si>
  <si>
    <t>$1.72/kg</t>
  </si>
  <si>
    <t>$.87/mango</t>
  </si>
  <si>
    <t>$5.97/melon</t>
  </si>
  <si>
    <t>per piece (118 g)</t>
  </si>
  <si>
    <t>per piece (182 g)</t>
  </si>
  <si>
    <t>$2.37/kg</t>
  </si>
  <si>
    <t>per 45g</t>
  </si>
  <si>
    <t>$1.99/kg</t>
  </si>
  <si>
    <t>3.97/pack 600 g</t>
  </si>
  <si>
    <t>per 2 slices 75 g</t>
  </si>
  <si>
    <t>per piece (100 g)</t>
  </si>
  <si>
    <t>$7.28/pack of 16</t>
  </si>
  <si>
    <t>1.45/L</t>
  </si>
  <si>
    <t>per (1/4) 250 ml</t>
  </si>
  <si>
    <t>per egg</t>
  </si>
  <si>
    <t>per avocado</t>
  </si>
  <si>
    <t>per tea bag</t>
  </si>
  <si>
    <t>$4.79/pack 750 g</t>
  </si>
  <si>
    <t>per 125 g</t>
  </si>
  <si>
    <t>Table 4. Data on Food Prices and Nutritional Values</t>
  </si>
  <si>
    <t>Potassium (mg)</t>
  </si>
  <si>
    <t>Time (days)</t>
  </si>
  <si>
    <t>Number of Meals/day</t>
  </si>
  <si>
    <t>Current Number of Food Items</t>
  </si>
  <si>
    <t>Number of Decision Variables (Binary)</t>
  </si>
  <si>
    <t>Decisions</t>
  </si>
  <si>
    <t>Constraints</t>
  </si>
  <si>
    <t>Number of Dietary Restriction (LT) Constraint</t>
  </si>
  <si>
    <t>Number of Nutrition Adequacy (GT) Constraint</t>
  </si>
  <si>
    <t>Meal Variety Constraint</t>
  </si>
  <si>
    <t>Model Type</t>
  </si>
  <si>
    <t>Binary Linear Program</t>
  </si>
  <si>
    <t>Objective</t>
  </si>
  <si>
    <t>Minimize Total Cost of One-week Meal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</si>
</sst>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rgb="FFD1D5DB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65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1" fontId="0" fillId="0" borderId="0" xfId="0" applyNumberFormat="1" applyAlignment="1">
      <alignment horizontal="right"/>
    </xf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3" fillId="0" borderId="9" xfId="0" applyFont="1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right"/>
    </xf>
    <xf numFmtId="0" fontId="8" fillId="0" borderId="0" xfId="0" applyFont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5" xfId="0" applyFont="1" applyFill="1" applyBorder="1"/>
    <xf numFmtId="1" fontId="0" fillId="2" borderId="0" xfId="0" applyNumberFormat="1" applyFill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2" fillId="2" borderId="3" xfId="0" applyFont="1" applyFill="1" applyBorder="1"/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/>
    <xf numFmtId="0" fontId="8" fillId="2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Pham" id="{89D5BAE4-08FD-4CA8-BCA9-4124BDEA00C2}" userId="Matthew Pham" providerId="None"/>
  <person displayName="Margaret Le" id="{0C8495E1-57D3-3049-8A19-AFB3D9D16AAB}" userId="a191b0359d829a77" providerId="Windows Live"/>
  <person displayName="ASIF HASAN" id="{F7FBC1D9-6D42-1148-B3EC-4C06FB7221FB}" userId="S::asifh@sfu.ca::8fea7d4c-0605-4f6f-9d69-3bc9c79c2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3-03-15T06:45:34.50" personId="{0C8495E1-57D3-3049-8A19-AFB3D9D16AAB}" id="{503CF5A4-ABEB-704A-B590-3190DB2534AB}">
    <text>Physical Activity Coefficient - Assume that there is only typical daily living activities</text>
  </threadedComment>
  <threadedComment ref="B11" dT="2023-03-15T06:48:20.00" personId="{0C8495E1-57D3-3049-8A19-AFB3D9D16AAB}" id="{25EFBF94-C3E5-6141-A16C-3453DCC1B228}">
    <text>-100 kcal from the estimated calories intake is still acceptable for maintaining weight</text>
  </threadedComment>
  <threadedComment ref="B15" dT="2023-03-15T06:59:41.96" personId="{0C8495E1-57D3-3049-8A19-AFB3D9D16AAB}" id="{180F8EEE-0130-F94B-A717-4DBE8FCED4B7}">
    <text>20%-35% of total kcal/ day</text>
  </threadedComment>
  <threadedComment ref="B16" dT="2023-03-15T06:59:57.94" personId="{0C8495E1-57D3-3049-8A19-AFB3D9D16AAB}" id="{9872DCD2-5AC1-E54E-AE80-F5F0F03E1640}">
    <text>7-9% of total kcal/ day</text>
  </threadedComment>
  <threadedComment ref="B17" dT="2023-03-15T07:28:42.55" personId="{0C8495E1-57D3-3049-8A19-AFB3D9D16AAB}" id="{0291B976-E40C-5844-954C-1C3CEF667E83}">
    <text>A low-carb diet (less than 26% of total kcal intake) is recommended by health professionals. No lower bound since patients need to reduce their carb intake.</text>
  </threadedComment>
  <threadedComment ref="B18" dT="2023-03-15T06:57:44.65" personId="{0C8495E1-57D3-3049-8A19-AFB3D9D16AAB}" id="{5978127A-B512-5B4C-B801-5F249301C2CC}">
    <text xml:space="preserve">It's recommended to eat around 0.8 g protein per kg body weight, and there is not enough data for the upper bound. However, for calculation and health purpose, we limit the protein intake to 1.5 g per kg body weight. </text>
  </threadedComment>
  <threadedComment ref="B19" dT="2023-03-15T07:03:24.13" personId="{0C8495E1-57D3-3049-8A19-AFB3D9D16AAB}" id="{445E89F2-ADE3-5E47-BFBD-5CB03438FAA4}">
    <text>No lower bound since patients need to cut as much sugar as possible. It is recommended to limit sugar intake to less than 5% of total daily calories intake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dT="2023-03-17T01:42:19.35" personId="{F7FBC1D9-6D42-1148-B3EC-4C06FB7221FB}" id="{30B3B101-0AD2-CF40-A372-BE7EAC22FFC6}">
    <text>Fresh Grocery</text>
  </threadedComment>
  <threadedComment ref="B13" dT="2023-03-15T03:48:11.99" personId="{89D5BAE4-08FD-4CA8-BCA9-4124BDEA00C2}" id="{AFFA37E8-FB25-4C47-B946-D48E235521E0}">
    <text xml:space="preserve">Dairyland Skim Milk
</text>
  </threadedComment>
  <threadedComment ref="B14" dT="2023-03-15T03:49:32.57" personId="{89D5BAE4-08FD-4CA8-BCA9-4124BDEA00C2}" id="{F361A03A-9CB0-43A5-A2FE-09E7EF7A77EA}">
    <text>Yoplait Source Yogurt</text>
  </threadedComment>
  <threadedComment ref="B15" dT="2023-03-15T03:50:31.70" personId="{89D5BAE4-08FD-4CA8-BCA9-4124BDEA00C2}" id="{79593626-5C02-47A2-88A8-6DAB30CB3C37}">
    <text>Great Value 2% 
Cottage Cheese</text>
  </threadedComment>
  <threadedComment ref="B18" dT="2023-03-15T03:52:19.13" personId="{89D5BAE4-08FD-4CA8-BCA9-4124BDEA00C2}" id="{7DEE3258-CACE-4B07-8FC8-4457E1BB5F13}">
    <text>Country Harvest 14 Grains Sliced Bread</text>
  </threadedComment>
  <threadedComment ref="B19" dT="2023-03-15T03:53:09.20" personId="{89D5BAE4-08FD-4CA8-BCA9-4124BDEA00C2}" id="{387B439D-EB44-4AD5-A45C-B5AEE3C92E3E}">
    <text xml:space="preserve">Delicious Kitchen Jasmine Rice
</text>
  </threadedComment>
  <threadedComment ref="B20" dT="2023-03-17T02:51:31.38" personId="{F7FBC1D9-6D42-1148-B3EC-4C06FB7221FB}" id="{03F254F9-A159-944C-AB74-6B0EEE978EFB}">
    <text>Yellow Potatoes Grocery</text>
  </threadedComment>
  <threadedComment ref="B22" dT="2023-03-15T03:55:24.13" personId="{89D5BAE4-08FD-4CA8-BCA9-4124BDEA00C2}" id="{551670BA-AD45-ED47-8496-4B1859F4CCFD}">
    <text>Maple Leaf Prime WC</text>
  </threadedComment>
  <threadedComment ref="B23" dT="2023-03-15T03:56:02.24" personId="{89D5BAE4-08FD-4CA8-BCA9-4124BDEA00C2}" id="{55C826D1-97B8-E248-9D75-CACB7700B771}">
    <text>Aqua Star Basa Fillets</text>
  </threadedComment>
  <threadedComment ref="B24" dT="2023-03-15T03:56:44.30" personId="{89D5BAE4-08FD-4CA8-BCA9-4124BDEA00C2}" id="{42A14481-EF08-554C-B2A8-7BBFEB5509C2}">
    <text>Sunrise Tofu</text>
  </threadedComment>
  <threadedComment ref="B25" dT="2023-03-15T03:57:24.61" personId="{89D5BAE4-08FD-4CA8-BCA9-4124BDEA00C2}" id="{E31ECF99-D12F-E146-A4CC-EBD4634DC198}">
    <text>Golden Valley Eggs</text>
  </threadedComment>
  <threadedComment ref="A27" dT="2023-03-17T01:28:23.03" personId="{F7FBC1D9-6D42-1148-B3EC-4C06FB7221FB}" id="{A4BC2481-7864-294E-A841-DD23D9982CE5}">
    <text>Fresh Grocery</text>
  </threadedComment>
  <threadedComment ref="B32" dT="2023-03-15T04:00:52.52" personId="{89D5BAE4-08FD-4CA8-BCA9-4124BDEA00C2}" id="{65CD437B-A794-114D-B9BF-8484C8253A68}">
    <text xml:space="preserve">Tetley Tea
</text>
  </threadedComment>
  <threadedComment ref="B33" dT="2023-03-15T04:01:33.00" personId="{89D5BAE4-08FD-4CA8-BCA9-4124BDEA00C2}" id="{EB0E4114-5B52-0641-AD17-E7484B6E2A9D}">
    <text xml:space="preserve">Great Value Potato Chips
 </text>
  </threadedComment>
  <threadedComment ref="B34" dT="2023-03-15T04:02:15.23" personId="{89D5BAE4-08FD-4CA8-BCA9-4124BDEA00C2}" id="{5F29BCA7-4AF5-B446-8759-F6F1D0E624DF}">
    <text xml:space="preserve">Great Value Pretzels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B62C-ECBB-D741-825F-ABBFD45E51E9}">
  <dimension ref="B1:G29"/>
  <sheetViews>
    <sheetView topLeftCell="A2" zoomScale="84" workbookViewId="0">
      <selection activeCell="M25" sqref="M25"/>
    </sheetView>
  </sheetViews>
  <sheetFormatPr baseColWidth="10" defaultColWidth="8.83203125" defaultRowHeight="15" x14ac:dyDescent="0.2"/>
  <cols>
    <col min="2" max="2" width="19.83203125" customWidth="1"/>
    <col min="3" max="3" width="11.6640625" customWidth="1"/>
    <col min="4" max="5" width="11.33203125" customWidth="1"/>
    <col min="6" max="6" width="13" customWidth="1"/>
    <col min="7" max="7" width="10.33203125" customWidth="1"/>
  </cols>
  <sheetData>
    <row r="1" spans="2:7" x14ac:dyDescent="0.2">
      <c r="B1" s="1" t="s">
        <v>85</v>
      </c>
      <c r="F1" s="1" t="s">
        <v>84</v>
      </c>
    </row>
    <row r="2" spans="2:7" x14ac:dyDescent="0.2">
      <c r="B2" s="15" t="s">
        <v>83</v>
      </c>
      <c r="C2" s="23" t="s">
        <v>82</v>
      </c>
      <c r="F2" s="22"/>
      <c r="G2" s="21" t="s">
        <v>81</v>
      </c>
    </row>
    <row r="3" spans="2:7" x14ac:dyDescent="0.2">
      <c r="B3" s="13" t="s">
        <v>80</v>
      </c>
      <c r="C3" s="20">
        <v>45</v>
      </c>
      <c r="F3" s="13" t="s">
        <v>79</v>
      </c>
      <c r="G3" s="12">
        <v>4</v>
      </c>
    </row>
    <row r="4" spans="2:7" x14ac:dyDescent="0.2">
      <c r="B4" s="13" t="s">
        <v>78</v>
      </c>
      <c r="C4" s="20">
        <v>70</v>
      </c>
      <c r="F4" s="13" t="s">
        <v>33</v>
      </c>
      <c r="G4" s="12">
        <v>4</v>
      </c>
    </row>
    <row r="5" spans="2:7" x14ac:dyDescent="0.2">
      <c r="B5" s="13" t="s">
        <v>77</v>
      </c>
      <c r="C5" s="20">
        <v>1.77</v>
      </c>
      <c r="F5" s="13" t="s">
        <v>76</v>
      </c>
      <c r="G5" s="12">
        <v>4</v>
      </c>
    </row>
    <row r="6" spans="2:7" x14ac:dyDescent="0.2">
      <c r="B6" s="13" t="s">
        <v>75</v>
      </c>
      <c r="C6" s="20">
        <v>1</v>
      </c>
      <c r="F6" s="13" t="s">
        <v>74</v>
      </c>
      <c r="G6" s="12">
        <v>9</v>
      </c>
    </row>
    <row r="7" spans="2:7" x14ac:dyDescent="0.2">
      <c r="B7" s="11" t="s">
        <v>73</v>
      </c>
      <c r="C7" s="19">
        <f>662-(9.53*$C$3)+$C$6*((15.91*$C$4)+(539.6*$C$5))</f>
        <v>2301.9420000000005</v>
      </c>
      <c r="F7" s="11" t="s">
        <v>72</v>
      </c>
      <c r="G7" s="10">
        <v>9</v>
      </c>
    </row>
    <row r="9" spans="2:7" x14ac:dyDescent="0.2">
      <c r="B9" s="1" t="s">
        <v>71</v>
      </c>
    </row>
    <row r="10" spans="2:7" x14ac:dyDescent="0.2">
      <c r="B10" s="18" t="s">
        <v>70</v>
      </c>
      <c r="C10" s="17" t="s">
        <v>69</v>
      </c>
      <c r="D10" s="16" t="s">
        <v>68</v>
      </c>
      <c r="E10" s="5"/>
    </row>
    <row r="11" spans="2:7" x14ac:dyDescent="0.2">
      <c r="B11" s="15" t="s">
        <v>67</v>
      </c>
      <c r="C11" s="25">
        <f>C7-100</f>
        <v>2201.9420000000005</v>
      </c>
      <c r="D11" s="26">
        <f>C7</f>
        <v>2301.9420000000005</v>
      </c>
    </row>
    <row r="12" spans="2:7" x14ac:dyDescent="0.2">
      <c r="B12" s="13" t="s">
        <v>66</v>
      </c>
      <c r="C12" s="14">
        <v>30</v>
      </c>
      <c r="D12" s="27">
        <v>50</v>
      </c>
    </row>
    <row r="13" spans="2:7" x14ac:dyDescent="0.2">
      <c r="B13" s="29" t="s">
        <v>65</v>
      </c>
      <c r="C13" s="30" t="s">
        <v>64</v>
      </c>
      <c r="D13" s="31"/>
    </row>
    <row r="14" spans="2:7" x14ac:dyDescent="0.2">
      <c r="B14" s="29" t="s">
        <v>59</v>
      </c>
      <c r="C14" s="32">
        <v>3.7</v>
      </c>
      <c r="D14" s="31">
        <v>4</v>
      </c>
    </row>
    <row r="15" spans="2:7" x14ac:dyDescent="0.2">
      <c r="B15" s="13" t="s">
        <v>62</v>
      </c>
      <c r="C15" s="4">
        <f>(0.2*D11)/G6</f>
        <v>51.154266666666679</v>
      </c>
      <c r="D15" s="27">
        <f>(0.35*D11)/G6</f>
        <v>89.519966666666676</v>
      </c>
    </row>
    <row r="16" spans="2:7" x14ac:dyDescent="0.2">
      <c r="B16" s="13" t="s">
        <v>61</v>
      </c>
      <c r="C16" s="4">
        <f>(0.07*C7)/G7</f>
        <v>17.903993333333336</v>
      </c>
      <c r="D16" s="27">
        <f>(0.09*C7)/G7</f>
        <v>23.019420000000004</v>
      </c>
    </row>
    <row r="17" spans="2:4" x14ac:dyDescent="0.2">
      <c r="B17" s="13" t="s">
        <v>60</v>
      </c>
      <c r="C17" s="4"/>
      <c r="D17" s="27">
        <f>(0.26*D11)/G4</f>
        <v>149.62623000000002</v>
      </c>
    </row>
    <row r="18" spans="2:4" x14ac:dyDescent="0.2">
      <c r="B18" s="13" t="s">
        <v>63</v>
      </c>
      <c r="C18" s="4">
        <f>0.8*C4</f>
        <v>56</v>
      </c>
      <c r="D18" s="27">
        <f>1.5*$C$4</f>
        <v>105</v>
      </c>
    </row>
    <row r="19" spans="2:4" x14ac:dyDescent="0.2">
      <c r="B19" s="13" t="s">
        <v>58</v>
      </c>
      <c r="C19" s="4"/>
      <c r="D19" s="27">
        <f>(0.05*D11)/G3</f>
        <v>28.774275000000006</v>
      </c>
    </row>
    <row r="20" spans="2:4" x14ac:dyDescent="0.2">
      <c r="B20" s="13" t="s">
        <v>57</v>
      </c>
      <c r="C20" s="4">
        <v>1500</v>
      </c>
      <c r="D20" s="27">
        <v>2300</v>
      </c>
    </row>
    <row r="21" spans="2:4" x14ac:dyDescent="0.2">
      <c r="B21" s="13" t="s">
        <v>56</v>
      </c>
      <c r="C21" s="4">
        <v>800</v>
      </c>
      <c r="D21" s="27">
        <v>2500</v>
      </c>
    </row>
    <row r="22" spans="2:4" x14ac:dyDescent="0.2">
      <c r="B22" s="13" t="s">
        <v>55</v>
      </c>
      <c r="C22" s="4">
        <v>6</v>
      </c>
      <c r="D22" s="27">
        <v>45</v>
      </c>
    </row>
    <row r="23" spans="2:4" x14ac:dyDescent="0.2">
      <c r="B23" s="13" t="s">
        <v>127</v>
      </c>
      <c r="C23" s="4">
        <v>3500</v>
      </c>
      <c r="D23" s="27">
        <v>4700</v>
      </c>
    </row>
    <row r="24" spans="2:4" x14ac:dyDescent="0.2">
      <c r="B24" s="13" t="s">
        <v>54</v>
      </c>
      <c r="C24" s="4">
        <v>625</v>
      </c>
      <c r="D24" s="27">
        <v>3000</v>
      </c>
    </row>
    <row r="25" spans="2:4" x14ac:dyDescent="0.2">
      <c r="B25" s="29" t="s">
        <v>37</v>
      </c>
      <c r="C25" s="32">
        <v>75</v>
      </c>
      <c r="D25" s="31">
        <v>2000</v>
      </c>
    </row>
    <row r="26" spans="2:4" x14ac:dyDescent="0.2">
      <c r="B26" s="13" t="s">
        <v>51</v>
      </c>
      <c r="C26" s="4">
        <v>10</v>
      </c>
      <c r="D26" s="27">
        <v>100</v>
      </c>
    </row>
    <row r="27" spans="2:4" x14ac:dyDescent="0.2">
      <c r="B27" s="29" t="s">
        <v>53</v>
      </c>
      <c r="C27" s="32">
        <v>1.4</v>
      </c>
      <c r="D27" s="31">
        <v>100</v>
      </c>
    </row>
    <row r="28" spans="2:4" x14ac:dyDescent="0.2">
      <c r="B28" s="29" t="s">
        <v>52</v>
      </c>
      <c r="C28" s="30">
        <v>2</v>
      </c>
      <c r="D28" s="31">
        <v>1000</v>
      </c>
    </row>
    <row r="29" spans="2:4" x14ac:dyDescent="0.2">
      <c r="B29" s="33" t="s">
        <v>50</v>
      </c>
      <c r="C29" s="34">
        <v>12</v>
      </c>
      <c r="D29" s="35">
        <v>1000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900D-2C8A-4C95-B6D4-42469D7C44AD}">
  <dimension ref="A1:U67"/>
  <sheetViews>
    <sheetView tabSelected="1" topLeftCell="A8" zoomScale="75" workbookViewId="0">
      <selection activeCell="D19" sqref="D19"/>
    </sheetView>
  </sheetViews>
  <sheetFormatPr baseColWidth="10" defaultColWidth="8.83203125" defaultRowHeight="15" x14ac:dyDescent="0.2"/>
  <cols>
    <col min="1" max="1" width="45.33203125" customWidth="1"/>
    <col min="2" max="2" width="13.5" customWidth="1"/>
    <col min="3" max="3" width="18.1640625" bestFit="1" customWidth="1"/>
    <col min="4" max="4" width="20.83203125" bestFit="1" customWidth="1"/>
    <col min="5" max="5" width="11.1640625" bestFit="1" customWidth="1"/>
    <col min="6" max="6" width="5.33203125" bestFit="1" customWidth="1"/>
    <col min="7" max="7" width="13" customWidth="1"/>
    <col min="8" max="8" width="10.33203125" customWidth="1"/>
    <col min="9" max="9" width="14" bestFit="1" customWidth="1"/>
    <col min="10" max="10" width="6.83203125" bestFit="1" customWidth="1"/>
    <col min="11" max="11" width="7.1640625" bestFit="1" customWidth="1"/>
    <col min="12" max="12" width="8.6640625" bestFit="1" customWidth="1"/>
    <col min="13" max="13" width="11.5" bestFit="1" customWidth="1"/>
    <col min="14" max="14" width="11.83203125" bestFit="1" customWidth="1"/>
    <col min="15" max="15" width="11.5" bestFit="1" customWidth="1"/>
    <col min="16" max="16" width="10.6640625" bestFit="1" customWidth="1"/>
    <col min="17" max="17" width="12.33203125" bestFit="1" customWidth="1"/>
    <col min="18" max="18" width="11.6640625" bestFit="1" customWidth="1"/>
    <col min="19" max="19" width="12.83203125" bestFit="1" customWidth="1"/>
    <col min="20" max="20" width="13.1640625" bestFit="1" customWidth="1"/>
    <col min="21" max="21" width="11.6640625" customWidth="1"/>
  </cols>
  <sheetData>
    <row r="1" spans="1:21" x14ac:dyDescent="0.2">
      <c r="A1" s="1" t="s">
        <v>126</v>
      </c>
    </row>
    <row r="3" spans="1:21" x14ac:dyDescent="0.2">
      <c r="A3" s="5" t="s">
        <v>49</v>
      </c>
    </row>
    <row r="4" spans="1:21" x14ac:dyDescent="0.2">
      <c r="A4" s="5" t="s">
        <v>48</v>
      </c>
    </row>
    <row r="5" spans="1:21" x14ac:dyDescent="0.2">
      <c r="A5" s="5" t="s">
        <v>47</v>
      </c>
      <c r="C5" s="2"/>
      <c r="D5" s="2"/>
    </row>
    <row r="7" spans="1:21" x14ac:dyDescent="0.2">
      <c r="C7" s="2" t="s">
        <v>26</v>
      </c>
      <c r="D7" s="2" t="s">
        <v>27</v>
      </c>
      <c r="E7" t="s">
        <v>29</v>
      </c>
      <c r="F7" t="s">
        <v>30</v>
      </c>
      <c r="G7" t="s">
        <v>31</v>
      </c>
      <c r="H7" t="s">
        <v>32</v>
      </c>
      <c r="I7" t="s">
        <v>34</v>
      </c>
      <c r="J7" t="s">
        <v>35</v>
      </c>
      <c r="K7" t="s">
        <v>91</v>
      </c>
      <c r="L7" t="s">
        <v>36</v>
      </c>
      <c r="M7" t="s">
        <v>38</v>
      </c>
      <c r="N7" s="36" t="s">
        <v>39</v>
      </c>
      <c r="O7" t="s">
        <v>40</v>
      </c>
      <c r="P7" t="s">
        <v>41</v>
      </c>
      <c r="Q7" t="s">
        <v>42</v>
      </c>
      <c r="R7" t="s">
        <v>43</v>
      </c>
      <c r="S7" s="36" t="s">
        <v>46</v>
      </c>
      <c r="T7" s="36" t="s">
        <v>45</v>
      </c>
      <c r="U7" s="36" t="s">
        <v>44</v>
      </c>
    </row>
    <row r="8" spans="1:21" x14ac:dyDescent="0.2">
      <c r="A8" s="3" t="s">
        <v>0</v>
      </c>
      <c r="B8" s="2" t="s">
        <v>1</v>
      </c>
      <c r="C8" s="6" t="s">
        <v>106</v>
      </c>
      <c r="D8" s="2" t="s">
        <v>111</v>
      </c>
      <c r="E8" s="4">
        <v>95</v>
      </c>
      <c r="F8" s="4">
        <v>0.3</v>
      </c>
      <c r="G8" s="4">
        <v>0.1</v>
      </c>
      <c r="H8" s="4">
        <v>1.8</v>
      </c>
      <c r="I8" s="4">
        <v>25</v>
      </c>
      <c r="J8" s="4">
        <v>4.4000000000000004</v>
      </c>
      <c r="K8" s="4">
        <v>19</v>
      </c>
      <c r="L8" s="4">
        <v>0.5</v>
      </c>
      <c r="M8" s="24" t="s">
        <v>92</v>
      </c>
      <c r="N8" s="37" t="s">
        <v>92</v>
      </c>
      <c r="O8" s="24">
        <v>0</v>
      </c>
      <c r="P8" s="4">
        <v>11</v>
      </c>
      <c r="Q8" s="4">
        <v>194.7</v>
      </c>
      <c r="R8" s="4">
        <v>0.2</v>
      </c>
      <c r="S8" s="37" t="s">
        <v>92</v>
      </c>
      <c r="T8" s="37" t="s">
        <v>92</v>
      </c>
      <c r="U8" s="37" t="s">
        <v>92</v>
      </c>
    </row>
    <row r="9" spans="1:21" x14ac:dyDescent="0.2">
      <c r="A9" s="4"/>
      <c r="B9" s="2" t="s">
        <v>2</v>
      </c>
      <c r="C9" s="7" t="s">
        <v>107</v>
      </c>
      <c r="D9" s="2" t="s">
        <v>110</v>
      </c>
      <c r="E9" s="4">
        <v>105</v>
      </c>
      <c r="F9" s="4">
        <v>0.4</v>
      </c>
      <c r="G9" s="4">
        <v>0.1</v>
      </c>
      <c r="H9" s="4">
        <v>1.2</v>
      </c>
      <c r="I9" s="4">
        <v>27</v>
      </c>
      <c r="J9" s="4">
        <v>3.1</v>
      </c>
      <c r="K9" s="4">
        <v>14</v>
      </c>
      <c r="L9" s="4">
        <v>1.3</v>
      </c>
      <c r="M9" s="24" t="s">
        <v>92</v>
      </c>
      <c r="N9" s="37" t="s">
        <v>92</v>
      </c>
      <c r="O9" s="24">
        <v>0</v>
      </c>
      <c r="P9" s="4">
        <v>5.9</v>
      </c>
      <c r="Q9" s="4">
        <v>422.4</v>
      </c>
      <c r="R9" s="4">
        <v>0.3</v>
      </c>
      <c r="S9" s="37" t="s">
        <v>92</v>
      </c>
      <c r="T9" s="37" t="s">
        <v>92</v>
      </c>
      <c r="U9" s="37" t="s">
        <v>92</v>
      </c>
    </row>
    <row r="10" spans="1:21" x14ac:dyDescent="0.2">
      <c r="A10" s="4"/>
      <c r="B10" s="2" t="s">
        <v>3</v>
      </c>
      <c r="C10" s="7" t="s">
        <v>109</v>
      </c>
      <c r="D10" s="2" t="s">
        <v>100</v>
      </c>
      <c r="E10" s="4">
        <v>461</v>
      </c>
      <c r="F10" s="4">
        <v>1.8</v>
      </c>
      <c r="G10" s="4">
        <v>0.5</v>
      </c>
      <c r="H10" s="4">
        <v>230</v>
      </c>
      <c r="I10" s="4">
        <v>116</v>
      </c>
      <c r="J10" s="4">
        <v>10</v>
      </c>
      <c r="K10" s="4">
        <v>104</v>
      </c>
      <c r="L10" s="4">
        <v>6.9</v>
      </c>
      <c r="M10" s="4" t="s">
        <v>92</v>
      </c>
      <c r="N10" s="32" t="s">
        <v>92</v>
      </c>
      <c r="O10" s="4">
        <v>0</v>
      </c>
      <c r="P10" s="4">
        <v>77</v>
      </c>
      <c r="Q10" s="4">
        <v>2918.4</v>
      </c>
      <c r="R10" s="4">
        <v>2.2000000000000002</v>
      </c>
      <c r="S10" s="32" t="s">
        <v>92</v>
      </c>
      <c r="T10" s="32" t="s">
        <v>92</v>
      </c>
      <c r="U10" s="32" t="s">
        <v>92</v>
      </c>
    </row>
    <row r="11" spans="1:21" x14ac:dyDescent="0.2">
      <c r="A11" s="4"/>
      <c r="B11" s="2" t="s">
        <v>4</v>
      </c>
      <c r="C11" s="7" t="s">
        <v>108</v>
      </c>
      <c r="D11" s="2" t="s">
        <v>100</v>
      </c>
      <c r="E11" s="4">
        <v>202</v>
      </c>
      <c r="F11" s="4">
        <v>1.3</v>
      </c>
      <c r="G11" s="4">
        <v>0.3</v>
      </c>
      <c r="H11" s="4">
        <v>3.4</v>
      </c>
      <c r="I11" s="4">
        <v>50</v>
      </c>
      <c r="J11" s="4">
        <v>5.4</v>
      </c>
      <c r="K11" s="4">
        <v>46</v>
      </c>
      <c r="L11" s="4">
        <v>2.8</v>
      </c>
      <c r="M11" s="4" t="s">
        <v>92</v>
      </c>
      <c r="N11" s="32" t="s">
        <v>92</v>
      </c>
      <c r="O11" s="4">
        <v>0</v>
      </c>
      <c r="P11" s="4">
        <v>37</v>
      </c>
      <c r="Q11" s="4">
        <v>564.5</v>
      </c>
      <c r="R11" s="4">
        <v>0.5</v>
      </c>
      <c r="S11" s="32" t="s">
        <v>92</v>
      </c>
      <c r="T11" s="32" t="s">
        <v>92</v>
      </c>
      <c r="U11" s="32" t="s">
        <v>92</v>
      </c>
    </row>
    <row r="12" spans="1:21" x14ac:dyDescent="0.2">
      <c r="A12" s="4"/>
      <c r="C12" s="7"/>
      <c r="D12" s="2"/>
      <c r="E12" s="4"/>
      <c r="F12" s="4"/>
      <c r="G12" s="4"/>
      <c r="H12" s="4"/>
      <c r="I12" s="4"/>
      <c r="J12" s="4"/>
      <c r="K12" s="4"/>
      <c r="L12" s="4"/>
      <c r="M12" s="4"/>
      <c r="N12" s="32"/>
      <c r="O12" s="4"/>
      <c r="P12" s="4"/>
      <c r="Q12" s="4"/>
      <c r="R12" s="4"/>
      <c r="S12" s="32"/>
      <c r="T12" s="32"/>
      <c r="U12" s="32"/>
    </row>
    <row r="13" spans="1:21" x14ac:dyDescent="0.2">
      <c r="A13" s="3" t="s">
        <v>5</v>
      </c>
      <c r="B13" s="2" t="s">
        <v>6</v>
      </c>
      <c r="C13" s="8" t="s">
        <v>119</v>
      </c>
      <c r="D13" s="2" t="s">
        <v>120</v>
      </c>
      <c r="E13" s="4">
        <v>90</v>
      </c>
      <c r="F13" s="4">
        <v>0</v>
      </c>
      <c r="G13" s="4">
        <v>0</v>
      </c>
      <c r="H13" s="4">
        <v>125</v>
      </c>
      <c r="I13" s="4">
        <v>13</v>
      </c>
      <c r="J13" s="4">
        <v>0</v>
      </c>
      <c r="K13" s="4">
        <v>13</v>
      </c>
      <c r="L13" s="4">
        <v>9</v>
      </c>
      <c r="M13" s="4">
        <v>90</v>
      </c>
      <c r="N13" s="32">
        <v>0</v>
      </c>
      <c r="O13" s="4">
        <v>8</v>
      </c>
      <c r="P13" s="4">
        <v>375</v>
      </c>
      <c r="Q13" s="4" t="s">
        <v>92</v>
      </c>
      <c r="R13" s="4">
        <v>0</v>
      </c>
      <c r="S13" s="32" t="s">
        <v>92</v>
      </c>
      <c r="T13" s="32" t="s">
        <v>92</v>
      </c>
      <c r="U13" s="32" t="s">
        <v>92</v>
      </c>
    </row>
    <row r="14" spans="1:21" x14ac:dyDescent="0.2">
      <c r="A14" s="4"/>
      <c r="B14" s="2" t="s">
        <v>7</v>
      </c>
      <c r="C14" s="8" t="s">
        <v>118</v>
      </c>
      <c r="D14" s="2" t="s">
        <v>117</v>
      </c>
      <c r="E14" s="4">
        <v>40</v>
      </c>
      <c r="F14" s="4">
        <v>0</v>
      </c>
      <c r="G14" s="4">
        <v>0</v>
      </c>
      <c r="H14" s="4">
        <v>60</v>
      </c>
      <c r="I14" s="4">
        <v>6</v>
      </c>
      <c r="J14" s="4">
        <v>0</v>
      </c>
      <c r="K14" s="4">
        <v>4</v>
      </c>
      <c r="L14" s="4">
        <v>4</v>
      </c>
      <c r="M14" s="4">
        <v>50</v>
      </c>
      <c r="N14" s="32" t="s">
        <v>92</v>
      </c>
      <c r="O14" s="4">
        <v>1</v>
      </c>
      <c r="P14" s="4">
        <v>125</v>
      </c>
      <c r="Q14" s="4">
        <v>175</v>
      </c>
      <c r="R14" s="4">
        <v>0.1</v>
      </c>
      <c r="S14" s="32" t="s">
        <v>92</v>
      </c>
      <c r="T14" s="32" t="s">
        <v>92</v>
      </c>
      <c r="U14" s="32" t="s">
        <v>92</v>
      </c>
    </row>
    <row r="15" spans="1:21" x14ac:dyDescent="0.2">
      <c r="A15" s="4"/>
      <c r="B15" s="2" t="s">
        <v>8</v>
      </c>
      <c r="C15" s="8" t="s">
        <v>124</v>
      </c>
      <c r="D15" s="2" t="s">
        <v>125</v>
      </c>
      <c r="E15" s="4">
        <v>100</v>
      </c>
      <c r="F15" s="4">
        <v>2.5</v>
      </c>
      <c r="G15" s="4">
        <v>1.5</v>
      </c>
      <c r="H15" s="4">
        <v>290</v>
      </c>
      <c r="I15" s="4">
        <v>7</v>
      </c>
      <c r="J15" s="4">
        <v>0</v>
      </c>
      <c r="K15" s="4">
        <v>7</v>
      </c>
      <c r="L15" s="4">
        <v>14</v>
      </c>
      <c r="M15" s="4">
        <v>18</v>
      </c>
      <c r="N15" s="32">
        <v>0</v>
      </c>
      <c r="O15" s="4" t="s">
        <v>92</v>
      </c>
      <c r="P15" s="4">
        <v>187.5</v>
      </c>
      <c r="Q15" s="4" t="s">
        <v>92</v>
      </c>
      <c r="R15" s="4">
        <v>0.2</v>
      </c>
      <c r="S15" s="32" t="s">
        <v>92</v>
      </c>
      <c r="T15" s="32" t="s">
        <v>92</v>
      </c>
      <c r="U15" s="32" t="s">
        <v>92</v>
      </c>
    </row>
    <row r="16" spans="1:21" x14ac:dyDescent="0.2">
      <c r="A16" s="4"/>
      <c r="B16" s="2"/>
      <c r="C16" s="8"/>
      <c r="D16" s="2"/>
      <c r="E16" s="4"/>
      <c r="F16" s="4"/>
      <c r="G16" s="4"/>
      <c r="H16" s="4"/>
      <c r="I16" s="4"/>
      <c r="J16" s="4"/>
      <c r="K16" s="4"/>
      <c r="L16" s="4"/>
      <c r="M16" s="4"/>
      <c r="N16" s="32"/>
      <c r="O16" s="4"/>
      <c r="P16" s="4"/>
      <c r="Q16" s="4"/>
      <c r="R16" s="4"/>
      <c r="S16" s="32"/>
      <c r="T16" s="32"/>
      <c r="U16" s="32"/>
    </row>
    <row r="17" spans="1:21" x14ac:dyDescent="0.2">
      <c r="A17" s="4"/>
      <c r="C17" s="7"/>
      <c r="D17" s="2"/>
      <c r="E17" s="4"/>
      <c r="F17" s="4"/>
      <c r="G17" s="4"/>
      <c r="H17" s="4"/>
      <c r="I17" s="4"/>
      <c r="J17" s="4"/>
      <c r="K17" s="4"/>
      <c r="L17" s="4"/>
      <c r="M17" s="4"/>
      <c r="N17" s="32"/>
      <c r="O17" s="4"/>
      <c r="P17" s="4"/>
      <c r="Q17" s="4"/>
      <c r="R17" s="4"/>
      <c r="S17" s="32"/>
      <c r="T17" s="32"/>
      <c r="U17" s="32"/>
    </row>
    <row r="18" spans="1:21" x14ac:dyDescent="0.2">
      <c r="A18" s="3" t="s">
        <v>18</v>
      </c>
      <c r="B18" s="2" t="s">
        <v>9</v>
      </c>
      <c r="C18" s="8" t="s">
        <v>115</v>
      </c>
      <c r="D18" s="2" t="s">
        <v>116</v>
      </c>
      <c r="E18" s="4">
        <v>190</v>
      </c>
      <c r="F18" s="4">
        <v>3.5</v>
      </c>
      <c r="G18" s="4">
        <v>0.5</v>
      </c>
      <c r="H18" s="4">
        <v>270</v>
      </c>
      <c r="I18" s="4">
        <v>33</v>
      </c>
      <c r="J18" s="4">
        <v>4</v>
      </c>
      <c r="K18" s="4">
        <v>3</v>
      </c>
      <c r="L18" s="4">
        <v>8</v>
      </c>
      <c r="M18" s="4" t="s">
        <v>92</v>
      </c>
      <c r="N18" s="32" t="s">
        <v>92</v>
      </c>
      <c r="O18" s="4" t="s">
        <v>92</v>
      </c>
      <c r="P18" s="4">
        <v>75</v>
      </c>
      <c r="Q18" s="4">
        <v>200</v>
      </c>
      <c r="R18" s="4">
        <v>2</v>
      </c>
      <c r="S18" s="32" t="s">
        <v>92</v>
      </c>
      <c r="T18" s="32" t="s">
        <v>92</v>
      </c>
      <c r="U18" s="32" t="s">
        <v>92</v>
      </c>
    </row>
    <row r="19" spans="1:21" x14ac:dyDescent="0.2">
      <c r="A19" s="4"/>
      <c r="B19" s="2" t="s">
        <v>10</v>
      </c>
      <c r="C19" s="8" t="s">
        <v>112</v>
      </c>
      <c r="D19" s="2" t="s">
        <v>113</v>
      </c>
      <c r="E19" s="4">
        <v>160</v>
      </c>
      <c r="F19" s="4">
        <v>0</v>
      </c>
      <c r="G19" s="4">
        <v>0</v>
      </c>
      <c r="H19" s="4">
        <v>0</v>
      </c>
      <c r="I19" s="4">
        <v>37</v>
      </c>
      <c r="J19" s="4">
        <v>0</v>
      </c>
      <c r="K19" s="4">
        <v>0</v>
      </c>
      <c r="L19" s="4">
        <v>3</v>
      </c>
      <c r="M19" s="4">
        <v>0</v>
      </c>
      <c r="N19" s="32" t="s">
        <v>92</v>
      </c>
      <c r="O19" s="4">
        <v>0</v>
      </c>
      <c r="P19" s="4">
        <v>0</v>
      </c>
      <c r="Q19" s="4" t="s">
        <v>92</v>
      </c>
      <c r="R19" s="4">
        <v>0</v>
      </c>
      <c r="S19" s="32" t="s">
        <v>92</v>
      </c>
      <c r="T19" s="32" t="s">
        <v>92</v>
      </c>
      <c r="U19" s="32" t="s">
        <v>92</v>
      </c>
    </row>
    <row r="20" spans="1:21" x14ac:dyDescent="0.2">
      <c r="A20" s="4"/>
      <c r="B20" s="2" t="s">
        <v>11</v>
      </c>
      <c r="C20" s="8" t="s">
        <v>114</v>
      </c>
      <c r="D20" s="2" t="s">
        <v>105</v>
      </c>
      <c r="E20" s="4">
        <v>93</v>
      </c>
      <c r="F20" s="4">
        <v>0.1</v>
      </c>
      <c r="G20" s="4">
        <v>0</v>
      </c>
      <c r="H20" s="4">
        <v>10</v>
      </c>
      <c r="I20" s="4">
        <v>21</v>
      </c>
      <c r="J20" s="4">
        <v>2.2000000000000002</v>
      </c>
      <c r="K20" s="4">
        <v>1.2</v>
      </c>
      <c r="L20" s="4">
        <v>2.5</v>
      </c>
      <c r="M20" s="4">
        <v>0</v>
      </c>
      <c r="N20" s="32" t="s">
        <v>92</v>
      </c>
      <c r="O20" s="4">
        <v>0</v>
      </c>
      <c r="P20" s="4">
        <v>15</v>
      </c>
      <c r="Q20" s="4">
        <v>535</v>
      </c>
      <c r="R20" s="4">
        <v>1.1000000000000001</v>
      </c>
      <c r="S20" s="32" t="s">
        <v>92</v>
      </c>
      <c r="T20" s="32" t="s">
        <v>92</v>
      </c>
      <c r="U20" s="32" t="s">
        <v>92</v>
      </c>
    </row>
    <row r="21" spans="1:21" x14ac:dyDescent="0.2">
      <c r="A21" s="4"/>
      <c r="C21" s="7"/>
      <c r="D21" s="2"/>
      <c r="E21" s="4"/>
      <c r="F21" s="4"/>
      <c r="G21" s="4"/>
      <c r="H21" s="4"/>
      <c r="I21" s="4"/>
      <c r="J21" s="4"/>
      <c r="K21" s="4"/>
      <c r="L21" s="4"/>
      <c r="M21" s="4"/>
      <c r="N21" s="32"/>
      <c r="O21" s="4"/>
      <c r="P21" s="4"/>
      <c r="Q21" s="4"/>
      <c r="R21" s="4"/>
      <c r="S21" s="32"/>
      <c r="T21" s="32"/>
      <c r="U21" s="32"/>
    </row>
    <row r="22" spans="1:21" x14ac:dyDescent="0.2">
      <c r="A22" s="3" t="s">
        <v>12</v>
      </c>
      <c r="B22" s="2" t="s">
        <v>13</v>
      </c>
      <c r="C22" s="8" t="s">
        <v>96</v>
      </c>
      <c r="D22" s="2" t="s">
        <v>99</v>
      </c>
      <c r="E22" s="4">
        <v>714</v>
      </c>
      <c r="F22" s="4">
        <v>40</v>
      </c>
      <c r="G22" s="4">
        <v>11</v>
      </c>
      <c r="H22" s="4">
        <v>240</v>
      </c>
      <c r="I22" s="4">
        <v>0</v>
      </c>
      <c r="J22" s="4">
        <v>0</v>
      </c>
      <c r="K22" s="4">
        <v>0</v>
      </c>
      <c r="L22" s="4">
        <v>81</v>
      </c>
      <c r="M22" s="4" t="s">
        <v>92</v>
      </c>
      <c r="N22" s="32" t="s">
        <v>92</v>
      </c>
      <c r="O22" s="4">
        <v>0</v>
      </c>
      <c r="P22" s="4">
        <v>45</v>
      </c>
      <c r="Q22" s="4">
        <v>666</v>
      </c>
      <c r="R22" s="4">
        <v>3.5</v>
      </c>
      <c r="S22" s="32" t="s">
        <v>92</v>
      </c>
      <c r="T22" s="32" t="s">
        <v>92</v>
      </c>
      <c r="U22" s="32" t="s">
        <v>92</v>
      </c>
    </row>
    <row r="23" spans="1:21" x14ac:dyDescent="0.2">
      <c r="A23" s="4"/>
      <c r="B23" s="2" t="s">
        <v>14</v>
      </c>
      <c r="C23" s="8" t="s">
        <v>93</v>
      </c>
      <c r="D23" s="2" t="s">
        <v>97</v>
      </c>
      <c r="E23" s="4">
        <v>90</v>
      </c>
      <c r="F23" s="4">
        <v>2</v>
      </c>
      <c r="G23" s="4">
        <v>1</v>
      </c>
      <c r="H23" s="4">
        <v>240</v>
      </c>
      <c r="I23" s="4">
        <v>0</v>
      </c>
      <c r="J23" s="4">
        <v>0</v>
      </c>
      <c r="K23" s="4">
        <v>0</v>
      </c>
      <c r="L23" s="4">
        <v>17</v>
      </c>
      <c r="M23" s="4">
        <v>0</v>
      </c>
      <c r="N23" s="32">
        <v>2</v>
      </c>
      <c r="O23" s="4" t="s">
        <v>92</v>
      </c>
      <c r="P23" s="4">
        <v>0</v>
      </c>
      <c r="Q23" s="4" t="s">
        <v>92</v>
      </c>
      <c r="R23" s="4">
        <v>0</v>
      </c>
      <c r="S23" s="32" t="s">
        <v>92</v>
      </c>
      <c r="T23" s="32" t="s">
        <v>92</v>
      </c>
      <c r="U23" s="32" t="s">
        <v>92</v>
      </c>
    </row>
    <row r="24" spans="1:21" x14ac:dyDescent="0.2">
      <c r="A24" s="4"/>
      <c r="B24" s="2" t="s">
        <v>15</v>
      </c>
      <c r="C24" s="8" t="s">
        <v>94</v>
      </c>
      <c r="D24" s="2" t="s">
        <v>98</v>
      </c>
      <c r="E24" s="4">
        <v>70</v>
      </c>
      <c r="F24" s="4">
        <v>4</v>
      </c>
      <c r="G24" s="4">
        <v>0.5</v>
      </c>
      <c r="H24" s="4">
        <v>3</v>
      </c>
      <c r="I24" s="4">
        <v>2</v>
      </c>
      <c r="J24" s="4">
        <v>0</v>
      </c>
      <c r="K24" s="4">
        <v>0</v>
      </c>
      <c r="L24" s="4">
        <v>7</v>
      </c>
      <c r="M24" s="4" t="s">
        <v>92</v>
      </c>
      <c r="N24" s="32" t="s">
        <v>92</v>
      </c>
      <c r="O24" s="4" t="s">
        <v>92</v>
      </c>
      <c r="P24" s="4">
        <v>125</v>
      </c>
      <c r="Q24" s="4">
        <v>175</v>
      </c>
      <c r="R24" s="4">
        <v>1</v>
      </c>
      <c r="S24" s="32" t="s">
        <v>92</v>
      </c>
      <c r="T24" s="32" t="s">
        <v>92</v>
      </c>
      <c r="U24" s="32" t="s">
        <v>92</v>
      </c>
    </row>
    <row r="25" spans="1:21" x14ac:dyDescent="0.2">
      <c r="A25" s="4"/>
      <c r="B25" s="2" t="s">
        <v>16</v>
      </c>
      <c r="C25" s="8" t="s">
        <v>95</v>
      </c>
      <c r="D25" s="2" t="s">
        <v>121</v>
      </c>
      <c r="E25" s="4">
        <v>70</v>
      </c>
      <c r="F25" s="4">
        <v>5</v>
      </c>
      <c r="G25" s="4">
        <v>1.5</v>
      </c>
      <c r="H25" s="4">
        <v>65</v>
      </c>
      <c r="I25" s="4">
        <v>1</v>
      </c>
      <c r="J25" s="4">
        <v>0</v>
      </c>
      <c r="K25" s="4">
        <v>0</v>
      </c>
      <c r="L25" s="4">
        <v>6</v>
      </c>
      <c r="M25" s="4">
        <v>100</v>
      </c>
      <c r="N25" s="32" t="s">
        <v>92</v>
      </c>
      <c r="O25" s="4" t="s">
        <v>92</v>
      </c>
      <c r="P25" s="4">
        <v>25</v>
      </c>
      <c r="Q25" s="4" t="s">
        <v>92</v>
      </c>
      <c r="R25" s="4">
        <v>1</v>
      </c>
      <c r="S25" s="32" t="s">
        <v>92</v>
      </c>
      <c r="T25" s="32" t="s">
        <v>92</v>
      </c>
      <c r="U25" s="32" t="s">
        <v>92</v>
      </c>
    </row>
    <row r="26" spans="1:21" x14ac:dyDescent="0.2">
      <c r="A26" s="4"/>
      <c r="C26" s="7"/>
      <c r="D26" s="2"/>
      <c r="E26" s="4"/>
      <c r="F26" s="4"/>
      <c r="G26" s="4"/>
      <c r="H26" s="4"/>
      <c r="I26" s="4"/>
      <c r="J26" s="4"/>
      <c r="K26" s="4"/>
      <c r="L26" s="4"/>
      <c r="M26" s="4"/>
      <c r="N26" s="32"/>
      <c r="O26" s="4"/>
      <c r="P26" s="4"/>
      <c r="Q26" s="4"/>
      <c r="R26" s="4"/>
      <c r="S26" s="32"/>
      <c r="T26" s="32"/>
      <c r="U26" s="32"/>
    </row>
    <row r="27" spans="1:21" x14ac:dyDescent="0.2">
      <c r="A27" s="3" t="s">
        <v>17</v>
      </c>
      <c r="B27" s="2" t="s">
        <v>19</v>
      </c>
      <c r="C27" s="8" t="s">
        <v>101</v>
      </c>
      <c r="D27" s="2" t="s">
        <v>122</v>
      </c>
      <c r="E27" s="4">
        <v>322</v>
      </c>
      <c r="F27" s="4">
        <v>29</v>
      </c>
      <c r="G27" s="4">
        <v>4.3</v>
      </c>
      <c r="H27" s="4">
        <v>14</v>
      </c>
      <c r="I27" s="4">
        <v>17</v>
      </c>
      <c r="J27" s="4">
        <v>13</v>
      </c>
      <c r="K27" s="4">
        <v>1.3</v>
      </c>
      <c r="L27" s="4">
        <v>4</v>
      </c>
      <c r="M27" s="4" t="s">
        <v>92</v>
      </c>
      <c r="N27" s="32" t="s">
        <v>92</v>
      </c>
      <c r="O27" s="4">
        <v>0</v>
      </c>
      <c r="P27" s="4">
        <v>24</v>
      </c>
      <c r="Q27" s="4">
        <v>974.9</v>
      </c>
      <c r="R27" s="4">
        <v>1.1000000000000001</v>
      </c>
      <c r="S27" s="32" t="s">
        <v>92</v>
      </c>
      <c r="T27" s="32" t="s">
        <v>92</v>
      </c>
      <c r="U27" s="32" t="s">
        <v>92</v>
      </c>
    </row>
    <row r="28" spans="1:21" x14ac:dyDescent="0.2">
      <c r="A28" s="4"/>
      <c r="B28" s="2" t="s">
        <v>20</v>
      </c>
      <c r="C28" s="8" t="s">
        <v>104</v>
      </c>
      <c r="D28" s="2" t="s">
        <v>105</v>
      </c>
      <c r="E28" s="4">
        <v>35</v>
      </c>
      <c r="F28" s="4">
        <v>0.3</v>
      </c>
      <c r="G28" s="4">
        <v>0.1</v>
      </c>
      <c r="H28" s="4">
        <v>1.3</v>
      </c>
      <c r="I28" s="4">
        <v>7.9</v>
      </c>
      <c r="J28" s="4">
        <v>3.2</v>
      </c>
      <c r="K28" s="4">
        <v>3.6</v>
      </c>
      <c r="L28" s="4">
        <v>1.9</v>
      </c>
      <c r="M28" s="4" t="s">
        <v>92</v>
      </c>
      <c r="N28" s="32" t="s">
        <v>92</v>
      </c>
      <c r="O28" s="4">
        <v>0</v>
      </c>
      <c r="P28" s="4">
        <v>44</v>
      </c>
      <c r="Q28" s="4">
        <v>146</v>
      </c>
      <c r="R28" s="4">
        <v>0.7</v>
      </c>
      <c r="S28" s="32" t="s">
        <v>92</v>
      </c>
      <c r="T28" s="32" t="s">
        <v>92</v>
      </c>
      <c r="U28" s="32" t="s">
        <v>92</v>
      </c>
    </row>
    <row r="29" spans="1:21" x14ac:dyDescent="0.2">
      <c r="A29" s="4"/>
      <c r="B29" s="2" t="s">
        <v>21</v>
      </c>
      <c r="C29" s="8" t="s">
        <v>103</v>
      </c>
      <c r="D29" s="2" t="s">
        <v>105</v>
      </c>
      <c r="E29" s="4">
        <v>35</v>
      </c>
      <c r="F29" s="4">
        <v>0.2</v>
      </c>
      <c r="G29" s="4">
        <v>0</v>
      </c>
      <c r="H29" s="4">
        <v>58</v>
      </c>
      <c r="I29" s="4">
        <v>8.1999999999999993</v>
      </c>
      <c r="J29" s="4">
        <v>3</v>
      </c>
      <c r="K29" s="4">
        <v>3.5</v>
      </c>
      <c r="L29" s="4">
        <v>0.8</v>
      </c>
      <c r="M29" s="4" t="s">
        <v>92</v>
      </c>
      <c r="N29" s="32" t="s">
        <v>92</v>
      </c>
      <c r="O29" s="4">
        <v>0</v>
      </c>
      <c r="P29" s="4">
        <v>30</v>
      </c>
      <c r="Q29" s="4">
        <v>235</v>
      </c>
      <c r="R29" s="4">
        <v>0.3</v>
      </c>
      <c r="S29" s="32" t="s">
        <v>92</v>
      </c>
      <c r="T29" s="32" t="s">
        <v>92</v>
      </c>
      <c r="U29" s="32" t="s">
        <v>92</v>
      </c>
    </row>
    <row r="30" spans="1:21" x14ac:dyDescent="0.2">
      <c r="A30" s="4"/>
      <c r="B30" s="2" t="s">
        <v>28</v>
      </c>
      <c r="C30" s="7" t="s">
        <v>102</v>
      </c>
      <c r="D30" s="2" t="s">
        <v>105</v>
      </c>
      <c r="E30" s="4">
        <v>35</v>
      </c>
      <c r="F30" s="4">
        <v>0.4</v>
      </c>
      <c r="G30" s="4">
        <v>0.1</v>
      </c>
      <c r="H30" s="4">
        <v>41</v>
      </c>
      <c r="I30" s="4">
        <v>7.2</v>
      </c>
      <c r="J30" s="4">
        <v>3.3</v>
      </c>
      <c r="K30" s="4">
        <v>1.4</v>
      </c>
      <c r="L30" s="4">
        <v>2.4</v>
      </c>
      <c r="M30" s="24" t="s">
        <v>92</v>
      </c>
      <c r="N30" s="37" t="s">
        <v>92</v>
      </c>
      <c r="O30" s="24">
        <v>0</v>
      </c>
      <c r="P30" s="4">
        <v>40</v>
      </c>
      <c r="Q30" s="4">
        <v>293</v>
      </c>
      <c r="R30" s="4">
        <v>0.7</v>
      </c>
      <c r="S30" s="37" t="s">
        <v>92</v>
      </c>
      <c r="T30" s="37" t="s">
        <v>92</v>
      </c>
      <c r="U30" s="37" t="s">
        <v>92</v>
      </c>
    </row>
    <row r="31" spans="1:21" x14ac:dyDescent="0.2">
      <c r="A31" s="4"/>
      <c r="C31" s="7"/>
      <c r="D31" s="2"/>
      <c r="E31" s="4"/>
      <c r="F31" s="4"/>
      <c r="G31" s="4"/>
      <c r="H31" s="4"/>
      <c r="I31" s="4"/>
      <c r="J31" s="4"/>
      <c r="K31" s="4"/>
      <c r="L31" s="4"/>
      <c r="M31" s="4"/>
      <c r="N31" s="32"/>
      <c r="O31" s="4"/>
      <c r="P31" s="4"/>
      <c r="Q31" s="4"/>
      <c r="R31" s="4"/>
      <c r="S31" s="32"/>
      <c r="T31" s="32"/>
      <c r="U31" s="32"/>
    </row>
    <row r="32" spans="1:21" x14ac:dyDescent="0.2">
      <c r="A32" s="3" t="s">
        <v>22</v>
      </c>
      <c r="B32" s="2" t="s">
        <v>23</v>
      </c>
      <c r="C32" s="8" t="s">
        <v>86</v>
      </c>
      <c r="D32" s="2" t="s">
        <v>123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0.1</v>
      </c>
      <c r="M32" s="4" t="s">
        <v>92</v>
      </c>
      <c r="N32" s="32" t="s">
        <v>92</v>
      </c>
      <c r="O32" s="4" t="s">
        <v>92</v>
      </c>
      <c r="P32" s="4" t="s">
        <v>92</v>
      </c>
      <c r="Q32" s="4" t="s">
        <v>92</v>
      </c>
      <c r="R32" s="4" t="s">
        <v>92</v>
      </c>
      <c r="S32" s="32" t="s">
        <v>92</v>
      </c>
      <c r="T32" s="32" t="s">
        <v>92</v>
      </c>
      <c r="U32" s="32" t="s">
        <v>92</v>
      </c>
    </row>
    <row r="33" spans="2:21" x14ac:dyDescent="0.2">
      <c r="B33" s="2" t="s">
        <v>24</v>
      </c>
      <c r="C33" s="8" t="s">
        <v>87</v>
      </c>
      <c r="D33" s="2" t="s">
        <v>88</v>
      </c>
      <c r="E33" s="4">
        <v>280</v>
      </c>
      <c r="F33" s="4">
        <v>19</v>
      </c>
      <c r="G33" s="4">
        <v>1.5</v>
      </c>
      <c r="H33" s="4">
        <v>290</v>
      </c>
      <c r="I33" s="4">
        <v>26</v>
      </c>
      <c r="J33" s="4">
        <v>2</v>
      </c>
      <c r="K33" s="4">
        <v>0</v>
      </c>
      <c r="L33" s="4">
        <v>3</v>
      </c>
      <c r="M33" s="4" t="s">
        <v>92</v>
      </c>
      <c r="N33" s="32" t="s">
        <v>92</v>
      </c>
      <c r="O33" s="4" t="s">
        <v>92</v>
      </c>
      <c r="P33" s="4">
        <v>10</v>
      </c>
      <c r="Q33" s="4">
        <v>600</v>
      </c>
      <c r="R33" s="4">
        <v>0.75</v>
      </c>
      <c r="S33" s="32" t="s">
        <v>92</v>
      </c>
      <c r="T33" s="32" t="s">
        <v>92</v>
      </c>
      <c r="U33" s="32" t="s">
        <v>92</v>
      </c>
    </row>
    <row r="34" spans="2:21" x14ac:dyDescent="0.2">
      <c r="B34" s="2" t="s">
        <v>25</v>
      </c>
      <c r="C34" s="8" t="s">
        <v>89</v>
      </c>
      <c r="D34" s="2" t="s">
        <v>90</v>
      </c>
      <c r="E34" s="4">
        <v>200</v>
      </c>
      <c r="F34" s="4">
        <v>1</v>
      </c>
      <c r="G34" s="4">
        <v>0</v>
      </c>
      <c r="H34" s="4">
        <v>700</v>
      </c>
      <c r="I34" s="4">
        <v>42</v>
      </c>
      <c r="J34" s="4">
        <v>2</v>
      </c>
      <c r="K34" s="4">
        <v>1</v>
      </c>
      <c r="L34" s="4">
        <v>5</v>
      </c>
      <c r="M34" s="4">
        <v>0</v>
      </c>
      <c r="N34" s="32">
        <v>0</v>
      </c>
      <c r="O34" s="4" t="s">
        <v>92</v>
      </c>
      <c r="P34" s="4">
        <v>25</v>
      </c>
      <c r="Q34" s="4" t="s">
        <v>92</v>
      </c>
      <c r="R34" s="4">
        <v>2</v>
      </c>
      <c r="S34" s="32" t="s">
        <v>92</v>
      </c>
      <c r="T34" s="32" t="s">
        <v>92</v>
      </c>
      <c r="U34" s="32" t="s">
        <v>92</v>
      </c>
    </row>
    <row r="35" spans="2:21" x14ac:dyDescent="0.2">
      <c r="B35" s="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67" spans="4:4" ht="20" x14ac:dyDescent="0.2">
      <c r="D67" s="9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1915-00E1-554F-8A9C-44B99ADA699F}">
  <dimension ref="A1:E16"/>
  <sheetViews>
    <sheetView workbookViewId="0">
      <selection activeCell="E13" sqref="E13"/>
    </sheetView>
  </sheetViews>
  <sheetFormatPr baseColWidth="10" defaultColWidth="11.5" defaultRowHeight="15" x14ac:dyDescent="0.2"/>
  <sheetData>
    <row r="1" spans="1:5" x14ac:dyDescent="0.2">
      <c r="A1" s="1" t="s">
        <v>132</v>
      </c>
    </row>
    <row r="2" spans="1:5" x14ac:dyDescent="0.2">
      <c r="A2" s="5" t="s">
        <v>128</v>
      </c>
      <c r="B2" s="5"/>
      <c r="E2" s="4">
        <v>1</v>
      </c>
    </row>
    <row r="3" spans="1:5" x14ac:dyDescent="0.2">
      <c r="A3" s="5" t="s">
        <v>129</v>
      </c>
      <c r="B3" s="5"/>
      <c r="E3" s="4">
        <v>3</v>
      </c>
    </row>
    <row r="4" spans="1:5" x14ac:dyDescent="0.2">
      <c r="A4" s="5" t="s">
        <v>130</v>
      </c>
      <c r="B4" s="5"/>
      <c r="E4" s="28">
        <v>21</v>
      </c>
    </row>
    <row r="5" spans="1:5" x14ac:dyDescent="0.2">
      <c r="A5" s="5" t="s">
        <v>131</v>
      </c>
      <c r="B5" s="5"/>
      <c r="E5" s="4">
        <f>PRODUCT(E2:E4)</f>
        <v>63</v>
      </c>
    </row>
    <row r="6" spans="1:5" x14ac:dyDescent="0.2">
      <c r="E6" s="4"/>
    </row>
    <row r="7" spans="1:5" x14ac:dyDescent="0.2">
      <c r="A7" s="1" t="s">
        <v>139</v>
      </c>
    </row>
    <row r="8" spans="1:5" x14ac:dyDescent="0.2">
      <c r="A8" s="5" t="s">
        <v>140</v>
      </c>
    </row>
    <row r="10" spans="1:5" x14ac:dyDescent="0.2">
      <c r="A10" s="1" t="s">
        <v>133</v>
      </c>
      <c r="E10" s="4"/>
    </row>
    <row r="11" spans="1:5" x14ac:dyDescent="0.2">
      <c r="A11" s="5" t="s">
        <v>135</v>
      </c>
      <c r="E11" s="4">
        <v>13</v>
      </c>
    </row>
    <row r="12" spans="1:5" x14ac:dyDescent="0.2">
      <c r="A12" s="5" t="s">
        <v>134</v>
      </c>
      <c r="E12" s="4">
        <v>13</v>
      </c>
    </row>
    <row r="13" spans="1:5" x14ac:dyDescent="0.2">
      <c r="A13" s="5" t="s">
        <v>136</v>
      </c>
      <c r="E13" s="4" t="s">
        <v>92</v>
      </c>
    </row>
    <row r="15" spans="1:5" x14ac:dyDescent="0.2">
      <c r="A15" s="1" t="s">
        <v>137</v>
      </c>
    </row>
    <row r="16" spans="1:5" x14ac:dyDescent="0.2">
      <c r="A16" s="5" t="s">
        <v>138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</vt:lpstr>
      <vt:lpstr>Data 2</vt:lpstr>
      <vt:lpstr>Modeling Ideas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Pham</dc:creator>
  <cp:lastModifiedBy>Microsoft Office User</cp:lastModifiedBy>
  <dcterms:created xsi:type="dcterms:W3CDTF">2023-03-15T03:33:06Z</dcterms:created>
  <dcterms:modified xsi:type="dcterms:W3CDTF">2023-03-24T23:53:57Z</dcterms:modified>
</cp:coreProperties>
</file>