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479070/Documents/personal_workspace/informed_investing/analytics/"/>
    </mc:Choice>
  </mc:AlternateContent>
  <xr:revisionPtr revIDLastSave="0" documentId="13_ncr:1_{158001D8-C511-B045-A3BB-83AF0C69C386}" xr6:coauthVersionLast="43" xr6:coauthVersionMax="43" xr10:uidLastSave="{00000000-0000-0000-0000-000000000000}"/>
  <bookViews>
    <workbookView xWindow="10340" yWindow="1940" windowWidth="23260" windowHeight="17440" activeTab="2" xr2:uid="{30D80B9D-1700-C74A-B972-4D2EFBDEA322}"/>
  </bookViews>
  <sheets>
    <sheet name="INPUT" sheetId="1" r:id="rId1"/>
    <sheet name="GROWTH" sheetId="3" r:id="rId2"/>
    <sheet name="GROWTH 2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8" i="1" l="1"/>
  <c r="F4" i="1"/>
  <c r="D6" i="1"/>
  <c r="B8" i="1"/>
  <c r="E15" i="1"/>
  <c r="E8" i="1"/>
  <c r="D5" i="1"/>
  <c r="B7" i="1"/>
  <c r="C15" i="1"/>
  <c r="F5" i="1"/>
  <c r="F11" i="1"/>
  <c r="C4" i="1"/>
  <c r="F10" i="1"/>
  <c r="E7" i="1"/>
  <c r="D4" i="1"/>
  <c r="B6" i="1"/>
  <c r="C21" i="1"/>
  <c r="D15" i="1"/>
  <c r="C5" i="1"/>
  <c r="G15" i="1"/>
  <c r="F9" i="1"/>
  <c r="E6" i="1"/>
  <c r="C8" i="1"/>
  <c r="B5" i="1"/>
  <c r="E5" i="1"/>
  <c r="B4" i="1"/>
  <c r="E4" i="1"/>
  <c r="F6" i="1"/>
  <c r="F15" i="1"/>
  <c r="F8" i="1"/>
  <c r="C7" i="1"/>
  <c r="F7" i="1"/>
  <c r="C6" i="1"/>
  <c r="D8" i="1"/>
  <c r="D7" i="1"/>
  <c r="C6" i="3" l="1"/>
  <c r="D6" i="2"/>
  <c r="C7" i="3"/>
  <c r="D7" i="2"/>
  <c r="E5" i="2"/>
  <c r="D5" i="3"/>
  <c r="B6" i="2"/>
  <c r="E6" i="2"/>
  <c r="D6" i="3"/>
  <c r="B24" i="1"/>
  <c r="B7" i="2"/>
  <c r="B5" i="2"/>
  <c r="B3" i="3"/>
  <c r="C3" i="2"/>
  <c r="E3" i="3"/>
  <c r="E8" i="3" s="1"/>
  <c r="B4" i="3"/>
  <c r="C4" i="2"/>
  <c r="E4" i="3"/>
  <c r="E7" i="2"/>
  <c r="D7" i="3"/>
  <c r="B5" i="3"/>
  <c r="C5" i="2"/>
  <c r="B20" i="1"/>
  <c r="E4" i="2"/>
  <c r="D4" i="3"/>
  <c r="E5" i="3"/>
  <c r="C3" i="3"/>
  <c r="D3" i="2"/>
  <c r="C6" i="2"/>
  <c r="B6" i="3"/>
  <c r="D3" i="3"/>
  <c r="D8" i="3" s="1"/>
  <c r="E3" i="2"/>
  <c r="E8" i="2" s="1"/>
  <c r="B21" i="1"/>
  <c r="B4" i="2"/>
  <c r="B16" i="1"/>
  <c r="B15" i="1"/>
  <c r="B17" i="1"/>
  <c r="E6" i="3"/>
  <c r="C4" i="3"/>
  <c r="D4" i="2"/>
  <c r="C7" i="2"/>
  <c r="B7" i="3"/>
  <c r="B25" i="1"/>
  <c r="E7" i="3"/>
  <c r="D5" i="2"/>
  <c r="C5" i="3"/>
  <c r="B3" i="2"/>
  <c r="B8" i="2" s="1"/>
  <c r="B8" i="3" l="1"/>
  <c r="C8" i="2"/>
  <c r="D8" i="2"/>
  <c r="C8" i="3"/>
</calcChain>
</file>

<file path=xl/sharedStrings.xml><?xml version="1.0" encoding="utf-8"?>
<sst xmlns="http://schemas.openxmlformats.org/spreadsheetml/2006/main" count="54" uniqueCount="38">
  <si>
    <t>GOOGL</t>
  </si>
  <si>
    <t>FINANCIAL YEAR</t>
  </si>
  <si>
    <t>SALES ($m.)</t>
  </si>
  <si>
    <t>EPS</t>
  </si>
  <si>
    <t>EQUITY ($m.)</t>
  </si>
  <si>
    <t>FCF ($m.)</t>
  </si>
  <si>
    <t>ROIC</t>
  </si>
  <si>
    <t>CURRENT ASSETS</t>
  </si>
  <si>
    <t>CURRENT LIABILITIES</t>
  </si>
  <si>
    <t>TOTAL LIABILITIES</t>
  </si>
  <si>
    <t>TICKER</t>
  </si>
  <si>
    <t>PRICE/EARNINGS RATIO</t>
  </si>
  <si>
    <t>5 YR LOW</t>
  </si>
  <si>
    <t>5 YR HIGH</t>
  </si>
  <si>
    <t>5 YR AVERAGE</t>
  </si>
  <si>
    <t>DEBT RATIOS</t>
  </si>
  <si>
    <t>Current Ratio</t>
  </si>
  <si>
    <t>Debt-to-Equity Ratio</t>
  </si>
  <si>
    <t>Return on Invested Capital</t>
  </si>
  <si>
    <t>1 YR AVERAGE</t>
  </si>
  <si>
    <t>Trailling PE</t>
  </si>
  <si>
    <t>Forward PE</t>
  </si>
  <si>
    <t>Change</t>
  </si>
  <si>
    <t>PE Prediction</t>
  </si>
  <si>
    <t>(-ve is better)</t>
  </si>
  <si>
    <t>GROWTH</t>
  </si>
  <si>
    <t>1YR</t>
  </si>
  <si>
    <t>2YR</t>
  </si>
  <si>
    <t>3YR</t>
  </si>
  <si>
    <t>4YR</t>
  </si>
  <si>
    <t>ROIC %</t>
  </si>
  <si>
    <t>FY2014</t>
  </si>
  <si>
    <t>FY2015</t>
  </si>
  <si>
    <t>FY2016</t>
  </si>
  <si>
    <t>FY2017</t>
  </si>
  <si>
    <t>FY2018</t>
  </si>
  <si>
    <t>AVG GROWTH</t>
  </si>
  <si>
    <t>GROWTH /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</si>
</sst>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b/>
      <sz val="12"/>
      <color rgb="FF38761D"/>
      <name val="Calibri"/>
      <family val="2"/>
    </font>
    <font>
      <b/>
      <sz val="12"/>
      <color rgb="FFFF9900"/>
      <name val="Calibri"/>
      <family val="2"/>
    </font>
    <font>
      <b/>
      <sz val="12"/>
      <color rgb="FF9900FF"/>
      <name val="Calibri"/>
      <family val="2"/>
    </font>
    <font>
      <b/>
      <sz val="12"/>
      <color rgb="FF45818E"/>
      <name val="Calibri"/>
      <family val="2"/>
    </font>
    <font>
      <b/>
      <sz val="12"/>
      <color rgb="FFCC4125"/>
      <name val="Calibri"/>
      <family val="2"/>
    </font>
    <font>
      <b/>
      <sz val="12"/>
      <color rgb="FF3D85C6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b/>
      <sz val="12"/>
      <color rgb="FF000000"/>
      <name val="Docs-Calibri"/>
    </font>
    <font>
      <sz val="12"/>
      <color theme="2" tint="-0.249977111117893"/>
      <name val="Calibri"/>
      <family val="2"/>
      <scheme val="minor"/>
    </font>
    <font>
      <b/>
      <sz val="12"/>
      <color theme="2" tint="-0.499984740745262"/>
      <name val="Calibri"/>
      <family val="2"/>
    </font>
    <font>
      <sz val="12"/>
      <color theme="2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10" fillId="0" borderId="0" xfId="0" applyFont="1"/>
    <xf numFmtId="10" fontId="0" fillId="0" borderId="0" xfId="0" applyNumberFormat="1"/>
    <xf numFmtId="10" fontId="9" fillId="0" borderId="0" xfId="0" applyNumberFormat="1" applyFont="1"/>
    <xf numFmtId="9" fontId="0" fillId="0" borderId="0" xfId="0" applyNumberFormat="1"/>
    <xf numFmtId="0" fontId="1" fillId="2" borderId="0" xfId="0" applyFont="1" applyFill="1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0" fillId="2" borderId="1" xfId="0" applyFill="1" applyBorder="1"/>
    <xf numFmtId="10" fontId="9" fillId="0" borderId="1" xfId="0" applyNumberFormat="1" applyFont="1" applyBorder="1"/>
    <xf numFmtId="0" fontId="11" fillId="2" borderId="1" xfId="0" applyFont="1" applyFill="1" applyBorder="1"/>
    <xf numFmtId="0" fontId="12" fillId="0" borderId="0" xfId="0" applyFont="1" applyAlignment="1">
      <alignment horizontal="right"/>
    </xf>
    <xf numFmtId="0" fontId="12" fillId="0" borderId="0" xfId="0" applyFont="1"/>
    <xf numFmtId="0" fontId="1" fillId="2" borderId="1" xfId="0" applyFont="1" applyFill="1" applyBorder="1" applyAlignment="1">
      <alignment horizontal="right"/>
    </xf>
    <xf numFmtId="2" fontId="9" fillId="0" borderId="1" xfId="0" applyNumberFormat="1" applyFont="1" applyBorder="1"/>
    <xf numFmtId="164" fontId="0" fillId="0" borderId="0" xfId="0" applyNumberFormat="1"/>
    <xf numFmtId="0" fontId="0" fillId="0" borderId="1" xfId="0" applyNumberFormat="1" applyBorder="1"/>
    <xf numFmtId="165" fontId="0" fillId="0" borderId="1" xfId="0" applyNumberFormat="1" applyBorder="1"/>
    <xf numFmtId="0" fontId="1" fillId="2" borderId="0" xfId="0" applyFont="1" applyFill="1" applyAlignment="1">
      <alignment horizontal="right"/>
    </xf>
    <xf numFmtId="0" fontId="13" fillId="2" borderId="0" xfId="0" applyFont="1" applyFill="1"/>
    <xf numFmtId="10" fontId="14" fillId="2" borderId="0" xfId="0" applyNumberFormat="1" applyFont="1" applyFill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3" fillId="0" borderId="0" xfId="0" applyFont="1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D0AEC"/>
      <color rgb="FFBA20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GROWTH!$A$3</c:f>
              <c:strCache>
                <c:ptCount val="1"/>
                <c:pt idx="0">
                  <c:v>SALES ($m.)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strRef>
              <c:f>GROWTH!$B$2:$E$2</c:f>
              <c:strCache>
                <c:ptCount val="4"/>
                <c:pt idx="0">
                  <c:v>1YR</c:v>
                </c:pt>
                <c:pt idx="1">
                  <c:v>2YR</c:v>
                </c:pt>
                <c:pt idx="2">
                  <c:v>3YR</c:v>
                </c:pt>
                <c:pt idx="3">
                  <c:v>4YR</c:v>
                </c:pt>
              </c:strCache>
            </c:strRef>
          </c:xVal>
          <c:yVal>
            <c:numRef>
              <c:f>GROWTH!$B$3:$E$3</c:f>
              <c:numCache>
                <c:formatCode>0.00%</c:formatCode>
                <c:ptCount val="4"/>
                <c:pt idx="0">
                  <c:v>0.23421586757475973</c:v>
                </c:pt>
                <c:pt idx="1">
                  <c:v>0.23110947474870097</c:v>
                </c:pt>
                <c:pt idx="2">
                  <c:v>0.22193925428985023</c:v>
                </c:pt>
                <c:pt idx="3">
                  <c:v>0.19991083246218541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C5-5342-9916-609EBC896BC1}"/>
            </c:ext>
          </c:extLst>
        </c:ser>
        <c:ser>
          <c:idx val="2"/>
          <c:order val="1"/>
          <c:tx>
            <c:strRef>
              <c:f>GROWTH!$A$4</c:f>
              <c:strCache>
                <c:ptCount val="1"/>
                <c:pt idx="0">
                  <c:v>EPS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GROWTH!$B$2:$E$2</c:f>
              <c:strCache>
                <c:ptCount val="4"/>
                <c:pt idx="0">
                  <c:v>1YR</c:v>
                </c:pt>
                <c:pt idx="1">
                  <c:v>2YR</c:v>
                </c:pt>
                <c:pt idx="2">
                  <c:v>3YR</c:v>
                </c:pt>
                <c:pt idx="3">
                  <c:v>4YR</c:v>
                </c:pt>
              </c:strCache>
            </c:strRef>
          </c:xVal>
          <c:yVal>
            <c:numRef>
              <c:f>GROWTH!$B$4:$E$4</c:f>
              <c:numCache>
                <c:formatCode>0.00%</c:formatCode>
                <c:ptCount val="4"/>
                <c:pt idx="0">
                  <c:v>1.427777777777778</c:v>
                </c:pt>
                <c:pt idx="1">
                  <c:v>0.25264531582293448</c:v>
                </c:pt>
                <c:pt idx="2">
                  <c:v>0.24144775025901291</c:v>
                </c:pt>
                <c:pt idx="3">
                  <c:v>0.20729050855011433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C5-5342-9916-609EBC896BC1}"/>
            </c:ext>
          </c:extLst>
        </c:ser>
        <c:ser>
          <c:idx val="1"/>
          <c:order val="2"/>
          <c:tx>
            <c:strRef>
              <c:f>GROWTH!$A$5</c:f>
              <c:strCache>
                <c:ptCount val="1"/>
                <c:pt idx="0">
                  <c:v>EQUITY ($m.)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GROWTH!$B$2:$E$2</c:f>
              <c:strCache>
                <c:ptCount val="4"/>
                <c:pt idx="0">
                  <c:v>1YR</c:v>
                </c:pt>
                <c:pt idx="1">
                  <c:v>2YR</c:v>
                </c:pt>
                <c:pt idx="2">
                  <c:v>3YR</c:v>
                </c:pt>
                <c:pt idx="3">
                  <c:v>4YR</c:v>
                </c:pt>
              </c:strCache>
            </c:strRef>
          </c:xVal>
          <c:yVal>
            <c:numRef>
              <c:f>GROWTH!$B$5:$E$5</c:f>
              <c:numCache>
                <c:formatCode>0.00%</c:formatCode>
                <c:ptCount val="4"/>
                <c:pt idx="0">
                  <c:v>0.16475849497055775</c:v>
                </c:pt>
                <c:pt idx="1">
                  <c:v>0.13029571332072334</c:v>
                </c:pt>
                <c:pt idx="2">
                  <c:v>0.1386177942897116</c:v>
                </c:pt>
                <c:pt idx="3">
                  <c:v>0.14357796061274317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5C5-5342-9916-609EBC896BC1}"/>
            </c:ext>
          </c:extLst>
        </c:ser>
        <c:ser>
          <c:idx val="0"/>
          <c:order val="3"/>
          <c:tx>
            <c:strRef>
              <c:f>GROWTH!$A$6</c:f>
              <c:strCache>
                <c:ptCount val="1"/>
                <c:pt idx="0">
                  <c:v>FCF ($m.)</c:v>
                </c:pt>
              </c:strCache>
            </c:strRef>
          </c:tx>
          <c:spPr>
            <a:ln w="28575" cap="rnd">
              <a:solidFill>
                <a:srgbClr val="9D0AEC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GROWTH!$B$2:$E$2</c:f>
              <c:strCache>
                <c:ptCount val="4"/>
                <c:pt idx="0">
                  <c:v>1YR</c:v>
                </c:pt>
                <c:pt idx="1">
                  <c:v>2YR</c:v>
                </c:pt>
                <c:pt idx="2">
                  <c:v>3YR</c:v>
                </c:pt>
                <c:pt idx="3">
                  <c:v>4YR</c:v>
                </c:pt>
              </c:strCache>
            </c:strRef>
          </c:xVal>
          <c:yVal>
            <c:numRef>
              <c:f>GROWTH!$B$6:$E$6</c:f>
              <c:numCache>
                <c:formatCode>0.00%</c:formatCode>
                <c:ptCount val="4"/>
                <c:pt idx="0">
                  <c:v>-4.4822127801382922E-2</c:v>
                </c:pt>
                <c:pt idx="1">
                  <c:v>-6.2046099239995232E-2</c:v>
                </c:pt>
                <c:pt idx="2">
                  <c:v>0.11242077175800112</c:v>
                </c:pt>
                <c:pt idx="3">
                  <c:v>0.17413810344383429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5C5-5342-9916-609EBC896BC1}"/>
            </c:ext>
          </c:extLst>
        </c:ser>
        <c:ser>
          <c:idx val="4"/>
          <c:order val="4"/>
          <c:tx>
            <c:strRef>
              <c:f>GROWTH!$A$7</c:f>
              <c:strCache>
                <c:ptCount val="1"/>
                <c:pt idx="0">
                  <c:v>ROIC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strRef>
              <c:f>GROWTH!$B$2:$E$2</c:f>
              <c:strCache>
                <c:ptCount val="4"/>
                <c:pt idx="0">
                  <c:v>1YR</c:v>
                </c:pt>
                <c:pt idx="1">
                  <c:v>2YR</c:v>
                </c:pt>
                <c:pt idx="2">
                  <c:v>3YR</c:v>
                </c:pt>
                <c:pt idx="3">
                  <c:v>4YR</c:v>
                </c:pt>
              </c:strCache>
            </c:strRef>
          </c:xVal>
          <c:yVal>
            <c:numRef>
              <c:f>GROWTH!$B$7:$E$7</c:f>
              <c:numCache>
                <c:formatCode>0.00%</c:formatCode>
                <c:ptCount val="4"/>
                <c:pt idx="0">
                  <c:v>1.1557734204793022</c:v>
                </c:pt>
                <c:pt idx="1">
                  <c:v>0.10186679296902529</c:v>
                </c:pt>
                <c:pt idx="2">
                  <c:v>6.5284737673440077E-2</c:v>
                </c:pt>
                <c:pt idx="3">
                  <c:v>3.5688936024080485E-2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5C5-5342-9916-609EBC896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43392"/>
        <c:axId val="133145696"/>
      </c:scatterChart>
      <c:valAx>
        <c:axId val="133143392"/>
        <c:scaling>
          <c:orientation val="maxMin"/>
          <c:min val="0.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45696"/>
        <c:crosses val="autoZero"/>
        <c:crossBetween val="midCat"/>
      </c:valAx>
      <c:valAx>
        <c:axId val="13314569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4339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strRef>
              <c:f>'GROWTH 2'!$A$3</c:f>
              <c:strCache>
                <c:ptCount val="1"/>
                <c:pt idx="0">
                  <c:v>SALES ($m.)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'GROWTH 2'!$B$2:$E$2</c:f>
              <c:numCache>
                <c:formatCode>General</c:formatCode>
                <c:ptCount val="4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</c:numCache>
            </c:numRef>
          </c:xVal>
          <c:yVal>
            <c:numRef>
              <c:f>'GROWTH 2'!$B$3:$E$3</c:f>
              <c:numCache>
                <c:formatCode>0.00%</c:formatCode>
                <c:ptCount val="4"/>
                <c:pt idx="0">
                  <c:v>0.23421586757475982</c:v>
                </c:pt>
                <c:pt idx="1">
                  <c:v>0.22801090038993266</c:v>
                </c:pt>
                <c:pt idx="2">
                  <c:v>0.20380322447292271</c:v>
                </c:pt>
                <c:pt idx="3">
                  <c:v>0.13617975485219921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36-3F45-A679-8EAF9D262BFF}"/>
            </c:ext>
          </c:extLst>
        </c:ser>
        <c:ser>
          <c:idx val="2"/>
          <c:order val="1"/>
          <c:tx>
            <c:strRef>
              <c:f>'GROWTH 2'!$A$4</c:f>
              <c:strCache>
                <c:ptCount val="1"/>
                <c:pt idx="0">
                  <c:v>EPS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'GROWTH 2'!$B$2:$E$2</c:f>
              <c:numCache>
                <c:formatCode>General</c:formatCode>
                <c:ptCount val="4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</c:numCache>
            </c:numRef>
          </c:xVal>
          <c:yVal>
            <c:numRef>
              <c:f>'GROWTH 2'!$B$4:$E$4</c:f>
              <c:numCache>
                <c:formatCode>0.00%</c:formatCode>
                <c:ptCount val="4"/>
                <c:pt idx="0">
                  <c:v>1.427777777777778</c:v>
                </c:pt>
                <c:pt idx="1">
                  <c:v>-0.35368043087971279</c:v>
                </c:pt>
                <c:pt idx="2">
                  <c:v>0.21935201401050794</c:v>
                </c:pt>
                <c:pt idx="3">
                  <c:v>0.11035488575595526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36-3F45-A679-8EAF9D262BFF}"/>
            </c:ext>
          </c:extLst>
        </c:ser>
        <c:ser>
          <c:idx val="1"/>
          <c:order val="2"/>
          <c:tx>
            <c:strRef>
              <c:f>'GROWTH 2'!$A$5</c:f>
              <c:strCache>
                <c:ptCount val="1"/>
                <c:pt idx="0">
                  <c:v>EQUITY ($m.)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'GROWTH 2'!$B$2:$E$2</c:f>
              <c:numCache>
                <c:formatCode>General</c:formatCode>
                <c:ptCount val="4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</c:numCache>
            </c:numRef>
          </c:xVal>
          <c:yVal>
            <c:numRef>
              <c:f>'GROWTH 2'!$B$5:$E$5</c:f>
              <c:numCache>
                <c:formatCode>0.00%</c:formatCode>
                <c:ptCount val="4"/>
                <c:pt idx="0">
                  <c:v>0.16475849497055775</c:v>
                </c:pt>
                <c:pt idx="1">
                  <c:v>9.685261371155672E-2</c:v>
                </c:pt>
                <c:pt idx="2">
                  <c:v>0.15544622748917569</c:v>
                </c:pt>
                <c:pt idx="3">
                  <c:v>0.15858848449836319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36-3F45-A679-8EAF9D262BFF}"/>
            </c:ext>
          </c:extLst>
        </c:ser>
        <c:ser>
          <c:idx val="0"/>
          <c:order val="3"/>
          <c:tx>
            <c:strRef>
              <c:f>'GROWTH 2'!$A$6</c:f>
              <c:strCache>
                <c:ptCount val="1"/>
                <c:pt idx="0">
                  <c:v>FCF ($m.)</c:v>
                </c:pt>
              </c:strCache>
            </c:strRef>
          </c:tx>
          <c:spPr>
            <a:ln w="28575" cap="rnd">
              <a:solidFill>
                <a:srgbClr val="9D0AEC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'GROWTH 2'!$B$2:$E$2</c:f>
              <c:numCache>
                <c:formatCode>General</c:formatCode>
                <c:ptCount val="4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</c:numCache>
            </c:numRef>
          </c:xVal>
          <c:yVal>
            <c:numRef>
              <c:f>'GROWTH 2'!$B$6:$E$6</c:f>
              <c:numCache>
                <c:formatCode>0.00%</c:formatCode>
                <c:ptCount val="4"/>
                <c:pt idx="0">
                  <c:v>-4.4822127801382991E-2</c:v>
                </c:pt>
                <c:pt idx="1">
                  <c:v>-7.8959484346224684E-2</c:v>
                </c:pt>
                <c:pt idx="2">
                  <c:v>0.56474755358107698</c:v>
                </c:pt>
                <c:pt idx="3">
                  <c:v>0.38060505594695399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36-3F45-A679-8EAF9D262BFF}"/>
            </c:ext>
          </c:extLst>
        </c:ser>
        <c:ser>
          <c:idx val="4"/>
          <c:order val="4"/>
          <c:tx>
            <c:strRef>
              <c:f>'GROWTH 2'!$A$7</c:f>
              <c:strCache>
                <c:ptCount val="1"/>
                <c:pt idx="0">
                  <c:v>ROIC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'GROWTH 2'!$B$2:$E$2</c:f>
              <c:numCache>
                <c:formatCode>General</c:formatCode>
                <c:ptCount val="4"/>
                <c:pt idx="0">
                  <c:v>2018</c:v>
                </c:pt>
                <c:pt idx="1">
                  <c:v>2017</c:v>
                </c:pt>
                <c:pt idx="2">
                  <c:v>2016</c:v>
                </c:pt>
                <c:pt idx="3">
                  <c:v>2015</c:v>
                </c:pt>
              </c:numCache>
            </c:numRef>
          </c:xVal>
          <c:yVal>
            <c:numRef>
              <c:f>'GROWTH 2'!$B$7:$E$7</c:f>
              <c:numCache>
                <c:formatCode>0.00%</c:formatCode>
                <c:ptCount val="4"/>
                <c:pt idx="0">
                  <c:v>1.1557734204793024</c:v>
                </c:pt>
                <c:pt idx="1">
                  <c:v>-0.43680981595092017</c:v>
                </c:pt>
                <c:pt idx="2">
                  <c:v>-4.276114844227262E-3</c:v>
                </c:pt>
                <c:pt idx="3">
                  <c:v>-4.8255813953488276E-2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A36-3F45-A679-8EAF9D262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43392"/>
        <c:axId val="133145696"/>
      </c:scatterChart>
      <c:valAx>
        <c:axId val="13314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45696"/>
        <c:crosses val="autoZero"/>
        <c:crossBetween val="midCat"/>
      </c:valAx>
      <c:valAx>
        <c:axId val="133145696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4339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10</xdr:row>
      <xdr:rowOff>0</xdr:rowOff>
    </xdr:from>
    <xdr:to>
      <xdr:col>11</xdr:col>
      <xdr:colOff>254001</xdr:colOff>
      <xdr:row>34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01E515-EF03-8642-9455-813A054EE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196850</xdr:rowOff>
    </xdr:from>
    <xdr:to>
      <xdr:col>11</xdr:col>
      <xdr:colOff>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63E345-DE2F-544F-917E-DBE6D3F4E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479070/Library/Containers/com.microsoft.Excel/Data/Library/Application%20Support/Microsoft/Office/16.0/Add-Ins/quickfs.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QF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5E0A-F8D3-C04D-8731-164C2B533113}">
  <dimension ref="A1:G30"/>
  <sheetViews>
    <sheetView workbookViewId="0">
      <selection activeCell="B4" sqref="B4:F8"/>
    </sheetView>
  </sheetViews>
  <sheetFormatPr baseColWidth="10" defaultRowHeight="16"/>
  <cols>
    <col min="1" max="1" width="23.1640625" bestFit="1" customWidth="1"/>
    <col min="2" max="2" width="12.5" bestFit="1" customWidth="1"/>
    <col min="3" max="6" width="11.1640625" bestFit="1" customWidth="1"/>
  </cols>
  <sheetData>
    <row r="1" spans="1:7">
      <c r="A1" s="11" t="s">
        <v>10</v>
      </c>
      <c r="B1" s="19" t="s">
        <v>0</v>
      </c>
    </row>
    <row r="3" spans="1:7">
      <c r="A3" s="11" t="s">
        <v>1</v>
      </c>
      <c r="B3" s="25" t="s">
        <v>31</v>
      </c>
      <c r="C3" s="25" t="s">
        <v>32</v>
      </c>
      <c r="D3" s="25" t="s">
        <v>33</v>
      </c>
      <c r="E3" s="25" t="s">
        <v>34</v>
      </c>
      <c r="F3" s="25" t="s">
        <v>35</v>
      </c>
    </row>
    <row r="4" spans="1:7">
      <c r="A4" s="12" t="s">
        <v>2</v>
      </c>
      <c r="B4" s="29">
        <f ca="1">[1]!QFS($B$1, "revenue", $B$3)</f>
        <v>66001</v>
      </c>
      <c r="C4" s="29">
        <f ca="1">[1]!QFS($B$1, "revenue", $C$3)</f>
        <v>74989</v>
      </c>
      <c r="D4" s="29">
        <f ca="1">[1]!QFS($B$1, "revenue", $D$3)</f>
        <v>90272</v>
      </c>
      <c r="E4" s="29">
        <f ca="1">[1]!QFS($B$1, "revenue", $E$3)</f>
        <v>110855</v>
      </c>
      <c r="F4" s="29">
        <f ca="1">[1]!QFS($B$1, "revenue", $F$3)</f>
        <v>136819</v>
      </c>
    </row>
    <row r="5" spans="1:7">
      <c r="A5" s="13" t="s">
        <v>3</v>
      </c>
      <c r="B5" s="29">
        <f ca="1">[1]!QFS($B$1, "eps_diluted", $B$3)</f>
        <v>20.57</v>
      </c>
      <c r="C5" s="29">
        <f ca="1">[1]!QFS($B$1, "eps_diluted", $C$3)</f>
        <v>22.84</v>
      </c>
      <c r="D5" s="29">
        <f ca="1">[1]!QFS($B$1, "eps_diluted", $D$3)</f>
        <v>27.85</v>
      </c>
      <c r="E5" s="29">
        <f ca="1">[1]!QFS($B$1, "eps_diluted", $E$3)</f>
        <v>18</v>
      </c>
      <c r="F5" s="29">
        <f ca="1">[1]!QFS($B$1, "eps_diluted", $F$3)</f>
        <v>43.7</v>
      </c>
    </row>
    <row r="6" spans="1:7">
      <c r="A6" s="14" t="s">
        <v>4</v>
      </c>
      <c r="B6" s="29">
        <f ca="1">[1]!QFS($B$1, "total_equity", $B$3)</f>
        <v>103860</v>
      </c>
      <c r="C6" s="29">
        <f ca="1">[1]!QFS($B$1, "total_equity", $C$3)</f>
        <v>120331</v>
      </c>
      <c r="D6" s="29">
        <f ca="1">[1]!QFS($B$1, "total_equity", $D$3)</f>
        <v>139036</v>
      </c>
      <c r="E6" s="29">
        <f ca="1">[1]!QFS($B$1, "total_equity", $E$3)</f>
        <v>152502</v>
      </c>
      <c r="F6" s="29">
        <f ca="1">[1]!QFS($B$1, "total_equity", $F$3)</f>
        <v>177628</v>
      </c>
    </row>
    <row r="7" spans="1:7">
      <c r="A7" s="15" t="s">
        <v>5</v>
      </c>
      <c r="B7" s="29">
        <f ca="1">[1]!QFS($B$1, "fcf", $B$3)</f>
        <v>12065</v>
      </c>
      <c r="C7" s="29">
        <f ca="1">[1]!QFS($B$1, "fcf", $C$3)</f>
        <v>16657</v>
      </c>
      <c r="D7" s="29">
        <f ca="1">[1]!QFS($B$1, "fcf", $D$3)</f>
        <v>26064</v>
      </c>
      <c r="E7" s="29">
        <f ca="1">[1]!QFS($B$1, "fcf", $E$3)</f>
        <v>24006</v>
      </c>
      <c r="F7" s="29">
        <f ca="1">[1]!QFS($B$1, "fcf", $F$3)</f>
        <v>22930</v>
      </c>
    </row>
    <row r="8" spans="1:7">
      <c r="A8" s="16" t="s">
        <v>30</v>
      </c>
      <c r="B8" s="28">
        <f ca="1">[1]!QFS($B$1, "roic", $B$3) * 100</f>
        <v>17.2</v>
      </c>
      <c r="C8" s="28">
        <f ca="1">[1]!QFS($B$1, "roic", $C$3) * 100</f>
        <v>16.37</v>
      </c>
      <c r="D8" s="28">
        <f ca="1">[1]!QFS($B$1, "roic", $D$3) * 100</f>
        <v>16.3</v>
      </c>
      <c r="E8" s="28">
        <f ca="1">[1]!QFS($B$1, "roic", $E$3) * 100</f>
        <v>9.1800000000000015</v>
      </c>
      <c r="F8" s="28">
        <f ca="1">[1]!QFS($B$1, "roic", $F$3) * 100</f>
        <v>19.79</v>
      </c>
    </row>
    <row r="9" spans="1:7">
      <c r="A9" s="16" t="s">
        <v>7</v>
      </c>
      <c r="B9" s="27"/>
      <c r="C9" s="27"/>
      <c r="D9" s="27"/>
      <c r="E9" s="27"/>
      <c r="F9" s="29">
        <f ca="1">[1]!QFS($B$1, "total_current_assets", $F$3)</f>
        <v>135676</v>
      </c>
    </row>
    <row r="10" spans="1:7">
      <c r="A10" s="17" t="s">
        <v>8</v>
      </c>
      <c r="B10" s="27"/>
      <c r="C10" s="27"/>
      <c r="D10" s="27"/>
      <c r="E10" s="27"/>
      <c r="F10" s="29">
        <f ca="1">[1]!QFS($B$1, "total_current_liabilities", $F$3)</f>
        <v>34620</v>
      </c>
    </row>
    <row r="11" spans="1:7">
      <c r="A11" s="18" t="s">
        <v>9</v>
      </c>
      <c r="B11" s="27"/>
      <c r="C11" s="27"/>
      <c r="D11" s="27"/>
      <c r="E11" s="27"/>
      <c r="F11" s="29">
        <f ca="1">[1]!QFS($B$1, "total_liabilities", $F$3)</f>
        <v>55164</v>
      </c>
    </row>
    <row r="14" spans="1:7">
      <c r="A14" s="11" t="s">
        <v>11</v>
      </c>
      <c r="B14" s="20"/>
      <c r="C14" s="23" t="s">
        <v>31</v>
      </c>
      <c r="D14" s="23" t="s">
        <v>32</v>
      </c>
      <c r="E14" s="23" t="s">
        <v>33</v>
      </c>
      <c r="F14" s="23" t="s">
        <v>34</v>
      </c>
      <c r="G14" s="23" t="s">
        <v>35</v>
      </c>
    </row>
    <row r="15" spans="1:7">
      <c r="A15" s="11" t="s">
        <v>12</v>
      </c>
      <c r="B15" s="26">
        <f ca="1">MIN(C15:G15)</f>
        <v>23.647600000000001</v>
      </c>
      <c r="C15" s="24">
        <f ca="1">[1]!QFS(INPUT!$B$1, "price_to_earnings", C14)</f>
        <v>25.570499999999999</v>
      </c>
      <c r="D15" s="24">
        <f ca="1">[1]!QFS(INPUT!$B$1, "price_to_earnings", D14)</f>
        <v>32.711399999999998</v>
      </c>
      <c r="E15" s="24">
        <f ca="1">[1]!QFS(INPUT!$B$1, "price_to_earnings", E14)</f>
        <v>28.124700000000001</v>
      </c>
      <c r="F15" s="24">
        <f ca="1">[1]!QFS(INPUT!$B$1, "price_to_earnings", F14)</f>
        <v>57.801400000000001</v>
      </c>
      <c r="G15" s="24">
        <f ca="1">[1]!QFS(INPUT!$B$1, "price_to_earnings", G14)</f>
        <v>23.647600000000001</v>
      </c>
    </row>
    <row r="16" spans="1:7">
      <c r="A16" s="11" t="s">
        <v>13</v>
      </c>
      <c r="B16" s="26">
        <f ca="1">MAX(C15:G15)</f>
        <v>57.801400000000001</v>
      </c>
    </row>
    <row r="17" spans="1:3">
      <c r="A17" s="11" t="s">
        <v>14</v>
      </c>
      <c r="B17" s="26">
        <f ca="1">AVERAGE(C15:G15)</f>
        <v>33.571120000000001</v>
      </c>
    </row>
    <row r="18" spans="1:3">
      <c r="A18" s="6"/>
      <c r="B18" s="6"/>
    </row>
    <row r="19" spans="1:3">
      <c r="A19" s="11" t="s">
        <v>15</v>
      </c>
      <c r="B19" s="20"/>
    </row>
    <row r="20" spans="1:3">
      <c r="A20" s="11" t="s">
        <v>16</v>
      </c>
      <c r="B20" s="26">
        <f ca="1">F9/F10</f>
        <v>3.919006354708261</v>
      </c>
    </row>
    <row r="21" spans="1:3">
      <c r="A21" s="11" t="s">
        <v>17</v>
      </c>
      <c r="B21" s="26">
        <f ca="1">F11/F6</f>
        <v>0.31055914608057289</v>
      </c>
      <c r="C21" s="24">
        <f ca="1">[1]!QFS($B$1, "debt_to_equity", "FY2018")</f>
        <v>0</v>
      </c>
    </row>
    <row r="22" spans="1:3">
      <c r="A22" s="6"/>
      <c r="B22" s="6"/>
    </row>
    <row r="23" spans="1:3">
      <c r="A23" s="11" t="s">
        <v>18</v>
      </c>
      <c r="B23" s="20"/>
    </row>
    <row r="24" spans="1:3">
      <c r="A24" s="11" t="s">
        <v>19</v>
      </c>
      <c r="B24" s="26">
        <f ca="1">F8</f>
        <v>19.79</v>
      </c>
    </row>
    <row r="25" spans="1:3">
      <c r="A25" s="11" t="s">
        <v>14</v>
      </c>
      <c r="B25" s="26">
        <f ca="1">AVERAGE(B8:F8)</f>
        <v>15.768000000000001</v>
      </c>
    </row>
    <row r="26" spans="1:3">
      <c r="A26" s="6"/>
      <c r="B26" s="6"/>
    </row>
    <row r="27" spans="1:3">
      <c r="A27" s="22" t="s">
        <v>23</v>
      </c>
      <c r="B27" s="20" t="s">
        <v>24</v>
      </c>
    </row>
    <row r="28" spans="1:3">
      <c r="A28" s="11" t="s">
        <v>20</v>
      </c>
      <c r="B28" s="19">
        <f ca="1">[1]!QFS(INPUT!$B$1, "pe", F3)</f>
        <v>26.2</v>
      </c>
    </row>
    <row r="29" spans="1:3">
      <c r="A29" s="11" t="s">
        <v>21</v>
      </c>
      <c r="B29" s="19"/>
    </row>
    <row r="30" spans="1:3">
      <c r="A30" s="11" t="s">
        <v>22</v>
      </c>
      <c r="B30" s="2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A935-086F-CF4C-9C52-790F14719F53}">
  <dimension ref="A1:E8"/>
  <sheetViews>
    <sheetView workbookViewId="0">
      <selection activeCell="O4" sqref="O4"/>
    </sheetView>
  </sheetViews>
  <sheetFormatPr baseColWidth="10" defaultRowHeight="16"/>
  <cols>
    <col min="1" max="1" width="13.33203125" bestFit="1" customWidth="1"/>
  </cols>
  <sheetData>
    <row r="1" spans="1:5">
      <c r="A1" s="9"/>
    </row>
    <row r="2" spans="1:5">
      <c r="A2" s="10" t="s">
        <v>25</v>
      </c>
      <c r="B2" s="30" t="s">
        <v>26</v>
      </c>
      <c r="C2" s="30" t="s">
        <v>27</v>
      </c>
      <c r="D2" s="30" t="s">
        <v>28</v>
      </c>
      <c r="E2" s="30" t="s">
        <v>29</v>
      </c>
    </row>
    <row r="3" spans="1:5">
      <c r="A3" s="1" t="s">
        <v>2</v>
      </c>
      <c r="B3" s="7">
        <f ca="1">RATE(1,,-INPUT!E4,INPUT!F4)</f>
        <v>0.23421586757475973</v>
      </c>
      <c r="C3" s="7">
        <f ca="1">RATE(2,,-INPUT!D4,INPUT!F4)</f>
        <v>0.23110947474870097</v>
      </c>
      <c r="D3" s="7">
        <f ca="1">RATE(3,,-INPUT!C4,INPUT!F4)</f>
        <v>0.22193925428985023</v>
      </c>
      <c r="E3" s="7">
        <f ca="1">RATE(4,,-INPUT!B4,INPUT!F4)</f>
        <v>0.19991083246218541</v>
      </c>
    </row>
    <row r="4" spans="1:5">
      <c r="A4" s="2" t="s">
        <v>3</v>
      </c>
      <c r="B4" s="7">
        <f ca="1">RATE(1,,-INPUT!E5,INPUT!F5)</f>
        <v>1.427777777777778</v>
      </c>
      <c r="C4" s="7">
        <f ca="1">RATE(2,,-INPUT!D5,INPUT!F5)</f>
        <v>0.25264531582293448</v>
      </c>
      <c r="D4" s="7">
        <f ca="1">RATE(3,,-INPUT!C5,INPUT!F5)</f>
        <v>0.24144775025901291</v>
      </c>
      <c r="E4" s="7">
        <f ca="1">RATE(4,,-INPUT!B5,INPUT!F5)</f>
        <v>0.20729050855011433</v>
      </c>
    </row>
    <row r="5" spans="1:5">
      <c r="A5" s="3" t="s">
        <v>4</v>
      </c>
      <c r="B5" s="7">
        <f ca="1">RATE(1,,-INPUT!E6,INPUT!F6)</f>
        <v>0.16475849497055775</v>
      </c>
      <c r="C5" s="7">
        <f ca="1">RATE(2,,-INPUT!D6,INPUT!F6)</f>
        <v>0.13029571332072334</v>
      </c>
      <c r="D5" s="7">
        <f ca="1">RATE(3,,-INPUT!C6,INPUT!F6)</f>
        <v>0.1386177942897116</v>
      </c>
      <c r="E5" s="7">
        <f ca="1">RATE(4,,-INPUT!B6,INPUT!F6)</f>
        <v>0.14357796061274317</v>
      </c>
    </row>
    <row r="6" spans="1:5">
      <c r="A6" s="4" t="s">
        <v>5</v>
      </c>
      <c r="B6" s="7">
        <f ca="1">RATE(1,,-INPUT!E7,INPUT!F7)</f>
        <v>-4.4822127801382922E-2</v>
      </c>
      <c r="C6" s="7">
        <f ca="1">RATE(2,,-INPUT!D7,INPUT!F7)</f>
        <v>-6.2046099239995232E-2</v>
      </c>
      <c r="D6" s="7">
        <f ca="1">RATE(3,,-INPUT!C7,INPUT!F7)</f>
        <v>0.11242077175800112</v>
      </c>
      <c r="E6" s="7">
        <f ca="1">RATE(4,,-INPUT!B7,INPUT!F7)</f>
        <v>0.17413810344383429</v>
      </c>
    </row>
    <row r="7" spans="1:5">
      <c r="A7" s="5" t="s">
        <v>6</v>
      </c>
      <c r="B7" s="7">
        <f ca="1">RATE(1,,-INPUT!E8,INPUT!F8)</f>
        <v>1.1557734204793022</v>
      </c>
      <c r="C7" s="7">
        <f ca="1">RATE(2,,-INPUT!D8,INPUT!F8)</f>
        <v>0.10186679296902529</v>
      </c>
      <c r="D7" s="7">
        <f ca="1">RATE(3,,-INPUT!C8,INPUT!F8)</f>
        <v>6.5284737673440077E-2</v>
      </c>
      <c r="E7" s="7">
        <f ca="1">RATE(4,,-INPUT!B8,INPUT!F8)</f>
        <v>3.5688936024080485E-2</v>
      </c>
    </row>
    <row r="8" spans="1:5">
      <c r="A8" s="31" t="s">
        <v>36</v>
      </c>
      <c r="B8" s="36">
        <f ca="1">AVERAGE(B3:B6)</f>
        <v>0.44548250313042814</v>
      </c>
      <c r="C8" s="36">
        <f t="shared" ref="C8:E8" ca="1" si="0">AVERAGE(C3:C6)</f>
        <v>0.13800110116309089</v>
      </c>
      <c r="D8" s="36">
        <f t="shared" ca="1" si="0"/>
        <v>0.17860639264914399</v>
      </c>
      <c r="E8" s="36">
        <f t="shared" ca="1" si="0"/>
        <v>0.18122935126721931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6CBF-1D84-7D48-9767-A29DDE828320}">
  <dimension ref="A2:K8"/>
  <sheetViews>
    <sheetView tabSelected="1" workbookViewId="0">
      <selection activeCell="O10" sqref="O10"/>
    </sheetView>
  </sheetViews>
  <sheetFormatPr baseColWidth="10" defaultRowHeight="16"/>
  <cols>
    <col min="1" max="1" width="14.33203125" bestFit="1" customWidth="1"/>
    <col min="7" max="7" width="13.1640625" bestFit="1" customWidth="1"/>
  </cols>
  <sheetData>
    <row r="2" spans="1:11">
      <c r="A2" s="10" t="s">
        <v>37</v>
      </c>
      <c r="B2" s="30">
        <v>2018</v>
      </c>
      <c r="C2" s="30">
        <v>2017</v>
      </c>
      <c r="D2" s="30">
        <v>2016</v>
      </c>
      <c r="E2" s="30">
        <v>2015</v>
      </c>
      <c r="G2" s="33"/>
      <c r="H2" s="34"/>
      <c r="I2" s="34"/>
      <c r="J2" s="34"/>
      <c r="K2" s="34"/>
    </row>
    <row r="3" spans="1:11">
      <c r="A3" s="1" t="s">
        <v>2</v>
      </c>
      <c r="B3" s="8">
        <f ca="1">(INPUT!F4 - INPUT!E4) / INPUT!E4</f>
        <v>0.23421586757475982</v>
      </c>
      <c r="C3" s="8">
        <f ca="1">(INPUT!E4 - INPUT!D4) / INPUT!D4</f>
        <v>0.22801090038993266</v>
      </c>
      <c r="D3" s="8">
        <f ca="1">(INPUT!D4 - INPUT!C4) / INPUT!C4</f>
        <v>0.20380322447292271</v>
      </c>
      <c r="E3" s="8">
        <f ca="1">(INPUT!C4 - INPUT!B4) / INPUT!B4</f>
        <v>0.13617975485219921</v>
      </c>
      <c r="G3" s="1"/>
      <c r="H3" s="7"/>
      <c r="I3" s="7"/>
      <c r="J3" s="7"/>
      <c r="K3" s="7"/>
    </row>
    <row r="4" spans="1:11">
      <c r="A4" s="2" t="s">
        <v>3</v>
      </c>
      <c r="B4" s="8">
        <f ca="1">(INPUT!F5 - INPUT!E5) / INPUT!E5</f>
        <v>1.427777777777778</v>
      </c>
      <c r="C4" s="8">
        <f ca="1">(INPUT!E5 - INPUT!D5) / INPUT!D5</f>
        <v>-0.35368043087971279</v>
      </c>
      <c r="D4" s="8">
        <f ca="1">(INPUT!D5 - INPUT!C5) / INPUT!C5</f>
        <v>0.21935201401050794</v>
      </c>
      <c r="E4" s="8">
        <f ca="1">(INPUT!C5 - INPUT!B5) / INPUT!B5</f>
        <v>0.11035488575595526</v>
      </c>
      <c r="G4" s="2"/>
      <c r="H4" s="7"/>
      <c r="I4" s="7"/>
      <c r="J4" s="7"/>
      <c r="K4" s="7"/>
    </row>
    <row r="5" spans="1:11">
      <c r="A5" s="3" t="s">
        <v>4</v>
      </c>
      <c r="B5" s="8">
        <f ca="1">(INPUT!F6 - INPUT!E6) / INPUT!E6</f>
        <v>0.16475849497055775</v>
      </c>
      <c r="C5" s="8">
        <f ca="1">(INPUT!E6 - INPUT!D6) / INPUT!D6</f>
        <v>9.685261371155672E-2</v>
      </c>
      <c r="D5" s="8">
        <f ca="1">(INPUT!D6 - INPUT!C6) / INPUT!C6</f>
        <v>0.15544622748917569</v>
      </c>
      <c r="E5" s="8">
        <f ca="1">(INPUT!C6 - INPUT!B6) / INPUT!B6</f>
        <v>0.15858848449836319</v>
      </c>
      <c r="G5" s="3"/>
      <c r="H5" s="7"/>
      <c r="I5" s="7"/>
      <c r="J5" s="7"/>
      <c r="K5" s="7"/>
    </row>
    <row r="6" spans="1:11">
      <c r="A6" s="4" t="s">
        <v>5</v>
      </c>
      <c r="B6" s="8">
        <f ca="1">(INPUT!F7 - INPUT!E7) / INPUT!E7</f>
        <v>-4.4822127801382991E-2</v>
      </c>
      <c r="C6" s="8">
        <f ca="1">(INPUT!E7 - INPUT!D7) / INPUT!D7</f>
        <v>-7.8959484346224684E-2</v>
      </c>
      <c r="D6" s="8">
        <f ca="1">(INPUT!D7 - INPUT!C7) / INPUT!C7</f>
        <v>0.56474755358107698</v>
      </c>
      <c r="E6" s="8">
        <f ca="1">(INPUT!C7 - INPUT!B7) / INPUT!B7</f>
        <v>0.38060505594695399</v>
      </c>
      <c r="G6" s="4"/>
      <c r="H6" s="7"/>
      <c r="I6" s="7"/>
      <c r="J6" s="7"/>
      <c r="K6" s="7"/>
    </row>
    <row r="7" spans="1:11">
      <c r="A7" s="5" t="s">
        <v>6</v>
      </c>
      <c r="B7" s="8">
        <f ca="1">(INPUT!F8 - INPUT!E8) / INPUT!E8</f>
        <v>1.1557734204793024</v>
      </c>
      <c r="C7" s="8">
        <f ca="1">(INPUT!E8 - INPUT!D8) / INPUT!D8</f>
        <v>-0.43680981595092017</v>
      </c>
      <c r="D7" s="8">
        <f ca="1">(INPUT!D8 - INPUT!C8) / INPUT!C8</f>
        <v>-4.276114844227262E-3</v>
      </c>
      <c r="E7" s="8">
        <f ca="1">(INPUT!C8 - INPUT!B8) / INPUT!B8</f>
        <v>-4.8255813953488276E-2</v>
      </c>
      <c r="G7" s="5"/>
      <c r="H7" s="7"/>
      <c r="I7" s="7"/>
      <c r="J7" s="7"/>
      <c r="K7" s="7"/>
    </row>
    <row r="8" spans="1:11">
      <c r="A8" s="31" t="s">
        <v>36</v>
      </c>
      <c r="B8" s="32">
        <f ca="1">AVERAGE(B3:B6)</f>
        <v>0.4454825031304282</v>
      </c>
      <c r="C8" s="32">
        <f ca="1">AVERAGE(C3:C6)</f>
        <v>-2.6944100281112025E-2</v>
      </c>
      <c r="D8" s="32">
        <f ca="1">AVERAGE(D3:D6)</f>
        <v>0.28583725488842082</v>
      </c>
      <c r="E8" s="32">
        <f ca="1">AVERAGE(E3:E6)</f>
        <v>0.19643204526336791</v>
      </c>
      <c r="G8" s="35"/>
      <c r="H8" s="9"/>
      <c r="I8" s="9"/>
      <c r="J8" s="9"/>
      <c r="K8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GROWTH</vt:lpstr>
      <vt:lpstr>GROWTH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Biswas</dc:creator>
  <cp:lastModifiedBy>Asish Biswas</cp:lastModifiedBy>
  <dcterms:created xsi:type="dcterms:W3CDTF">2019-06-05T19:53:04Z</dcterms:created>
  <dcterms:modified xsi:type="dcterms:W3CDTF">2019-06-06T06:38:23Z</dcterms:modified>
</cp:coreProperties>
</file>