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Asit\Personal\Berkley BootCamp\Module-1\kickstarter-challenge\kickstarter-challenge\"/>
    </mc:Choice>
  </mc:AlternateContent>
  <xr:revisionPtr revIDLastSave="0" documentId="13_ncr:1_{035A1B5D-8550-478A-9897-F463744822EF}" xr6:coauthVersionLast="46" xr6:coauthVersionMax="46" xr10:uidLastSave="{00000000-0000-0000-0000-000000000000}"/>
  <bookViews>
    <workbookView xWindow="28680" yWindow="-120" windowWidth="29040" windowHeight="15840" activeTab="2" xr2:uid="{00000000-000D-0000-FFFF-FFFF00000000}"/>
  </bookViews>
  <sheets>
    <sheet name="Kick Starter" sheetId="1" r:id="rId1"/>
    <sheet name="Theater Outcomes by Launch Date" sheetId="13" r:id="rId2"/>
    <sheet name="Outcomes Based on Goals" sheetId="15" r:id="rId3"/>
  </sheets>
  <definedNames>
    <definedName name="_xlnm._FilterDatabase" localSheetId="0" hidden="1">'Kick Starter'!$A$1:$U$1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5" l="1"/>
  <c r="D13" i="15"/>
  <c r="B13" i="15"/>
  <c r="H12" i="15"/>
  <c r="G12" i="15"/>
  <c r="F12" i="15"/>
  <c r="E12" i="15"/>
  <c r="D12" i="15"/>
  <c r="C12" i="15"/>
  <c r="B12" i="15"/>
  <c r="H11" i="15"/>
  <c r="G11" i="15"/>
  <c r="F11" i="15"/>
  <c r="E11" i="15"/>
  <c r="D11" i="15"/>
  <c r="C11" i="15"/>
  <c r="B11" i="15"/>
  <c r="H10" i="15"/>
  <c r="G10" i="15"/>
  <c r="F10" i="15"/>
  <c r="E10" i="15"/>
  <c r="D10" i="15"/>
  <c r="C10" i="15"/>
  <c r="B10" i="15"/>
  <c r="H9" i="15"/>
  <c r="G9" i="15"/>
  <c r="F9" i="15"/>
  <c r="E9" i="15"/>
  <c r="D9" i="15"/>
  <c r="C9" i="15"/>
  <c r="B9" i="15"/>
  <c r="H8" i="15"/>
  <c r="G8" i="15"/>
  <c r="F8" i="15"/>
  <c r="E8" i="15"/>
  <c r="D8" i="15"/>
  <c r="C8" i="15"/>
  <c r="B8" i="15"/>
  <c r="H7" i="15"/>
  <c r="G7" i="15"/>
  <c r="F7" i="15"/>
  <c r="E7" i="15"/>
  <c r="D7" i="15"/>
  <c r="C7" i="15"/>
  <c r="B7" i="15"/>
  <c r="H6" i="15"/>
  <c r="G6" i="15"/>
  <c r="F6" i="15"/>
  <c r="E6" i="15"/>
  <c r="D6" i="15"/>
  <c r="G2" i="15"/>
  <c r="C6" i="15"/>
  <c r="B6" i="15"/>
  <c r="H5" i="15"/>
  <c r="G5" i="15"/>
  <c r="F5" i="15"/>
  <c r="E5" i="15"/>
  <c r="D5" i="15"/>
  <c r="C5" i="15"/>
  <c r="B5" i="15"/>
  <c r="H4" i="15"/>
  <c r="G4" i="15"/>
  <c r="F4" i="15"/>
  <c r="E4" i="15"/>
  <c r="D4" i="15"/>
  <c r="C4" i="15"/>
  <c r="B4" i="15"/>
  <c r="H3" i="15"/>
  <c r="G3" i="15"/>
  <c r="F3" i="15"/>
  <c r="E3" i="15"/>
  <c r="D3" i="15"/>
  <c r="C3" i="15"/>
  <c r="B3" i="15"/>
  <c r="H2" i="15"/>
  <c r="F2" i="15"/>
  <c r="E2" i="15"/>
  <c r="D2" i="15"/>
  <c r="C2" i="15"/>
  <c r="B2" i="15"/>
  <c r="U2491" i="1"/>
  <c r="U2974" i="1"/>
  <c r="U3038" i="1"/>
  <c r="U3102" i="1"/>
  <c r="U3166" i="1"/>
  <c r="U3230" i="1"/>
  <c r="U3337" i="1"/>
  <c r="U3353" i="1"/>
  <c r="U3369" i="1"/>
  <c r="U338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5" l="1"/>
  <c r="G13" i="15" s="1"/>
  <c r="H13" i="15" l="1"/>
  <c r="F13" i="15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<sst xmlns="http://schemas.openxmlformats.org/spreadsheetml/2006/main" count="32975" uniqueCount="8400">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</sst>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3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2-46BF-A5AE-B19D7B6DA68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2-46BF-A5AE-B19D7B6DA68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2-46BF-A5AE-B19D7B6DA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7921551"/>
        <c:axId val="1317923631"/>
      </c:lineChart>
      <c:catAx>
        <c:axId val="131792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923631"/>
        <c:crosses val="autoZero"/>
        <c:auto val="1"/>
        <c:lblAlgn val="ctr"/>
        <c:lblOffset val="100"/>
        <c:noMultiLvlLbl val="0"/>
      </c:catAx>
      <c:valAx>
        <c:axId val="13179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92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5A-478E-8CFC-41D48FC5C99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5A-478E-8CFC-41D48FC5C99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5A-478E-8CFC-41D48FC5C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5795168"/>
        <c:axId val="1375784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25A-478E-8CFC-41D48FC5C99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25A-478E-8CFC-41D48FC5C99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25A-478E-8CFC-41D48FC5C99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25A-478E-8CFC-41D48FC5C995}"/>
                  </c:ext>
                </c:extLst>
              </c15:ser>
            </c15:filteredLineSeries>
          </c:ext>
        </c:extLst>
      </c:lineChart>
      <c:catAx>
        <c:axId val="137579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84768"/>
        <c:crosses val="autoZero"/>
        <c:auto val="1"/>
        <c:lblAlgn val="ctr"/>
        <c:lblOffset val="100"/>
        <c:noMultiLvlLbl val="0"/>
      </c:catAx>
      <c:valAx>
        <c:axId val="137578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9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192087</xdr:colOff>
      <xdr:row>11</xdr:row>
      <xdr:rowOff>101600</xdr:rowOff>
    </xdr:from>
    <xdr:to>
      <xdr:col>17</xdr:col>
      <xdr:colOff>123825</xdr:colOff>
      <xdr:row>29</xdr:row>
      <xdr:rowOff>169862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1E49FB-760B-4802-9818-9DE09B17A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11</xdr:row>
      <xdr:rowOff>133350</xdr:rowOff>
    </xdr:from>
    <xdr:to>
      <xdr:col>15</xdr:col>
      <xdr:colOff>428625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197C04-EF7A-4E3A-A564-B472B7693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imohap" refreshedDate="44268.479665393519" createdVersion="6" refreshedVersion="6" minRefreshableVersion="3" recordCount="4114" xr:uid="{97309319-D53F-43EB-BBA7-ADAFED74CD29}">
  <cacheSource type="worksheet">
    <worksheetSource ref="A1:U4115" sheet="Kick 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F3867-DAEA-493F-9BCC-3847473CE30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selection activeCell="L13" sqref="L1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.08984375" customWidth="1"/>
    <col min="16" max="16" width="15.90625" bestFit="1" customWidth="1"/>
    <col min="17" max="17" width="16.26953125" customWidth="1"/>
    <col min="18" max="18" width="15.6328125" bestFit="1" customWidth="1"/>
    <col min="19" max="19" width="26.453125" style="14" customWidth="1"/>
    <col min="20" max="20" width="36.9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5" t="s">
        <v>8366</v>
      </c>
      <c r="U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 t="shared" ref="S2:S66" si="0"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IFERROR(ROUND(E3/L3,2),0)</f>
        <v>185.48</v>
      </c>
      <c r="Q3" s="10" t="s">
        <v>8308</v>
      </c>
      <c r="R3" t="s">
        <v>8309</v>
      </c>
      <c r="S3" s="14">
        <f t="shared" si="0"/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s="10" t="s">
        <v>8308</v>
      </c>
      <c r="R4" t="s">
        <v>8309</v>
      </c>
      <c r="S4" s="14">
        <f t="shared" si="0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s="10" t="s">
        <v>8308</v>
      </c>
      <c r="R5" t="s">
        <v>8309</v>
      </c>
      <c r="S5" s="14">
        <f t="shared" si="0"/>
        <v>41828.515127314815</v>
      </c>
      <c r="T5" s="1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s="10" t="s">
        <v>8308</v>
      </c>
      <c r="R6" t="s">
        <v>8309</v>
      </c>
      <c r="S6" s="14">
        <f t="shared" si="0"/>
        <v>42327.834247685183</v>
      </c>
      <c r="T6" s="1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s="10" t="s">
        <v>8308</v>
      </c>
      <c r="R7" t="s">
        <v>8309</v>
      </c>
      <c r="S7" s="14">
        <f t="shared" si="0"/>
        <v>42563.932951388888</v>
      </c>
      <c r="T7" s="1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s="10" t="s">
        <v>8308</v>
      </c>
      <c r="R8" t="s">
        <v>8309</v>
      </c>
      <c r="S8" s="14">
        <f t="shared" si="0"/>
        <v>41794.072337962964</v>
      </c>
      <c r="T8" s="1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s="10" t="s">
        <v>8308</v>
      </c>
      <c r="R9" t="s">
        <v>8309</v>
      </c>
      <c r="S9" s="14">
        <f t="shared" si="0"/>
        <v>42516.047071759262</v>
      </c>
      <c r="T9" s="1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s="10" t="s">
        <v>8308</v>
      </c>
      <c r="R10" t="s">
        <v>8309</v>
      </c>
      <c r="S10" s="14">
        <f t="shared" si="0"/>
        <v>42468.94458333333</v>
      </c>
      <c r="T10" s="1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s="10" t="s">
        <v>8308</v>
      </c>
      <c r="R11" t="s">
        <v>8309</v>
      </c>
      <c r="S11" s="14">
        <f t="shared" si="0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s="10" t="s">
        <v>8308</v>
      </c>
      <c r="R12" t="s">
        <v>8309</v>
      </c>
      <c r="S12" s="14">
        <f t="shared" si="0"/>
        <v>41780.068043981482</v>
      </c>
      <c r="T12" s="1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s="10" t="s">
        <v>8308</v>
      </c>
      <c r="R13" t="s">
        <v>8309</v>
      </c>
      <c r="S13" s="14">
        <f t="shared" si="0"/>
        <v>42572.778495370367</v>
      </c>
      <c r="T13" s="1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s="10" t="s">
        <v>8308</v>
      </c>
      <c r="R14" t="s">
        <v>8309</v>
      </c>
      <c r="S14" s="14">
        <f t="shared" si="0"/>
        <v>41791.713252314818</v>
      </c>
      <c r="T14" s="1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s="10" t="s">
        <v>8308</v>
      </c>
      <c r="R15" t="s">
        <v>8309</v>
      </c>
      <c r="S15" s="14">
        <f t="shared" si="0"/>
        <v>42508.677187499998</v>
      </c>
      <c r="T15" s="1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s="10" t="s">
        <v>8308</v>
      </c>
      <c r="R16" t="s">
        <v>8309</v>
      </c>
      <c r="S16" s="14">
        <f t="shared" si="0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s="10" t="s">
        <v>8308</v>
      </c>
      <c r="R17" t="s">
        <v>8309</v>
      </c>
      <c r="S17" s="14">
        <f t="shared" si="0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s="10" t="s">
        <v>8308</v>
      </c>
      <c r="R18" t="s">
        <v>8309</v>
      </c>
      <c r="S18" s="14">
        <f t="shared" si="0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s="10" t="s">
        <v>8308</v>
      </c>
      <c r="R19" t="s">
        <v>8309</v>
      </c>
      <c r="S19" s="14">
        <f t="shared" si="0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s="10" t="s">
        <v>8308</v>
      </c>
      <c r="R20" t="s">
        <v>8309</v>
      </c>
      <c r="S20" s="14">
        <f t="shared" si="0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s="10" t="s">
        <v>8308</v>
      </c>
      <c r="R21" t="s">
        <v>8309</v>
      </c>
      <c r="S21" s="14">
        <f t="shared" si="0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10" t="s">
        <v>8308</v>
      </c>
      <c r="R22" t="s">
        <v>8309</v>
      </c>
      <c r="S22" s="14">
        <f t="shared" si="0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s="10" t="s">
        <v>8308</v>
      </c>
      <c r="R23" t="s">
        <v>8309</v>
      </c>
      <c r="S23" s="14">
        <f t="shared" si="0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10" t="s">
        <v>8308</v>
      </c>
      <c r="R24" t="s">
        <v>8309</v>
      </c>
      <c r="S24" s="14">
        <f t="shared" si="0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s="10" t="s">
        <v>8308</v>
      </c>
      <c r="R25" t="s">
        <v>8309</v>
      </c>
      <c r="S25" s="14">
        <f t="shared" si="0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s="10" t="s">
        <v>8308</v>
      </c>
      <c r="R26" t="s">
        <v>8309</v>
      </c>
      <c r="S26" s="14">
        <f t="shared" si="0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s="10" t="s">
        <v>8308</v>
      </c>
      <c r="R27" t="s">
        <v>8309</v>
      </c>
      <c r="S27" s="14">
        <f t="shared" si="0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s="10" t="s">
        <v>8308</v>
      </c>
      <c r="R28" t="s">
        <v>8309</v>
      </c>
      <c r="S28" s="14">
        <f t="shared" si="0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s="10" t="s">
        <v>8308</v>
      </c>
      <c r="R29" t="s">
        <v>8309</v>
      </c>
      <c r="S29" s="14">
        <f t="shared" si="0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s="10" t="s">
        <v>8308</v>
      </c>
      <c r="R30" t="s">
        <v>8309</v>
      </c>
      <c r="S30" s="14">
        <f t="shared" si="0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s="10" t="s">
        <v>8308</v>
      </c>
      <c r="R31" t="s">
        <v>8309</v>
      </c>
      <c r="S31" s="14">
        <f t="shared" si="0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s="10" t="s">
        <v>8308</v>
      </c>
      <c r="R32" t="s">
        <v>8309</v>
      </c>
      <c r="S32" s="14">
        <f t="shared" si="0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10" t="s">
        <v>8308</v>
      </c>
      <c r="R33" t="s">
        <v>8309</v>
      </c>
      <c r="S33" s="14">
        <f t="shared" si="0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s="10" t="s">
        <v>8308</v>
      </c>
      <c r="R34" t="s">
        <v>8309</v>
      </c>
      <c r="S34" s="14">
        <f t="shared" si="0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10" t="s">
        <v>8308</v>
      </c>
      <c r="R35" t="s">
        <v>8309</v>
      </c>
      <c r="S35" s="14">
        <f t="shared" si="0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s="10" t="s">
        <v>8308</v>
      </c>
      <c r="R36" t="s">
        <v>8309</v>
      </c>
      <c r="S36" s="14">
        <f t="shared" si="0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s="10" t="s">
        <v>8308</v>
      </c>
      <c r="R37" t="s">
        <v>8309</v>
      </c>
      <c r="S37" s="14">
        <f t="shared" si="0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s="10" t="s">
        <v>8308</v>
      </c>
      <c r="R38" t="s">
        <v>8309</v>
      </c>
      <c r="S38" s="14">
        <f t="shared" si="0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s="10" t="s">
        <v>8308</v>
      </c>
      <c r="R39" t="s">
        <v>8309</v>
      </c>
      <c r="S39" s="14">
        <f t="shared" si="0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s="10" t="s">
        <v>8308</v>
      </c>
      <c r="R40" t="s">
        <v>8309</v>
      </c>
      <c r="S40" s="14">
        <f t="shared" si="0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s="10" t="s">
        <v>8308</v>
      </c>
      <c r="R41" t="s">
        <v>8309</v>
      </c>
      <c r="S41" s="14">
        <f t="shared" si="0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s="10" t="s">
        <v>8308</v>
      </c>
      <c r="R42" t="s">
        <v>8309</v>
      </c>
      <c r="S42" s="14">
        <f t="shared" si="0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s="10" t="s">
        <v>8308</v>
      </c>
      <c r="R43" t="s">
        <v>8309</v>
      </c>
      <c r="S43" s="14">
        <f t="shared" si="0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s="10" t="s">
        <v>8308</v>
      </c>
      <c r="R44" t="s">
        <v>8309</v>
      </c>
      <c r="S44" s="14">
        <f t="shared" si="0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s="10" t="s">
        <v>8308</v>
      </c>
      <c r="R45" t="s">
        <v>8309</v>
      </c>
      <c r="S45" s="14">
        <f t="shared" si="0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s="10" t="s">
        <v>8308</v>
      </c>
      <c r="R46" t="s">
        <v>8309</v>
      </c>
      <c r="S46" s="14">
        <f t="shared" si="0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s="10" t="s">
        <v>8308</v>
      </c>
      <c r="R47" t="s">
        <v>8309</v>
      </c>
      <c r="S47" s="14">
        <f t="shared" si="0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s="10" t="s">
        <v>8308</v>
      </c>
      <c r="R48" t="s">
        <v>8309</v>
      </c>
      <c r="S48" s="14">
        <f t="shared" si="0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s="10" t="s">
        <v>8308</v>
      </c>
      <c r="R49" t="s">
        <v>8309</v>
      </c>
      <c r="S49" s="14">
        <f t="shared" si="0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s="10" t="s">
        <v>8308</v>
      </c>
      <c r="R50" t="s">
        <v>8309</v>
      </c>
      <c r="S50" s="14">
        <f t="shared" si="0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s="10" t="s">
        <v>8308</v>
      </c>
      <c r="R51" t="s">
        <v>8309</v>
      </c>
      <c r="S51" s="14">
        <f t="shared" si="0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s="10" t="s">
        <v>8308</v>
      </c>
      <c r="R52" t="s">
        <v>8309</v>
      </c>
      <c r="S52" s="14">
        <f t="shared" si="0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s="10" t="s">
        <v>8308</v>
      </c>
      <c r="R53" t="s">
        <v>8309</v>
      </c>
      <c r="S53" s="14">
        <f t="shared" si="0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s="10" t="s">
        <v>8308</v>
      </c>
      <c r="R54" t="s">
        <v>8309</v>
      </c>
      <c r="S54" s="14">
        <f t="shared" si="0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s="10" t="s">
        <v>8308</v>
      </c>
      <c r="R55" t="s">
        <v>8309</v>
      </c>
      <c r="S55" s="14">
        <f t="shared" si="0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s="10" t="s">
        <v>8308</v>
      </c>
      <c r="R56" t="s">
        <v>8309</v>
      </c>
      <c r="S56" s="14">
        <f t="shared" si="0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s="10" t="s">
        <v>8308</v>
      </c>
      <c r="R57" t="s">
        <v>8309</v>
      </c>
      <c r="S57" s="14">
        <f t="shared" si="0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s="10" t="s">
        <v>8308</v>
      </c>
      <c r="R58" t="s">
        <v>8309</v>
      </c>
      <c r="S58" s="14">
        <f t="shared" si="0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s="10" t="s">
        <v>8308</v>
      </c>
      <c r="R59" t="s">
        <v>8309</v>
      </c>
      <c r="S59" s="14">
        <f t="shared" si="0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s="10" t="s">
        <v>8308</v>
      </c>
      <c r="R60" t="s">
        <v>8309</v>
      </c>
      <c r="S60" s="14">
        <f t="shared" si="0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s="10" t="s">
        <v>8308</v>
      </c>
      <c r="R61" t="s">
        <v>8309</v>
      </c>
      <c r="S61" s="14">
        <f t="shared" si="0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s="10" t="s">
        <v>8308</v>
      </c>
      <c r="R62" t="s">
        <v>8310</v>
      </c>
      <c r="S62" s="14">
        <f t="shared" si="0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s="10" t="s">
        <v>8308</v>
      </c>
      <c r="R63" t="s">
        <v>8310</v>
      </c>
      <c r="S63" s="14">
        <f t="shared" si="0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s="10" t="s">
        <v>8308</v>
      </c>
      <c r="R64" t="s">
        <v>8310</v>
      </c>
      <c r="S64" s="14">
        <f t="shared" si="0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s="10" t="s">
        <v>8308</v>
      </c>
      <c r="R65" t="s">
        <v>8310</v>
      </c>
      <c r="S65" s="14">
        <f t="shared" si="0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s="10" t="s">
        <v>8308</v>
      </c>
      <c r="R66" t="s">
        <v>8310</v>
      </c>
      <c r="S66" s="14">
        <f t="shared" si="0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1" xr:uid="{D3868ACA-E22C-4A31-A493-23F7EC8409F9}"/>
  <conditionalFormatting sqref="F1:F1048576"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conditionalFormatting sqref="R1:S1 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C5DD9-16DB-4361-B4A6-30F818DF6877}">
  <dimension ref="A1:E18"/>
  <sheetViews>
    <sheetView workbookViewId="0">
      <selection activeCell="J7" sqref="J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6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6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6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6" t="s">
        <v>8376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6" t="s">
        <v>8378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6" t="s">
        <v>8367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6" t="s">
        <v>8368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6" t="s">
        <v>8369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6" t="s">
        <v>8370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6" t="s">
        <v>8371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7B52E-CED5-4B15-840D-1084B6182CFB}">
  <dimension ref="A1:H13"/>
  <sheetViews>
    <sheetView tabSelected="1" workbookViewId="0">
      <selection activeCell="I38" sqref="I38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8380</v>
      </c>
      <c r="B1" t="s">
        <v>8381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35">
      <c r="A2" t="s">
        <v>8382</v>
      </c>
      <c r="B2">
        <f>COUNTIFS('Kick Starter'!$D:$D,"&lt;1000",'Kick Starter'!$F:$F,"=successful",'Kick Starter'!$R:$R,"plays")</f>
        <v>141</v>
      </c>
      <c r="C2">
        <f>COUNTIFS('Kick Starter'!$D:$D,"&lt;1000",'Kick Starter'!$F:$F,"=failed",'Kick Starter'!$R:$R,"plays")</f>
        <v>45</v>
      </c>
      <c r="D2">
        <f>COUNTIFS('Kick Starter'!$D:$D,"&lt;1000",'Kick Starter'!$F:$F,"=canceled",'Kick Starter'!$R:$R,"plays")</f>
        <v>0</v>
      </c>
      <c r="E2">
        <f t="shared" ref="E2:E13" si="0">SUM(B2,C2,D2)</f>
        <v>186</v>
      </c>
      <c r="F2" s="17">
        <f t="shared" ref="F2:F13" si="1">B2/$E2</f>
        <v>0.75806451612903225</v>
      </c>
      <c r="G2" s="17">
        <f t="shared" ref="G2:G13" si="2">C2/$E2</f>
        <v>0.24193548387096775</v>
      </c>
      <c r="H2" s="17">
        <f t="shared" ref="H2:H13" si="3">D2/$E2</f>
        <v>0</v>
      </c>
    </row>
    <row r="3" spans="1:8" x14ac:dyDescent="0.35">
      <c r="A3" t="s">
        <v>8383</v>
      </c>
      <c r="B3">
        <f>COUNTIFS('Kick Starter'!$D:$D,"&gt;=1000",'Kick Starter'!$F:$F,"=successful",'Kick Starter'!$R:$R,"plays",'Kick Starter'!$D:$D,"&lt;=4999")</f>
        <v>388</v>
      </c>
      <c r="C3">
        <f>COUNTIFS('Kick Starter'!$D:$D,"&gt;=1000",'Kick Starter'!$F:$F,"=failed",'Kick Starter'!$R:$R,"plays",'Kick Starter'!$D:$D,"&lt;=4999")</f>
        <v>146</v>
      </c>
      <c r="D3">
        <f>COUNTIFS('Kick Starter'!$D:$D,"&gt;=1000",'Kick Starter'!$F:$F,"=canceled",'Kick Starter'!$R:$R,"plays",'Kick Starter'!$D:$D,"&lt;=4999")</f>
        <v>0</v>
      </c>
      <c r="E3">
        <f t="shared" si="0"/>
        <v>534</v>
      </c>
      <c r="F3" s="17">
        <f t="shared" si="1"/>
        <v>0.72659176029962547</v>
      </c>
      <c r="G3" s="17">
        <f t="shared" si="2"/>
        <v>0.27340823970037453</v>
      </c>
      <c r="H3" s="17">
        <f t="shared" si="3"/>
        <v>0</v>
      </c>
    </row>
    <row r="4" spans="1:8" x14ac:dyDescent="0.35">
      <c r="A4" t="s">
        <v>8384</v>
      </c>
      <c r="B4">
        <f>COUNTIFS('Kick Starter'!$D:$D,"&gt;=5000",'Kick Starter'!$F:$F,"=successful",'Kick Starter'!$R:$R,"plays",'Kick Starter'!$D:$D,"&lt;=9999")</f>
        <v>93</v>
      </c>
      <c r="C4">
        <f>COUNTIFS('Kick Starter'!$D:$D,"&gt;=5000",'Kick Starter'!$F:$F,"=failed",'Kick Starter'!$R:$R,"plays",'Kick Starter'!$D:$D,"&lt;=9999")</f>
        <v>76</v>
      </c>
      <c r="D4">
        <f>COUNTIFS('Kick Starter'!$D:$D,"&gt;=5000",'Kick Starter'!$F:$F,"=canceled",'Kick Starter'!$R:$R,"plays",'Kick Starter'!$D:$D,"&lt;=9999")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5">
      <c r="A5" t="s">
        <v>8385</v>
      </c>
      <c r="B5">
        <f>COUNTIFS('Kick Starter'!$D:$D,"&gt;=10000",'Kick Starter'!$F:$F,"=successful",'Kick Starter'!$R:$R,"plays",'Kick Starter'!$D:$D,"&lt;=14999")</f>
        <v>39</v>
      </c>
      <c r="C5">
        <f>COUNTIFS('Kick Starter'!$D:$D,"&gt;=10000",'Kick Starter'!$F:$F,"=failed",'Kick Starter'!$R:$R,"plays",'Kick Starter'!$D:$D,"&lt;=14999")</f>
        <v>33</v>
      </c>
      <c r="D5">
        <f>COUNTIFS('Kick Starter'!$D:$D,"&gt;=10000",'Kick Starter'!$F:$F,"=canceled",'Kick Starter'!$R:$R,"plays",'Kick Starter'!$D:$D,"&lt;=14999")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8386</v>
      </c>
      <c r="B6">
        <f>COUNTIFS('Kick Starter'!$D:$D,"&gt;=15000",'Kick Starter'!$F:$F,"=successful",'Kick Starter'!$R:$R,"plays",'Kick Starter'!$D:$D,"&lt;=19999")</f>
        <v>12</v>
      </c>
      <c r="C6">
        <f>COUNTIFS('Kick Starter'!$D:$D,"&gt;=15000",'Kick Starter'!$F:$F,"=failed",'Kick Starter'!$R:$R,"plays",'Kick Starter'!$D:$D,"&lt;=19999")</f>
        <v>12</v>
      </c>
      <c r="D6">
        <f>COUNTIFS('Kick Starter'!$D:$D,"&gt;=15000",'Kick Starter'!$F:$F,"=canceled",'Kick Starter'!$R:$R,"plays",'Kick Starter'!$D:$D,"&lt;=19999")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8387</v>
      </c>
      <c r="B7">
        <f>COUNTIFS('Kick Starter'!$D:$D,"&gt;=20000",'Kick Starter'!$F:$F,"=successful",'Kick Starter'!$R:$R,"plays",'Kick Starter'!$D:$D,"&lt;=24999")</f>
        <v>9</v>
      </c>
      <c r="C7">
        <f>COUNTIFS('Kick Starter'!$D:$D,"&gt;=20000",'Kick Starter'!$F:$F,"=failed",'Kick Starter'!$R:$R,"plays",'Kick Starter'!$D:$D,"&lt;=24999")</f>
        <v>11</v>
      </c>
      <c r="D7">
        <f>COUNTIFS('Kick Starter'!$D:$D,"&gt;=20000",'Kick Starter'!$F:$F,"=canceled",'Kick Starter'!$R:$R,"plays",'Kick Starter'!$D:$D,"&lt;=24999")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8388</v>
      </c>
      <c r="B8">
        <f>COUNTIFS('Kick Starter'!$D:$D,"&gt;=25000",'Kick Starter'!$F:$F,"=successful",'Kick Starter'!$R:$R,"plays",'Kick Starter'!$D:$D,"&lt;=29999")</f>
        <v>1</v>
      </c>
      <c r="C8">
        <f>COUNTIFS('Kick Starter'!$D:$D,"&gt;=25000",'Kick Starter'!$F:$F,"=failed",'Kick Starter'!$R:$R,"plays",'Kick Starter'!$D:$D,"&lt;=29999")</f>
        <v>4</v>
      </c>
      <c r="D8">
        <f>COUNTIFS('Kick Starter'!$D:$D,"&gt;=25000",'Kick Starter'!$F:$F,"=canceled",'Kick Starter'!$R:$R,"plays",'Kick Starter'!$D:$D,"&lt;=29999")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8389</v>
      </c>
      <c r="B9">
        <f>COUNTIFS('Kick Starter'!$D:$D,"&gt;=30000",'Kick Starter'!$F:$F,"=successful",'Kick Starter'!$R:$R,"plays",'Kick Starter'!$D:$D,"&lt;=34999")</f>
        <v>3</v>
      </c>
      <c r="C9">
        <f>COUNTIFS('Kick Starter'!$D:$D,"&gt;=30000",'Kick Starter'!$F:$F,"=failed",'Kick Starter'!$R:$R,"plays",'Kick Starter'!$D:$D,"&lt;=34999")</f>
        <v>8</v>
      </c>
      <c r="D9">
        <f>COUNTIFS('Kick Starter'!$D:$D,"&gt;=30000",'Kick Starter'!$F:$F,"=canceled",'Kick Starter'!$R:$R,"plays",'Kick Starter'!$D:$D,"&lt;=34999")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8390</v>
      </c>
      <c r="B10">
        <f>COUNTIFS('Kick Starter'!$D:$D,"&gt;=35000",'Kick Starter'!$F:$F,"=successful",'Kick Starter'!$R:$R,"plays",'Kick Starter'!$D:$D,"&lt;=39999")</f>
        <v>4</v>
      </c>
      <c r="C10">
        <f>COUNTIFS('Kick Starter'!$D:$D,"&gt;=35000",'Kick Starter'!$F:$F,"=failed",'Kick Starter'!$R:$R,"plays",'Kick Starter'!$D:$D,"&lt;=39999")</f>
        <v>2</v>
      </c>
      <c r="D10">
        <f>COUNTIFS('Kick Starter'!$D:$D,"&gt;=35000",'Kick Starter'!$F:$F,"=canceled",'Kick Starter'!$R:$R,"plays",'Kick Starter'!$D:$D,"&lt;=39999")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8391</v>
      </c>
      <c r="B11">
        <f>COUNTIFS('Kick Starter'!$D:$D,"&gt;=40000",'Kick Starter'!$F:$F,"=successful",'Kick Starter'!$R:$R,"plays",'Kick Starter'!$D:$D,"&lt;=44999")</f>
        <v>2</v>
      </c>
      <c r="C11">
        <f>COUNTIFS('Kick Starter'!$D:$D,"&gt;=40000",'Kick Starter'!$F:$F,"=failed",'Kick Starter'!$R:$R,"plays",'Kick Starter'!$D:$D,"&lt;=44999")</f>
        <v>1</v>
      </c>
      <c r="D11">
        <f>COUNTIFS('Kick Starter'!$D:$D,"&gt;=40000",'Kick Starter'!$F:$F,"=canceled",'Kick Starter'!$R:$R,"plays",'Kick Starter'!$D:$D,"&lt;=44999")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8392</v>
      </c>
      <c r="B12">
        <f>COUNTIFS('Kick Starter'!$D:$D,"&gt;=45000",'Kick Starter'!$F:$F,"=successful",'Kick Starter'!$R:$R,"plays",'Kick Starter'!$D:$D,"&lt;=49999")</f>
        <v>0</v>
      </c>
      <c r="C12">
        <f>COUNTIFS('Kick Starter'!$D:$D,"&gt;=45000",'Kick Starter'!$F:$F,"=failed",'Kick Starter'!$R:$R,"plays",'Kick Starter'!$D:$D,"&lt;=49999")</f>
        <v>1</v>
      </c>
      <c r="D12">
        <f>COUNTIFS('Kick Starter'!$D:$D,"&gt;=45000",'Kick Starter'!$F:$F,"=canceled",'Kick Starter'!$R:$R,"plays",'Kick Starter'!$D:$D,"&lt;=49999")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5">
      <c r="A13" t="s">
        <v>8393</v>
      </c>
      <c r="B13">
        <f>COUNTIFS('Kick Starter'!$D:$D,"&gt;50000",'Kick Starter'!$F:$F,"=successful",'Kick Starter'!$R:$R,"plays")</f>
        <v>2</v>
      </c>
      <c r="C13">
        <f>COUNTIFS('Kick Starter'!$D:$D,"&gt;=50000",'Kick Starter'!$F:$F,"=failed",'Kick Starter'!$R:$R,"plays")</f>
        <v>14</v>
      </c>
      <c r="D13">
        <f>COUNTIFS('Kick Starter'!$D:$D,"&gt;50000",'Kick Starter'!$F:$F,"=canceled",'Kick Starter'!$R:$R,"plays")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pageSetup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 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asimohap</cp:lastModifiedBy>
  <dcterms:created xsi:type="dcterms:W3CDTF">2017-04-20T15:17:24Z</dcterms:created>
  <dcterms:modified xsi:type="dcterms:W3CDTF">2021-03-20T23:33:10Z</dcterms:modified>
</cp:coreProperties>
</file>