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Prova 1 - prezzi alternati, costo bat moderato, SOH max 1.5\"/>
    </mc:Choice>
  </mc:AlternateContent>
  <xr:revisionPtr revIDLastSave="0" documentId="13_ncr:1_{4BA73794-4FFA-45FE-BE85-F7E1842672C5}" xr6:coauthVersionLast="47" xr6:coauthVersionMax="47" xr10:uidLastSave="{00000000-0000-0000-0000-000000000000}"/>
  <bookViews>
    <workbookView xWindow="1950" yWindow="1950" windowWidth="15375" windowHeight="7875" xr2:uid="{52D9C27D-0EF6-DD41-9728-0267E68F7539}"/>
  </bookViews>
  <sheets>
    <sheet name="results" sheetId="1" r:id="rId1"/>
    <sheet name="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J2" i="1"/>
  <c r="G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<sst xmlns="http://schemas.openxmlformats.org/spreadsheetml/2006/main" count="18" uniqueCount="16">
  <si>
    <t>SOH_initial</t>
  </si>
  <si>
    <t>SOH_final</t>
  </si>
  <si>
    <t>Cumulated_Energy</t>
  </si>
  <si>
    <t>Degradation</t>
  </si>
  <si>
    <t>Net_Revenues</t>
  </si>
  <si>
    <t>Costs €/MWh</t>
  </si>
  <si>
    <t>€</t>
  </si>
  <si>
    <t>SOH max</t>
  </si>
  <si>
    <t>SOC max</t>
  </si>
  <si>
    <t>Costi batterie</t>
  </si>
  <si>
    <t xml:space="preserve">Prezzi: </t>
  </si>
  <si>
    <t>2022-2021-2020 alternati</t>
  </si>
  <si>
    <t>200000-300000</t>
  </si>
  <si>
    <t>€/MWh</t>
  </si>
  <si>
    <t>MWh</t>
  </si>
  <si>
    <t>Revamping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</si>
</sst>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Battery costs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results!$H$2:$H$22</c:f>
              <c:numCache>
                <c:formatCode>General</c:formatCode>
                <c:ptCount val="21"/>
                <c:pt idx="0">
                  <c:v>285772.5</c:v>
                </c:pt>
                <c:pt idx="1">
                  <c:v>234767.75</c:v>
                </c:pt>
                <c:pt idx="2">
                  <c:v>224868.57</c:v>
                </c:pt>
                <c:pt idx="3">
                  <c:v>277054.40999999997</c:v>
                </c:pt>
                <c:pt idx="4">
                  <c:v>271335.39</c:v>
                </c:pt>
                <c:pt idx="5">
                  <c:v>285709.53999999998</c:v>
                </c:pt>
                <c:pt idx="6">
                  <c:v>222836.45</c:v>
                </c:pt>
                <c:pt idx="7">
                  <c:v>226081.75</c:v>
                </c:pt>
                <c:pt idx="8">
                  <c:v>232271.32</c:v>
                </c:pt>
                <c:pt idx="9">
                  <c:v>216145.89</c:v>
                </c:pt>
                <c:pt idx="10">
                  <c:v>261189.57</c:v>
                </c:pt>
                <c:pt idx="11">
                  <c:v>229274.25</c:v>
                </c:pt>
                <c:pt idx="12">
                  <c:v>243464.29</c:v>
                </c:pt>
                <c:pt idx="13">
                  <c:v>212492.96</c:v>
                </c:pt>
                <c:pt idx="14">
                  <c:v>255004.67</c:v>
                </c:pt>
                <c:pt idx="15">
                  <c:v>240950.74</c:v>
                </c:pt>
                <c:pt idx="16">
                  <c:v>274056.46999999997</c:v>
                </c:pt>
                <c:pt idx="17">
                  <c:v>225801.17</c:v>
                </c:pt>
                <c:pt idx="18">
                  <c:v>295396.05</c:v>
                </c:pt>
                <c:pt idx="19">
                  <c:v>224207.83</c:v>
                </c:pt>
                <c:pt idx="20">
                  <c:v>238786.99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B-4807-A6FF-AEA959AB7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376976"/>
        <c:axId val="523375896"/>
      </c:lineChart>
      <c:scatterChart>
        <c:scatterStyle val="lineMarker"/>
        <c:varyColors val="0"/>
        <c:ser>
          <c:idx val="0"/>
          <c:order val="0"/>
          <c:tx>
            <c:v>SOH initial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results!$B$2:$B$21</c:f>
              <c:numCache>
                <c:formatCode>General</c:formatCode>
                <c:ptCount val="20"/>
                <c:pt idx="0">
                  <c:v>1.0175157777777777</c:v>
                </c:pt>
                <c:pt idx="1">
                  <c:v>1.0334952000000004</c:v>
                </c:pt>
                <c:pt idx="2">
                  <c:v>1.0233781</c:v>
                </c:pt>
                <c:pt idx="3">
                  <c:v>1.0186548</c:v>
                </c:pt>
                <c:pt idx="4">
                  <c:v>1.0048127</c:v>
                </c:pt>
                <c:pt idx="5">
                  <c:v>1.0030992000000001</c:v>
                </c:pt>
                <c:pt idx="6">
                  <c:v>1.0399469000000003</c:v>
                </c:pt>
                <c:pt idx="7">
                  <c:v>1.0352981000000003</c:v>
                </c:pt>
                <c:pt idx="8">
                  <c:v>1.0214560000000004</c:v>
                </c:pt>
                <c:pt idx="9">
                  <c:v>1.0439699000000007</c:v>
                </c:pt>
                <c:pt idx="10">
                  <c:v>1.0101767000000001</c:v>
                </c:pt>
                <c:pt idx="11">
                  <c:v>1.0083142</c:v>
                </c:pt>
                <c:pt idx="12">
                  <c:v>1.0046488</c:v>
                </c:pt>
                <c:pt idx="13">
                  <c:v>1.5</c:v>
                </c:pt>
                <c:pt idx="14">
                  <c:v>1.4861579</c:v>
                </c:pt>
                <c:pt idx="15">
                  <c:v>1.4814346</c:v>
                </c:pt>
                <c:pt idx="16">
                  <c:v>1.4675925000000001</c:v>
                </c:pt>
                <c:pt idx="17">
                  <c:v>1.4462705999999999</c:v>
                </c:pt>
                <c:pt idx="18">
                  <c:v>1.4127753999999995</c:v>
                </c:pt>
                <c:pt idx="19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B-4807-A6FF-AEA959AB7981}"/>
            </c:ext>
          </c:extLst>
        </c:ser>
        <c:ser>
          <c:idx val="1"/>
          <c:order val="1"/>
          <c:tx>
            <c:v>SOH final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results!$C$2:$C$22</c:f>
              <c:numCache>
                <c:formatCode>General</c:formatCode>
                <c:ptCount val="21"/>
                <c:pt idx="1">
                  <c:v>1</c:v>
                </c:pt>
                <c:pt idx="2">
                  <c:v>1</c:v>
                </c:pt>
                <c:pt idx="3">
                  <c:v>1.0186548</c:v>
                </c:pt>
                <c:pt idx="4">
                  <c:v>1.0048127</c:v>
                </c:pt>
                <c:pt idx="5">
                  <c:v>1.0030992000000001</c:v>
                </c:pt>
                <c:pt idx="6">
                  <c:v>1</c:v>
                </c:pt>
                <c:pt idx="7">
                  <c:v>1.0352981000000003</c:v>
                </c:pt>
                <c:pt idx="8">
                  <c:v>1.0214560000000004</c:v>
                </c:pt>
                <c:pt idx="9">
                  <c:v>1</c:v>
                </c:pt>
                <c:pt idx="10">
                  <c:v>1.0101767000000001</c:v>
                </c:pt>
                <c:pt idx="11">
                  <c:v>1.0083142</c:v>
                </c:pt>
                <c:pt idx="12">
                  <c:v>1.0046488</c:v>
                </c:pt>
                <c:pt idx="13">
                  <c:v>1</c:v>
                </c:pt>
                <c:pt idx="14">
                  <c:v>1.4861579</c:v>
                </c:pt>
                <c:pt idx="15">
                  <c:v>1.4814346</c:v>
                </c:pt>
                <c:pt idx="16">
                  <c:v>1.4675925000000001</c:v>
                </c:pt>
                <c:pt idx="17">
                  <c:v>1.4462705999999999</c:v>
                </c:pt>
                <c:pt idx="18">
                  <c:v>1.4127753999999995</c:v>
                </c:pt>
                <c:pt idx="19">
                  <c:v>1.4110618999999995</c:v>
                </c:pt>
                <c:pt idx="20">
                  <c:v>1.4975563999999999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B-4807-A6FF-AEA959AB7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20160"/>
        <c:axId val="80619800"/>
      </c:scatterChart>
      <c:catAx>
        <c:axId val="5233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5896"/>
        <c:crosses val="autoZero"/>
        <c:auto val="1"/>
        <c:lblAlgn val="ctr"/>
        <c:lblOffset val="100"/>
        <c:noMultiLvlLbl val="0"/>
      </c:catAx>
      <c:valAx>
        <c:axId val="523375896"/>
        <c:scaling>
          <c:orientation val="minMax"/>
          <c:min val="1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6976"/>
        <c:crosses val="autoZero"/>
        <c:crossBetween val="between"/>
      </c:valAx>
      <c:valAx>
        <c:axId val="80619800"/>
        <c:scaling>
          <c:orientation val="minMax"/>
          <c:min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20160"/>
        <c:crosses val="max"/>
        <c:crossBetween val="midCat"/>
      </c:valAx>
      <c:valAx>
        <c:axId val="8062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61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Cumulated energy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results!$F$2:$F$21</c:f>
              <c:numCache>
                <c:formatCode>General</c:formatCode>
                <c:ptCount val="20"/>
                <c:pt idx="0">
                  <c:v>1.7515777777777755E-2</c:v>
                </c:pt>
                <c:pt idx="1">
                  <c:v>3.3495200000000433E-2</c:v>
                </c:pt>
                <c:pt idx="2">
                  <c:v>4.7233000000000015E-3</c:v>
                </c:pt>
                <c:pt idx="3">
                  <c:v>1.3842099999999963E-2</c:v>
                </c:pt>
                <c:pt idx="4">
                  <c:v>1.7135000000000015E-3</c:v>
                </c:pt>
                <c:pt idx="5">
                  <c:v>3.0992000000000016E-3</c:v>
                </c:pt>
                <c:pt idx="6">
                  <c:v>4.6488000000000015E-3</c:v>
                </c:pt>
                <c:pt idx="7">
                  <c:v>1.3842099999999963E-2</c:v>
                </c:pt>
                <c:pt idx="8">
                  <c:v>2.1456000000000256E-2</c:v>
                </c:pt>
                <c:pt idx="9">
                  <c:v>3.3793200000000433E-2</c:v>
                </c:pt>
                <c:pt idx="10">
                  <c:v>1.8625000000000015E-3</c:v>
                </c:pt>
                <c:pt idx="11">
                  <c:v>3.6654000000000009E-3</c:v>
                </c:pt>
                <c:pt idx="12">
                  <c:v>4.6488000000000015E-3</c:v>
                </c:pt>
                <c:pt idx="13">
                  <c:v>1.3842099999999963E-2</c:v>
                </c:pt>
                <c:pt idx="14">
                  <c:v>4.7233000000000015E-3</c:v>
                </c:pt>
                <c:pt idx="15">
                  <c:v>1.3842099999999963E-2</c:v>
                </c:pt>
                <c:pt idx="16">
                  <c:v>2.1321900000000255E-2</c:v>
                </c:pt>
                <c:pt idx="17">
                  <c:v>3.3495200000000433E-2</c:v>
                </c:pt>
                <c:pt idx="18">
                  <c:v>1.7135000000000015E-3</c:v>
                </c:pt>
                <c:pt idx="19">
                  <c:v>2.4436000000000019E-3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C-4FDE-8B11-AAFDE9368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376976"/>
        <c:axId val="523375896"/>
      </c:scatterChart>
      <c:scatterChart>
        <c:scatterStyle val="lineMarker"/>
        <c:varyColors val="0"/>
        <c:ser>
          <c:idx val="2"/>
          <c:order val="1"/>
          <c:tx>
            <c:v>SOH final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results!$C$2:$C$22</c:f>
              <c:numCache>
                <c:formatCode>General</c:formatCode>
                <c:ptCount val="21"/>
                <c:pt idx="1">
                  <c:v>1</c:v>
                </c:pt>
                <c:pt idx="2">
                  <c:v>1</c:v>
                </c:pt>
                <c:pt idx="3">
                  <c:v>1.0186548</c:v>
                </c:pt>
                <c:pt idx="4">
                  <c:v>1.0048127</c:v>
                </c:pt>
                <c:pt idx="5">
                  <c:v>1.0030992000000001</c:v>
                </c:pt>
                <c:pt idx="6">
                  <c:v>1</c:v>
                </c:pt>
                <c:pt idx="7">
                  <c:v>1.0352981000000003</c:v>
                </c:pt>
                <c:pt idx="8">
                  <c:v>1.0214560000000004</c:v>
                </c:pt>
                <c:pt idx="9">
                  <c:v>1</c:v>
                </c:pt>
                <c:pt idx="10">
                  <c:v>1.0101767000000001</c:v>
                </c:pt>
                <c:pt idx="11">
                  <c:v>1.0083142</c:v>
                </c:pt>
                <c:pt idx="12">
                  <c:v>1.0046488</c:v>
                </c:pt>
                <c:pt idx="13">
                  <c:v>1</c:v>
                </c:pt>
                <c:pt idx="14">
                  <c:v>1.4861579</c:v>
                </c:pt>
                <c:pt idx="15">
                  <c:v>1.4814346</c:v>
                </c:pt>
                <c:pt idx="16">
                  <c:v>1.4675925000000001</c:v>
                </c:pt>
                <c:pt idx="17">
                  <c:v>1.4462705999999999</c:v>
                </c:pt>
                <c:pt idx="18">
                  <c:v>1.4127753999999995</c:v>
                </c:pt>
                <c:pt idx="19">
                  <c:v>1.4110618999999995</c:v>
                </c:pt>
                <c:pt idx="20">
                  <c:v>1.4975563999999999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C-4FDE-8B11-AAFDE9368792}"/>
            </c:ext>
          </c:extLst>
        </c:ser>
        <c:ser>
          <c:idx val="1"/>
          <c:order val="2"/>
          <c:tx>
            <c:v>SOH initial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results!$B$2:$B$22</c:f>
              <c:numCache>
                <c:formatCode>General</c:formatCode>
                <c:ptCount val="21"/>
                <c:pt idx="0">
                  <c:v>1.0175157777777777</c:v>
                </c:pt>
                <c:pt idx="1">
                  <c:v>1.0334952000000004</c:v>
                </c:pt>
                <c:pt idx="2">
                  <c:v>1.0233781</c:v>
                </c:pt>
                <c:pt idx="3">
                  <c:v>1.0186548</c:v>
                </c:pt>
                <c:pt idx="4">
                  <c:v>1.0048127</c:v>
                </c:pt>
                <c:pt idx="5">
                  <c:v>1.0030992000000001</c:v>
                </c:pt>
                <c:pt idx="6">
                  <c:v>1.0399469000000003</c:v>
                </c:pt>
                <c:pt idx="7">
                  <c:v>1.0352981000000003</c:v>
                </c:pt>
                <c:pt idx="8">
                  <c:v>1.0214560000000004</c:v>
                </c:pt>
                <c:pt idx="9">
                  <c:v>1.0439699000000007</c:v>
                </c:pt>
                <c:pt idx="10">
                  <c:v>1.0101767000000001</c:v>
                </c:pt>
                <c:pt idx="11">
                  <c:v>1.0083142</c:v>
                </c:pt>
                <c:pt idx="12">
                  <c:v>1.0046488</c:v>
                </c:pt>
                <c:pt idx="13">
                  <c:v>1.5</c:v>
                </c:pt>
                <c:pt idx="14">
                  <c:v>1.4861579</c:v>
                </c:pt>
                <c:pt idx="15">
                  <c:v>1.4814346</c:v>
                </c:pt>
                <c:pt idx="16">
                  <c:v>1.4675925000000001</c:v>
                </c:pt>
                <c:pt idx="17">
                  <c:v>1.4462705999999999</c:v>
                </c:pt>
                <c:pt idx="18">
                  <c:v>1.4127753999999995</c:v>
                </c:pt>
                <c:pt idx="19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BC-4FDE-8B11-AAFDE9368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506776"/>
        <c:axId val="642506416"/>
      </c:scatterChart>
      <c:valAx>
        <c:axId val="52337697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5896"/>
        <c:crosses val="autoZero"/>
        <c:crossBetween val="midCat"/>
      </c:valAx>
      <c:valAx>
        <c:axId val="52337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6976"/>
        <c:crosses val="autoZero"/>
        <c:crossBetween val="midCat"/>
      </c:valAx>
      <c:valAx>
        <c:axId val="642506416"/>
        <c:scaling>
          <c:orientation val="minMax"/>
          <c:min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06776"/>
        <c:crosses val="max"/>
        <c:crossBetween val="midCat"/>
      </c:valAx>
      <c:valAx>
        <c:axId val="642506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250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434748</xdr:colOff>
      <xdr:row>0</xdr:row>
      <xdr:rowOff>69395</xdr:rowOff>
    </xdr:from>
    <xdr:to>
      <xdr:col>22</xdr:col>
      <xdr:colOff>353787</xdr:colOff>
      <xdr:row>17</xdr:row>
      <xdr:rowOff>97970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4F3617-6F45-BD54-AB31-3ECF11B66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167288</xdr:colOff>
      <xdr:row>19</xdr:row>
      <xdr:rowOff>51227</xdr:rowOff>
    </xdr:from>
    <xdr:to>
      <xdr:col>21</xdr:col>
      <xdr:colOff>156081</xdr:colOff>
      <xdr:row>36</xdr:row>
      <xdr:rowOff>79802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6B1327-FCCD-4FC1-B6FB-0322A707F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D0D4-7EEA-4489-A67E-008139A0777D}">
  <dimension ref="A1:K27"/>
  <sheetViews>
    <sheetView tabSelected="1" zoomScale="70" zoomScaleNormal="70" workbookViewId="0">
      <selection activeCell="K22" sqref="K22"/>
    </sheetView>
  </sheetViews>
  <sheetFormatPr defaultColWidth="11" defaultRowHeight="15.75" x14ac:dyDescent="0.25"/>
  <cols>
    <col min="1" max="1" width="16.375" customWidth="1"/>
    <col min="2" max="2" width="14.125" bestFit="1" customWidth="1"/>
    <col min="3" max="3" width="9.875" bestFit="1" customWidth="1"/>
    <col min="4" max="4" width="16.25" bestFit="1" customWidth="1"/>
    <col min="5" max="5" width="16.25" customWidth="1"/>
    <col min="6" max="6" width="11.875" bestFit="1" customWidth="1"/>
    <col min="7" max="7" width="12.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J1" s="1" t="s">
        <v>15</v>
      </c>
    </row>
    <row r="2" spans="1:11" x14ac:dyDescent="0.25">
      <c r="A2">
        <v>1</v>
      </c>
      <c r="B2">
        <v>1.0175157777777777</v>
      </c>
      <c r="D2">
        <v>235.1111111111108</v>
      </c>
      <c r="E2">
        <f t="shared" ref="E2:E21" si="0">B2-C3</f>
        <v>1.7515777777777686E-2</v>
      </c>
      <c r="F2">
        <v>1.7515777777777755E-2</v>
      </c>
      <c r="G2">
        <v>6407.7676376000272</v>
      </c>
      <c r="H2">
        <v>285772.5</v>
      </c>
      <c r="J2">
        <f>B2-1</f>
        <v>1.7515777777777686E-2</v>
      </c>
      <c r="K2">
        <f>J2*H2</f>
        <v>5005.5276049999738</v>
      </c>
    </row>
    <row r="3" spans="1:11" x14ac:dyDescent="0.25">
      <c r="A3">
        <v>2</v>
      </c>
      <c r="B3">
        <v>1.0334952000000004</v>
      </c>
      <c r="C3">
        <v>1</v>
      </c>
      <c r="D3">
        <v>449.60000000000582</v>
      </c>
      <c r="E3">
        <f t="shared" si="0"/>
        <v>3.3495200000000391E-2</v>
      </c>
      <c r="F3">
        <v>3.3495200000000433E-2</v>
      </c>
      <c r="G3">
        <v>20398.171358644351</v>
      </c>
      <c r="H3">
        <v>234767.75</v>
      </c>
      <c r="J3">
        <f>B3-C3</f>
        <v>3.3495200000000391E-2</v>
      </c>
      <c r="K3">
        <f t="shared" ref="K3:K21" si="1">J3*H3</f>
        <v>7863.5927398000922</v>
      </c>
    </row>
    <row r="4" spans="1:11" x14ac:dyDescent="0.25">
      <c r="A4">
        <v>3</v>
      </c>
      <c r="B4">
        <v>1.0233781</v>
      </c>
      <c r="C4">
        <v>1</v>
      </c>
      <c r="D4">
        <v>63.40000000000002</v>
      </c>
      <c r="E4">
        <f t="shared" si="0"/>
        <v>4.7232999999999858E-3</v>
      </c>
      <c r="F4">
        <v>4.7233000000000015E-3</v>
      </c>
      <c r="G4">
        <v>-3661.8582686392133</v>
      </c>
      <c r="H4">
        <v>224868.57</v>
      </c>
      <c r="J4">
        <f t="shared" ref="J4:J22" si="2">B4-C4</f>
        <v>2.3378099999999957E-2</v>
      </c>
      <c r="K4">
        <f t="shared" si="1"/>
        <v>5256.9999163169905</v>
      </c>
    </row>
    <row r="5" spans="1:11" x14ac:dyDescent="0.25">
      <c r="A5">
        <v>4</v>
      </c>
      <c r="B5">
        <v>1.0186548</v>
      </c>
      <c r="C5">
        <v>1.0186548</v>
      </c>
      <c r="D5">
        <v>185.79999999999953</v>
      </c>
      <c r="E5">
        <f t="shared" si="0"/>
        <v>1.3842099999999968E-2</v>
      </c>
      <c r="F5">
        <v>1.3842099999999963E-2</v>
      </c>
      <c r="G5">
        <v>7207.2759362222196</v>
      </c>
      <c r="H5">
        <v>277054.40999999997</v>
      </c>
      <c r="J5">
        <f t="shared" si="2"/>
        <v>0</v>
      </c>
      <c r="K5">
        <f t="shared" si="1"/>
        <v>0</v>
      </c>
    </row>
    <row r="6" spans="1:11" x14ac:dyDescent="0.25">
      <c r="A6">
        <v>5</v>
      </c>
      <c r="B6">
        <v>1.0048127</v>
      </c>
      <c r="C6">
        <v>1.0048127</v>
      </c>
      <c r="D6">
        <v>23.000000000000021</v>
      </c>
      <c r="E6">
        <f t="shared" si="0"/>
        <v>1.7134999999999234E-3</v>
      </c>
      <c r="F6">
        <v>1.7135000000000015E-3</v>
      </c>
      <c r="G6">
        <v>454.70303288888903</v>
      </c>
      <c r="H6">
        <v>271335.39</v>
      </c>
      <c r="J6">
        <f t="shared" si="2"/>
        <v>0</v>
      </c>
      <c r="K6">
        <f t="shared" si="1"/>
        <v>0</v>
      </c>
    </row>
    <row r="7" spans="1:11" x14ac:dyDescent="0.25">
      <c r="A7">
        <v>6</v>
      </c>
      <c r="B7">
        <v>1.0030992000000001</v>
      </c>
      <c r="C7">
        <v>1.0030992000000001</v>
      </c>
      <c r="D7">
        <v>41.600000000000023</v>
      </c>
      <c r="E7">
        <f t="shared" si="0"/>
        <v>3.0992000000000797E-3</v>
      </c>
      <c r="F7">
        <v>3.0992000000000016E-3</v>
      </c>
      <c r="G7">
        <v>1082.6845843444446</v>
      </c>
      <c r="H7">
        <v>285709.53999999998</v>
      </c>
      <c r="J7">
        <f t="shared" si="2"/>
        <v>0</v>
      </c>
      <c r="K7">
        <f t="shared" si="1"/>
        <v>0</v>
      </c>
    </row>
    <row r="8" spans="1:11" x14ac:dyDescent="0.25">
      <c r="A8">
        <v>7</v>
      </c>
      <c r="B8">
        <v>1.0399469000000003</v>
      </c>
      <c r="C8">
        <v>1</v>
      </c>
      <c r="D8">
        <v>62.40000000000002</v>
      </c>
      <c r="E8">
        <f t="shared" si="0"/>
        <v>4.6488000000000085E-3</v>
      </c>
      <c r="F8">
        <v>4.6488000000000015E-3</v>
      </c>
      <c r="G8">
        <v>-7267.0241479384104</v>
      </c>
      <c r="H8">
        <v>222836.45</v>
      </c>
      <c r="J8">
        <f t="shared" si="2"/>
        <v>3.994690000000034E-2</v>
      </c>
      <c r="K8">
        <f t="shared" si="1"/>
        <v>8901.625384505076</v>
      </c>
    </row>
    <row r="9" spans="1:11" x14ac:dyDescent="0.25">
      <c r="A9">
        <v>8</v>
      </c>
      <c r="B9">
        <v>1.0352981000000003</v>
      </c>
      <c r="C9">
        <v>1.0352981000000003</v>
      </c>
      <c r="D9">
        <v>185.79999999999953</v>
      </c>
      <c r="E9">
        <f t="shared" si="0"/>
        <v>1.3842099999999968E-2</v>
      </c>
      <c r="F9">
        <v>1.3842099999999963E-2</v>
      </c>
      <c r="G9">
        <v>7207.2759362222196</v>
      </c>
      <c r="H9">
        <v>226081.75</v>
      </c>
      <c r="J9">
        <f t="shared" si="2"/>
        <v>0</v>
      </c>
      <c r="K9">
        <f t="shared" si="1"/>
        <v>0</v>
      </c>
    </row>
    <row r="10" spans="1:11" x14ac:dyDescent="0.25">
      <c r="A10">
        <v>9</v>
      </c>
      <c r="B10">
        <v>1.0214560000000004</v>
      </c>
      <c r="C10">
        <v>1.0214560000000004</v>
      </c>
      <c r="D10">
        <v>288.00000000000347</v>
      </c>
      <c r="E10">
        <f t="shared" si="0"/>
        <v>2.1456000000000364E-2</v>
      </c>
      <c r="F10">
        <v>2.1456000000000256E-2</v>
      </c>
      <c r="G10">
        <v>12140.201991888885</v>
      </c>
      <c r="H10">
        <v>232271.32</v>
      </c>
      <c r="J10">
        <f t="shared" si="2"/>
        <v>0</v>
      </c>
      <c r="K10">
        <f t="shared" si="1"/>
        <v>0</v>
      </c>
    </row>
    <row r="11" spans="1:11" x14ac:dyDescent="0.25">
      <c r="A11">
        <v>10</v>
      </c>
      <c r="B11">
        <v>1.0439699000000007</v>
      </c>
      <c r="C11">
        <v>1</v>
      </c>
      <c r="D11">
        <v>453.60000000000588</v>
      </c>
      <c r="E11">
        <f t="shared" si="0"/>
        <v>3.3793200000000523E-2</v>
      </c>
      <c r="F11">
        <v>3.3793200000000433E-2</v>
      </c>
      <c r="G11">
        <v>18823.830929733303</v>
      </c>
      <c r="H11">
        <v>216145.89</v>
      </c>
      <c r="J11">
        <f t="shared" si="2"/>
        <v>4.3969900000000672E-2</v>
      </c>
      <c r="K11">
        <f t="shared" si="1"/>
        <v>9503.9131687111458</v>
      </c>
    </row>
    <row r="12" spans="1:11" x14ac:dyDescent="0.25">
      <c r="A12">
        <v>11</v>
      </c>
      <c r="B12">
        <v>1.0101767000000001</v>
      </c>
      <c r="C12">
        <v>1.0101767000000001</v>
      </c>
      <c r="D12">
        <v>25.000000000000021</v>
      </c>
      <c r="E12">
        <f t="shared" si="0"/>
        <v>1.8625000000001002E-3</v>
      </c>
      <c r="F12">
        <v>1.8625000000000015E-3</v>
      </c>
      <c r="G12">
        <v>487.75014400000003</v>
      </c>
      <c r="H12">
        <v>261189.57</v>
      </c>
      <c r="J12">
        <f t="shared" si="2"/>
        <v>0</v>
      </c>
      <c r="K12">
        <f t="shared" si="1"/>
        <v>0</v>
      </c>
    </row>
    <row r="13" spans="1:11" x14ac:dyDescent="0.25">
      <c r="A13">
        <v>12</v>
      </c>
      <c r="B13">
        <v>1.0083142</v>
      </c>
      <c r="C13">
        <v>1.0083142</v>
      </c>
      <c r="D13">
        <v>49.200000000000017</v>
      </c>
      <c r="E13">
        <f t="shared" si="0"/>
        <v>3.6654000000000408E-3</v>
      </c>
      <c r="F13">
        <v>3.6654000000000009E-3</v>
      </c>
      <c r="G13">
        <v>1208.0848487666665</v>
      </c>
      <c r="H13">
        <v>229274.25</v>
      </c>
      <c r="J13">
        <f t="shared" si="2"/>
        <v>0</v>
      </c>
      <c r="K13">
        <f t="shared" si="1"/>
        <v>0</v>
      </c>
    </row>
    <row r="14" spans="1:11" x14ac:dyDescent="0.25">
      <c r="A14">
        <v>13</v>
      </c>
      <c r="B14">
        <v>1.0046488</v>
      </c>
      <c r="C14">
        <v>1.0046488</v>
      </c>
      <c r="D14">
        <v>62.40000000000002</v>
      </c>
      <c r="E14">
        <f t="shared" si="0"/>
        <v>4.6488000000000085E-3</v>
      </c>
      <c r="F14">
        <v>4.6488000000000015E-3</v>
      </c>
      <c r="G14">
        <v>1634.6012365666659</v>
      </c>
      <c r="H14">
        <v>243464.29</v>
      </c>
      <c r="J14">
        <f t="shared" si="2"/>
        <v>0</v>
      </c>
      <c r="K14">
        <f t="shared" si="1"/>
        <v>0</v>
      </c>
    </row>
    <row r="15" spans="1:11" x14ac:dyDescent="0.25">
      <c r="A15">
        <v>14</v>
      </c>
      <c r="B15">
        <v>1.5</v>
      </c>
      <c r="C15">
        <v>1</v>
      </c>
      <c r="D15">
        <v>185.79999999999953</v>
      </c>
      <c r="E15">
        <f t="shared" si="0"/>
        <v>1.3842099999999968E-2</v>
      </c>
      <c r="F15">
        <v>1.3842099999999963E-2</v>
      </c>
      <c r="G15">
        <v>-99039.204063777783</v>
      </c>
      <c r="H15">
        <v>212492.96</v>
      </c>
      <c r="J15">
        <f t="shared" si="2"/>
        <v>0.5</v>
      </c>
      <c r="K15">
        <f t="shared" si="1"/>
        <v>106246.48</v>
      </c>
    </row>
    <row r="16" spans="1:11" x14ac:dyDescent="0.25">
      <c r="A16">
        <v>15</v>
      </c>
      <c r="B16">
        <v>1.4861579</v>
      </c>
      <c r="C16">
        <v>1.4861579</v>
      </c>
      <c r="D16">
        <v>63.40000000000002</v>
      </c>
      <c r="E16">
        <f t="shared" si="0"/>
        <v>4.7232999999999858E-3</v>
      </c>
      <c r="F16">
        <v>4.7233000000000015E-3</v>
      </c>
      <c r="G16">
        <v>1595.1416476777772</v>
      </c>
      <c r="H16">
        <v>255004.67</v>
      </c>
      <c r="J16">
        <f t="shared" si="2"/>
        <v>0</v>
      </c>
      <c r="K16">
        <f t="shared" si="1"/>
        <v>0</v>
      </c>
    </row>
    <row r="17" spans="1:11" x14ac:dyDescent="0.25">
      <c r="A17">
        <v>16</v>
      </c>
      <c r="B17">
        <v>1.4814346</v>
      </c>
      <c r="C17">
        <v>1.4814346</v>
      </c>
      <c r="D17">
        <v>185.79999999999953</v>
      </c>
      <c r="E17">
        <f t="shared" si="0"/>
        <v>1.3842099999999968E-2</v>
      </c>
      <c r="F17">
        <v>1.3842099999999963E-2</v>
      </c>
      <c r="G17">
        <v>7207.2759362222196</v>
      </c>
      <c r="H17">
        <v>240950.74</v>
      </c>
      <c r="J17">
        <f t="shared" si="2"/>
        <v>0</v>
      </c>
      <c r="K17">
        <f t="shared" si="1"/>
        <v>0</v>
      </c>
    </row>
    <row r="18" spans="1:11" x14ac:dyDescent="0.25">
      <c r="A18">
        <v>17</v>
      </c>
      <c r="B18">
        <v>1.4675925000000001</v>
      </c>
      <c r="C18">
        <v>1.4675925000000001</v>
      </c>
      <c r="D18">
        <v>286.20000000000346</v>
      </c>
      <c r="E18">
        <f t="shared" si="0"/>
        <v>2.1321900000000227E-2</v>
      </c>
      <c r="F18">
        <v>2.1321900000000255E-2</v>
      </c>
      <c r="G18">
        <v>12110.241991888886</v>
      </c>
      <c r="H18">
        <v>274056.46999999997</v>
      </c>
      <c r="J18">
        <f t="shared" si="2"/>
        <v>0</v>
      </c>
      <c r="K18">
        <f t="shared" si="1"/>
        <v>0</v>
      </c>
    </row>
    <row r="19" spans="1:11" x14ac:dyDescent="0.25">
      <c r="A19">
        <v>18</v>
      </c>
      <c r="B19">
        <v>1.4462705999999999</v>
      </c>
      <c r="C19">
        <v>1.4462705999999999</v>
      </c>
      <c r="D19">
        <v>449.60000000000582</v>
      </c>
      <c r="E19">
        <f t="shared" si="0"/>
        <v>3.3495200000000391E-2</v>
      </c>
      <c r="F19">
        <v>3.3495200000000433E-2</v>
      </c>
      <c r="G19">
        <v>28261.764098444444</v>
      </c>
      <c r="H19">
        <v>225801.17</v>
      </c>
      <c r="J19">
        <f t="shared" si="2"/>
        <v>0</v>
      </c>
      <c r="K19">
        <f t="shared" si="1"/>
        <v>0</v>
      </c>
    </row>
    <row r="20" spans="1:11" x14ac:dyDescent="0.25">
      <c r="A20">
        <v>19</v>
      </c>
      <c r="B20">
        <v>1.4127753999999995</v>
      </c>
      <c r="C20">
        <v>1.4127753999999995</v>
      </c>
      <c r="D20">
        <v>23.000000000000021</v>
      </c>
      <c r="E20">
        <f t="shared" si="0"/>
        <v>1.7134999999999234E-3</v>
      </c>
      <c r="F20">
        <v>1.7135000000000015E-3</v>
      </c>
      <c r="G20">
        <v>454.70303288888903</v>
      </c>
      <c r="H20">
        <v>295396.05</v>
      </c>
      <c r="J20">
        <f t="shared" si="2"/>
        <v>0</v>
      </c>
      <c r="K20">
        <f t="shared" si="1"/>
        <v>0</v>
      </c>
    </row>
    <row r="21" spans="1:11" x14ac:dyDescent="0.25">
      <c r="A21">
        <v>20</v>
      </c>
      <c r="B21">
        <v>1.5</v>
      </c>
      <c r="C21">
        <v>1.4110618999999995</v>
      </c>
      <c r="D21">
        <v>32.800000000000026</v>
      </c>
      <c r="E21">
        <f t="shared" si="0"/>
        <v>2.4436000000001012E-3</v>
      </c>
      <c r="F21">
        <v>2.4436000000000019E-3</v>
      </c>
      <c r="G21">
        <v>99837.6180583573</v>
      </c>
      <c r="H21">
        <v>224207.83</v>
      </c>
      <c r="J21">
        <f t="shared" si="2"/>
        <v>8.8938100000000464E-2</v>
      </c>
      <c r="K21">
        <f>J21*H21-H22*(C22-1)</f>
        <v>-98869.376705912873</v>
      </c>
    </row>
    <row r="22" spans="1:11" x14ac:dyDescent="0.25">
      <c r="A22">
        <v>21</v>
      </c>
      <c r="C22">
        <v>1.4975563999999999</v>
      </c>
      <c r="E22">
        <f t="shared" ref="E22" si="3">B22-C23</f>
        <v>0</v>
      </c>
      <c r="H22">
        <v>238786.99</v>
      </c>
      <c r="K22">
        <f>SUM(K2:K21)</f>
        <v>43908.7621084204</v>
      </c>
    </row>
    <row r="24" spans="1:11" x14ac:dyDescent="0.25">
      <c r="A24" t="s">
        <v>10</v>
      </c>
      <c r="B24" s="4" t="s">
        <v>11</v>
      </c>
      <c r="C24" s="4"/>
      <c r="D24" s="4"/>
      <c r="F24" s="2" t="s">
        <v>6</v>
      </c>
      <c r="G24" s="3">
        <f>SUM(G2:G21)</f>
        <v>116551.00592200179</v>
      </c>
    </row>
    <row r="25" spans="1:11" x14ac:dyDescent="0.25">
      <c r="A25" t="s">
        <v>7</v>
      </c>
      <c r="B25">
        <v>1.5</v>
      </c>
      <c r="C25" t="s">
        <v>14</v>
      </c>
    </row>
    <row r="26" spans="1:11" x14ac:dyDescent="0.25">
      <c r="A26" t="s">
        <v>8</v>
      </c>
      <c r="B26">
        <v>1</v>
      </c>
      <c r="C26" t="s">
        <v>14</v>
      </c>
    </row>
    <row r="27" spans="1:11" x14ac:dyDescent="0.25">
      <c r="A27" t="s">
        <v>9</v>
      </c>
      <c r="B27" t="s">
        <v>12</v>
      </c>
      <c r="C27" t="s">
        <v>13</v>
      </c>
    </row>
  </sheetData>
  <mergeCells count="1">
    <mergeCell ref="B24:D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F74-C505-49BA-9BFE-B16DA8BECD6F}">
  <dimension ref="A1:A22"/>
  <sheetViews>
    <sheetView workbookViewId="0">
      <selection sqref="A1:A22"/>
    </sheetView>
  </sheetViews>
  <sheetFormatPr defaultColWidth="11" defaultRowHeight="15.75" x14ac:dyDescent="0.25"/>
  <sheetData>
    <row r="1" spans="1:1" x14ac:dyDescent="0.25">
      <c r="A1" t="s">
        <v>5</v>
      </c>
    </row>
    <row r="2" spans="1:1" x14ac:dyDescent="0.25">
      <c r="A2">
        <v>285772.5</v>
      </c>
    </row>
    <row r="3" spans="1:1" x14ac:dyDescent="0.25">
      <c r="A3">
        <v>234767.75</v>
      </c>
    </row>
    <row r="4" spans="1:1" x14ac:dyDescent="0.25">
      <c r="A4">
        <v>224868.57</v>
      </c>
    </row>
    <row r="5" spans="1:1" x14ac:dyDescent="0.25">
      <c r="A5">
        <v>277054.40999999997</v>
      </c>
    </row>
    <row r="6" spans="1:1" x14ac:dyDescent="0.25">
      <c r="A6">
        <v>271335.39</v>
      </c>
    </row>
    <row r="7" spans="1:1" x14ac:dyDescent="0.25">
      <c r="A7">
        <v>285709.53999999998</v>
      </c>
    </row>
    <row r="8" spans="1:1" x14ac:dyDescent="0.25">
      <c r="A8">
        <v>222836.45</v>
      </c>
    </row>
    <row r="9" spans="1:1" x14ac:dyDescent="0.25">
      <c r="A9">
        <v>226081.75</v>
      </c>
    </row>
    <row r="10" spans="1:1" x14ac:dyDescent="0.25">
      <c r="A10">
        <v>232271.32</v>
      </c>
    </row>
    <row r="11" spans="1:1" x14ac:dyDescent="0.25">
      <c r="A11">
        <v>216145.89</v>
      </c>
    </row>
    <row r="12" spans="1:1" x14ac:dyDescent="0.25">
      <c r="A12">
        <v>261189.57</v>
      </c>
    </row>
    <row r="13" spans="1:1" x14ac:dyDescent="0.25">
      <c r="A13">
        <v>229274.25</v>
      </c>
    </row>
    <row r="14" spans="1:1" x14ac:dyDescent="0.25">
      <c r="A14">
        <v>243464.29</v>
      </c>
    </row>
    <row r="15" spans="1:1" x14ac:dyDescent="0.25">
      <c r="A15">
        <v>212492.96</v>
      </c>
    </row>
    <row r="16" spans="1:1" x14ac:dyDescent="0.25">
      <c r="A16">
        <v>255004.67</v>
      </c>
    </row>
    <row r="17" spans="1:1" x14ac:dyDescent="0.25">
      <c r="A17">
        <v>240950.74</v>
      </c>
    </row>
    <row r="18" spans="1:1" x14ac:dyDescent="0.25">
      <c r="A18">
        <v>274056.46999999997</v>
      </c>
    </row>
    <row r="19" spans="1:1" x14ac:dyDescent="0.25">
      <c r="A19">
        <v>225801.17</v>
      </c>
    </row>
    <row r="20" spans="1:1" x14ac:dyDescent="0.25">
      <c r="A20">
        <v>295396.05</v>
      </c>
    </row>
    <row r="21" spans="1:1" x14ac:dyDescent="0.25">
      <c r="A21">
        <v>224207.83</v>
      </c>
    </row>
    <row r="22" spans="1:1" x14ac:dyDescent="0.25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2023-06-22T13:25:18Z</dcterms:modified>
</cp:coreProperties>
</file>