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jid tahir\Desktop\"/>
    </mc:Choice>
  </mc:AlternateContent>
  <xr:revisionPtr revIDLastSave="0" documentId="13_ncr:1_{9BF67A33-C345-44A0-A94A-F5F7717B1F36}" xr6:coauthVersionLast="44" xr6:coauthVersionMax="44" xr10:uidLastSave="{00000000-0000-0000-0000-000000000000}"/>
  <bookViews>
    <workbookView xWindow="-120" yWindow="-120" windowWidth="20730" windowHeight="11160" firstSheet="1" activeTab="5" xr2:uid="{DF9DB051-5573-41B3-A726-EAEFCF7F54DA}"/>
  </bookViews>
  <sheets>
    <sheet name="Budget 19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2" r:id="rId11"/>
    <sheet name="November" sheetId="15" r:id="rId12"/>
    <sheet name="December" sheetId="16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2" l="1"/>
  <c r="D23" i="2"/>
  <c r="D24" i="2"/>
  <c r="D25" i="2"/>
  <c r="D26" i="2"/>
  <c r="D27" i="2"/>
  <c r="D21" i="2"/>
  <c r="F22" i="3"/>
  <c r="F23" i="3"/>
  <c r="F24" i="3"/>
  <c r="F25" i="3"/>
  <c r="F26" i="3"/>
  <c r="F21" i="3"/>
  <c r="D22" i="3"/>
  <c r="D23" i="3"/>
  <c r="D24" i="3"/>
  <c r="D25" i="3"/>
  <c r="D26" i="3"/>
  <c r="D27" i="3"/>
  <c r="D21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F22" i="4"/>
  <c r="F23" i="4"/>
  <c r="F24" i="4"/>
  <c r="F25" i="4"/>
  <c r="F26" i="4"/>
  <c r="F27" i="4"/>
  <c r="F21" i="4"/>
  <c r="D22" i="4"/>
  <c r="D23" i="4"/>
  <c r="D24" i="4"/>
  <c r="D25" i="4"/>
  <c r="D26" i="4"/>
  <c r="D27" i="4"/>
  <c r="D21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4" i="4"/>
  <c r="F22" i="5"/>
  <c r="F23" i="5"/>
  <c r="F24" i="5"/>
  <c r="F25" i="5"/>
  <c r="F26" i="5"/>
  <c r="F27" i="5"/>
  <c r="F21" i="5"/>
  <c r="D22" i="5"/>
  <c r="D23" i="5"/>
  <c r="D24" i="5"/>
  <c r="D25" i="5"/>
  <c r="D26" i="5"/>
  <c r="D27" i="5"/>
  <c r="D21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4" i="5"/>
  <c r="F22" i="6"/>
  <c r="F23" i="6"/>
  <c r="F24" i="6"/>
  <c r="F25" i="6"/>
  <c r="F26" i="6"/>
  <c r="F27" i="6"/>
  <c r="F21" i="6"/>
  <c r="D22" i="6"/>
  <c r="D23" i="6"/>
  <c r="D24" i="6"/>
  <c r="D25" i="6"/>
  <c r="D26" i="6"/>
  <c r="D27" i="6"/>
  <c r="D21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4" i="6"/>
  <c r="D22" i="10"/>
  <c r="D23" i="10"/>
  <c r="D24" i="10"/>
  <c r="D25" i="10"/>
  <c r="D26" i="10"/>
  <c r="D27" i="10"/>
  <c r="D21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4" i="10"/>
  <c r="F22" i="9"/>
  <c r="F23" i="9"/>
  <c r="F24" i="9"/>
  <c r="F25" i="9"/>
  <c r="F26" i="9"/>
  <c r="F27" i="9"/>
  <c r="F21" i="9"/>
  <c r="D22" i="9"/>
  <c r="D23" i="9"/>
  <c r="D24" i="9"/>
  <c r="D25" i="9"/>
  <c r="D26" i="9"/>
  <c r="D27" i="9"/>
  <c r="D21" i="9"/>
  <c r="D22" i="8"/>
  <c r="D23" i="8"/>
  <c r="D24" i="8"/>
  <c r="D25" i="8"/>
  <c r="D26" i="8"/>
  <c r="D27" i="8"/>
  <c r="D21" i="8"/>
  <c r="F21" i="8" s="1"/>
  <c r="F5" i="8"/>
  <c r="F6" i="8"/>
  <c r="F7" i="8"/>
  <c r="F8" i="8"/>
  <c r="F9" i="8"/>
  <c r="F10" i="8"/>
  <c r="F11" i="8"/>
  <c r="F12" i="8"/>
  <c r="F13" i="8"/>
  <c r="F14" i="8"/>
  <c r="F15" i="8"/>
  <c r="F16" i="8"/>
  <c r="F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4" i="8"/>
  <c r="F22" i="8"/>
  <c r="F23" i="8"/>
  <c r="F24" i="8"/>
  <c r="F25" i="8"/>
  <c r="F26" i="8"/>
  <c r="F27" i="8"/>
  <c r="F22" i="7"/>
  <c r="F23" i="7"/>
  <c r="F24" i="7"/>
  <c r="F25" i="7"/>
  <c r="F26" i="7"/>
  <c r="F27" i="7"/>
  <c r="F21" i="7"/>
  <c r="D22" i="7"/>
  <c r="D23" i="7"/>
  <c r="D24" i="7"/>
  <c r="D25" i="7"/>
  <c r="D26" i="7"/>
  <c r="D27" i="7"/>
  <c r="D21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4" i="7"/>
  <c r="O16" i="1" l="1"/>
  <c r="O15" i="1"/>
  <c r="O14" i="1"/>
  <c r="O13" i="1"/>
  <c r="O12" i="1"/>
  <c r="O11" i="1"/>
  <c r="O10" i="1"/>
  <c r="O9" i="1"/>
  <c r="O8" i="1"/>
  <c r="O7" i="1"/>
  <c r="O6" i="1"/>
  <c r="O5" i="1"/>
  <c r="O4" i="1"/>
  <c r="D27" i="16" l="1"/>
  <c r="F27" i="16" s="1"/>
  <c r="D22" i="16"/>
  <c r="F22" i="16" s="1"/>
  <c r="D23" i="16"/>
  <c r="F23" i="16" s="1"/>
  <c r="D24" i="16"/>
  <c r="F24" i="16" s="1"/>
  <c r="D25" i="16"/>
  <c r="F25" i="16" s="1"/>
  <c r="D26" i="16"/>
  <c r="F26" i="16" s="1"/>
  <c r="D21" i="16"/>
  <c r="F21" i="16" s="1"/>
  <c r="D5" i="16"/>
  <c r="F5" i="16" s="1"/>
  <c r="D6" i="16"/>
  <c r="F6" i="16" s="1"/>
  <c r="D7" i="16"/>
  <c r="F7" i="16" s="1"/>
  <c r="D8" i="16"/>
  <c r="F8" i="16" s="1"/>
  <c r="D9" i="16"/>
  <c r="F9" i="16" s="1"/>
  <c r="D10" i="16"/>
  <c r="F10" i="16" s="1"/>
  <c r="D11" i="16"/>
  <c r="F11" i="16" s="1"/>
  <c r="D12" i="16"/>
  <c r="F12" i="16" s="1"/>
  <c r="D13" i="16"/>
  <c r="F13" i="16" s="1"/>
  <c r="D14" i="16"/>
  <c r="F14" i="16" s="1"/>
  <c r="D15" i="16"/>
  <c r="F15" i="16" s="1"/>
  <c r="D16" i="16"/>
  <c r="F16" i="16" s="1"/>
  <c r="D4" i="16"/>
  <c r="F4" i="16" s="1"/>
  <c r="D22" i="15"/>
  <c r="D23" i="15"/>
  <c r="F23" i="15" s="1"/>
  <c r="D24" i="15"/>
  <c r="F24" i="15" s="1"/>
  <c r="D25" i="15"/>
  <c r="F25" i="15" s="1"/>
  <c r="D26" i="15"/>
  <c r="F26" i="15" s="1"/>
  <c r="D27" i="15"/>
  <c r="F27" i="15" s="1"/>
  <c r="F22" i="15"/>
  <c r="D21" i="15"/>
  <c r="F21" i="15" s="1"/>
  <c r="D5" i="15"/>
  <c r="F5" i="15" s="1"/>
  <c r="D6" i="15"/>
  <c r="F6" i="15" s="1"/>
  <c r="D7" i="15"/>
  <c r="F7" i="15" s="1"/>
  <c r="D8" i="15"/>
  <c r="F8" i="15" s="1"/>
  <c r="D9" i="15"/>
  <c r="F9" i="15" s="1"/>
  <c r="D10" i="15"/>
  <c r="F10" i="15" s="1"/>
  <c r="D11" i="15"/>
  <c r="F11" i="15" s="1"/>
  <c r="D12" i="15"/>
  <c r="F12" i="15" s="1"/>
  <c r="D13" i="15"/>
  <c r="F13" i="15" s="1"/>
  <c r="D14" i="15"/>
  <c r="F14" i="15" s="1"/>
  <c r="D15" i="15"/>
  <c r="F15" i="15" s="1"/>
  <c r="D16" i="15"/>
  <c r="F16" i="15" s="1"/>
  <c r="D4" i="15"/>
  <c r="F4" i="15" s="1"/>
  <c r="D22" i="12"/>
  <c r="F22" i="12" s="1"/>
  <c r="D23" i="12"/>
  <c r="F23" i="12" s="1"/>
  <c r="D24" i="12"/>
  <c r="F24" i="12" s="1"/>
  <c r="D25" i="12"/>
  <c r="F25" i="12" s="1"/>
  <c r="D26" i="12"/>
  <c r="F26" i="12" s="1"/>
  <c r="D27" i="12"/>
  <c r="F27" i="12" s="1"/>
  <c r="D21" i="12"/>
  <c r="F21" i="12" s="1"/>
  <c r="D5" i="12" l="1"/>
  <c r="F5" i="12" s="1"/>
  <c r="D6" i="12"/>
  <c r="F6" i="12" s="1"/>
  <c r="D7" i="12"/>
  <c r="F7" i="12" s="1"/>
  <c r="D8" i="12"/>
  <c r="F8" i="12" s="1"/>
  <c r="D9" i="12"/>
  <c r="F9" i="12" s="1"/>
  <c r="D10" i="12"/>
  <c r="F10" i="12" s="1"/>
  <c r="D11" i="12"/>
  <c r="F11" i="12" s="1"/>
  <c r="D12" i="12"/>
  <c r="F12" i="12" s="1"/>
  <c r="D13" i="12"/>
  <c r="F13" i="12" s="1"/>
  <c r="D14" i="12"/>
  <c r="F14" i="12" s="1"/>
  <c r="D15" i="12"/>
  <c r="F15" i="12" s="1"/>
  <c r="D16" i="12"/>
  <c r="F16" i="12" s="1"/>
  <c r="D4" i="12"/>
  <c r="F4" i="12" s="1"/>
  <c r="F22" i="10" l="1"/>
  <c r="F23" i="10"/>
  <c r="F24" i="10"/>
  <c r="F25" i="10"/>
  <c r="F26" i="10"/>
  <c r="F27" i="10"/>
  <c r="F21" i="10"/>
  <c r="F5" i="10"/>
  <c r="F6" i="10"/>
  <c r="F7" i="10"/>
  <c r="F8" i="10"/>
  <c r="F9" i="10"/>
  <c r="F10" i="10"/>
  <c r="F11" i="10"/>
  <c r="F12" i="10"/>
  <c r="F13" i="10"/>
  <c r="F14" i="10"/>
  <c r="F15" i="10"/>
  <c r="F16" i="10"/>
  <c r="F4" i="10"/>
  <c r="D5" i="9"/>
  <c r="F5" i="9" s="1"/>
  <c r="D6" i="9"/>
  <c r="F6" i="9" s="1"/>
  <c r="D7" i="9"/>
  <c r="F7" i="9" s="1"/>
  <c r="D8" i="9"/>
  <c r="F8" i="9" s="1"/>
  <c r="D9" i="9"/>
  <c r="F9" i="9" s="1"/>
  <c r="D10" i="9"/>
  <c r="F10" i="9" s="1"/>
  <c r="D11" i="9"/>
  <c r="F11" i="9" s="1"/>
  <c r="D12" i="9"/>
  <c r="F12" i="9" s="1"/>
  <c r="D13" i="9"/>
  <c r="F13" i="9" s="1"/>
  <c r="D14" i="9"/>
  <c r="F14" i="9" s="1"/>
  <c r="D15" i="9"/>
  <c r="F15" i="9" s="1"/>
  <c r="D16" i="9"/>
  <c r="F16" i="9" s="1"/>
  <c r="D4" i="9"/>
  <c r="F4" i="9" s="1"/>
  <c r="F5" i="7"/>
  <c r="F6" i="7"/>
  <c r="F7" i="7"/>
  <c r="F8" i="7"/>
  <c r="F9" i="7"/>
  <c r="F10" i="7"/>
  <c r="F11" i="7"/>
  <c r="F12" i="7"/>
  <c r="F13" i="7"/>
  <c r="F14" i="7"/>
  <c r="F15" i="7"/>
  <c r="F16" i="7"/>
  <c r="F4" i="7"/>
  <c r="F5" i="6"/>
  <c r="F6" i="6"/>
  <c r="F7" i="6"/>
  <c r="F8" i="6"/>
  <c r="F9" i="6"/>
  <c r="F10" i="6"/>
  <c r="F11" i="6"/>
  <c r="F12" i="6"/>
  <c r="F13" i="6"/>
  <c r="F14" i="6"/>
  <c r="F15" i="6"/>
  <c r="F16" i="6"/>
  <c r="F4" i="6"/>
  <c r="F5" i="5"/>
  <c r="F6" i="5"/>
  <c r="F7" i="5"/>
  <c r="F8" i="5"/>
  <c r="F9" i="5"/>
  <c r="F10" i="5"/>
  <c r="F11" i="5"/>
  <c r="F12" i="5"/>
  <c r="F13" i="5"/>
  <c r="F14" i="5"/>
  <c r="F15" i="5"/>
  <c r="F16" i="5"/>
  <c r="F4" i="5"/>
  <c r="F5" i="4"/>
  <c r="F6" i="4"/>
  <c r="F7" i="4"/>
  <c r="F8" i="4"/>
  <c r="F9" i="4"/>
  <c r="F10" i="4"/>
  <c r="F11" i="4"/>
  <c r="F12" i="4"/>
  <c r="F13" i="4"/>
  <c r="F14" i="4"/>
  <c r="F15" i="4"/>
  <c r="F16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4" i="3"/>
  <c r="F22" i="2" l="1"/>
  <c r="F23" i="2"/>
  <c r="F24" i="2"/>
  <c r="F25" i="2"/>
  <c r="F26" i="2"/>
  <c r="F27" i="2"/>
  <c r="F21" i="2"/>
  <c r="C43" i="1" l="1"/>
  <c r="C44" i="1" l="1"/>
  <c r="I17" i="1" l="1"/>
  <c r="H17" i="1"/>
  <c r="G17" i="1"/>
  <c r="F17" i="1"/>
  <c r="E17" i="1"/>
  <c r="D17" i="1"/>
  <c r="C17" i="1"/>
  <c r="N17" i="1"/>
  <c r="D17" i="16" s="1"/>
  <c r="F17" i="16" s="1"/>
  <c r="M17" i="1"/>
  <c r="D17" i="15" s="1"/>
  <c r="F17" i="15" s="1"/>
  <c r="L17" i="1"/>
  <c r="K17" i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4" i="2"/>
  <c r="F4" i="2" l="1"/>
  <c r="D17" i="2"/>
</calcChain>
</file>

<file path=xl/sharedStrings.xml><?xml version="1.0" encoding="utf-8"?>
<sst xmlns="http://schemas.openxmlformats.org/spreadsheetml/2006/main" count="743" uniqueCount="77">
  <si>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</si>
  <si>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</si>
  <si>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</si>
  <si>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</si>
  <si>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</si>
  <si>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</si>
  <si>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</si>
  <si>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</si>
  <si>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</si>
  <si>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June</t>
  </si>
  <si>
    <t>July</t>
  </si>
  <si>
    <t>May</t>
  </si>
  <si>
    <t>Shopping</t>
  </si>
  <si>
    <t>Easy Load</t>
  </si>
  <si>
    <t>Bike Fuel</t>
  </si>
  <si>
    <t>Cosmetics</t>
  </si>
  <si>
    <t>Bike Maintainance</t>
  </si>
  <si>
    <t>Hair Cutting</t>
  </si>
  <si>
    <t>Variable Expenses</t>
  </si>
  <si>
    <t>Grocery</t>
  </si>
  <si>
    <t>Entertainment</t>
  </si>
  <si>
    <t>Outings</t>
  </si>
  <si>
    <t>Yearly Total</t>
  </si>
  <si>
    <t>Smoking</t>
  </si>
  <si>
    <t>Gifts</t>
  </si>
  <si>
    <t>Stationary</t>
  </si>
  <si>
    <t>Variable Monthly Total</t>
  </si>
  <si>
    <t>Fixed Expenses</t>
  </si>
  <si>
    <t>Movies</t>
  </si>
  <si>
    <t>Internet bill</t>
  </si>
  <si>
    <t>Gym Fee</t>
  </si>
  <si>
    <t>Swimming Fee</t>
  </si>
  <si>
    <t>Bank fee</t>
  </si>
  <si>
    <t>Rent</t>
  </si>
  <si>
    <t>Cable fee</t>
  </si>
  <si>
    <t>Fixed Monthly Expenses</t>
  </si>
  <si>
    <t>Income</t>
  </si>
  <si>
    <t>Cash Prizes</t>
  </si>
  <si>
    <t>Monthly Total Income</t>
  </si>
  <si>
    <t>Monthly Leftover</t>
  </si>
  <si>
    <t>Total Income</t>
  </si>
  <si>
    <t>Maximum Expense</t>
  </si>
  <si>
    <t>Average Expenses</t>
  </si>
  <si>
    <t>Total Yearly Leftover</t>
  </si>
  <si>
    <t>Goal</t>
  </si>
  <si>
    <t>Total Expenses</t>
  </si>
  <si>
    <t>Web Designing</t>
  </si>
  <si>
    <t>Salary</t>
  </si>
  <si>
    <t>Category</t>
  </si>
  <si>
    <t>Actual</t>
  </si>
  <si>
    <t>Delta</t>
  </si>
  <si>
    <t>Budget</t>
  </si>
  <si>
    <t>Self Expense</t>
  </si>
  <si>
    <t xml:space="preserve">Utility </t>
  </si>
  <si>
    <t>Self Care</t>
  </si>
  <si>
    <t>Refreshment</t>
  </si>
  <si>
    <r>
      <t xml:space="preserve"> </t>
    </r>
    <r>
      <rPr>
        <b/>
        <i/>
        <u/>
        <sz val="48"/>
        <color theme="4"/>
        <rFont val="Broadway"/>
        <family val="5"/>
      </rPr>
      <t>ASJID TAHIR YEARLY BUDGET FOR 2019</t>
    </r>
  </si>
  <si>
    <t xml:space="preserve"> Keep Working </t>
  </si>
  <si>
    <t>JANUARY SHEET</t>
  </si>
  <si>
    <t>FEBRUARY SHEET</t>
  </si>
  <si>
    <t>MARCH SHEET</t>
  </si>
  <si>
    <t>APRIL SHEET</t>
  </si>
  <si>
    <t>MAY SHEET</t>
  </si>
  <si>
    <t>JUNE SHEET</t>
  </si>
  <si>
    <t>JULY SHEET</t>
  </si>
  <si>
    <t>AUGUST SHEET</t>
  </si>
  <si>
    <t>SEPTEMBER SHEET</t>
  </si>
  <si>
    <t>OCTOBER SHEET</t>
  </si>
  <si>
    <t>NOVEMBER SHEET</t>
  </si>
  <si>
    <t>DECEMBER SHEET</t>
  </si>
  <si>
    <t>Column1</t>
  </si>
  <si>
    <t>Column2</t>
  </si>
  <si>
    <t>Column3</t>
  </si>
  <si>
    <t>Column4</t>
  </si>
  <si>
    <t>Column5</t>
  </si>
  <si>
    <t>Column6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</si>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</sst>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7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u/>
      <sz val="11"/>
      <color theme="5" tint="-0.499984740745262"/>
      <name val="Calibri"/>
      <family val="2"/>
      <scheme val="minor"/>
    </font>
    <font>
      <b/>
      <i/>
      <u/>
      <sz val="11"/>
      <color rgb="FF7030A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i/>
      <u/>
      <sz val="48"/>
      <color theme="4"/>
      <name val="Broadway"/>
      <family val="5"/>
    </font>
    <font>
      <b/>
      <sz val="11"/>
      <color theme="1"/>
      <name val="Calibri"/>
      <family val="2"/>
      <scheme val="minor"/>
    </font>
    <font>
      <b/>
      <i/>
      <u/>
      <sz val="11"/>
      <color theme="5" tint="-0.499984740745262"/>
      <name val="Calibri"/>
      <family val="2"/>
      <scheme val="minor"/>
    </font>
    <font>
      <b/>
      <i/>
      <u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b/>
      <i/>
      <u/>
      <sz val="11"/>
      <color rgb="FFC00000"/>
      <name val="Calibri"/>
      <family val="2"/>
      <scheme val="minor"/>
    </font>
    <font>
      <i/>
      <u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u/>
      <sz val="12"/>
      <color theme="3" tint="-0.499984740745262"/>
      <name val="Calibri"/>
      <family val="2"/>
      <scheme val="minor"/>
    </font>
    <font>
      <b/>
      <i/>
      <sz val="11"/>
      <color theme="3" tint="-0.499984740745262"/>
      <name val="Calibri"/>
      <family val="2"/>
      <scheme val="minor"/>
    </font>
    <font>
      <b/>
      <i/>
      <u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i/>
      <u/>
      <sz val="11"/>
      <color theme="9" tint="0.79998168889431442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2"/>
      <color rgb="FF00B0F0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b/>
      <i/>
      <u/>
      <sz val="12"/>
      <color rgb="FF7030A0"/>
      <name val="Calibri"/>
      <family val="2"/>
      <scheme val="minor"/>
    </font>
    <font>
      <b/>
      <i/>
      <u/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u/>
      <sz val="12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i/>
      <u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u/>
      <sz val="12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2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2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i/>
      <u/>
      <sz val="12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i/>
      <u/>
      <sz val="12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u/>
      <sz val="11"/>
      <color theme="0" tint="-0.14999847407452621"/>
      <name val="Calibri"/>
      <family val="2"/>
      <scheme val="minor"/>
    </font>
    <font>
      <b/>
      <i/>
      <sz val="11"/>
      <color theme="0" tint="-0.14999847407452621"/>
      <name val="Calibri"/>
      <family val="2"/>
      <scheme val="minor"/>
    </font>
    <font>
      <u/>
      <sz val="11"/>
      <color theme="0" tint="-0.14999847407452621"/>
      <name val="Calibri"/>
      <family val="2"/>
      <scheme val="minor"/>
    </font>
    <font>
      <i/>
      <u/>
      <sz val="48"/>
      <color theme="1"/>
      <name val="Bell MT"/>
      <family val="1"/>
    </font>
    <font>
      <i/>
      <u/>
      <sz val="72"/>
      <color theme="1"/>
      <name val="Bahnschrift SemiLight"/>
      <family val="2"/>
    </font>
    <font>
      <i/>
      <sz val="11"/>
      <color theme="1"/>
      <name val="Algerian"/>
      <family val="5"/>
    </font>
    <font>
      <b/>
      <u/>
      <sz val="72"/>
      <color theme="1"/>
      <name val="Algerian"/>
      <family val="5"/>
    </font>
    <font>
      <b/>
      <u/>
      <sz val="11"/>
      <color theme="1"/>
      <name val="Algerian"/>
      <family val="5"/>
    </font>
    <font>
      <i/>
      <u/>
      <sz val="72"/>
      <color theme="1"/>
      <name val="Algerian"/>
      <family val="5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2"/>
      <color theme="8" tint="-0.499984740745262"/>
      <name val="Calibri"/>
      <family val="2"/>
      <scheme val="minor"/>
    </font>
    <font>
      <b/>
      <i/>
      <u/>
      <sz val="11"/>
      <color theme="8" tint="-0.499984740745262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2"/>
      <color theme="0" tint="-0.1499984740745262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2" tint="-0.499984740745262"/>
        <bgColor theme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4" tint="0.79998168889431442"/>
      </patternFill>
    </fill>
    <fill>
      <patternFill patternType="solid">
        <fgColor theme="2" tint="-0.499984740745262"/>
        <bgColor theme="0" tint="-0.34998626667073579"/>
      </patternFill>
    </fill>
    <fill>
      <patternFill patternType="solid">
        <fgColor theme="2" tint="-0.499984740745262"/>
        <bgColor theme="0" tint="-0.14999847407452621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6" tint="0.79998168889431442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rgb="FF92D050"/>
        <bgColor theme="6" tint="0.79998168889431442"/>
      </patternFill>
    </fill>
    <fill>
      <patternFill patternType="solid">
        <fgColor rgb="FF92D050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rgb="FF7030A0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7030A0"/>
        <bgColor theme="0" tint="-0.34998626667073579"/>
      </patternFill>
    </fill>
    <fill>
      <patternFill patternType="solid">
        <fgColor rgb="FF7030A0"/>
        <bgColor theme="0" tint="-0.14999847407452621"/>
      </patternFill>
    </fill>
    <fill>
      <patternFill patternType="solid">
        <fgColor theme="4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theme="7" tint="0.79998168889431442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F0"/>
        <bgColor theme="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1" tint="0.14999847407452621"/>
        <bgColor theme="4" tint="0.79998168889431442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theme="6" tint="0.79998168889431442"/>
      </patternFill>
    </fill>
    <fill>
      <patternFill patternType="solid">
        <fgColor rgb="FFC00000"/>
        <bgColor theme="4" tint="0.79998168889431442"/>
      </patternFill>
    </fill>
    <fill>
      <patternFill patternType="solid">
        <fgColor rgb="FFC00000"/>
        <bgColor theme="7" tint="0.79998168889431442"/>
      </patternFill>
    </fill>
    <fill>
      <patternFill patternType="solid">
        <fgColor rgb="FF92D050"/>
        <bgColor theme="4"/>
      </patternFill>
    </fill>
    <fill>
      <patternFill patternType="solid">
        <fgColor rgb="FF92D050"/>
        <bgColor theme="1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0" tint="-0.34998626667073579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499984740745262"/>
        <bgColor theme="6" tint="0.79998168889431442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3" tint="-0.499984740745262"/>
        <bgColor theme="7" tint="0.79998168889431442"/>
      </patternFill>
    </fill>
    <fill>
      <patternFill patternType="solid">
        <fgColor theme="7" tint="-0.499984740745262"/>
        <bgColor theme="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499984740745262"/>
        <bgColor theme="4" tint="0.79998168889431442"/>
      </patternFill>
    </fill>
    <fill>
      <patternFill patternType="solid">
        <fgColor theme="7" tint="-0.499984740745262"/>
        <bgColor theme="0" tint="-0.34998626667073579"/>
      </patternFill>
    </fill>
    <fill>
      <patternFill patternType="solid">
        <fgColor theme="7" tint="-0.499984740745262"/>
        <bgColor theme="0" tint="-0.14999847407452621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69" fillId="0" borderId="0" applyFont="0" applyFill="0" applyBorder="0" applyAlignment="0" applyProtection="0"/>
  </cellStyleXfs>
  <cellXfs count="343">
    <xf numFmtId="0" fontId="0" fillId="0" borderId="0" xfId="0"/>
    <xf numFmtId="6" fontId="0" fillId="0" borderId="0" xfId="0" applyNumberFormat="1"/>
    <xf numFmtId="0" fontId="0" fillId="0" borderId="0" xfId="0" applyFont="1"/>
    <xf numFmtId="0" fontId="3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0" xfId="0" applyFont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8" fillId="0" borderId="0" xfId="0" applyFont="1"/>
    <xf numFmtId="0" fontId="0" fillId="0" borderId="0" xfId="0" applyBorder="1" applyAlignment="1">
      <alignment horizontal="center"/>
    </xf>
    <xf numFmtId="6" fontId="0" fillId="3" borderId="0" xfId="0" applyNumberFormat="1" applyFont="1" applyFill="1" applyBorder="1"/>
    <xf numFmtId="6" fontId="0" fillId="0" borderId="0" xfId="0" applyNumberFormat="1" applyFont="1" applyBorder="1"/>
    <xf numFmtId="0" fontId="16" fillId="2" borderId="10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0" fontId="17" fillId="10" borderId="11" xfId="0" applyFont="1" applyFill="1" applyBorder="1" applyAlignment="1">
      <alignment horizontal="center"/>
    </xf>
    <xf numFmtId="0" fontId="21" fillId="9" borderId="10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5" borderId="9" xfId="0" applyFont="1" applyFill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17" fillId="12" borderId="7" xfId="0" applyFont="1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0" fillId="15" borderId="7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0" fillId="16" borderId="7" xfId="0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4" fillId="0" borderId="0" xfId="0" applyFont="1"/>
    <xf numFmtId="0" fontId="0" fillId="0" borderId="7" xfId="0" applyBorder="1"/>
    <xf numFmtId="0" fontId="25" fillId="4" borderId="9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5" borderId="9" xfId="0" applyFont="1" applyFill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8" fillId="19" borderId="10" xfId="0" applyFont="1" applyFill="1" applyBorder="1" applyAlignment="1">
      <alignment horizontal="center"/>
    </xf>
    <xf numFmtId="0" fontId="29" fillId="20" borderId="9" xfId="0" applyFont="1" applyFill="1" applyBorder="1" applyAlignment="1">
      <alignment horizontal="center"/>
    </xf>
    <xf numFmtId="0" fontId="29" fillId="8" borderId="9" xfId="0" applyFont="1" applyFill="1" applyBorder="1" applyAlignment="1">
      <alignment horizontal="center"/>
    </xf>
    <xf numFmtId="0" fontId="29" fillId="8" borderId="13" xfId="0" applyFont="1" applyFill="1" applyBorder="1" applyAlignment="1">
      <alignment horizontal="center"/>
    </xf>
    <xf numFmtId="0" fontId="30" fillId="21" borderId="11" xfId="0" applyFont="1" applyFill="1" applyBorder="1" applyAlignment="1">
      <alignment horizontal="center"/>
    </xf>
    <xf numFmtId="0" fontId="31" fillId="22" borderId="7" xfId="0" applyFont="1" applyFill="1" applyBorder="1" applyAlignment="1">
      <alignment horizontal="center"/>
    </xf>
    <xf numFmtId="0" fontId="31" fillId="21" borderId="7" xfId="0" applyFont="1" applyFill="1" applyBorder="1" applyAlignment="1">
      <alignment horizontal="center"/>
    </xf>
    <xf numFmtId="0" fontId="31" fillId="23" borderId="14" xfId="0" applyFont="1" applyFill="1" applyBorder="1" applyAlignment="1">
      <alignment horizontal="center"/>
    </xf>
    <xf numFmtId="0" fontId="5" fillId="17" borderId="11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33" fillId="25" borderId="12" xfId="0" applyFont="1" applyFill="1" applyBorder="1" applyAlignment="1">
      <alignment horizontal="center"/>
    </xf>
    <xf numFmtId="0" fontId="7" fillId="26" borderId="10" xfId="0" applyFont="1" applyFill="1" applyBorder="1" applyAlignment="1">
      <alignment horizontal="center"/>
    </xf>
    <xf numFmtId="0" fontId="17" fillId="27" borderId="11" xfId="0" applyFont="1" applyFill="1" applyBorder="1" applyAlignment="1">
      <alignment horizontal="center"/>
    </xf>
    <xf numFmtId="0" fontId="6" fillId="29" borderId="9" xfId="0" applyFont="1" applyFill="1" applyBorder="1" applyAlignment="1">
      <alignment horizontal="center"/>
    </xf>
    <xf numFmtId="0" fontId="0" fillId="30" borderId="7" xfId="0" applyFont="1" applyFill="1" applyBorder="1" applyAlignment="1">
      <alignment horizontal="center"/>
    </xf>
    <xf numFmtId="0" fontId="6" fillId="31" borderId="9" xfId="0" applyFont="1" applyFill="1" applyBorder="1" applyAlignment="1">
      <alignment horizontal="center"/>
    </xf>
    <xf numFmtId="0" fontId="0" fillId="31" borderId="7" xfId="0" applyFont="1" applyFill="1" applyBorder="1" applyAlignment="1">
      <alignment horizontal="center"/>
    </xf>
    <xf numFmtId="0" fontId="6" fillId="29" borderId="13" xfId="0" applyFont="1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9" fillId="28" borderId="11" xfId="0" applyFont="1" applyFill="1" applyBorder="1" applyAlignment="1">
      <alignment horizontal="center"/>
    </xf>
    <xf numFmtId="0" fontId="9" fillId="28" borderId="12" xfId="0" applyFont="1" applyFill="1" applyBorder="1" applyAlignment="1">
      <alignment horizontal="center"/>
    </xf>
    <xf numFmtId="0" fontId="28" fillId="2" borderId="10" xfId="0" applyFont="1" applyFill="1" applyBorder="1" applyAlignment="1">
      <alignment horizontal="center"/>
    </xf>
    <xf numFmtId="0" fontId="17" fillId="32" borderId="11" xfId="0" applyFont="1" applyFill="1" applyBorder="1" applyAlignment="1">
      <alignment horizontal="center"/>
    </xf>
    <xf numFmtId="0" fontId="29" fillId="34" borderId="9" xfId="0" applyFont="1" applyFill="1" applyBorder="1" applyAlignment="1">
      <alignment horizontal="center"/>
    </xf>
    <xf numFmtId="0" fontId="0" fillId="35" borderId="7" xfId="0" applyFont="1" applyFill="1" applyBorder="1" applyAlignment="1">
      <alignment horizontal="center"/>
    </xf>
    <xf numFmtId="0" fontId="29" fillId="18" borderId="9" xfId="0" applyFont="1" applyFill="1" applyBorder="1" applyAlignment="1">
      <alignment horizontal="center"/>
    </xf>
    <xf numFmtId="0" fontId="0" fillId="33" borderId="7" xfId="0" applyFont="1" applyFill="1" applyBorder="1" applyAlignment="1">
      <alignment horizontal="center"/>
    </xf>
    <xf numFmtId="0" fontId="29" fillId="18" borderId="13" xfId="0" applyFon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5" fillId="33" borderId="11" xfId="0" applyFont="1" applyFill="1" applyBorder="1" applyAlignment="1">
      <alignment horizontal="center"/>
    </xf>
    <xf numFmtId="0" fontId="5" fillId="33" borderId="12" xfId="0" applyFont="1" applyFill="1" applyBorder="1" applyAlignment="1">
      <alignment horizontal="center"/>
    </xf>
    <xf numFmtId="0" fontId="36" fillId="36" borderId="10" xfId="0" applyFont="1" applyFill="1" applyBorder="1" applyAlignment="1">
      <alignment horizontal="center"/>
    </xf>
    <xf numFmtId="0" fontId="34" fillId="36" borderId="9" xfId="0" applyFont="1" applyFill="1" applyBorder="1" applyAlignment="1">
      <alignment horizontal="center"/>
    </xf>
    <xf numFmtId="0" fontId="34" fillId="36" borderId="13" xfId="0" applyFont="1" applyFill="1" applyBorder="1" applyAlignment="1">
      <alignment horizontal="center"/>
    </xf>
    <xf numFmtId="0" fontId="37" fillId="37" borderId="11" xfId="0" applyFont="1" applyFill="1" applyBorder="1" applyAlignment="1">
      <alignment horizontal="center"/>
    </xf>
    <xf numFmtId="0" fontId="38" fillId="38" borderId="11" xfId="0" applyFont="1" applyFill="1" applyBorder="1" applyAlignment="1">
      <alignment horizontal="center"/>
    </xf>
    <xf numFmtId="0" fontId="39" fillId="13" borderId="11" xfId="0" applyFont="1" applyFill="1" applyBorder="1" applyAlignment="1">
      <alignment horizontal="center"/>
    </xf>
    <xf numFmtId="0" fontId="41" fillId="39" borderId="11" xfId="0" applyFont="1" applyFill="1" applyBorder="1" applyAlignment="1">
      <alignment horizontal="center"/>
    </xf>
    <xf numFmtId="0" fontId="3" fillId="40" borderId="11" xfId="0" applyFont="1" applyFill="1" applyBorder="1" applyAlignment="1">
      <alignment horizontal="center"/>
    </xf>
    <xf numFmtId="0" fontId="3" fillId="41" borderId="11" xfId="0" applyFont="1" applyFill="1" applyBorder="1" applyAlignment="1">
      <alignment horizontal="center"/>
    </xf>
    <xf numFmtId="0" fontId="43" fillId="25" borderId="11" xfId="0" applyFont="1" applyFill="1" applyBorder="1" applyAlignment="1">
      <alignment horizontal="center"/>
    </xf>
    <xf numFmtId="0" fontId="45" fillId="42" borderId="11" xfId="0" applyFont="1" applyFill="1" applyBorder="1" applyAlignment="1">
      <alignment horizontal="center"/>
    </xf>
    <xf numFmtId="0" fontId="37" fillId="44" borderId="11" xfId="0" applyFont="1" applyFill="1" applyBorder="1" applyAlignment="1">
      <alignment horizontal="center"/>
    </xf>
    <xf numFmtId="0" fontId="16" fillId="45" borderId="11" xfId="0" applyFont="1" applyFill="1" applyBorder="1" applyAlignment="1">
      <alignment horizontal="center"/>
    </xf>
    <xf numFmtId="0" fontId="3" fillId="46" borderId="11" xfId="0" applyFont="1" applyFill="1" applyBorder="1" applyAlignment="1">
      <alignment horizontal="center"/>
    </xf>
    <xf numFmtId="0" fontId="3" fillId="23" borderId="11" xfId="0" applyFont="1" applyFill="1" applyBorder="1" applyAlignment="1">
      <alignment horizontal="center"/>
    </xf>
    <xf numFmtId="0" fontId="41" fillId="47" borderId="11" xfId="0" applyFont="1" applyFill="1" applyBorder="1" applyAlignment="1">
      <alignment horizontal="center"/>
    </xf>
    <xf numFmtId="0" fontId="48" fillId="48" borderId="12" xfId="0" applyFont="1" applyFill="1" applyBorder="1" applyAlignment="1">
      <alignment horizontal="center"/>
    </xf>
    <xf numFmtId="0" fontId="37" fillId="43" borderId="10" xfId="0" applyFont="1" applyFill="1" applyBorder="1" applyAlignment="1">
      <alignment horizontal="center"/>
    </xf>
    <xf numFmtId="0" fontId="50" fillId="43" borderId="9" xfId="0" applyFont="1" applyFill="1" applyBorder="1" applyAlignment="1">
      <alignment horizontal="center"/>
    </xf>
    <xf numFmtId="0" fontId="50" fillId="43" borderId="13" xfId="0" applyFont="1" applyFill="1" applyBorder="1" applyAlignment="1">
      <alignment horizontal="center"/>
    </xf>
    <xf numFmtId="0" fontId="36" fillId="49" borderId="11" xfId="0" applyFont="1" applyFill="1" applyBorder="1" applyAlignment="1">
      <alignment horizontal="center"/>
    </xf>
    <xf numFmtId="0" fontId="51" fillId="28" borderId="11" xfId="0" applyFont="1" applyFill="1" applyBorder="1" applyAlignment="1">
      <alignment horizontal="center"/>
    </xf>
    <xf numFmtId="0" fontId="53" fillId="50" borderId="11" xfId="0" applyFont="1" applyFill="1" applyBorder="1" applyAlignment="1">
      <alignment horizontal="center"/>
    </xf>
    <xf numFmtId="0" fontId="3" fillId="51" borderId="11" xfId="0" applyFont="1" applyFill="1" applyBorder="1" applyAlignment="1">
      <alignment horizontal="center"/>
    </xf>
    <xf numFmtId="0" fontId="39" fillId="52" borderId="11" xfId="0" applyFont="1" applyFill="1" applyBorder="1" applyAlignment="1">
      <alignment horizontal="center"/>
    </xf>
    <xf numFmtId="0" fontId="3" fillId="46" borderId="12" xfId="0" applyFont="1" applyFill="1" applyBorder="1" applyAlignment="1">
      <alignment horizontal="center"/>
    </xf>
    <xf numFmtId="0" fontId="55" fillId="41" borderId="11" xfId="0" applyFont="1" applyFill="1" applyBorder="1" applyAlignment="1">
      <alignment horizontal="center"/>
    </xf>
    <xf numFmtId="0" fontId="37" fillId="23" borderId="11" xfId="0" applyFont="1" applyFill="1" applyBorder="1" applyAlignment="1">
      <alignment horizontal="center"/>
    </xf>
    <xf numFmtId="0" fontId="50" fillId="54" borderId="7" xfId="0" applyFont="1" applyFill="1" applyBorder="1" applyAlignment="1">
      <alignment horizontal="center"/>
    </xf>
    <xf numFmtId="0" fontId="4" fillId="54" borderId="7" xfId="0" applyFont="1" applyFill="1" applyBorder="1" applyAlignment="1">
      <alignment horizontal="center"/>
    </xf>
    <xf numFmtId="0" fontId="3" fillId="55" borderId="10" xfId="0" applyFont="1" applyFill="1" applyBorder="1" applyAlignment="1">
      <alignment horizontal="center"/>
    </xf>
    <xf numFmtId="0" fontId="2" fillId="55" borderId="9" xfId="0" applyFont="1" applyFill="1" applyBorder="1" applyAlignment="1">
      <alignment horizontal="center"/>
    </xf>
    <xf numFmtId="0" fontId="0" fillId="55" borderId="9" xfId="0" applyFill="1" applyBorder="1" applyAlignment="1">
      <alignment horizontal="center"/>
    </xf>
    <xf numFmtId="0" fontId="2" fillId="55" borderId="13" xfId="0" applyFont="1" applyFill="1" applyBorder="1" applyAlignment="1">
      <alignment horizontal="center"/>
    </xf>
    <xf numFmtId="0" fontId="37" fillId="56" borderId="1" xfId="0" applyFont="1" applyFill="1" applyBorder="1" applyAlignment="1">
      <alignment horizontal="center"/>
    </xf>
    <xf numFmtId="0" fontId="57" fillId="41" borderId="0" xfId="0" applyFont="1" applyFill="1"/>
    <xf numFmtId="0" fontId="50" fillId="57" borderId="1" xfId="0" applyFont="1" applyFill="1" applyBorder="1"/>
    <xf numFmtId="0" fontId="4" fillId="41" borderId="0" xfId="0" applyFont="1" applyFill="1"/>
    <xf numFmtId="0" fontId="50" fillId="41" borderId="1" xfId="0" applyFont="1" applyFill="1" applyBorder="1"/>
    <xf numFmtId="0" fontId="58" fillId="58" borderId="1" xfId="0" applyFont="1" applyFill="1" applyBorder="1" applyAlignment="1">
      <alignment horizontal="center"/>
    </xf>
    <xf numFmtId="0" fontId="59" fillId="42" borderId="0" xfId="0" applyFont="1" applyFill="1" applyAlignment="1">
      <alignment horizontal="center"/>
    </xf>
    <xf numFmtId="0" fontId="50" fillId="59" borderId="1" xfId="0" applyFont="1" applyFill="1" applyBorder="1"/>
    <xf numFmtId="0" fontId="4" fillId="42" borderId="0" xfId="0" applyFont="1" applyFill="1"/>
    <xf numFmtId="0" fontId="50" fillId="42" borderId="1" xfId="0" applyFont="1" applyFill="1" applyBorder="1"/>
    <xf numFmtId="0" fontId="22" fillId="52" borderId="10" xfId="0" applyFont="1" applyFill="1" applyBorder="1" applyAlignment="1">
      <alignment horizontal="center"/>
    </xf>
    <xf numFmtId="0" fontId="22" fillId="52" borderId="12" xfId="0" applyFont="1" applyFill="1" applyBorder="1" applyAlignment="1">
      <alignment horizontal="center"/>
    </xf>
    <xf numFmtId="0" fontId="23" fillId="52" borderId="9" xfId="0" applyFont="1" applyFill="1" applyBorder="1"/>
    <xf numFmtId="0" fontId="23" fillId="52" borderId="13" xfId="0" applyFont="1" applyFill="1" applyBorder="1"/>
    <xf numFmtId="0" fontId="51" fillId="26" borderId="1" xfId="0" applyFont="1" applyFill="1" applyBorder="1" applyAlignment="1">
      <alignment horizontal="center"/>
    </xf>
    <xf numFmtId="0" fontId="60" fillId="28" borderId="0" xfId="0" applyFont="1" applyFill="1" applyAlignment="1">
      <alignment horizontal="center"/>
    </xf>
    <xf numFmtId="0" fontId="60" fillId="28" borderId="0" xfId="0" applyFont="1" applyFill="1" applyBorder="1" applyAlignment="1">
      <alignment horizontal="center"/>
    </xf>
    <xf numFmtId="0" fontId="61" fillId="29" borderId="1" xfId="0" applyFont="1" applyFill="1" applyBorder="1" applyAlignment="1">
      <alignment horizontal="center"/>
    </xf>
    <xf numFmtId="0" fontId="52" fillId="28" borderId="2" xfId="0" applyFont="1" applyFill="1" applyBorder="1" applyAlignment="1">
      <alignment horizontal="center"/>
    </xf>
    <xf numFmtId="0" fontId="61" fillId="28" borderId="1" xfId="0" applyFont="1" applyFill="1" applyBorder="1" applyAlignment="1">
      <alignment horizontal="center"/>
    </xf>
    <xf numFmtId="0" fontId="52" fillId="28" borderId="0" xfId="0" applyFont="1" applyFill="1" applyAlignment="1">
      <alignment horizontal="center"/>
    </xf>
    <xf numFmtId="0" fontId="16" fillId="61" borderId="1" xfId="0" applyFont="1" applyFill="1" applyBorder="1" applyAlignment="1">
      <alignment horizontal="center"/>
    </xf>
    <xf numFmtId="0" fontId="9" fillId="62" borderId="7" xfId="0" applyFont="1" applyFill="1" applyBorder="1" applyAlignment="1">
      <alignment horizontal="center"/>
    </xf>
    <xf numFmtId="0" fontId="5" fillId="47" borderId="0" xfId="0" applyFont="1" applyFill="1" applyAlignment="1">
      <alignment horizontal="center"/>
    </xf>
    <xf numFmtId="0" fontId="2" fillId="63" borderId="1" xfId="0" applyFont="1" applyFill="1" applyBorder="1" applyAlignment="1">
      <alignment horizontal="center"/>
    </xf>
    <xf numFmtId="0" fontId="0" fillId="64" borderId="7" xfId="0" applyFont="1" applyFill="1" applyBorder="1" applyAlignment="1">
      <alignment horizontal="center"/>
    </xf>
    <xf numFmtId="0" fontId="2" fillId="47" borderId="1" xfId="0" applyFont="1" applyFill="1" applyBorder="1" applyAlignment="1">
      <alignment horizontal="center"/>
    </xf>
    <xf numFmtId="0" fontId="0" fillId="62" borderId="7" xfId="0" applyFont="1" applyFill="1" applyBorder="1" applyAlignment="1">
      <alignment horizontal="center"/>
    </xf>
    <xf numFmtId="0" fontId="0" fillId="47" borderId="0" xfId="0" applyFill="1" applyAlignment="1">
      <alignment horizontal="center"/>
    </xf>
    <xf numFmtId="0" fontId="10" fillId="65" borderId="10" xfId="0" applyFont="1" applyFill="1" applyBorder="1" applyAlignment="1">
      <alignment horizontal="center" vertical="center"/>
    </xf>
    <xf numFmtId="0" fontId="17" fillId="66" borderId="11" xfId="0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horizontal="center" vertical="center"/>
    </xf>
    <xf numFmtId="0" fontId="5" fillId="23" borderId="12" xfId="0" applyFont="1" applyFill="1" applyBorder="1" applyAlignment="1">
      <alignment horizontal="center" vertical="center"/>
    </xf>
    <xf numFmtId="0" fontId="11" fillId="67" borderId="9" xfId="0" applyFont="1" applyFill="1" applyBorder="1" applyAlignment="1">
      <alignment horizontal="center" vertical="center"/>
    </xf>
    <xf numFmtId="0" fontId="0" fillId="68" borderId="7" xfId="0" applyFont="1" applyFill="1" applyBorder="1" applyAlignment="1">
      <alignment horizontal="center" vertical="center"/>
    </xf>
    <xf numFmtId="0" fontId="11" fillId="69" borderId="9" xfId="0" applyFont="1" applyFill="1" applyBorder="1" applyAlignment="1">
      <alignment horizontal="center" vertical="center"/>
    </xf>
    <xf numFmtId="0" fontId="0" fillId="69" borderId="7" xfId="0" applyFont="1" applyFill="1" applyBorder="1" applyAlignment="1">
      <alignment horizontal="center" vertical="center"/>
    </xf>
    <xf numFmtId="0" fontId="11" fillId="67" borderId="13" xfId="0" applyFont="1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0" xfId="0" applyFill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16" xfId="0" applyFont="1" applyBorder="1"/>
    <xf numFmtId="0" fontId="67" fillId="0" borderId="16" xfId="0" applyFont="1" applyBorder="1"/>
    <xf numFmtId="0" fontId="35" fillId="0" borderId="0" xfId="0" applyFont="1"/>
    <xf numFmtId="0" fontId="68" fillId="0" borderId="0" xfId="0" applyFont="1"/>
    <xf numFmtId="0" fontId="5" fillId="0" borderId="0" xfId="0" applyFont="1"/>
    <xf numFmtId="164" fontId="4" fillId="37" borderId="7" xfId="0" applyNumberFormat="1" applyFont="1" applyFill="1" applyBorder="1" applyAlignment="1">
      <alignment horizontal="center"/>
    </xf>
    <xf numFmtId="164" fontId="4" fillId="37" borderId="14" xfId="0" applyNumberFormat="1" applyFont="1" applyFill="1" applyBorder="1" applyAlignment="1">
      <alignment horizontal="center"/>
    </xf>
    <xf numFmtId="164" fontId="12" fillId="38" borderId="7" xfId="0" applyNumberFormat="1" applyFont="1" applyFill="1" applyBorder="1" applyAlignment="1">
      <alignment horizontal="center"/>
    </xf>
    <xf numFmtId="164" fontId="40" fillId="13" borderId="7" xfId="0" applyNumberFormat="1" applyFont="1" applyFill="1" applyBorder="1" applyAlignment="1">
      <alignment horizontal="center"/>
    </xf>
    <xf numFmtId="164" fontId="42" fillId="39" borderId="7" xfId="0" applyNumberFormat="1" applyFont="1" applyFill="1" applyBorder="1" applyAlignment="1">
      <alignment horizontal="center"/>
    </xf>
    <xf numFmtId="164" fontId="0" fillId="40" borderId="7" xfId="0" applyNumberFormat="1" applyFill="1" applyBorder="1" applyAlignment="1">
      <alignment horizontal="center"/>
    </xf>
    <xf numFmtId="164" fontId="0" fillId="41" borderId="7" xfId="0" applyNumberFormat="1" applyFont="1" applyFill="1" applyBorder="1" applyAlignment="1">
      <alignment horizontal="center"/>
    </xf>
    <xf numFmtId="164" fontId="44" fillId="25" borderId="7" xfId="0" applyNumberFormat="1" applyFont="1" applyFill="1" applyBorder="1" applyAlignment="1">
      <alignment horizontal="center"/>
    </xf>
    <xf numFmtId="164" fontId="46" fillId="42" borderId="7" xfId="0" applyNumberFormat="1" applyFont="1" applyFill="1" applyBorder="1" applyAlignment="1">
      <alignment horizontal="center"/>
    </xf>
    <xf numFmtId="164" fontId="4" fillId="44" borderId="7" xfId="0" applyNumberFormat="1" applyFont="1" applyFill="1" applyBorder="1" applyAlignment="1">
      <alignment horizontal="center"/>
    </xf>
    <xf numFmtId="164" fontId="47" fillId="45" borderId="7" xfId="0" applyNumberFormat="1" applyFont="1" applyFill="1" applyBorder="1" applyAlignment="1">
      <alignment horizontal="center"/>
    </xf>
    <xf numFmtId="164" fontId="0" fillId="23" borderId="7" xfId="0" applyNumberFormat="1" applyFont="1" applyFill="1" applyBorder="1" applyAlignment="1">
      <alignment horizontal="center"/>
    </xf>
    <xf numFmtId="164" fontId="42" fillId="47" borderId="7" xfId="0" applyNumberFormat="1" applyFont="1" applyFill="1" applyBorder="1" applyAlignment="1">
      <alignment horizontal="center"/>
    </xf>
    <xf numFmtId="164" fontId="49" fillId="48" borderId="8" xfId="0" applyNumberFormat="1" applyFont="1" applyFill="1" applyBorder="1" applyAlignment="1">
      <alignment horizontal="center"/>
    </xf>
    <xf numFmtId="164" fontId="42" fillId="39" borderId="7" xfId="1" applyNumberFormat="1" applyFont="1" applyFill="1" applyBorder="1" applyAlignment="1">
      <alignment horizontal="center"/>
    </xf>
    <xf numFmtId="164" fontId="0" fillId="40" borderId="7" xfId="0" applyNumberFormat="1" applyFont="1" applyFill="1" applyBorder="1" applyAlignment="1">
      <alignment horizontal="center"/>
    </xf>
    <xf numFmtId="164" fontId="12" fillId="38" borderId="14" xfId="0" applyNumberFormat="1" applyFont="1" applyFill="1" applyBorder="1" applyAlignment="1">
      <alignment horizontal="center"/>
    </xf>
    <xf numFmtId="164" fontId="40" fillId="13" borderId="14" xfId="0" applyNumberFormat="1" applyFont="1" applyFill="1" applyBorder="1" applyAlignment="1">
      <alignment horizontal="center"/>
    </xf>
    <xf numFmtId="164" fontId="42" fillId="39" borderId="14" xfId="0" applyNumberFormat="1" applyFont="1" applyFill="1" applyBorder="1" applyAlignment="1">
      <alignment horizontal="center"/>
    </xf>
    <xf numFmtId="164" fontId="0" fillId="40" borderId="14" xfId="0" applyNumberFormat="1" applyFill="1" applyBorder="1" applyAlignment="1">
      <alignment horizontal="center"/>
    </xf>
    <xf numFmtId="164" fontId="0" fillId="41" borderId="14" xfId="0" applyNumberFormat="1" applyFont="1" applyFill="1" applyBorder="1" applyAlignment="1">
      <alignment horizontal="center"/>
    </xf>
    <xf numFmtId="164" fontId="44" fillId="25" borderId="14" xfId="0" applyNumberFormat="1" applyFont="1" applyFill="1" applyBorder="1" applyAlignment="1">
      <alignment horizontal="center"/>
    </xf>
    <xf numFmtId="164" fontId="46" fillId="42" borderId="14" xfId="0" applyNumberFormat="1" applyFont="1" applyFill="1" applyBorder="1" applyAlignment="1">
      <alignment horizontal="center"/>
    </xf>
    <xf numFmtId="164" fontId="4" fillId="44" borderId="14" xfId="0" applyNumberFormat="1" applyFont="1" applyFill="1" applyBorder="1" applyAlignment="1">
      <alignment horizontal="center"/>
    </xf>
    <xf numFmtId="164" fontId="47" fillId="45" borderId="14" xfId="0" applyNumberFormat="1" applyFont="1" applyFill="1" applyBorder="1" applyAlignment="1">
      <alignment horizontal="center"/>
    </xf>
    <xf numFmtId="164" fontId="0" fillId="23" borderId="14" xfId="0" applyNumberFormat="1" applyFont="1" applyFill="1" applyBorder="1" applyAlignment="1">
      <alignment horizontal="center"/>
    </xf>
    <xf numFmtId="164" fontId="42" fillId="47" borderId="14" xfId="0" applyNumberFormat="1" applyFont="1" applyFill="1" applyBorder="1" applyAlignment="1">
      <alignment horizontal="center"/>
    </xf>
    <xf numFmtId="164" fontId="49" fillId="48" borderId="15" xfId="0" applyNumberFormat="1" applyFont="1" applyFill="1" applyBorder="1" applyAlignment="1">
      <alignment horizontal="center"/>
    </xf>
    <xf numFmtId="164" fontId="23" fillId="49" borderId="7" xfId="0" applyNumberFormat="1" applyFont="1" applyFill="1" applyBorder="1" applyAlignment="1">
      <alignment horizontal="center"/>
    </xf>
    <xf numFmtId="164" fontId="52" fillId="28" borderId="7" xfId="0" applyNumberFormat="1" applyFont="1" applyFill="1" applyBorder="1" applyAlignment="1">
      <alignment horizontal="center"/>
    </xf>
    <xf numFmtId="164" fontId="54" fillId="50" borderId="7" xfId="0" applyNumberFormat="1" applyFont="1" applyFill="1" applyBorder="1" applyAlignment="1">
      <alignment horizontal="center"/>
    </xf>
    <xf numFmtId="164" fontId="40" fillId="52" borderId="7" xfId="0" applyNumberFormat="1" applyFont="1" applyFill="1" applyBorder="1" applyAlignment="1">
      <alignment horizontal="center"/>
    </xf>
    <xf numFmtId="164" fontId="0" fillId="51" borderId="7" xfId="0" applyNumberFormat="1" applyFill="1" applyBorder="1" applyAlignment="1">
      <alignment horizontal="center"/>
    </xf>
    <xf numFmtId="164" fontId="23" fillId="49" borderId="14" xfId="0" applyNumberFormat="1" applyFont="1" applyFill="1" applyBorder="1" applyAlignment="1">
      <alignment horizontal="center"/>
    </xf>
    <xf numFmtId="164" fontId="52" fillId="28" borderId="14" xfId="0" applyNumberFormat="1" applyFont="1" applyFill="1" applyBorder="1" applyAlignment="1">
      <alignment horizontal="center"/>
    </xf>
    <xf numFmtId="164" fontId="54" fillId="50" borderId="14" xfId="0" applyNumberFormat="1" applyFont="1" applyFill="1" applyBorder="1" applyAlignment="1">
      <alignment horizontal="center"/>
    </xf>
    <xf numFmtId="164" fontId="40" fillId="52" borderId="14" xfId="0" applyNumberFormat="1" applyFont="1" applyFill="1" applyBorder="1" applyAlignment="1">
      <alignment horizontal="center"/>
    </xf>
    <xf numFmtId="164" fontId="0" fillId="51" borderId="14" xfId="0" applyNumberFormat="1" applyFill="1" applyBorder="1" applyAlignment="1">
      <alignment horizontal="center"/>
    </xf>
    <xf numFmtId="164" fontId="56" fillId="41" borderId="7" xfId="0" applyNumberFormat="1" applyFont="1" applyFill="1" applyBorder="1" applyAlignment="1">
      <alignment horizontal="center"/>
    </xf>
    <xf numFmtId="164" fontId="4" fillId="23" borderId="7" xfId="0" applyNumberFormat="1" applyFont="1" applyFill="1" applyBorder="1" applyAlignment="1">
      <alignment horizontal="center"/>
    </xf>
    <xf numFmtId="164" fontId="0" fillId="46" borderId="7" xfId="0" applyNumberFormat="1" applyFill="1" applyBorder="1" applyAlignment="1">
      <alignment horizontal="center"/>
    </xf>
    <xf numFmtId="164" fontId="0" fillId="46" borderId="8" xfId="0" applyNumberFormat="1" applyFill="1" applyBorder="1" applyAlignment="1">
      <alignment horizontal="center"/>
    </xf>
    <xf numFmtId="164" fontId="56" fillId="41" borderId="14" xfId="0" applyNumberFormat="1" applyFont="1" applyFill="1" applyBorder="1" applyAlignment="1">
      <alignment horizontal="center"/>
    </xf>
    <xf numFmtId="164" fontId="4" fillId="23" borderId="14" xfId="0" applyNumberFormat="1" applyFont="1" applyFill="1" applyBorder="1" applyAlignment="1">
      <alignment horizontal="center"/>
    </xf>
    <xf numFmtId="164" fontId="0" fillId="46" borderId="14" xfId="0" applyNumberFormat="1" applyFill="1" applyBorder="1" applyAlignment="1">
      <alignment horizontal="center"/>
    </xf>
    <xf numFmtId="164" fontId="0" fillId="46" borderId="15" xfId="0" applyNumberFormat="1" applyFill="1" applyBorder="1" applyAlignment="1">
      <alignment horizontal="center"/>
    </xf>
    <xf numFmtId="164" fontId="4" fillId="54" borderId="7" xfId="0" applyNumberFormat="1" applyFont="1" applyFill="1" applyBorder="1" applyAlignment="1">
      <alignment horizontal="center"/>
    </xf>
    <xf numFmtId="164" fontId="12" fillId="53" borderId="7" xfId="0" applyNumberFormat="1" applyFont="1" applyFill="1" applyBorder="1" applyAlignment="1">
      <alignment horizontal="center"/>
    </xf>
    <xf numFmtId="164" fontId="4" fillId="57" borderId="1" xfId="0" applyNumberFormat="1" applyFont="1" applyFill="1" applyBorder="1"/>
    <xf numFmtId="164" fontId="4" fillId="41" borderId="0" xfId="0" applyNumberFormat="1" applyFont="1" applyFill="1"/>
    <xf numFmtId="164" fontId="4" fillId="41" borderId="1" xfId="0" applyNumberFormat="1" applyFont="1" applyFill="1" applyBorder="1"/>
    <xf numFmtId="164" fontId="4" fillId="59" borderId="1" xfId="0" applyNumberFormat="1" applyFont="1" applyFill="1" applyBorder="1"/>
    <xf numFmtId="164" fontId="4" fillId="42" borderId="0" xfId="0" applyNumberFormat="1" applyFont="1" applyFill="1"/>
    <xf numFmtId="164" fontId="23" fillId="60" borderId="8" xfId="0" applyNumberFormat="1" applyFont="1" applyFill="1" applyBorder="1"/>
    <xf numFmtId="164" fontId="23" fillId="52" borderId="15" xfId="0" applyNumberFormat="1" applyFont="1" applyFill="1" applyBorder="1"/>
    <xf numFmtId="164" fontId="52" fillId="29" borderId="1" xfId="0" applyNumberFormat="1" applyFont="1" applyFill="1" applyBorder="1" applyAlignment="1">
      <alignment horizontal="center"/>
    </xf>
    <xf numFmtId="164" fontId="62" fillId="28" borderId="0" xfId="0" applyNumberFormat="1" applyFont="1" applyFill="1" applyAlignment="1">
      <alignment horizontal="center"/>
    </xf>
    <xf numFmtId="164" fontId="52" fillId="28" borderId="0" xfId="0" applyNumberFormat="1" applyFont="1" applyFill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3" borderId="8" xfId="0" applyNumberFormat="1" applyFont="1" applyFill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164" fontId="0" fillId="14" borderId="7" xfId="0" applyNumberFormat="1" applyFont="1" applyFill="1" applyBorder="1" applyAlignment="1">
      <alignment horizontal="center"/>
    </xf>
    <xf numFmtId="164" fontId="0" fillId="13" borderId="7" xfId="0" applyNumberFormat="1" applyFill="1" applyBorder="1" applyAlignment="1">
      <alignment horizontal="center"/>
    </xf>
    <xf numFmtId="164" fontId="23" fillId="3" borderId="8" xfId="0" applyNumberFormat="1" applyFont="1" applyFill="1" applyBorder="1" applyAlignment="1">
      <alignment horizontal="center"/>
    </xf>
    <xf numFmtId="164" fontId="23" fillId="0" borderId="1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0" fillId="47" borderId="0" xfId="0" applyNumberFormat="1" applyFill="1" applyAlignment="1">
      <alignment horizontal="center"/>
    </xf>
    <xf numFmtId="164" fontId="0" fillId="47" borderId="7" xfId="0" applyNumberFormat="1" applyFill="1" applyBorder="1" applyAlignment="1">
      <alignment horizontal="center"/>
    </xf>
    <xf numFmtId="164" fontId="0" fillId="23" borderId="7" xfId="0" applyNumberFormat="1" applyFill="1" applyBorder="1" applyAlignment="1">
      <alignment horizontal="center" vertical="center"/>
    </xf>
    <xf numFmtId="164" fontId="0" fillId="23" borderId="8" xfId="0" applyNumberFormat="1" applyFill="1" applyBorder="1" applyAlignment="1">
      <alignment horizontal="center" vertical="center"/>
    </xf>
    <xf numFmtId="164" fontId="0" fillId="23" borderId="14" xfId="0" applyNumberFormat="1" applyFill="1" applyBorder="1" applyAlignment="1">
      <alignment horizontal="center" vertical="center"/>
    </xf>
    <xf numFmtId="164" fontId="0" fillId="23" borderId="15" xfId="0" applyNumberFormat="1" applyFill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0" fillId="33" borderId="7" xfId="2" applyNumberFormat="1" applyFont="1" applyFill="1" applyBorder="1" applyAlignment="1">
      <alignment horizontal="center"/>
    </xf>
    <xf numFmtId="164" fontId="0" fillId="33" borderId="8" xfId="2" applyNumberFormat="1" applyFont="1" applyFill="1" applyBorder="1" applyAlignment="1">
      <alignment horizontal="center"/>
    </xf>
    <xf numFmtId="164" fontId="35" fillId="33" borderId="7" xfId="2" applyNumberFormat="1" applyFont="1" applyFill="1" applyBorder="1" applyAlignment="1">
      <alignment horizontal="center"/>
    </xf>
    <xf numFmtId="164" fontId="0" fillId="33" borderId="14" xfId="2" applyNumberFormat="1" applyFont="1" applyFill="1" applyBorder="1" applyAlignment="1">
      <alignment horizontal="center"/>
    </xf>
    <xf numFmtId="164" fontId="0" fillId="33" borderId="15" xfId="2" applyNumberFormat="1" applyFont="1" applyFill="1" applyBorder="1" applyAlignment="1">
      <alignment horizontal="center"/>
    </xf>
    <xf numFmtId="164" fontId="0" fillId="3" borderId="8" xfId="2" applyNumberFormat="1" applyFont="1" applyFill="1" applyBorder="1" applyAlignment="1">
      <alignment horizontal="center"/>
    </xf>
    <xf numFmtId="164" fontId="0" fillId="0" borderId="15" xfId="2" applyNumberFormat="1" applyFont="1" applyBorder="1" applyAlignment="1">
      <alignment horizontal="center"/>
    </xf>
    <xf numFmtId="164" fontId="0" fillId="17" borderId="7" xfId="0" applyNumberFormat="1" applyFill="1" applyBorder="1" applyAlignment="1">
      <alignment horizontal="center"/>
    </xf>
    <xf numFmtId="164" fontId="0" fillId="24" borderId="7" xfId="0" applyNumberFormat="1" applyFill="1" applyBorder="1" applyAlignment="1">
      <alignment horizontal="center"/>
    </xf>
    <xf numFmtId="164" fontId="32" fillId="25" borderId="8" xfId="0" applyNumberFormat="1" applyFont="1" applyFill="1" applyBorder="1" applyAlignment="1">
      <alignment horizontal="center"/>
    </xf>
    <xf numFmtId="164" fontId="0" fillId="17" borderId="14" xfId="0" applyNumberFormat="1" applyFill="1" applyBorder="1" applyAlignment="1">
      <alignment horizontal="center"/>
    </xf>
    <xf numFmtId="164" fontId="0" fillId="24" borderId="14" xfId="0" applyNumberFormat="1" applyFill="1" applyBorder="1" applyAlignment="1">
      <alignment horizontal="center"/>
    </xf>
    <xf numFmtId="164" fontId="32" fillId="25" borderId="15" xfId="0" applyNumberFormat="1" applyFont="1" applyFill="1" applyBorder="1" applyAlignment="1">
      <alignment horizontal="center"/>
    </xf>
    <xf numFmtId="164" fontId="0" fillId="28" borderId="7" xfId="0" applyNumberFormat="1" applyFill="1" applyBorder="1" applyAlignment="1">
      <alignment horizontal="center"/>
    </xf>
    <xf numFmtId="164" fontId="0" fillId="28" borderId="8" xfId="0" applyNumberFormat="1" applyFill="1" applyBorder="1" applyAlignment="1">
      <alignment horizontal="center"/>
    </xf>
    <xf numFmtId="164" fontId="0" fillId="28" borderId="14" xfId="0" applyNumberFormat="1" applyFill="1" applyBorder="1" applyAlignment="1">
      <alignment horizontal="center"/>
    </xf>
    <xf numFmtId="164" fontId="0" fillId="28" borderId="15" xfId="0" applyNumberFormat="1" applyFill="1" applyBorder="1" applyAlignment="1">
      <alignment horizontal="center"/>
    </xf>
    <xf numFmtId="164" fontId="44" fillId="70" borderId="7" xfId="0" applyNumberFormat="1" applyFont="1" applyFill="1" applyBorder="1" applyAlignment="1">
      <alignment horizontal="center"/>
    </xf>
    <xf numFmtId="164" fontId="46" fillId="70" borderId="7" xfId="0" applyNumberFormat="1" applyFont="1" applyFill="1" applyBorder="1" applyAlignment="1">
      <alignment horizontal="center"/>
    </xf>
    <xf numFmtId="164" fontId="4" fillId="70" borderId="7" xfId="0" applyNumberFormat="1" applyFont="1" applyFill="1" applyBorder="1" applyAlignment="1">
      <alignment horizontal="center"/>
    </xf>
    <xf numFmtId="164" fontId="47" fillId="70" borderId="7" xfId="0" applyNumberFormat="1" applyFont="1" applyFill="1" applyBorder="1" applyAlignment="1">
      <alignment horizontal="center"/>
    </xf>
    <xf numFmtId="164" fontId="0" fillId="70" borderId="7" xfId="0" applyNumberFormat="1" applyFont="1" applyFill="1" applyBorder="1" applyAlignment="1">
      <alignment horizontal="center"/>
    </xf>
    <xf numFmtId="164" fontId="42" fillId="70" borderId="7" xfId="0" applyNumberFormat="1" applyFont="1" applyFill="1" applyBorder="1" applyAlignment="1">
      <alignment horizontal="center"/>
    </xf>
    <xf numFmtId="164" fontId="49" fillId="70" borderId="8" xfId="0" applyNumberFormat="1" applyFont="1" applyFill="1" applyBorder="1" applyAlignment="1">
      <alignment horizontal="center"/>
    </xf>
    <xf numFmtId="164" fontId="40" fillId="70" borderId="7" xfId="0" applyNumberFormat="1" applyFont="1" applyFill="1" applyBorder="1" applyAlignment="1">
      <alignment horizontal="center"/>
    </xf>
    <xf numFmtId="164" fontId="0" fillId="70" borderId="7" xfId="0" applyNumberFormat="1" applyFill="1" applyBorder="1" applyAlignment="1">
      <alignment horizontal="center"/>
    </xf>
    <xf numFmtId="164" fontId="12" fillId="70" borderId="8" xfId="0" applyNumberFormat="1" applyFont="1" applyFill="1" applyBorder="1" applyAlignment="1">
      <alignment horizontal="center"/>
    </xf>
    <xf numFmtId="0" fontId="3" fillId="23" borderId="12" xfId="0" applyFont="1" applyFill="1" applyBorder="1" applyAlignment="1">
      <alignment horizontal="center"/>
    </xf>
    <xf numFmtId="164" fontId="52" fillId="28" borderId="12" xfId="0" applyNumberFormat="1" applyFont="1" applyFill="1" applyBorder="1" applyAlignment="1">
      <alignment horizontal="center"/>
    </xf>
    <xf numFmtId="164" fontId="52" fillId="28" borderId="8" xfId="0" applyNumberFormat="1" applyFont="1" applyFill="1" applyBorder="1" applyAlignment="1">
      <alignment horizontal="center"/>
    </xf>
    <xf numFmtId="164" fontId="52" fillId="28" borderId="15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6" fillId="70" borderId="7" xfId="0" applyFont="1" applyFill="1" applyBorder="1" applyAlignment="1">
      <alignment horizontal="center"/>
    </xf>
    <xf numFmtId="0" fontId="39" fillId="70" borderId="7" xfId="0" applyFont="1" applyFill="1" applyBorder="1" applyAlignment="1">
      <alignment horizontal="center"/>
    </xf>
    <xf numFmtId="0" fontId="3" fillId="70" borderId="7" xfId="0" applyFont="1" applyFill="1" applyBorder="1" applyAlignment="1">
      <alignment horizontal="center"/>
    </xf>
    <xf numFmtId="164" fontId="12" fillId="70" borderId="7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8" fillId="70" borderId="8" xfId="0" applyFont="1" applyFill="1" applyBorder="1" applyAlignment="1">
      <alignment horizontal="center"/>
    </xf>
    <xf numFmtId="0" fontId="3" fillId="0" borderId="7" xfId="0" applyFont="1" applyBorder="1"/>
    <xf numFmtId="0" fontId="0" fillId="70" borderId="7" xfId="0" applyFill="1" applyBorder="1"/>
    <xf numFmtId="0" fontId="0" fillId="70" borderId="7" xfId="0" applyFont="1" applyFill="1" applyBorder="1"/>
    <xf numFmtId="0" fontId="0" fillId="0" borderId="7" xfId="0" applyFont="1" applyBorder="1"/>
    <xf numFmtId="0" fontId="71" fillId="71" borderId="10" xfId="0" applyFont="1" applyFill="1" applyBorder="1" applyAlignment="1">
      <alignment horizontal="center"/>
    </xf>
    <xf numFmtId="0" fontId="72" fillId="72" borderId="11" xfId="0" applyFont="1" applyFill="1" applyBorder="1" applyAlignment="1">
      <alignment horizontal="center"/>
    </xf>
    <xf numFmtId="0" fontId="73" fillId="45" borderId="11" xfId="0" applyFont="1" applyFill="1" applyBorder="1" applyAlignment="1">
      <alignment horizontal="center"/>
    </xf>
    <xf numFmtId="0" fontId="73" fillId="45" borderId="12" xfId="0" applyFont="1" applyFill="1" applyBorder="1" applyAlignment="1">
      <alignment horizontal="center"/>
    </xf>
    <xf numFmtId="0" fontId="74" fillId="73" borderId="9" xfId="0" applyFont="1" applyFill="1" applyBorder="1" applyAlignment="1">
      <alignment horizontal="center"/>
    </xf>
    <xf numFmtId="0" fontId="75" fillId="74" borderId="7" xfId="0" applyFont="1" applyFill="1" applyBorder="1" applyAlignment="1">
      <alignment horizontal="center"/>
    </xf>
    <xf numFmtId="164" fontId="75" fillId="73" borderId="7" xfId="0" applyNumberFormat="1" applyFont="1" applyFill="1" applyBorder="1" applyAlignment="1">
      <alignment horizontal="center"/>
    </xf>
    <xf numFmtId="164" fontId="75" fillId="45" borderId="7" xfId="0" applyNumberFormat="1" applyFont="1" applyFill="1" applyBorder="1" applyAlignment="1">
      <alignment horizontal="center"/>
    </xf>
    <xf numFmtId="164" fontId="75" fillId="45" borderId="8" xfId="0" applyNumberFormat="1" applyFont="1" applyFill="1" applyBorder="1" applyAlignment="1">
      <alignment horizontal="center"/>
    </xf>
    <xf numFmtId="0" fontId="74" fillId="45" borderId="9" xfId="0" applyFont="1" applyFill="1" applyBorder="1" applyAlignment="1">
      <alignment horizontal="center"/>
    </xf>
    <xf numFmtId="0" fontId="75" fillId="72" borderId="7" xfId="0" applyFont="1" applyFill="1" applyBorder="1" applyAlignment="1">
      <alignment horizontal="center"/>
    </xf>
    <xf numFmtId="0" fontId="74" fillId="45" borderId="13" xfId="0" applyFont="1" applyFill="1" applyBorder="1" applyAlignment="1">
      <alignment horizontal="center"/>
    </xf>
    <xf numFmtId="0" fontId="75" fillId="45" borderId="14" xfId="0" applyFont="1" applyFill="1" applyBorder="1" applyAlignment="1">
      <alignment horizontal="center"/>
    </xf>
    <xf numFmtId="164" fontId="75" fillId="45" borderId="14" xfId="0" applyNumberFormat="1" applyFont="1" applyFill="1" applyBorder="1" applyAlignment="1">
      <alignment horizontal="center"/>
    </xf>
    <xf numFmtId="164" fontId="75" fillId="45" borderId="15" xfId="0" applyNumberFormat="1" applyFont="1" applyFill="1" applyBorder="1" applyAlignment="1">
      <alignment horizontal="center"/>
    </xf>
    <xf numFmtId="0" fontId="76" fillId="75" borderId="10" xfId="0" applyFont="1" applyFill="1" applyBorder="1" applyAlignment="1">
      <alignment horizontal="center"/>
    </xf>
    <xf numFmtId="0" fontId="60" fillId="76" borderId="11" xfId="0" applyFont="1" applyFill="1" applyBorder="1" applyAlignment="1">
      <alignment horizontal="center"/>
    </xf>
    <xf numFmtId="0" fontId="60" fillId="76" borderId="12" xfId="0" applyFont="1" applyFill="1" applyBorder="1" applyAlignment="1">
      <alignment horizontal="center"/>
    </xf>
    <xf numFmtId="0" fontId="61" fillId="77" borderId="9" xfId="0" applyFont="1" applyFill="1" applyBorder="1" applyAlignment="1">
      <alignment horizontal="center"/>
    </xf>
    <xf numFmtId="0" fontId="52" fillId="78" borderId="7" xfId="0" applyFont="1" applyFill="1" applyBorder="1" applyAlignment="1">
      <alignment horizontal="center"/>
    </xf>
    <xf numFmtId="164" fontId="52" fillId="77" borderId="7" xfId="0" applyNumberFormat="1" applyFont="1" applyFill="1" applyBorder="1" applyAlignment="1">
      <alignment horizontal="center"/>
    </xf>
    <xf numFmtId="164" fontId="52" fillId="76" borderId="7" xfId="0" applyNumberFormat="1" applyFont="1" applyFill="1" applyBorder="1" applyAlignment="1">
      <alignment horizontal="center"/>
    </xf>
    <xf numFmtId="164" fontId="52" fillId="76" borderId="8" xfId="0" applyNumberFormat="1" applyFont="1" applyFill="1" applyBorder="1" applyAlignment="1">
      <alignment horizontal="center"/>
    </xf>
    <xf numFmtId="0" fontId="61" fillId="79" borderId="9" xfId="0" applyFont="1" applyFill="1" applyBorder="1" applyAlignment="1">
      <alignment horizontal="center"/>
    </xf>
    <xf numFmtId="0" fontId="52" fillId="79" borderId="7" xfId="0" applyFont="1" applyFill="1" applyBorder="1" applyAlignment="1">
      <alignment horizontal="center"/>
    </xf>
    <xf numFmtId="0" fontId="61" fillId="77" borderId="13" xfId="0" applyFont="1" applyFill="1" applyBorder="1" applyAlignment="1">
      <alignment horizontal="center"/>
    </xf>
    <xf numFmtId="0" fontId="52" fillId="76" borderId="14" xfId="0" applyFont="1" applyFill="1" applyBorder="1" applyAlignment="1">
      <alignment horizontal="center"/>
    </xf>
    <xf numFmtId="164" fontId="52" fillId="76" borderId="14" xfId="0" applyNumberFormat="1" applyFont="1" applyFill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351"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fill>
        <patternFill>
          <bgColor theme="7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fill>
        <patternFill>
          <bgColor theme="7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>
          <bgColor theme="7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>
          <bgColor theme="7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theme="4" tint="0.79998168889431442"/>
          <bgColor theme="7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fill>
        <patternFill>
          <bgColor theme="7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 patternType="solid">
          <fgColor theme="4" tint="0.79998168889431442"/>
          <bgColor theme="7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8" tint="-0.499984740745262"/>
        <name val="Calibri"/>
        <family val="2"/>
        <scheme val="minor"/>
      </font>
      <fill>
        <patternFill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8" tint="-0.499984740745262"/>
        <name val="Calibri"/>
        <family val="2"/>
        <scheme val="minor"/>
      </font>
      <fill>
        <patternFill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color theme="8" tint="-0.499984740745262"/>
        <name val="Calibri"/>
        <family val="2"/>
        <scheme val="minor"/>
      </font>
      <numFmt numFmtId="164" formatCode="_([$€-2]\ * #,##0.00_);_([$€-2]\ * \(#,##0.00\);_([$€-2]\ * &quot;-&quot;??_);_(@_)"/>
      <fill>
        <patternFill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8" tint="-0.499984740745262"/>
        <name val="Calibri"/>
        <family val="2"/>
        <scheme val="minor"/>
      </font>
      <numFmt numFmtId="164" formatCode="_([$€-2]\ * #,##0.00_);_([$€-2]\ * \(#,##0.00\);_([$€-2]\ * &quot;-&quot;??_);_(@_)"/>
      <fill>
        <patternFill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numFmt numFmtId="164" formatCode="_([$€-2]\ * #,##0.00_);_([$€-2]\ * \(#,##0.00\);_([$€-2]\ * &quot;-&quot;??_);_(@_)"/>
      <fill>
        <patternFill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8" tint="-0.499984740745262"/>
        <name val="Calibri"/>
        <family val="2"/>
        <scheme val="minor"/>
      </font>
      <fill>
        <patternFill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fill>
        <patternFill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([$€-2]\ * #,##0.00_);_([$€-2]\ * \(#,##0.00\);_([$€-2]\ * &quot;-&quot;??_);_(@_)"/>
      <fill>
        <patternFill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theme="6" tint="0.79998168889431442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4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([$€-2]\ * #,##0.00_);_([$€-2]\ * \(#,##0.00\);_([$€-2]\ * &quot;-&quot;??_);_(@_)"/>
      <fill>
        <patternFill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solid">
          <fgColor theme="4" tint="0.79998168889431442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7030A0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2" tint="-0.749992370372631"/>
        <name val="Calibri"/>
        <family val="2"/>
        <scheme val="minor"/>
      </font>
      <fill>
        <patternFill patternType="solid"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5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rgb="FFC00000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C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font>
        <strike val="0"/>
        <outline val="0"/>
        <shadow val="0"/>
        <vertAlign val="baseline"/>
        <sz val="11"/>
        <color rgb="FFC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C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[$€-2]\ * #,##0.00_);_([$€-2]\ * \(#,##0.00\);_([$€-2]\ * &quot;-&quot;??_);_(@_)"/>
      <fill>
        <patternFill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fill>
        <patternFill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theme="4" tint="0.79998168889431442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92D05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€-2]\ * #,##0.00_);_([$€-2]\ * \(#,##0.00\);_([$€-2]\ * &quot;-&quot;??_);_(@_)"/>
      <fill>
        <patternFill patternType="solid">
          <bgColor rgb="FFC00000"/>
        </patternFill>
      </fill>
      <alignment horizontal="center" vertical="bottom" textRotation="0" wrapText="0" indent="0" justifyLastLine="0" shrinkToFit="0" readingOrder="0"/>
    </dxf>
    <dxf>
      <numFmt numFmtId="164" formatCode="_([$€-2]\ * #,##0.00_);_([$€-2]\ * \(#,##0.00\);_([$€-2]\ * &quot;-&quot;??_);_(@_)"/>
      <fill>
        <patternFill patternType="solid">
          <bgColor rgb="FFC00000"/>
        </patternFill>
      </fill>
      <alignment horizontal="center" vertical="bottom" textRotation="0" wrapText="0" indent="0" justifyLastLine="0" shrinkToFit="0" readingOrder="0"/>
    </dxf>
    <dxf>
      <numFmt numFmtId="164" formatCode="_([$€-2]\ * #,##0.00_);_([$€-2]\ * \(#,##0.00\);_([$€-2]\ * &quot;-&quot;??_);_(@_)"/>
      <fill>
        <patternFill patternType="solid">
          <bgColor rgb="FFC0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bgColor rgb="FFC00000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ill>
        <patternFill patternType="solid">
          <bgColor rgb="FFC000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bgColor rgb="FFC00000"/>
        </patternFill>
      </fill>
      <alignment horizontal="center" vertical="bottom" textRotation="0" wrapText="0" indent="0" justifyLastLine="0" shrinkToFit="0" readingOrder="0"/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/>
        <vertAlign val="baseline"/>
        <sz val="11"/>
        <color theme="5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rgb="FF00B0F0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rgb="FF00B0F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rgb="FF00B0F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i/>
        <strike val="0"/>
        <outline val="0"/>
        <shadow val="0"/>
        <vertAlign val="baseline"/>
        <sz val="11"/>
        <color rgb="FF00B0F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i/>
        <strike val="0"/>
        <outline val="0"/>
        <shadow val="0"/>
        <u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i/>
        <strike val="0"/>
        <outline val="0"/>
        <shadow val="0"/>
        <u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i/>
        <strike val="0"/>
        <outline val="0"/>
        <shadow val="0"/>
        <u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i/>
        <strike val="0"/>
        <outline val="0"/>
        <shadow val="0"/>
        <u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i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1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/>
        <vertAlign val="baseline"/>
        <sz val="11"/>
        <color theme="5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7030A0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7030A0"/>
        <name val="Calibri"/>
        <family val="2"/>
        <scheme val="minor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strike val="0"/>
        <outline val="0"/>
        <shadow val="0"/>
        <u val="none"/>
        <vertAlign val="baseline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>
          <bgColor rgb="FF7030A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>
          <bgColor rgb="FF7030A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family val="2"/>
        <scheme val="minor"/>
      </font>
      <fill>
        <patternFill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fill>
        <patternFill>
          <bgColor rgb="FF7030A0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/>
        <vertAlign val="baseline"/>
        <sz val="11"/>
        <color theme="0" tint="-0.14999847407452621"/>
        <name val="Calibri"/>
        <family val="2"/>
        <scheme val="minor"/>
      </font>
      <fill>
        <patternFill>
          <bgColor rgb="FF7030A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00B0F0"/>
        <name val="Calibri"/>
        <family val="2"/>
        <scheme val="minor"/>
      </font>
      <numFmt numFmtId="164" formatCode="_([$€-2]\ * #,##0.00_);_([$€-2]\ * \(#,##0.00\);_([$€-2]\ * &quot;-&quot;??_);_(@_)"/>
      <fill>
        <patternFill>
          <bgColor theme="1" tint="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rgb="FF00B0F0"/>
        <name val="Calibri"/>
        <family val="2"/>
        <scheme val="minor"/>
      </font>
      <fill>
        <patternFill>
          <bgColor theme="1" tint="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rgb="FF00B0F0"/>
        <name val="Calibri"/>
        <family val="2"/>
        <scheme val="minor"/>
      </font>
      <fill>
        <patternFill>
          <bgColor theme="1" tint="0.14999847407452621"/>
        </patternFill>
      </fill>
    </dxf>
    <dxf>
      <border>
        <bottom style="thin">
          <color indexed="64"/>
        </bottom>
      </border>
    </dxf>
    <dxf>
      <font>
        <b/>
        <i/>
        <strike val="0"/>
        <outline val="0"/>
        <shadow val="0"/>
        <u/>
        <vertAlign val="baseline"/>
        <sz val="11"/>
        <color rgb="FF00B0F0"/>
        <name val="Calibri"/>
        <family val="2"/>
        <scheme val="minor"/>
      </font>
      <fill>
        <patternFill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theme="4" tint="0.79998168889431442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family val="2"/>
        <scheme val="minor"/>
      </font>
      <fill>
        <patternFill>
          <bgColor rgb="FFFFFF00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4" tint="0.79998168889431442"/>
          <bgColor rgb="FFFFFF0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strike val="0"/>
        <outline val="0"/>
        <shadow val="0"/>
        <u val="none"/>
        <vertAlign val="baseline"/>
        <color rgb="FFFF0000"/>
        <name val="Calibri"/>
        <family val="2"/>
        <scheme val="minor"/>
      </font>
      <fill>
        <patternFill>
          <bgColor rgb="FFFFFF00"/>
        </patternFill>
      </fill>
    </dxf>
    <dxf>
      <font>
        <i/>
        <strike val="0"/>
        <outline val="0"/>
        <shadow val="0"/>
        <u val="none"/>
        <vertAlign val="baseline"/>
        <color rgb="FFFF0000"/>
        <name val="Calibri"/>
        <family val="2"/>
        <scheme val="minor"/>
      </font>
      <fill>
        <patternFill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bgColor rgb="FF00B0F0"/>
        </patternFill>
      </fill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bgColor rgb="FF00B0F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fill>
        <patternFill patternType="solid">
          <bgColor rgb="FF00B0F0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bgColor rgb="FF00B0F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fill>
        <patternFill patternType="solid">
          <bgColor rgb="FF00B0F0"/>
        </patternFill>
      </fill>
    </dxf>
    <dxf>
      <font>
        <strike val="0"/>
        <outline val="0"/>
        <shadow val="0"/>
        <u/>
        <vertAlign val="baseline"/>
        <color rgb="FFFF0000"/>
        <name val="Calibri"/>
        <family val="2"/>
        <scheme val="minor"/>
      </font>
      <fill>
        <patternFill patternType="solid">
          <bgColor rgb="FF00B0F0"/>
        </patternFill>
      </fill>
    </dxf>
    <dxf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4" tint="-0.49998474074526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4" tint="-0.49998474074526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33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92D05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0" tint="-0.14999847407452621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00B0F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2" tint="-0.8999908444471571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92D05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color rgb="FFFF000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color theme="1" tint="4.9989318521683403E-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€-2]\ * #,##0.00_);_([$€-2]\ * \(#,##0.00\);_([$€-2]\ * &quot;-&quot;??_);_(@_)"/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5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FFFF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rgb="FF7030A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color theme="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numFmt numFmtId="164" formatCode="_([$€-2]\ * #,##0.00_);_([$€-2]\ * \(#,##0.00\);_([$€-2]\ * &quot;-&quot;??_);_(@_)"/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  <a:r>
              <a:rPr lang="en-US" i="1" u="sng">
                <a:solidFill>
                  <a:schemeClr val="accent1"/>
                </a:solidFill>
              </a:rPr>
              <a:t>VARIABLE</a:t>
            </a:r>
            <a:r>
              <a:rPr lang="en-US" i="1" u="sng" baseline="0">
                <a:solidFill>
                  <a:schemeClr val="accent1"/>
                </a:solidFill>
              </a:rPr>
              <a:t> EXPENSES</a:t>
            </a:r>
            <a:endParaRPr lang="en-US" i="1" u="sng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'Budget 19'!$D$1</c:f>
              <c:strCache>
                <c:ptCount val="1"/>
                <c:pt idx="0">
                  <c:v> ASJID TAHIR YEARLY BUDGET FOR 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19'!$D$2:$D$17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250</c:v>
                </c:pt>
                <c:pt idx="3" formatCode="_([$€-2]\ * #,##0.00_);_([$€-2]\ * \(#,##0.00\);_([$€-2]\ * &quot;-&quot;??_);_(@_)">
                  <c:v>150</c:v>
                </c:pt>
                <c:pt idx="4" formatCode="_([$€-2]\ * #,##0.00_);_([$€-2]\ * \(#,##0.00\);_([$€-2]\ * &quot;-&quot;??_);_(@_)">
                  <c:v>100</c:v>
                </c:pt>
                <c:pt idx="5" formatCode="_([$€-2]\ * #,##0.00_);_([$€-2]\ * \(#,##0.00\);_([$€-2]\ * &quot;-&quot;??_);_(@_)">
                  <c:v>200</c:v>
                </c:pt>
                <c:pt idx="6" formatCode="_([$€-2]\ * #,##0.00_);_([$€-2]\ * \(#,##0.00\);_([$€-2]\ * &quot;-&quot;??_);_(@_)">
                  <c:v>200</c:v>
                </c:pt>
                <c:pt idx="7" formatCode="_([$€-2]\ * #,##0.00_);_([$€-2]\ * \(#,##0.00\);_([$€-2]\ * &quot;-&quot;??_);_(@_)">
                  <c:v>650</c:v>
                </c:pt>
                <c:pt idx="8" formatCode="_([$€-2]\ * #,##0.00_);_([$€-2]\ * \(#,##0.00\);_([$€-2]\ * &quot;-&quot;??_);_(@_)">
                  <c:v>500</c:v>
                </c:pt>
                <c:pt idx="9" formatCode="_([$€-2]\ * #,##0.00_);_([$€-2]\ * \(#,##0.00\);_([$€-2]\ * &quot;-&quot;??_);_(@_)">
                  <c:v>150</c:v>
                </c:pt>
                <c:pt idx="10" formatCode="_([$€-2]\ * #,##0.00_);_([$€-2]\ * \(#,##0.00\);_([$€-2]\ * &quot;-&quot;??_);_(@_)">
                  <c:v>2000</c:v>
                </c:pt>
                <c:pt idx="11" formatCode="_([$€-2]\ * #,##0.00_);_([$€-2]\ * \(#,##0.00\);_([$€-2]\ * &quot;-&quot;??_);_(@_)">
                  <c:v>700</c:v>
                </c:pt>
                <c:pt idx="12" formatCode="_([$€-2]\ * #,##0.00_);_([$€-2]\ * \(#,##0.00\);_([$€-2]\ * &quot;-&quot;??_);_(@_)">
                  <c:v>200</c:v>
                </c:pt>
                <c:pt idx="13" formatCode="_([$€-2]\ * #,##0.00_);_([$€-2]\ * \(#,##0.00\);_([$€-2]\ * &quot;-&quot;??_);_(@_)">
                  <c:v>850</c:v>
                </c:pt>
                <c:pt idx="14" formatCode="_([$€-2]\ * #,##0.00_);_([$€-2]\ * \(#,##0.00\);_([$€-2]\ * &quot;-&quot;??_);_(@_)">
                  <c:v>130</c:v>
                </c:pt>
                <c:pt idx="15" formatCode="_([$€-2]\ * #,##0.00_);_([$€-2]\ * \(#,##0.00\);_([$€-2]\ * &quot;-&quot;??_);_(@_)">
                  <c:v>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1-4BE0-ACAE-1EA4512BCA69}"/>
            </c:ext>
          </c:extLst>
        </c:ser>
        <c:ser>
          <c:idx val="1"/>
          <c:order val="1"/>
          <c:tx>
            <c:strRef>
              <c:f>'Budget 19'!$E$1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19'!$E$2:$E$17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750</c:v>
                </c:pt>
                <c:pt idx="3" formatCode="_([$€-2]\ * #,##0.00_);_([$€-2]\ * \(#,##0.00\);_([$€-2]\ * &quot;-&quot;??_);_(@_)">
                  <c:v>80</c:v>
                </c:pt>
                <c:pt idx="4" formatCode="_([$€-2]\ * #,##0.00_);_([$€-2]\ * \(#,##0.00\);_([$€-2]\ * &quot;-&quot;??_);_(@_)">
                  <c:v>500</c:v>
                </c:pt>
                <c:pt idx="5" formatCode="_([$€-2]\ * #,##0.00_);_([$€-2]\ * \(#,##0.00\);_([$€-2]\ * &quot;-&quot;??_);_(@_)">
                  <c:v>400</c:v>
                </c:pt>
                <c:pt idx="6" formatCode="_([$€-2]\ * #,##0.00_);_([$€-2]\ * \(#,##0.00\);_([$€-2]\ * &quot;-&quot;??_);_(@_)">
                  <c:v>350</c:v>
                </c:pt>
                <c:pt idx="7" formatCode="_([$€-2]\ * #,##0.00_);_([$€-2]\ * \(#,##0.00\);_([$€-2]\ * &quot;-&quot;??_);_(@_)">
                  <c:v>350</c:v>
                </c:pt>
                <c:pt idx="8" formatCode="_([$€-2]\ * #,##0.00_);_([$€-2]\ * \(#,##0.00\);_([$€-2]\ * &quot;-&quot;??_);_(@_)">
                  <c:v>450</c:v>
                </c:pt>
                <c:pt idx="9" formatCode="_([$€-2]\ * #,##0.00_);_([$€-2]\ * \(#,##0.00\);_([$€-2]\ * &quot;-&quot;??_);_(@_)">
                  <c:v>100</c:v>
                </c:pt>
                <c:pt idx="10" formatCode="_([$€-2]\ * #,##0.00_);_([$€-2]\ * \(#,##0.00\);_([$€-2]\ * &quot;-&quot;??_);_(@_)">
                  <c:v>3000</c:v>
                </c:pt>
                <c:pt idx="11" formatCode="_([$€-2]\ * #,##0.00_);_([$€-2]\ * \(#,##0.00\);_([$€-2]\ * &quot;-&quot;??_);_(@_)">
                  <c:v>800</c:v>
                </c:pt>
                <c:pt idx="12" formatCode="_([$€-2]\ * #,##0.00_);_([$€-2]\ * \(#,##0.00\);_([$€-2]\ * &quot;-&quot;??_);_(@_)">
                  <c:v>130</c:v>
                </c:pt>
                <c:pt idx="13" formatCode="_([$€-2]\ * #,##0.00_);_([$€-2]\ * \(#,##0.00\);_([$€-2]\ * &quot;-&quot;??_);_(@_)">
                  <c:v>750</c:v>
                </c:pt>
                <c:pt idx="14" formatCode="_([$€-2]\ * #,##0.00_);_([$€-2]\ * \(#,##0.00\);_([$€-2]\ * &quot;-&quot;??_);_(@_)">
                  <c:v>180</c:v>
                </c:pt>
                <c:pt idx="15" formatCode="_([$€-2]\ * #,##0.00_);_([$€-2]\ * \(#,##0.00\);_([$€-2]\ * &quot;-&quot;??_);_(@_)">
                  <c:v>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1-4BE0-ACAE-1EA4512BCA69}"/>
            </c:ext>
          </c:extLst>
        </c:ser>
        <c:ser>
          <c:idx val="2"/>
          <c:order val="2"/>
          <c:tx>
            <c:strRef>
              <c:f>'Budget 19'!$F$1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19'!$F$2:$F$17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850</c:v>
                </c:pt>
                <c:pt idx="3" formatCode="_([$€-2]\ * #,##0.00_);_([$€-2]\ * \(#,##0.00\);_([$€-2]\ * &quot;-&quot;??_);_(@_)">
                  <c:v>40</c:v>
                </c:pt>
                <c:pt idx="4" formatCode="_([$€-2]\ * #,##0.00_);_([$€-2]\ * \(#,##0.00\);_([$€-2]\ * &quot;-&quot;??_);_(@_)">
                  <c:v>250</c:v>
                </c:pt>
                <c:pt idx="5" formatCode="_([$€-2]\ * #,##0.00_);_([$€-2]\ * \(#,##0.00\);_([$€-2]\ * &quot;-&quot;??_);_(@_)">
                  <c:v>500</c:v>
                </c:pt>
                <c:pt idx="6" formatCode="_([$€-2]\ * #,##0.00_);_([$€-2]\ * \(#,##0.00\);_([$€-2]\ * &quot;-&quot;??_);_(@_)">
                  <c:v>400</c:v>
                </c:pt>
                <c:pt idx="7" formatCode="_([$€-2]\ * #,##0.00_);_([$€-2]\ * \(#,##0.00\);_([$€-2]\ * &quot;-&quot;??_);_(@_)">
                  <c:v>200</c:v>
                </c:pt>
                <c:pt idx="8" formatCode="_([$€-2]\ * #,##0.00_);_([$€-2]\ * \(#,##0.00\);_([$€-2]\ * &quot;-&quot;??_);_(@_)">
                  <c:v>700</c:v>
                </c:pt>
                <c:pt idx="9" formatCode="_([$€-2]\ * #,##0.00_);_([$€-2]\ * \(#,##0.00\);_([$€-2]\ * &quot;-&quot;??_);_(@_)">
                  <c:v>450</c:v>
                </c:pt>
                <c:pt idx="10" formatCode="_([$€-2]\ * #,##0.00_);_([$€-2]\ * \(#,##0.00\);_([$€-2]\ * &quot;-&quot;??_);_(@_)">
                  <c:v>2500</c:v>
                </c:pt>
                <c:pt idx="11" formatCode="_([$€-2]\ * #,##0.00_);_([$€-2]\ * \(#,##0.00\);_([$€-2]\ * &quot;-&quot;??_);_(@_)">
                  <c:v>1000</c:v>
                </c:pt>
                <c:pt idx="12" formatCode="_([$€-2]\ * #,##0.00_);_([$€-2]\ * \(#,##0.00\);_([$€-2]\ * &quot;-&quot;??_);_(@_)">
                  <c:v>140</c:v>
                </c:pt>
                <c:pt idx="13" formatCode="_([$€-2]\ * #,##0.00_);_([$€-2]\ * \(#,##0.00\);_([$€-2]\ * &quot;-&quot;??_);_(@_)">
                  <c:v>800</c:v>
                </c:pt>
                <c:pt idx="14" formatCode="_([$€-2]\ * #,##0.00_);_([$€-2]\ * \(#,##0.00\);_([$€-2]\ * &quot;-&quot;??_);_(@_)">
                  <c:v>30</c:v>
                </c:pt>
                <c:pt idx="15" formatCode="_([$€-2]\ * #,##0.00_);_([$€-2]\ * \(#,##0.00\);_([$€-2]\ * &quot;-&quot;??_);_(@_)">
                  <c:v>7860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1-4BE0-ACAE-1EA4512BCA69}"/>
            </c:ext>
          </c:extLst>
        </c:ser>
        <c:ser>
          <c:idx val="3"/>
          <c:order val="3"/>
          <c:tx>
            <c:strRef>
              <c:f>'Budget 19'!$I$1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19'!$G$2:$G$17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1200</c:v>
                </c:pt>
                <c:pt idx="3" formatCode="_([$€-2]\ * #,##0.00_);_([$€-2]\ * \(#,##0.00\);_([$€-2]\ * &quot;-&quot;??_);_(@_)">
                  <c:v>50</c:v>
                </c:pt>
                <c:pt idx="4" formatCode="_([$€-2]\ * #,##0.00_);_([$€-2]\ * \(#,##0.00\);_([$€-2]\ * &quot;-&quot;??_);_(@_)">
                  <c:v>80</c:v>
                </c:pt>
                <c:pt idx="5" formatCode="_([$€-2]\ * #,##0.00_);_([$€-2]\ * \(#,##0.00\);_([$€-2]\ * &quot;-&quot;??_);_(@_)">
                  <c:v>300</c:v>
                </c:pt>
                <c:pt idx="6" formatCode="_([$€-2]\ * #,##0.00_);_([$€-2]\ * \(#,##0.00\);_([$€-2]\ * &quot;-&quot;??_);_(@_)">
                  <c:v>300</c:v>
                </c:pt>
                <c:pt idx="7" formatCode="_([$€-2]\ * #,##0.00_);_([$€-2]\ * \(#,##0.00\);_([$€-2]\ * &quot;-&quot;??_);_(@_)">
                  <c:v>280</c:v>
                </c:pt>
                <c:pt idx="8" formatCode="_([$€-2]\ * #,##0.00_);_([$€-2]\ * \(#,##0.00\);_([$€-2]\ * &quot;-&quot;??_);_(@_)">
                  <c:v>300</c:v>
                </c:pt>
                <c:pt idx="9" formatCode="_([$€-2]\ * #,##0.00_);_([$€-2]\ * \(#,##0.00\);_([$€-2]\ * &quot;-&quot;??_);_(@_)">
                  <c:v>300</c:v>
                </c:pt>
                <c:pt idx="10" formatCode="_([$€-2]\ * #,##0.00_);_([$€-2]\ * \(#,##0.00\);_([$€-2]\ * &quot;-&quot;??_);_(@_)">
                  <c:v>2000</c:v>
                </c:pt>
                <c:pt idx="11" formatCode="_([$€-2]\ * #,##0.00_);_([$€-2]\ * \(#,##0.00\);_([$€-2]\ * &quot;-&quot;??_);_(@_)">
                  <c:v>300</c:v>
                </c:pt>
                <c:pt idx="12" formatCode="_([$€-2]\ * #,##0.00_);_([$€-2]\ * \(#,##0.00\);_([$€-2]\ * &quot;-&quot;??_);_(@_)">
                  <c:v>80</c:v>
                </c:pt>
                <c:pt idx="13" formatCode="_([$€-2]\ * #,##0.00_);_([$€-2]\ * \(#,##0.00\);_([$€-2]\ * &quot;-&quot;??_);_(@_)">
                  <c:v>900</c:v>
                </c:pt>
                <c:pt idx="14" formatCode="_([$€-2]\ * #,##0.00_);_([$€-2]\ * \(#,##0.00\);_([$€-2]\ * &quot;-&quot;??_);_(@_)">
                  <c:v>60</c:v>
                </c:pt>
                <c:pt idx="15" formatCode="_([$€-2]\ * #,##0.00_);_([$€-2]\ * \(#,##0.00\);_([$€-2]\ * &quot;-&quot;??_);_(@_)">
                  <c:v>6150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1-4BE0-ACAE-1EA4512BCA69}"/>
            </c:ext>
          </c:extLst>
        </c:ser>
        <c:ser>
          <c:idx val="4"/>
          <c:order val="4"/>
          <c:tx>
            <c:strRef>
              <c:f>'Budget 19'!$J$1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DDEC-4437-B73F-29B549637B6B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B185-43F0-B1A0-205477EB12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19'!$H$1:$H$17</c:f>
              <c:numCache>
                <c:formatCode>General</c:formatCode>
                <c:ptCount val="17"/>
                <c:pt idx="2">
                  <c:v>0</c:v>
                </c:pt>
                <c:pt idx="3" formatCode="_([$€-2]\ * #,##0.00_);_([$€-2]\ * \(#,##0.00\);_([$€-2]\ * &quot;-&quot;??_);_(@_)">
                  <c:v>650</c:v>
                </c:pt>
                <c:pt idx="4" formatCode="_([$€-2]\ * #,##0.00_);_([$€-2]\ * \(#,##0.00\);_([$€-2]\ * &quot;-&quot;??_);_(@_)">
                  <c:v>500</c:v>
                </c:pt>
                <c:pt idx="5" formatCode="_([$€-2]\ * #,##0.00_);_([$€-2]\ * \(#,##0.00\);_([$€-2]\ * &quot;-&quot;??_);_(@_)">
                  <c:v>120</c:v>
                </c:pt>
                <c:pt idx="6" formatCode="_([$€-2]\ * #,##0.00_);_([$€-2]\ * \(#,##0.00\);_([$€-2]\ * &quot;-&quot;??_);_(@_)">
                  <c:v>150</c:v>
                </c:pt>
                <c:pt idx="7" formatCode="_([$€-2]\ * #,##0.00_);_([$€-2]\ * \(#,##0.00\);_([$€-2]\ * &quot;-&quot;??_);_(@_)">
                  <c:v>600</c:v>
                </c:pt>
                <c:pt idx="8" formatCode="_([$€-2]\ * #,##0.00_);_([$€-2]\ * \(#,##0.00\);_([$€-2]\ * &quot;-&quot;??_);_(@_)">
                  <c:v>300</c:v>
                </c:pt>
                <c:pt idx="9" formatCode="_([$€-2]\ * #,##0.00_);_([$€-2]\ * \(#,##0.00\);_([$€-2]\ * &quot;-&quot;??_);_(@_)">
                  <c:v>450</c:v>
                </c:pt>
                <c:pt idx="10" formatCode="_([$€-2]\ * #,##0.00_);_([$€-2]\ * \(#,##0.00\);_([$€-2]\ * &quot;-&quot;??_);_(@_)">
                  <c:v>350</c:v>
                </c:pt>
                <c:pt idx="11" formatCode="_([$€-2]\ * #,##0.00_);_([$€-2]\ * \(#,##0.00\);_([$€-2]\ * &quot;-&quot;??_);_(@_)">
                  <c:v>1700</c:v>
                </c:pt>
                <c:pt idx="12" formatCode="_([$€-2]\ * #,##0.00_);_([$€-2]\ * \(#,##0.00\);_([$€-2]\ * &quot;-&quot;??_);_(@_)">
                  <c:v>700</c:v>
                </c:pt>
                <c:pt idx="13" formatCode="_([$€-2]\ * #,##0.00_);_([$€-2]\ * \(#,##0.00\);_([$€-2]\ * &quot;-&quot;??_);_(@_)">
                  <c:v>70</c:v>
                </c:pt>
                <c:pt idx="14" formatCode="_([$€-2]\ * #,##0.00_);_([$€-2]\ * \(#,##0.00\);_([$€-2]\ * &quot;-&quot;??_);_(@_)">
                  <c:v>950</c:v>
                </c:pt>
                <c:pt idx="15" formatCode="_([$€-2]\ * #,##0.00_);_([$€-2]\ * \(#,##0.00\);_([$€-2]\ * &quot;-&quot;??_);_(@_)">
                  <c:v>10</c:v>
                </c:pt>
                <c:pt idx="16" formatCode="_([$€-2]\ * #,##0.00_);_([$€-2]\ * \(#,##0.00\);_([$€-2]\ * &quot;-&quot;??_);_(@_)">
                  <c:v>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11-4BE0-ACAE-1EA4512BCA69}"/>
            </c:ext>
          </c:extLst>
        </c:ser>
        <c:ser>
          <c:idx val="5"/>
          <c:order val="5"/>
          <c:tx>
            <c:strRef>
              <c:f>'Budget 19'!#REF!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19'!$I$2:$I$17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450</c:v>
                </c:pt>
                <c:pt idx="3" formatCode="_([$€-2]\ * #,##0.00_);_([$€-2]\ * \(#,##0.00\);_([$€-2]\ * &quot;-&quot;??_);_(@_)">
                  <c:v>300</c:v>
                </c:pt>
                <c:pt idx="4" formatCode="_([$€-2]\ * #,##0.00_);_([$€-2]\ * \(#,##0.00\);_([$€-2]\ * &quot;-&quot;??_);_(@_)">
                  <c:v>150</c:v>
                </c:pt>
                <c:pt idx="5" formatCode="_([$€-2]\ * #,##0.00_);_([$€-2]\ * \(#,##0.00\);_([$€-2]\ * &quot;-&quot;??_);_(@_)">
                  <c:v>600</c:v>
                </c:pt>
                <c:pt idx="6" formatCode="_([$€-2]\ * #,##0.00_);_([$€-2]\ * \(#,##0.00\);_([$€-2]\ * &quot;-&quot;??_);_(@_)">
                  <c:v>700</c:v>
                </c:pt>
                <c:pt idx="7" formatCode="_([$€-2]\ * #,##0.00_);_([$€-2]\ * \(#,##0.00\);_([$€-2]\ * &quot;-&quot;??_);_(@_)">
                  <c:v>100</c:v>
                </c:pt>
                <c:pt idx="8" formatCode="_([$€-2]\ * #,##0.00_);_([$€-2]\ * \(#,##0.00\);_([$€-2]\ * &quot;-&quot;??_);_(@_)">
                  <c:v>200</c:v>
                </c:pt>
                <c:pt idx="9" formatCode="_([$€-2]\ * #,##0.00_);_([$€-2]\ * \(#,##0.00\);_([$€-2]\ * &quot;-&quot;??_);_(@_)">
                  <c:v>200</c:v>
                </c:pt>
                <c:pt idx="10" formatCode="_([$€-2]\ * #,##0.00_);_([$€-2]\ * \(#,##0.00\);_([$€-2]\ * &quot;-&quot;??_);_(@_)">
                  <c:v>2000</c:v>
                </c:pt>
                <c:pt idx="11" formatCode="_([$€-2]\ * #,##0.00_);_([$€-2]\ * \(#,##0.00\);_([$€-2]\ * &quot;-&quot;??_);_(@_)">
                  <c:v>800</c:v>
                </c:pt>
                <c:pt idx="12" formatCode="_([$€-2]\ * #,##0.00_);_([$€-2]\ * \(#,##0.00\);_([$€-2]\ * &quot;-&quot;??_);_(@_)">
                  <c:v>90</c:v>
                </c:pt>
                <c:pt idx="13" formatCode="_([$€-2]\ * #,##0.00_);_([$€-2]\ * \(#,##0.00\);_([$€-2]\ * &quot;-&quot;??_);_(@_)">
                  <c:v>800</c:v>
                </c:pt>
                <c:pt idx="14" formatCode="_([$€-2]\ * #,##0.00_);_([$€-2]\ * \(#,##0.00\);_([$€-2]\ * &quot;-&quot;??_);_(@_)">
                  <c:v>40</c:v>
                </c:pt>
                <c:pt idx="15" formatCode="_([$€-2]\ * #,##0.00_);_([$€-2]\ * \(#,##0.00\);_([$€-2]\ * &quot;-&quot;??_);_(@_)">
                  <c:v>6430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11-4BE0-ACAE-1EA4512BCA69}"/>
            </c:ext>
          </c:extLst>
        </c:ser>
        <c:ser>
          <c:idx val="6"/>
          <c:order val="6"/>
          <c:tx>
            <c:strRef>
              <c:f>'Budget 19'!#REF!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19'!$J$2:$J$17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900</c:v>
                </c:pt>
                <c:pt idx="3" formatCode="_([$€-2]\ * #,##0.00_);_([$€-2]\ * \(#,##0.00\);_([$€-2]\ * &quot;-&quot;??_);_(@_)">
                  <c:v>50</c:v>
                </c:pt>
                <c:pt idx="4" formatCode="_([$€-2]\ * #,##0.00_);_([$€-2]\ * \(#,##0.00\);_([$€-2]\ * &quot;-&quot;??_);_(@_)">
                  <c:v>100</c:v>
                </c:pt>
                <c:pt idx="5" formatCode="_([$€-2]\ * #,##0.00_);_([$€-2]\ * \(#,##0.00\);_([$€-2]\ * &quot;-&quot;??_);_(@_)">
                  <c:v>100</c:v>
                </c:pt>
                <c:pt idx="6" formatCode="_([$€-2]\ * #,##0.00_);_([$€-2]\ * \(#,##0.00\);_([$€-2]\ * &quot;-&quot;??_);_(@_)">
                  <c:v>300</c:v>
                </c:pt>
                <c:pt idx="7" formatCode="_([$€-2]\ * #,##0.00_);_([$€-2]\ * \(#,##0.00\);_([$€-2]\ * &quot;-&quot;??_);_(@_)">
                  <c:v>250</c:v>
                </c:pt>
                <c:pt idx="8" formatCode="_([$€-2]\ * #,##0.00_);_([$€-2]\ * \(#,##0.00\);_([$€-2]\ * &quot;-&quot;??_);_(@_)">
                  <c:v>300</c:v>
                </c:pt>
                <c:pt idx="9" formatCode="_([$€-2]\ * #,##0.00_);_([$€-2]\ * \(#,##0.00\);_([$€-2]\ * &quot;-&quot;??_);_(@_)">
                  <c:v>200</c:v>
                </c:pt>
                <c:pt idx="10" formatCode="_([$€-2]\ * #,##0.00_);_([$€-2]\ * \(#,##0.00\);_([$€-2]\ * &quot;-&quot;??_);_(@_)">
                  <c:v>1000</c:v>
                </c:pt>
                <c:pt idx="11" formatCode="_([$€-2]\ * #,##0.00_);_([$€-2]\ * \(#,##0.00\);_([$€-2]\ * &quot;-&quot;??_);_(@_)">
                  <c:v>100</c:v>
                </c:pt>
                <c:pt idx="12" formatCode="_([$€-2]\ * #,##0.00_);_([$€-2]\ * \(#,##0.00\);_([$€-2]\ * &quot;-&quot;??_);_(@_)">
                  <c:v>100</c:v>
                </c:pt>
                <c:pt idx="13" formatCode="_([$€-2]\ * #,##0.00_);_([$€-2]\ * \(#,##0.00\);_([$€-2]\ * &quot;-&quot;??_);_(@_)">
                  <c:v>1000</c:v>
                </c:pt>
                <c:pt idx="14" formatCode="_([$€-2]\ * #,##0.00_);_([$€-2]\ * \(#,##0.00\);_([$€-2]\ * &quot;-&quot;??_);_(@_)">
                  <c:v>200</c:v>
                </c:pt>
                <c:pt idx="15" formatCode="_([$€-2]\ * #,##0.00_);_([$€-2]\ * \(#,##0.00\);_([$€-2]\ * &quot;-&quot;??_);_(@_)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11-4BE0-ACAE-1EA4512BCA69}"/>
            </c:ext>
          </c:extLst>
        </c:ser>
        <c:ser>
          <c:idx val="7"/>
          <c:order val="7"/>
          <c:tx>
            <c:strRef>
              <c:f>'Budget 19'!$K$1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19'!$K$2:$K$17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500</c:v>
                </c:pt>
                <c:pt idx="3" formatCode="_([$€-2]\ * #,##0.00_);_([$€-2]\ * \(#,##0.00\);_([$€-2]\ * &quot;-&quot;??_);_(@_)">
                  <c:v>30</c:v>
                </c:pt>
                <c:pt idx="4" formatCode="_([$€-2]\ * #,##0.00_);_([$€-2]\ * \(#,##0.00\);_([$€-2]\ * &quot;-&quot;??_);_(@_)">
                  <c:v>70</c:v>
                </c:pt>
                <c:pt idx="5" formatCode="_([$€-2]\ * #,##0.00_);_([$€-2]\ * \(#,##0.00\);_([$€-2]\ * &quot;-&quot;??_);_(@_)">
                  <c:v>200</c:v>
                </c:pt>
                <c:pt idx="6" formatCode="_([$€-2]\ * #,##0.00_);_([$€-2]\ * \(#,##0.00\);_([$€-2]\ * &quot;-&quot;??_);_(@_)">
                  <c:v>400</c:v>
                </c:pt>
                <c:pt idx="7" formatCode="_([$€-2]\ * #,##0.00_);_([$€-2]\ * \(#,##0.00\);_([$€-2]\ * &quot;-&quot;??_);_(@_)">
                  <c:v>300</c:v>
                </c:pt>
                <c:pt idx="8" formatCode="_([$€-2]\ * #,##0.00_);_([$€-2]\ * \(#,##0.00\);_([$€-2]\ * &quot;-&quot;??_);_(@_)">
                  <c:v>400</c:v>
                </c:pt>
                <c:pt idx="9" formatCode="_([$€-2]\ * #,##0.00_);_([$€-2]\ * \(#,##0.00\);_([$€-2]\ * &quot;-&quot;??_);_(@_)">
                  <c:v>150</c:v>
                </c:pt>
                <c:pt idx="10" formatCode="_([$€-2]\ * #,##0.00_);_([$€-2]\ * \(#,##0.00\);_([$€-2]\ * &quot;-&quot;??_);_(@_)">
                  <c:v>2000</c:v>
                </c:pt>
                <c:pt idx="11" formatCode="_([$€-2]\ * #,##0.00_);_([$€-2]\ * \(#,##0.00\);_([$€-2]\ * &quot;-&quot;??_);_(@_)">
                  <c:v>2000</c:v>
                </c:pt>
                <c:pt idx="12" formatCode="_([$€-2]\ * #,##0.00_);_([$€-2]\ * \(#,##0.00\);_([$€-2]\ * &quot;-&quot;??_);_(@_)">
                  <c:v>20</c:v>
                </c:pt>
                <c:pt idx="13" formatCode="_([$€-2]\ * #,##0.00_);_([$€-2]\ * \(#,##0.00\);_([$€-2]\ * &quot;-&quot;??_);_(@_)">
                  <c:v>1500</c:v>
                </c:pt>
                <c:pt idx="14" formatCode="_([$€-2]\ * #,##0.00_);_([$€-2]\ * \(#,##0.00\);_([$€-2]\ * &quot;-&quot;??_);_(@_)">
                  <c:v>70</c:v>
                </c:pt>
                <c:pt idx="15" formatCode="_([$€-2]\ * #,##0.00_);_([$€-2]\ * \(#,##0.00\);_([$€-2]\ * &quot;-&quot;??_);_(@_)">
                  <c:v>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11-4BE0-ACAE-1EA4512BCA69}"/>
            </c:ext>
          </c:extLst>
        </c:ser>
        <c:ser>
          <c:idx val="8"/>
          <c:order val="8"/>
          <c:tx>
            <c:strRef>
              <c:f>'Budget 19'!$L$1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19'!$L$2:$L$17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800</c:v>
                </c:pt>
                <c:pt idx="3" formatCode="_([$€-2]\ * #,##0.00_);_([$€-2]\ * \(#,##0.00\);_([$€-2]\ * &quot;-&quot;??_);_(@_)">
                  <c:v>100</c:v>
                </c:pt>
                <c:pt idx="4" formatCode="_([$€-2]\ * #,##0.00_);_([$€-2]\ * \(#,##0.00\);_([$€-2]\ * &quot;-&quot;??_);_(@_)">
                  <c:v>200</c:v>
                </c:pt>
                <c:pt idx="5" formatCode="_([$€-2]\ * #,##0.00_);_([$€-2]\ * \(#,##0.00\);_([$€-2]\ * &quot;-&quot;??_);_(@_)">
                  <c:v>150</c:v>
                </c:pt>
                <c:pt idx="6" formatCode="_([$€-2]\ * #,##0.00_);_([$€-2]\ * \(#,##0.00\);_([$€-2]\ * &quot;-&quot;??_);_(@_)">
                  <c:v>450</c:v>
                </c:pt>
                <c:pt idx="7" formatCode="_([$€-2]\ * #,##0.00_);_([$€-2]\ * \(#,##0.00\);_([$€-2]\ * &quot;-&quot;??_);_(@_)">
                  <c:v>200</c:v>
                </c:pt>
                <c:pt idx="8" formatCode="_([$€-2]\ * #,##0.00_);_([$€-2]\ * \(#,##0.00\);_([$€-2]\ * &quot;-&quot;??_);_(@_)">
                  <c:v>500</c:v>
                </c:pt>
                <c:pt idx="9" formatCode="_([$€-2]\ * #,##0.00_);_([$€-2]\ * \(#,##0.00\);_([$€-2]\ * &quot;-&quot;??_);_(@_)">
                  <c:v>500</c:v>
                </c:pt>
                <c:pt idx="10" formatCode="_([$€-2]\ * #,##0.00_);_([$€-2]\ * \(#,##0.00\);_([$€-2]\ * &quot;-&quot;??_);_(@_)">
                  <c:v>1500</c:v>
                </c:pt>
                <c:pt idx="11" formatCode="_([$€-2]\ * #,##0.00_);_([$€-2]\ * \(#,##0.00\);_([$€-2]\ * &quot;-&quot;??_);_(@_)">
                  <c:v>1000</c:v>
                </c:pt>
                <c:pt idx="12" formatCode="_([$€-2]\ * #,##0.00_);_([$€-2]\ * \(#,##0.00\);_([$€-2]\ * &quot;-&quot;??_);_(@_)">
                  <c:v>30</c:v>
                </c:pt>
                <c:pt idx="13" formatCode="_([$€-2]\ * #,##0.00_);_([$€-2]\ * \(#,##0.00\);_([$€-2]\ * &quot;-&quot;??_);_(@_)">
                  <c:v>2500</c:v>
                </c:pt>
                <c:pt idx="14" formatCode="_([$€-2]\ * #,##0.00_);_([$€-2]\ * \(#,##0.00\);_([$€-2]\ * &quot;-&quot;??_);_(@_)">
                  <c:v>80</c:v>
                </c:pt>
                <c:pt idx="15" formatCode="_([$€-2]\ * #,##0.00_);_([$€-2]\ * \(#,##0.00\);_([$€-2]\ * &quot;-&quot;??_);_(@_)">
                  <c:v>8010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11-4BE0-ACAE-1EA4512BCA69}"/>
            </c:ext>
          </c:extLst>
        </c:ser>
        <c:ser>
          <c:idx val="9"/>
          <c:order val="9"/>
          <c:tx>
            <c:strRef>
              <c:f>'Budget 19'!$M$1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19'!$M$2:$M$17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450</c:v>
                </c:pt>
                <c:pt idx="3" formatCode="_([$€-2]\ * #,##0.00_);_([$€-2]\ * \(#,##0.00\);_([$€-2]\ * &quot;-&quot;??_);_(@_)">
                  <c:v>70</c:v>
                </c:pt>
                <c:pt idx="4" formatCode="_([$€-2]\ * #,##0.00_);_([$€-2]\ * \(#,##0.00\);_([$€-2]\ * &quot;-&quot;??_);_(@_)">
                  <c:v>150</c:v>
                </c:pt>
                <c:pt idx="5" formatCode="_([$€-2]\ * #,##0.00_);_([$€-2]\ * \(#,##0.00\);_([$€-2]\ * &quot;-&quot;??_);_(@_)">
                  <c:v>200</c:v>
                </c:pt>
                <c:pt idx="6" formatCode="_([$€-2]\ * #,##0.00_);_([$€-2]\ * \(#,##0.00\);_([$€-2]\ * &quot;-&quot;??_);_(@_)">
                  <c:v>200</c:v>
                </c:pt>
                <c:pt idx="7" formatCode="_([$€-2]\ * #,##0.00_);_([$€-2]\ * \(#,##0.00\);_([$€-2]\ * &quot;-&quot;??_);_(@_)">
                  <c:v>500</c:v>
                </c:pt>
                <c:pt idx="8" formatCode="_([$€-2]\ * #,##0.00_);_([$€-2]\ * \(#,##0.00\);_([$€-2]\ * &quot;-&quot;??_);_(@_)">
                  <c:v>1000</c:v>
                </c:pt>
                <c:pt idx="9" formatCode="_([$€-2]\ * #,##0.00_);_([$€-2]\ * \(#,##0.00\);_([$€-2]\ * &quot;-&quot;??_);_(@_)">
                  <c:v>600</c:v>
                </c:pt>
                <c:pt idx="10" formatCode="_([$€-2]\ * #,##0.00_);_([$€-2]\ * \(#,##0.00\);_([$€-2]\ * &quot;-&quot;??_);_(@_)">
                  <c:v>2500</c:v>
                </c:pt>
                <c:pt idx="11" formatCode="_([$€-2]\ * #,##0.00_);_([$€-2]\ * \(#,##0.00\);_([$€-2]\ * &quot;-&quot;??_);_(@_)">
                  <c:v>5000</c:v>
                </c:pt>
                <c:pt idx="12" formatCode="_([$€-2]\ * #,##0.00_);_([$€-2]\ * \(#,##0.00\);_([$€-2]\ * &quot;-&quot;??_);_(@_)">
                  <c:v>50</c:v>
                </c:pt>
                <c:pt idx="13" formatCode="_([$€-2]\ * #,##0.00_);_([$€-2]\ * \(#,##0.00\);_([$€-2]\ * &quot;-&quot;??_);_(@_)">
                  <c:v>700</c:v>
                </c:pt>
                <c:pt idx="14" formatCode="_([$€-2]\ * #,##0.00_);_([$€-2]\ * \(#,##0.00\);_([$€-2]\ * &quot;-&quot;??_);_(@_)">
                  <c:v>100</c:v>
                </c:pt>
                <c:pt idx="15" formatCode="_([$€-2]\ * #,##0.00_);_([$€-2]\ * \(#,##0.00\);_([$€-2]\ * &quot;-&quot;??_);_(@_)">
                  <c:v>11520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11-4BE0-ACAE-1EA4512BCA69}"/>
            </c:ext>
          </c:extLst>
        </c:ser>
        <c:ser>
          <c:idx val="10"/>
          <c:order val="10"/>
          <c:tx>
            <c:strRef>
              <c:f>'Budget 19'!$N$1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19'!$N$2:$N$17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400</c:v>
                </c:pt>
                <c:pt idx="3" formatCode="_([$€-2]\ * #,##0.00_);_([$€-2]\ * \(#,##0.00\);_([$€-2]\ * &quot;-&quot;??_);_(@_)">
                  <c:v>100</c:v>
                </c:pt>
                <c:pt idx="4" formatCode="_([$€-2]\ * #,##0.00_);_([$€-2]\ * \(#,##0.00\);_([$€-2]\ * &quot;-&quot;??_);_(@_)">
                  <c:v>200</c:v>
                </c:pt>
                <c:pt idx="5" formatCode="_([$€-2]\ * #,##0.00_);_([$€-2]\ * \(#,##0.00\);_([$€-2]\ * &quot;-&quot;??_);_(@_)">
                  <c:v>300</c:v>
                </c:pt>
                <c:pt idx="6" formatCode="_([$€-2]\ * #,##0.00_);_([$€-2]\ * \(#,##0.00\);_([$€-2]\ * &quot;-&quot;??_);_(@_)">
                  <c:v>500</c:v>
                </c:pt>
                <c:pt idx="7" formatCode="_([$€-2]\ * #,##0.00_);_([$€-2]\ * \(#,##0.00\);_([$€-2]\ * &quot;-&quot;??_);_(@_)">
                  <c:v>450</c:v>
                </c:pt>
                <c:pt idx="8" formatCode="_([$€-2]\ * #,##0.00_);_([$€-2]\ * \(#,##0.00\);_([$€-2]\ * &quot;-&quot;??_);_(@_)">
                  <c:v>1200</c:v>
                </c:pt>
                <c:pt idx="9" formatCode="_([$€-2]\ * #,##0.00_);_([$€-2]\ * \(#,##0.00\);_([$€-2]\ * &quot;-&quot;??_);_(@_)">
                  <c:v>300</c:v>
                </c:pt>
                <c:pt idx="10" formatCode="_([$€-2]\ * #,##0.00_);_([$€-2]\ * \(#,##0.00\);_([$€-2]\ * &quot;-&quot;??_);_(@_)">
                  <c:v>800</c:v>
                </c:pt>
                <c:pt idx="11" formatCode="_([$€-2]\ * #,##0.00_);_([$€-2]\ * \(#,##0.00\);_([$€-2]\ * &quot;-&quot;??_);_(@_)">
                  <c:v>500</c:v>
                </c:pt>
                <c:pt idx="12" formatCode="_([$€-2]\ * #,##0.00_);_([$€-2]\ * \(#,##0.00\);_([$€-2]\ * &quot;-&quot;??_);_(@_)">
                  <c:v>40</c:v>
                </c:pt>
                <c:pt idx="13" formatCode="_([$€-2]\ * #,##0.00_);_([$€-2]\ * \(#,##0.00\);_([$€-2]\ * &quot;-&quot;??_);_(@_)">
                  <c:v>800</c:v>
                </c:pt>
                <c:pt idx="14" formatCode="_([$€-2]\ * #,##0.00_);_([$€-2]\ * \(#,##0.00\);_([$€-2]\ * &quot;-&quot;??_);_(@_)">
                  <c:v>150</c:v>
                </c:pt>
                <c:pt idx="15" formatCode="_([$€-2]\ * #,##0.00_);_([$€-2]\ * \(#,##0.00\);_([$€-2]\ * &quot;-&quot;??_);_(@_)">
                  <c:v>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11-4BE0-ACAE-1EA4512BCA69}"/>
            </c:ext>
          </c:extLst>
        </c:ser>
        <c:ser>
          <c:idx val="11"/>
          <c:order val="11"/>
          <c:tx>
            <c:strRef>
              <c:f>'Budget 19'!$O$1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DDEC-4437-B73F-29B549637B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DDEC-4437-B73F-29B549637B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DDEC-4437-B73F-29B549637B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DDEC-4437-B73F-29B549637B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DDEC-4437-B73F-29B549637B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DDEC-4437-B73F-29B549637B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DDEC-4437-B73F-29B549637B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DDEC-4437-B73F-29B549637B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DDEC-4437-B73F-29B549637B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DDEC-4437-B73F-29B549637B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DDEC-4437-B73F-29B549637B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DDEC-4437-B73F-29B549637B6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DDEC-4437-B73F-29B549637B6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DDEC-4437-B73F-29B549637B6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DDEC-4437-B73F-29B549637B6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DDEC-4437-B73F-29B549637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'Budget 19'!$B$2:$C$17</c:f>
              <c:multiLvlStrCache>
                <c:ptCount val="16"/>
                <c:lvl>
                  <c:pt idx="1">
                    <c:v>January</c:v>
                  </c:pt>
                  <c:pt idx="2">
                    <c:v> € 300.00 </c:v>
                  </c:pt>
                  <c:pt idx="3">
                    <c:v> € 200.00 </c:v>
                  </c:pt>
                  <c:pt idx="4">
                    <c:v> € 300.00 </c:v>
                  </c:pt>
                  <c:pt idx="5">
                    <c:v> € 100.00 </c:v>
                  </c:pt>
                  <c:pt idx="6">
                    <c:v> € 300.00 </c:v>
                  </c:pt>
                  <c:pt idx="7">
                    <c:v> € 250.00 </c:v>
                  </c:pt>
                  <c:pt idx="8">
                    <c:v> € 700.00 </c:v>
                  </c:pt>
                  <c:pt idx="9">
                    <c:v> € 200.00 </c:v>
                  </c:pt>
                  <c:pt idx="10">
                    <c:v> € 1,300.00 </c:v>
                  </c:pt>
                  <c:pt idx="11">
                    <c:v> € 2,500.00 </c:v>
                  </c:pt>
                  <c:pt idx="12">
                    <c:v> € 70.00 </c:v>
                  </c:pt>
                  <c:pt idx="13">
                    <c:v> € 200.00 </c:v>
                  </c:pt>
                  <c:pt idx="14">
                    <c:v> € 200.00 </c:v>
                  </c:pt>
                  <c:pt idx="15">
                    <c:v> € 6,620.00 </c:v>
                  </c:pt>
                </c:lvl>
                <c:lvl>
                  <c:pt idx="1">
                    <c:v>Variable Expenses</c:v>
                  </c:pt>
                  <c:pt idx="2">
                    <c:v>Shopping</c:v>
                  </c:pt>
                  <c:pt idx="3">
                    <c:v>Easy Load</c:v>
                  </c:pt>
                  <c:pt idx="4">
                    <c:v>Bike Fuel</c:v>
                  </c:pt>
                  <c:pt idx="5">
                    <c:v>Movies</c:v>
                  </c:pt>
                  <c:pt idx="6">
                    <c:v>Grocery</c:v>
                  </c:pt>
                  <c:pt idx="7">
                    <c:v>Cosmetics</c:v>
                  </c:pt>
                  <c:pt idx="8">
                    <c:v>Bike Maintainance</c:v>
                  </c:pt>
                  <c:pt idx="9">
                    <c:v>Hair Cutting</c:v>
                  </c:pt>
                  <c:pt idx="10">
                    <c:v>Entertainment</c:v>
                  </c:pt>
                  <c:pt idx="11">
                    <c:v>Outings</c:v>
                  </c:pt>
                  <c:pt idx="12">
                    <c:v>Smoking</c:v>
                  </c:pt>
                  <c:pt idx="13">
                    <c:v>Gifts</c:v>
                  </c:pt>
                  <c:pt idx="14">
                    <c:v>Stationary</c:v>
                  </c:pt>
                  <c:pt idx="15">
                    <c:v>Variable Monthly Total</c:v>
                  </c:pt>
                </c:lvl>
              </c:multiLvlStrCache>
            </c:multiLvlStrRef>
          </c:cat>
          <c:val>
            <c:numRef>
              <c:f>'Budget 19'!$O$2:$O$17</c:f>
              <c:numCache>
                <c:formatCode>General</c:formatCode>
                <c:ptCount val="16"/>
                <c:pt idx="1">
                  <c:v>0</c:v>
                </c:pt>
                <c:pt idx="2" formatCode="_([$€-2]\ * #,##0.00_);_([$€-2]\ * \(#,##0.00\);_([$€-2]\ * &quot;-&quot;??_);_(@_)">
                  <c:v>8350</c:v>
                </c:pt>
                <c:pt idx="3" formatCode="_([$€-2]\ * #,##0.00_);_([$€-2]\ * \(#,##0.00\);_([$€-2]\ * &quot;-&quot;??_);_(@_)">
                  <c:v>2070</c:v>
                </c:pt>
                <c:pt idx="4" formatCode="_([$€-2]\ * #,##0.00_);_([$€-2]\ * \(#,##0.00\);_([$€-2]\ * &quot;-&quot;??_);_(@_)">
                  <c:v>2570</c:v>
                </c:pt>
                <c:pt idx="5" formatCode="_([$€-2]\ * #,##0.00_);_([$€-2]\ * \(#,##0.00\);_([$€-2]\ * &quot;-&quot;??_);_(@_)">
                  <c:v>4100</c:v>
                </c:pt>
                <c:pt idx="6" formatCode="_([$€-2]\ * #,##0.00_);_([$€-2]\ * \(#,##0.00\);_([$€-2]\ * &quot;-&quot;??_);_(@_)">
                  <c:v>5900</c:v>
                </c:pt>
                <c:pt idx="7" formatCode="_([$€-2]\ * #,##0.00_);_([$€-2]\ * \(#,##0.00\);_([$€-2]\ * &quot;-&quot;??_);_(@_)">
                  <c:v>4380</c:v>
                </c:pt>
                <c:pt idx="8" formatCode="_([$€-2]\ * #,##0.00_);_([$€-2]\ * \(#,##0.00\);_([$€-2]\ * &quot;-&quot;??_);_(@_)">
                  <c:v>8100</c:v>
                </c:pt>
                <c:pt idx="9" formatCode="_([$€-2]\ * #,##0.00_);_([$€-2]\ * \(#,##0.00\);_([$€-2]\ * &quot;-&quot;??_);_(@_)">
                  <c:v>4000</c:v>
                </c:pt>
                <c:pt idx="10" formatCode="_([$€-2]\ * #,##0.00_);_([$€-2]\ * \(#,##0.00\);_([$€-2]\ * &quot;-&quot;??_);_(@_)">
                  <c:v>25100</c:v>
                </c:pt>
                <c:pt idx="11" formatCode="_([$€-2]\ * #,##0.00_);_([$€-2]\ * \(#,##0.00\);_([$€-2]\ * &quot;-&quot;??_);_(@_)">
                  <c:v>16700</c:v>
                </c:pt>
                <c:pt idx="12" formatCode="_([$€-2]\ * #,##0.00_);_([$€-2]\ * \(#,##0.00\);_([$€-2]\ * &quot;-&quot;??_);_(@_)">
                  <c:v>1150</c:v>
                </c:pt>
                <c:pt idx="13" formatCode="_([$€-2]\ * #,##0.00_);_([$€-2]\ * \(#,##0.00\);_([$€-2]\ * &quot;-&quot;??_);_(@_)">
                  <c:v>13350</c:v>
                </c:pt>
                <c:pt idx="14" formatCode="_([$€-2]\ * #,##0.00_);_([$€-2]\ * \(#,##0.00\);_([$€-2]\ * &quot;-&quot;??_);_(@_)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11-4BE0-ACAE-1EA4512BCA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i="1" u="sng"/>
              <a:t>FIXED</a:t>
            </a:r>
            <a:r>
              <a:rPr lang="en-US" i="1" u="sng" baseline="0"/>
              <a:t> EXPENSES</a:t>
            </a: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'Budget 19'!$C$21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19'!$C$22:$C$28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C-4176-A0EF-9B83EADDEFCB}"/>
            </c:ext>
          </c:extLst>
        </c:ser>
        <c:ser>
          <c:idx val="1"/>
          <c:order val="1"/>
          <c:tx>
            <c:strRef>
              <c:f>'Budget 19'!$D$21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19'!$D$22:$D$28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C-4176-A0EF-9B83EADDEFCB}"/>
            </c:ext>
          </c:extLst>
        </c:ser>
        <c:ser>
          <c:idx val="2"/>
          <c:order val="2"/>
          <c:tx>
            <c:strRef>
              <c:f>'Budget 19'!$E$21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19'!$E$22:$E$28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C-4176-A0EF-9B83EADDEFCB}"/>
            </c:ext>
          </c:extLst>
        </c:ser>
        <c:ser>
          <c:idx val="3"/>
          <c:order val="3"/>
          <c:tx>
            <c:strRef>
              <c:f>'Budget 19'!$F$21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19'!$F$22:$F$28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C-4176-A0EF-9B83EADDEFCB}"/>
            </c:ext>
          </c:extLst>
        </c:ser>
        <c:ser>
          <c:idx val="4"/>
          <c:order val="4"/>
          <c:tx>
            <c:strRef>
              <c:f>'Budget 19'!$G$21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B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D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F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1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3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5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19'!$G$22:$G$28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0C-4176-A0EF-9B83EADDEFCB}"/>
            </c:ext>
          </c:extLst>
        </c:ser>
        <c:ser>
          <c:idx val="5"/>
          <c:order val="5"/>
          <c:tx>
            <c:strRef>
              <c:f>'Budget 19'!$H$21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7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9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B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D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4F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1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3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19'!$H$22:$H$28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0C-4176-A0EF-9B83EADDEFCB}"/>
            </c:ext>
          </c:extLst>
        </c:ser>
        <c:ser>
          <c:idx val="6"/>
          <c:order val="6"/>
          <c:tx>
            <c:strRef>
              <c:f>'Budget 19'!$I$21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5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7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9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B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D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5F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1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19'!$I$22:$I$28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0C-4176-A0EF-9B83EADDEFCB}"/>
            </c:ext>
          </c:extLst>
        </c:ser>
        <c:ser>
          <c:idx val="7"/>
          <c:order val="7"/>
          <c:tx>
            <c:strRef>
              <c:f>'Budget 19'!$J$21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3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5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7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9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B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D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6F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19'!$J$22:$J$28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0C-4176-A0EF-9B83EADDEFCB}"/>
            </c:ext>
          </c:extLst>
        </c:ser>
        <c:ser>
          <c:idx val="8"/>
          <c:order val="8"/>
          <c:tx>
            <c:strRef>
              <c:f>'Budget 19'!$K$21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1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3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5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7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9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B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D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19'!$K$22:$K$28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0C-4176-A0EF-9B83EADDEFCB}"/>
            </c:ext>
          </c:extLst>
        </c:ser>
        <c:ser>
          <c:idx val="9"/>
          <c:order val="9"/>
          <c:tx>
            <c:strRef>
              <c:f>'Budget 19'!$L$21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7F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1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3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5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7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9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B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19'!$L$22:$L$28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0C-4176-A0EF-9B83EADDEFCB}"/>
            </c:ext>
          </c:extLst>
        </c:ser>
        <c:ser>
          <c:idx val="10"/>
          <c:order val="10"/>
          <c:tx>
            <c:strRef>
              <c:f>'Budget 19'!$M$21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D-FB66-4703-B0E4-1256E691E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8F-FB66-4703-B0E4-1256E691E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1-FB66-4703-B0E4-1256E691E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3-FB66-4703-B0E4-1256E691EA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5-FB66-4703-B0E4-1256E691EA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7-FB66-4703-B0E4-1256E691EA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9-FB66-4703-B0E4-1256E691E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19'!$M$22:$M$28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0C-4176-A0EF-9B83EADDEFCB}"/>
            </c:ext>
          </c:extLst>
        </c:ser>
        <c:ser>
          <c:idx val="11"/>
          <c:order val="11"/>
          <c:tx>
            <c:strRef>
              <c:f>'Budget 19'!$N$21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B-7CF5-41EE-B6EF-45B06B3986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D-7CF5-41EE-B6EF-45B06B3986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9F-7CF5-41EE-B6EF-45B06B3986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1-7CF5-41EE-B6EF-45B06B3986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3-7CF5-41EE-B6EF-45B06B39865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5-7CF5-41EE-B6EF-45B06B39865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7-7CF5-41EE-B6EF-45B06B3986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19'!$N$22:$N$28</c:f>
              <c:numCache>
                <c:formatCode>_([$€-2]\ * #,##0.00_);_([$€-2]\ * \(#,##0.00\);_([$€-2]\ * "-"??_);_(@_)</c:formatCode>
                <c:ptCount val="7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500</c:v>
                </c:pt>
                <c:pt idx="4">
                  <c:v>5000</c:v>
                </c:pt>
                <c:pt idx="5">
                  <c:v>300</c:v>
                </c:pt>
                <c:pt idx="6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BBA3-45E5-8A01-15F5458E38D9}"/>
            </c:ext>
          </c:extLst>
        </c:ser>
        <c:ser>
          <c:idx val="12"/>
          <c:order val="12"/>
          <c:tx>
            <c:strRef>
              <c:f>'Budget 19'!$O$21</c:f>
              <c:strCache>
                <c:ptCount val="1"/>
                <c:pt idx="0">
                  <c:v>Yearly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9-7CF5-41EE-B6EF-45B06B3986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B-7CF5-41EE-B6EF-45B06B3986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D-7CF5-41EE-B6EF-45B06B3986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AF-7CF5-41EE-B6EF-45B06B39865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1-7CF5-41EE-B6EF-45B06B39865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3-7CF5-41EE-B6EF-45B06B39865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B5-7CF5-41EE-B6EF-45B06B3986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19'!$B$22:$B$28</c:f>
              <c:strCache>
                <c:ptCount val="7"/>
                <c:pt idx="0">
                  <c:v>Internet bill</c:v>
                </c:pt>
                <c:pt idx="1">
                  <c:v>Gym Fee</c:v>
                </c:pt>
                <c:pt idx="2">
                  <c:v>Swimming Fee</c:v>
                </c:pt>
                <c:pt idx="3">
                  <c:v>Bank fee</c:v>
                </c:pt>
                <c:pt idx="4">
                  <c:v>Rent</c:v>
                </c:pt>
                <c:pt idx="5">
                  <c:v>Cable fee</c:v>
                </c:pt>
                <c:pt idx="6">
                  <c:v>Fixed Monthly Expenses</c:v>
                </c:pt>
              </c:strCache>
            </c:strRef>
          </c:cat>
          <c:val>
            <c:numRef>
              <c:f>'Budget 19'!$O$22:$O$28</c:f>
              <c:numCache>
                <c:formatCode>_([$€-2]\ * #,##0.00_);_([$€-2]\ * \(#,##0.00\);_([$€-2]\ * "-"??_);_(@_)</c:formatCode>
                <c:ptCount val="7"/>
                <c:pt idx="0">
                  <c:v>12000</c:v>
                </c:pt>
                <c:pt idx="1">
                  <c:v>14400</c:v>
                </c:pt>
                <c:pt idx="2">
                  <c:v>9600</c:v>
                </c:pt>
                <c:pt idx="3">
                  <c:v>6000</c:v>
                </c:pt>
                <c:pt idx="4">
                  <c:v>60000</c:v>
                </c:pt>
                <c:pt idx="5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BBA3-45E5-8A01-15F5458E38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u="sng"/>
              <a:t>INCOME</a:t>
            </a:r>
          </a:p>
        </c:rich>
      </c:tx>
      <c:layout>
        <c:manualLayout>
          <c:xMode val="edge"/>
          <c:yMode val="edge"/>
          <c:x val="0.42585801774778154"/>
          <c:y val="2.3494849632962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7581036745406825"/>
          <c:w val="0.65346653543307087"/>
          <c:h val="0.75474518810148727"/>
        </c:manualLayout>
      </c:layout>
      <c:pie3DChart>
        <c:varyColors val="1"/>
        <c:ser>
          <c:idx val="0"/>
          <c:order val="0"/>
          <c:tx>
            <c:strRef>
              <c:f>'Budget 19'!$C$32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C11-4ED4-A14B-B6414CFA8BB2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C11-4ED4-A14B-B6414CFA8BB2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CC11-4ED4-A14B-B6414CFA8BB2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CC11-4ED4-A14B-B6414CFA8BB2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CC11-4ED4-A14B-B6414CFA8BB2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19'!$C$33:$C$37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1-4ED4-A14B-B6414CFA8BB2}"/>
            </c:ext>
          </c:extLst>
        </c:ser>
        <c:ser>
          <c:idx val="1"/>
          <c:order val="1"/>
          <c:tx>
            <c:strRef>
              <c:f>'Budget 19'!$D$32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CC11-4ED4-A14B-B6414CFA8BB2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A5A5A5"/>
                  </a:solidFill>
                  <a:round/>
                </a:ln>
                <a:effectLst>
                  <a:outerShdw blurRad="50800" dist="38100" dir="2700000" algn="tl" rotWithShape="0">
                    <a:srgbClr val="A5A5A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CC11-4ED4-A14B-B6414CFA8BB2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A5A5A5"/>
                  </a:solidFill>
                  <a:round/>
                </a:ln>
                <a:effectLst>
                  <a:outerShdw blurRad="50800" dist="38100" dir="2700000" algn="tl" rotWithShape="0">
                    <a:srgbClr val="A5A5A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CC11-4ED4-A14B-B6414CFA8BB2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A5A5A5"/>
                  </a:solidFill>
                  <a:round/>
                </a:ln>
                <a:effectLst>
                  <a:outerShdw blurRad="50800" dist="38100" dir="2700000" algn="tl" rotWithShape="0">
                    <a:srgbClr val="A5A5A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CC11-4ED4-A14B-B6414CFA8BB2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A5A5A5"/>
                  </a:solidFill>
                  <a:round/>
                </a:ln>
                <a:effectLst>
                  <a:outerShdw blurRad="50800" dist="38100" dir="2700000" algn="tl" rotWithShape="0">
                    <a:srgbClr val="A5A5A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CC11-4ED4-A14B-B6414CFA8BB2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A5A5A5"/>
                  </a:solidFill>
                  <a:round/>
                </a:ln>
                <a:effectLst>
                  <a:outerShdw blurRad="50800" dist="38100" dir="2700000" algn="tl" rotWithShape="0">
                    <a:srgbClr val="A5A5A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19'!$D$33:$D$37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1-4ED4-A14B-B6414CFA8BB2}"/>
            </c:ext>
          </c:extLst>
        </c:ser>
        <c:ser>
          <c:idx val="2"/>
          <c:order val="2"/>
          <c:tx>
            <c:strRef>
              <c:f>'Budget 19'!$E$32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C11-4ED4-A14B-B6414CFA8BB2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CC11-4ED4-A14B-B6414CFA8BB2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CC11-4ED4-A14B-B6414CFA8BB2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CC11-4ED4-A14B-B6414CFA8BB2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CC11-4ED4-A14B-B6414CFA8BB2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19'!$E$33:$E$37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1-4ED4-A14B-B6414CFA8BB2}"/>
            </c:ext>
          </c:extLst>
        </c:ser>
        <c:ser>
          <c:idx val="3"/>
          <c:order val="3"/>
          <c:tx>
            <c:strRef>
              <c:f>'Budget 19'!$F$32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CC11-4ED4-A14B-B6414CFA8BB2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CC11-4ED4-A14B-B6414CFA8BB2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CC11-4ED4-A14B-B6414CFA8BB2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CC11-4ED4-A14B-B6414CFA8BB2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CC11-4ED4-A14B-B6414CFA8BB2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19'!$F$33:$F$37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1-4ED4-A14B-B6414CFA8BB2}"/>
            </c:ext>
          </c:extLst>
        </c:ser>
        <c:ser>
          <c:idx val="4"/>
          <c:order val="4"/>
          <c:tx>
            <c:strRef>
              <c:f>'Budget 19'!$G$32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C11-4ED4-A14B-B6414CFA8BB2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A5A5A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A5A5A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CC11-4ED4-A14B-B6414CFA8BB2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A5A5A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A5A5A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CC11-4ED4-A14B-B6414CFA8BB2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A5A5A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A5A5A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CC11-4ED4-A14B-B6414CFA8BB2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A5A5A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A5A5A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CC11-4ED4-A14B-B6414CFA8BB2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A5A5A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A5A5A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19'!$G$33:$G$37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1-4ED4-A14B-B6414CFA8BB2}"/>
            </c:ext>
          </c:extLst>
        </c:ser>
        <c:ser>
          <c:idx val="5"/>
          <c:order val="5"/>
          <c:tx>
            <c:strRef>
              <c:f>'Budget 19'!$H$32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CC11-4ED4-A14B-B6414CFA8BB2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CC11-4ED4-A14B-B6414CFA8BB2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CC11-4ED4-A14B-B6414CFA8BB2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CC11-4ED4-A14B-B6414CFA8BB2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CC11-4ED4-A14B-B6414CFA8BB2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19'!$H$33:$H$37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1-4ED4-A14B-B6414CFA8BB2}"/>
            </c:ext>
          </c:extLst>
        </c:ser>
        <c:ser>
          <c:idx val="6"/>
          <c:order val="6"/>
          <c:tx>
            <c:strRef>
              <c:f>'Budget 19'!$I$32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C11-4ED4-A14B-B6414CFA8BB2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CC11-4ED4-A14B-B6414CFA8BB2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CC11-4ED4-A14B-B6414CFA8BB2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CC11-4ED4-A14B-B6414CFA8BB2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CC11-4ED4-A14B-B6414CFA8BB2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>
                      <a:lumMod val="6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60000"/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19'!$I$33:$I$37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11-4ED4-A14B-B6414CFA8BB2}"/>
            </c:ext>
          </c:extLst>
        </c:ser>
        <c:ser>
          <c:idx val="7"/>
          <c:order val="7"/>
          <c:tx>
            <c:strRef>
              <c:f>'Budget 19'!$J$32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19'!$J$33:$J$37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11-4ED4-A14B-B6414CFA8BB2}"/>
            </c:ext>
          </c:extLst>
        </c:ser>
        <c:ser>
          <c:idx val="8"/>
          <c:order val="8"/>
          <c:tx>
            <c:strRef>
              <c:f>'Budget 19'!$K$32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19'!$K$33:$K$37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11-4ED4-A14B-B6414CFA8BB2}"/>
            </c:ext>
          </c:extLst>
        </c:ser>
        <c:ser>
          <c:idx val="9"/>
          <c:order val="9"/>
          <c:tx>
            <c:strRef>
              <c:f>'Budget 19'!$L$32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19'!$L$33:$L$37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11-4ED4-A14B-B6414CFA8BB2}"/>
            </c:ext>
          </c:extLst>
        </c:ser>
        <c:ser>
          <c:idx val="10"/>
          <c:order val="10"/>
          <c:tx>
            <c:strRef>
              <c:f>'Budget 19'!$M$32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19'!$M$33:$M$37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11-4ED4-A14B-B6414CFA8BB2}"/>
            </c:ext>
          </c:extLst>
        </c:ser>
        <c:ser>
          <c:idx val="11"/>
          <c:order val="11"/>
          <c:tx>
            <c:strRef>
              <c:f>'Budget 19'!$N$32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19'!$N$33:$N$37</c:f>
              <c:numCache>
                <c:formatCode>_([$€-2]\ * #,##0.00_);_([$€-2]\ * \(#,##0.00\);_([$€-2]\ * "-"??_);_(@_)</c:formatCode>
                <c:ptCount val="5"/>
                <c:pt idx="0">
                  <c:v>5000</c:v>
                </c:pt>
                <c:pt idx="1">
                  <c:v>20000</c:v>
                </c:pt>
                <c:pt idx="2">
                  <c:v>1500</c:v>
                </c:pt>
                <c:pt idx="4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11-4ED4-A14B-B6414CFA8BB2}"/>
            </c:ext>
          </c:extLst>
        </c:ser>
        <c:ser>
          <c:idx val="12"/>
          <c:order val="12"/>
          <c:tx>
            <c:strRef>
              <c:f>'Budget 19'!$O$32</c:f>
              <c:strCache>
                <c:ptCount val="1"/>
                <c:pt idx="0">
                  <c:v>Yearly 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C11-4ED4-A14B-B6414CFA8BB2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A-CC11-4ED4-A14B-B6414CFA8BB2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C11-4ED4-A14B-B6414CFA8BB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CC11-4ED4-A14B-B6414CFA8BB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C11-4ED4-A14B-B6414CFA8BB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C11-4ED4-A14B-B6414CFA8BB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C11-4ED4-A14B-B6414CFA8BB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C11-4ED4-A14B-B6414CFA8BB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C11-4ED4-A14B-B6414CFA8BB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C11-4ED4-A14B-B6414CFA8B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60000"/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19'!$B$33:$B$37</c:f>
              <c:strCache>
                <c:ptCount val="5"/>
                <c:pt idx="0">
                  <c:v>Salary</c:v>
                </c:pt>
                <c:pt idx="1">
                  <c:v>Web Designing</c:v>
                </c:pt>
                <c:pt idx="2">
                  <c:v>Cash Prizes</c:v>
                </c:pt>
                <c:pt idx="4">
                  <c:v>Monthly Total Income</c:v>
                </c:pt>
              </c:strCache>
            </c:strRef>
          </c:cat>
          <c:val>
            <c:numRef>
              <c:f>'Budget 19'!$O$33:$O$37</c:f>
              <c:numCache>
                <c:formatCode>_([$€-2]\ * #,##0.00_);_([$€-2]\ * \(#,##0.00\);_([$€-2]\ * "-"??_);_(@_)</c:formatCode>
                <c:ptCount val="5"/>
                <c:pt idx="0">
                  <c:v>60000</c:v>
                </c:pt>
                <c:pt idx="1">
                  <c:v>240000</c:v>
                </c:pt>
                <c:pt idx="2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11-4ED4-A14B-B6414CFA8B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45</xdr:row>
      <xdr:rowOff>19049</xdr:rowOff>
    </xdr:from>
    <xdr:to>
      <xdr:col>6</xdr:col>
      <xdr:colOff>828674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CE81A-23D3-4994-AADC-F30DD057A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45</xdr:row>
      <xdr:rowOff>9525</xdr:rowOff>
    </xdr:from>
    <xdr:to>
      <xdr:col>15</xdr:col>
      <xdr:colOff>28575</xdr:colOff>
      <xdr:row>60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16481-D820-419A-9310-FA22DCE5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14286</xdr:rowOff>
    </xdr:from>
    <xdr:to>
      <xdr:col>7</xdr:col>
      <xdr:colOff>714375</xdr:colOff>
      <xdr:row>78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F315E-46CB-49A1-9518-292CDCB0F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DF940-381D-49CC-A2FA-7BD5D52A3968}" name="Table1" displayName="Table1" ref="B3:O17" totalsRowShown="0" headerRowDxfId="350" dataDxfId="348" headerRowBorderDxfId="349" tableBorderDxfId="347" totalsRowBorderDxfId="346">
  <autoFilter ref="B3:O17" xr:uid="{494355B2-2233-4A64-8C88-9775CFBDB552}"/>
  <tableColumns count="14">
    <tableColumn id="1" xr3:uid="{57DAA5ED-B482-45A4-98FB-E726DC43EA20}" name="Variable Expenses" dataDxfId="345"/>
    <tableColumn id="21" xr3:uid="{DE42B4E2-D041-4D03-B765-D33B0874DF83}" name="January" dataDxfId="344"/>
    <tableColumn id="20" xr3:uid="{315E5F0C-D672-4285-8D0D-9B6D7F00D7BA}" name="February" dataDxfId="343"/>
    <tableColumn id="19" xr3:uid="{886594B0-E1A1-4BC2-BFD4-40B79310EB9E}" name="March" dataDxfId="342"/>
    <tableColumn id="18" xr3:uid="{DFF2838C-AB4E-42F4-AFEF-CD2600B65ED1}" name="April" dataDxfId="341"/>
    <tableColumn id="17" xr3:uid="{C2180656-A951-4863-9F9E-32A17515C18D}" name="May" dataDxfId="340"/>
    <tableColumn id="16" xr3:uid="{E7F14D99-2C4B-4533-9B34-5663A315B9E2}" name="June" dataDxfId="339"/>
    <tableColumn id="2" xr3:uid="{2D35CBD5-8B94-46F0-9382-3FA55EE01453}" name="July" dataDxfId="338"/>
    <tableColumn id="22" xr3:uid="{AFFF1A37-6130-41E0-A355-7D2714CEFAA6}" name="August" dataDxfId="337"/>
    <tableColumn id="3" xr3:uid="{AC6E6A52-DCF7-42FB-8264-9EC196A41F20}" name="September" dataDxfId="336"/>
    <tableColumn id="4" xr3:uid="{1B4F281F-0CBA-480B-ADD4-1577F42ABFAD}" name="October" dataDxfId="335"/>
    <tableColumn id="5" xr3:uid="{81F99BB4-FFCC-4398-AC6E-2E3616AC6646}" name="November" dataDxfId="334"/>
    <tableColumn id="6" xr3:uid="{7B74D841-BA82-466A-9DBC-921C8013682A}" name="December" dataDxfId="333"/>
    <tableColumn id="7" xr3:uid="{1E27C591-AB41-4C4F-A87D-C1A50FE4E525}" name="Yearly Total" dataDxfId="3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D78F2A-BD16-4A8D-A149-63245C9F532F}" name="Table10" displayName="Table10" ref="B3:F17" totalsRowShown="0" headerRowDxfId="250" dataDxfId="249" tableBorderDxfId="248">
  <autoFilter ref="B3:F17" xr:uid="{A8E60F16-3A25-4743-9FC4-2D7DDAAE9C98}"/>
  <tableColumns count="5">
    <tableColumn id="1" xr3:uid="{3EDB8519-7F77-4216-A057-4C5593CD703D}" name="Variable Expenses" dataDxfId="247"/>
    <tableColumn id="2" xr3:uid="{976B7E08-E579-44D8-8AB1-3A04034454AD}" name="Category" dataDxfId="246"/>
    <tableColumn id="3" xr3:uid="{33772677-E232-4170-8EDE-1B336194D144}" name="Actual" dataDxfId="245">
      <calculatedColumnFormula>Table1[[#This Row],[March]]</calculatedColumnFormula>
    </tableColumn>
    <tableColumn id="4" xr3:uid="{3A2DCC88-C6A4-4647-BD55-1595780849D9}" name="Budget" dataDxfId="244"/>
    <tableColumn id="5" xr3:uid="{953CB0F8-5984-4D27-9A18-D176C704C380}" name="Delta" dataDxfId="243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178521-960E-4B2F-B54D-9E19F551B0BB}" name="Table11" displayName="Table11" ref="B20:F27" totalsRowShown="0" headerRowDxfId="242" dataDxfId="240" headerRowBorderDxfId="241" tableBorderDxfId="239" totalsRowBorderDxfId="238">
  <autoFilter ref="B20:F27" xr:uid="{188CBD3C-5082-42C9-8135-8E7693D4D148}"/>
  <tableColumns count="5">
    <tableColumn id="1" xr3:uid="{BBE26983-197E-4C24-A1A2-4A57768B5ABA}" name="Fixed Expenses" dataDxfId="237"/>
    <tableColumn id="2" xr3:uid="{464EF627-D2E7-4A58-B04F-1FF0B7909C3A}" name="Category" dataDxfId="236"/>
    <tableColumn id="3" xr3:uid="{1F1ADD5D-19F3-46F6-BE60-F1C3A226B127}" name="Actual" dataDxfId="235">
      <calculatedColumnFormula>'Budget 19'!E22</calculatedColumnFormula>
    </tableColumn>
    <tableColumn id="4" xr3:uid="{9635FECA-8CF7-4DCA-BC9D-DAA677330679}" name="Budget" dataDxfId="234"/>
    <tableColumn id="5" xr3:uid="{C3D8BB2C-DBE3-4345-A9D8-7AFD4AB814D0}" name="Delta" dataDxfId="233">
      <calculatedColumnFormula>(E21-D21)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9E1ACB-5817-4992-8AF5-D85BE61538D4}" name="Table12" displayName="Table12" ref="B30:C32" totalsRowShown="0" headerRowDxfId="232" dataDxfId="230" headerRowBorderDxfId="231" tableBorderDxfId="229" totalsRowBorderDxfId="228">
  <autoFilter ref="B30:C32" xr:uid="{244E8316-0568-4782-A05E-A46CF53F7036}"/>
  <tableColumns count="2">
    <tableColumn id="1" xr3:uid="{662AEDBF-FD7A-452A-916B-ADDD11414449}" name="Income" dataDxfId="227"/>
    <tableColumn id="2" xr3:uid="{8DD4BF97-972C-494C-8C99-011DAEA49931}" name="Actual" dataDxfId="226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A5CE0FA-A54B-4342-916A-86D153F80A71}" name="Table13" displayName="Table13" ref="B3:F17" totalsRowShown="0" headerRowDxfId="225" dataDxfId="223" headerRowBorderDxfId="224" tableBorderDxfId="222" totalsRowBorderDxfId="221">
  <autoFilter ref="B3:F17" xr:uid="{372BA6CB-BA1E-4BDB-B368-FA30E12B1462}"/>
  <tableColumns count="5">
    <tableColumn id="1" xr3:uid="{008A4EF9-230C-4838-BD48-2B770FA928F2}" name="Variable Expenses" dataDxfId="220"/>
    <tableColumn id="2" xr3:uid="{71760C8E-C689-4418-92C4-D442FE4D572E}" name="Category" dataDxfId="219"/>
    <tableColumn id="3" xr3:uid="{EE390106-2AC3-4CDF-86B2-6D0E51F6243D}" name="Actual" dataDxfId="218">
      <calculatedColumnFormula>Table1[[#This Row],[April]]</calculatedColumnFormula>
    </tableColumn>
    <tableColumn id="4" xr3:uid="{CF3F3212-6FB5-4779-9095-ADD3667E29D7}" name="Budget" dataDxfId="217"/>
    <tableColumn id="5" xr3:uid="{8F708264-ECEB-4C81-86A3-0DFF7171D0FB}" name="Delta" dataDxfId="216"/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A38158-4F45-42CF-B5B8-F59E246E785C}" name="Table14" displayName="Table14" ref="B20:F27" totalsRowShown="0" headerRowDxfId="215" dataDxfId="213" headerRowBorderDxfId="214" tableBorderDxfId="212" totalsRowBorderDxfId="211">
  <autoFilter ref="B20:F27" xr:uid="{91CAE087-F5F9-400C-956F-671E2AFBCA52}"/>
  <tableColumns count="5">
    <tableColumn id="1" xr3:uid="{B2EA931A-7DF6-4DD5-9941-C00B3B1EAC17}" name="Fixed Expenses" dataDxfId="210"/>
    <tableColumn id="2" xr3:uid="{7EFDE4A4-57AB-4975-919D-FA24B152C665}" name="Category" dataDxfId="209"/>
    <tableColumn id="3" xr3:uid="{13EF5FFA-2D5C-4211-9BC2-BC25D730EBCC}" name="Actual" dataDxfId="208">
      <calculatedColumnFormula>'Budget 19'!F22</calculatedColumnFormula>
    </tableColumn>
    <tableColumn id="4" xr3:uid="{39CF6D3D-40F6-4903-BBBC-90CE8FD80B99}" name="Budget" dataDxfId="207"/>
    <tableColumn id="5" xr3:uid="{80B5F9A1-8AE1-4A57-81D5-BF6B28AC0CD0}" name="Delta" dataDxfId="206">
      <calculatedColumnFormula>(E21-D21)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5A11E72-A6C4-4639-8061-60649AD0CACF}" name="Table15" displayName="Table15" ref="B30:C32" totalsRowShown="0" headerRowDxfId="205" dataDxfId="203" headerRowBorderDxfId="204" tableBorderDxfId="202" totalsRowBorderDxfId="201">
  <autoFilter ref="B30:C32" xr:uid="{0868C566-13D7-4E1E-8F33-F2E347FAB18C}"/>
  <tableColumns count="2">
    <tableColumn id="1" xr3:uid="{2FA775C6-7F32-4F53-897F-6470893CE1A8}" name="Income" dataDxfId="200"/>
    <tableColumn id="2" xr3:uid="{17D789F7-18ED-460F-969A-BC075AFABA06}" name="Actual" dataDxfId="199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D0DC9A-0173-4063-9639-EE764766693C}" name="Table16" displayName="Table16" ref="B3:F17" totalsRowShown="0" headerRowDxfId="198" dataDxfId="196" headerRowBorderDxfId="197" tableBorderDxfId="195" totalsRowBorderDxfId="194">
  <autoFilter ref="B3:F17" xr:uid="{584360BD-A577-43BC-BA32-CC5C57CF3D52}"/>
  <tableColumns count="5">
    <tableColumn id="1" xr3:uid="{58A50566-4431-4880-9911-22A8C01DFA90}" name="Variable Expenses" dataDxfId="193"/>
    <tableColumn id="2" xr3:uid="{ECA8914A-3931-4C56-81F1-667EB8C43476}" name="Category" dataDxfId="192"/>
    <tableColumn id="3" xr3:uid="{82C48D01-37F8-4AED-B523-D1C2E1D7A862}" name="Actual" dataDxfId="191">
      <calculatedColumnFormula>Table1[[#This Row],[May]]</calculatedColumnFormula>
    </tableColumn>
    <tableColumn id="4" xr3:uid="{3EF8C6DE-E888-457A-8E1D-4B205197C4EF}" name="Budget" dataDxfId="190"/>
    <tableColumn id="5" xr3:uid="{F1794273-ECBE-49B8-8656-B5E7120C7EFC}" name="Delta" dataDxfId="189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296C9C2-8FF6-43F9-86C8-3C5485BDBFC5}" name="Table17" displayName="Table17" ref="B20:F27" totalsRowShown="0" headerRowDxfId="188" dataDxfId="186" headerRowBorderDxfId="187" tableBorderDxfId="185" totalsRowBorderDxfId="184">
  <autoFilter ref="B20:F27" xr:uid="{FFFF1526-53F9-434C-A1A2-2A8CF9983E38}"/>
  <tableColumns count="5">
    <tableColumn id="1" xr3:uid="{D46381A6-FC6C-4727-85C0-FBBE68545174}" name="Fixed Expenses" dataDxfId="183"/>
    <tableColumn id="2" xr3:uid="{4989A4DD-933F-41EF-B3E4-F59DCDF2CB17}" name="Category" dataDxfId="182"/>
    <tableColumn id="3" xr3:uid="{09DD8E63-A831-4489-A447-F3FAD240B83E}" name="Actual" dataDxfId="181">
      <calculatedColumnFormula>'Budget 19'!G22</calculatedColumnFormula>
    </tableColumn>
    <tableColumn id="4" xr3:uid="{B526D5A1-A573-4B25-BCBD-4B37B343515F}" name="Budget" dataDxfId="180"/>
    <tableColumn id="5" xr3:uid="{719D81CF-DEFC-4D86-B691-0B39B29D0289}" name="Delta" dataDxfId="179">
      <calculatedColumnFormula>(E21-D21)</calculatedColumnFormula>
    </tableColumn>
  </tableColumns>
  <tableStyleInfo name="TableStyleMedium1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8EC689C-721A-4231-B22A-7C8E6EE6D66A}" name="Table18" displayName="Table18" ref="B29:C31" totalsRowShown="0" headerRowDxfId="178" dataDxfId="176" headerRowBorderDxfId="177" tableBorderDxfId="175" totalsRowBorderDxfId="174">
  <autoFilter ref="B29:C31" xr:uid="{06283247-4A2A-4D5E-BC17-AAE7E852D971}"/>
  <tableColumns count="2">
    <tableColumn id="1" xr3:uid="{B2316D0C-9F91-46E3-B52E-18977111343D}" name="Income" dataDxfId="173"/>
    <tableColumn id="2" xr3:uid="{111EEAC4-D102-4177-894A-65F0F29C52C6}" name="Actual" dataDxfId="172"/>
  </tableColumns>
  <tableStyleInfo name="TableStyleLight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12B59A1-0AE4-45D6-9DF3-C810FAC21020}" name="Table19" displayName="Table19" ref="B30:C32" totalsRowShown="0" headerRowDxfId="171" dataDxfId="169" headerRowBorderDxfId="170" tableBorderDxfId="168" totalsRowBorderDxfId="167">
  <autoFilter ref="B30:C32" xr:uid="{84F9EA6D-0858-4D8A-B7B3-B9E7EF883AA0}"/>
  <tableColumns count="2">
    <tableColumn id="1" xr3:uid="{CBDC6009-379A-4A51-86CD-67AFEAEE6DCC}" name="Income" dataDxfId="166"/>
    <tableColumn id="2" xr3:uid="{44E4EA9D-F492-47CD-BB71-0DD91C3363A9}" name="Actual" dataDxfId="165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8C7661-87CD-4676-9EBD-73491AFBD9B9}" name="Table2" displayName="Table2" ref="B21:O28" totalsRowShown="0" headerRowDxfId="331" dataDxfId="329" headerRowBorderDxfId="330" tableBorderDxfId="328" totalsRowBorderDxfId="327">
  <autoFilter ref="B21:O28" xr:uid="{0CAD78E3-C997-46A0-8CAD-9F8ED952B33E}"/>
  <tableColumns count="14">
    <tableColumn id="1" xr3:uid="{EC42BA7E-CBA1-45C9-BE5D-6DCC5999B114}" name="Fixed Expenses" dataDxfId="326"/>
    <tableColumn id="20" xr3:uid="{96A3C4CB-A2D4-4356-8CF5-4E86E67604FE}" name="January" dataDxfId="325"/>
    <tableColumn id="19" xr3:uid="{0D43AA14-5F7C-45D1-8573-1E9F33B209D1}" name="February" dataDxfId="324"/>
    <tableColumn id="18" xr3:uid="{D5E9D97B-BF6B-442A-8C91-ABFCA880CEF0}" name="March" dataDxfId="323"/>
    <tableColumn id="17" xr3:uid="{2D685EB4-AFC3-47A0-A9CD-C2C08D2A58CF}" name="April" dataDxfId="322"/>
    <tableColumn id="16" xr3:uid="{E47FFC4D-98CC-4BB9-97A0-B6A8FD7CC917}" name="May" dataDxfId="321"/>
    <tableColumn id="21" xr3:uid="{703EA284-6A78-4D4E-B47A-7D7A9A158F10}" name="June" dataDxfId="320"/>
    <tableColumn id="15" xr3:uid="{8AF0314D-B225-470A-B43F-2016AA024F1F}" name="July" dataDxfId="319"/>
    <tableColumn id="2" xr3:uid="{7BC6E524-C2AC-4C3D-B677-D5FD4DE455CC}" name="August" dataDxfId="318"/>
    <tableColumn id="3" xr3:uid="{CC088B64-E82E-4F7F-9767-9F35AA677F18}" name="September" dataDxfId="317"/>
    <tableColumn id="4" xr3:uid="{E6797DD4-F0F8-4C08-9C6D-54903D690E31}" name="October" dataDxfId="316"/>
    <tableColumn id="5" xr3:uid="{39FDF026-753E-4B83-9DC1-6B4384C2C496}" name="November" dataDxfId="315"/>
    <tableColumn id="6" xr3:uid="{A40AD3D4-9584-4852-BBAE-68EDC2813680}" name="December" dataDxfId="314"/>
    <tableColumn id="22" xr3:uid="{A8E164CB-9310-464D-8222-4F651D2D108A}" name="Yearly Total" dataDxfId="31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A5221C5-1D97-4AD6-8D9B-C7C1518734FC}" name="Table20" displayName="Table20" ref="B20:F27" totalsRowShown="0" headerRowDxfId="164" dataDxfId="162" headerRowBorderDxfId="163" tableBorderDxfId="161" totalsRowBorderDxfId="160">
  <autoFilter ref="B20:F27" xr:uid="{6C2DD6E3-BDFE-481B-AAF9-A8411145299D}"/>
  <tableColumns count="5">
    <tableColumn id="1" xr3:uid="{E03FA7BE-F956-46EC-9CCB-1260BE373358}" name="Fixed Expenses" dataDxfId="159"/>
    <tableColumn id="2" xr3:uid="{07747CE7-93BD-482D-9780-B0747D4056F1}" name="Category" dataDxfId="158"/>
    <tableColumn id="3" xr3:uid="{0CA368C0-2C06-4CB3-9043-6FC034028E3D}" name="Actual" dataDxfId="157">
      <calculatedColumnFormula>'Budget 19'!H22</calculatedColumnFormula>
    </tableColumn>
    <tableColumn id="4" xr3:uid="{110DC3B8-011D-49D8-B27E-7F0B3077EE53}" name="Budget" dataDxfId="156"/>
    <tableColumn id="5" xr3:uid="{A77B1E80-D6F4-4CFB-A8E9-7C276A50AE4F}" name="Delta" dataDxfId="155">
      <calculatedColumnFormula>(E21-D21)</calculatedColumnFormula>
    </tableColumn>
  </tableColumns>
  <tableStyleInfo name="TableStyleLight1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7D82869-C7A8-4EE3-9B65-69C6F5BB2456}" name="Table21" displayName="Table21" ref="B3:F17" totalsRowShown="0" headerRowDxfId="154" dataDxfId="152" headerRowBorderDxfId="153" tableBorderDxfId="151" totalsRowBorderDxfId="150">
  <autoFilter ref="B3:F17" xr:uid="{013864D6-7012-4857-996D-601BCEF8E9C6}"/>
  <tableColumns count="5">
    <tableColumn id="1" xr3:uid="{D4CCDB31-40E5-4871-8F63-79AB12BBFD49}" name="Variable Expenses" dataDxfId="149"/>
    <tableColumn id="2" xr3:uid="{4EDA3E20-6016-4BD6-89B7-8F1F4DA888C2}" name="Category" dataDxfId="148"/>
    <tableColumn id="3" xr3:uid="{6244F950-0D5B-49AD-B631-717ABE9CED3A}" name="Actual" dataDxfId="147">
      <calculatedColumnFormula>Table1[[#This Row],[June]]</calculatedColumnFormula>
    </tableColumn>
    <tableColumn id="4" xr3:uid="{2D0D0C1E-FBA9-4FE4-9F47-52FC328792C4}" name="Budget" dataDxfId="146"/>
    <tableColumn id="5" xr3:uid="{C198D1CF-60E0-4A09-9A98-26847A2CADEB}" name="Delta" dataDxfId="145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9CA5AF9-7DC7-4FA8-AB47-46EBAEF2D5EE}" name="Table22" displayName="Table22" ref="B30:C32" totalsRowShown="0" headerRowDxfId="144" dataDxfId="142" headerRowBorderDxfId="143" tableBorderDxfId="141" totalsRowBorderDxfId="140">
  <autoFilter ref="B30:C32" xr:uid="{5362E277-09A0-41E8-8E7C-6C0B451A45B0}"/>
  <tableColumns count="2">
    <tableColumn id="1" xr3:uid="{BCE3D783-5995-4FAB-8A16-C3EE4C7EF10C}" name="Income" dataDxfId="139"/>
    <tableColumn id="2" xr3:uid="{FC1A20F5-1A39-4E88-97AF-FEC18BE41807}" name="Actual" dataDxfId="138"/>
  </tableColumns>
  <tableStyleInfo name="TableStyleLight1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8B6F7BF-17BB-4A3F-956B-C4FDC0722291}" name="Table23" displayName="Table23" ref="B3:F17" totalsRowShown="0" headerRowDxfId="137" dataDxfId="135" headerRowBorderDxfId="136" tableBorderDxfId="134" totalsRowBorderDxfId="133">
  <autoFilter ref="B3:F17" xr:uid="{74046E4B-689E-4967-B2CD-F1A0D45985A5}"/>
  <tableColumns count="5">
    <tableColumn id="1" xr3:uid="{D828F6A9-75F0-4324-B7DA-051FD71A22D3}" name="Variable Expenses" dataDxfId="132"/>
    <tableColumn id="2" xr3:uid="{45784FC8-C0AC-47C5-AFBD-C8C0C8C2B685}" name="Category" dataDxfId="131"/>
    <tableColumn id="3" xr3:uid="{0C504119-72AE-42CA-A498-77C58F98CA7F}" name="Actual" dataDxfId="130">
      <calculatedColumnFormula>Table1[[#This Row],[June]]</calculatedColumnFormula>
    </tableColumn>
    <tableColumn id="4" xr3:uid="{2BC5F276-FB3F-40B2-BA09-4B4C505A024C}" name="Budget" dataDxfId="129"/>
    <tableColumn id="5" xr3:uid="{F2DD34D8-7FA2-4A91-B683-1F8D1D33D9F7}" name="Delta" dataDxfId="128"/>
  </tableColumns>
  <tableStyleInfo name="TableStyleMedium2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6EE3757-F0CF-4738-92B2-6197CE6F847E}" name="Table24" displayName="Table24" ref="B3:F17" totalsRowShown="0" headerRowDxfId="8" dataDxfId="7" headerRowBorderDxfId="127" tableBorderDxfId="126" totalsRowBorderDxfId="125">
  <autoFilter ref="B3:F17" xr:uid="{A7F9FF85-3363-41AC-BE4D-4FD2B9E56C78}"/>
  <tableColumns count="5">
    <tableColumn id="1" xr3:uid="{679DBA40-91C5-4DC8-85C1-3FBF4DFF51D9}" name="Variable Expenses" dataDxfId="13"/>
    <tableColumn id="2" xr3:uid="{4EDFD510-415F-4ED9-B687-52350347F7BF}" name="Category" dataDxfId="12"/>
    <tableColumn id="3" xr3:uid="{8432E4D9-2C44-402B-99DD-1EA5E3835911}" name="Actual" dataDxfId="11"/>
    <tableColumn id="4" xr3:uid="{C36F6F35-DD80-4B75-AD26-F7274B6FFB27}" name="Budget" dataDxfId="10"/>
    <tableColumn id="5" xr3:uid="{943D5B42-C302-4EB0-98C0-60F9D8457E05}" name="Delta" dataDxfId="9"/>
  </tableColumns>
  <tableStyleInfo name="TableStyleLight1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566A31C-7026-4B65-9535-B5433176230C}" name="Table25" displayName="Table25" ref="B20:F27" totalsRowShown="0" headerRowDxfId="1" dataDxfId="0" headerRowBorderDxfId="124" tableBorderDxfId="123" totalsRowBorderDxfId="122">
  <autoFilter ref="B20:F27" xr:uid="{6425F7D0-C2CC-4913-92FD-4BE707B1AAF6}"/>
  <tableColumns count="5">
    <tableColumn id="1" xr3:uid="{1CD532E7-2749-4214-BEA3-7244E25FBC68}" name="Fixed Expenses" dataDxfId="6"/>
    <tableColumn id="2" xr3:uid="{AA9C456A-F0C1-4C3A-8FB0-19726B94143C}" name="Category" dataDxfId="5"/>
    <tableColumn id="3" xr3:uid="{983A46D7-C750-43E2-BFFF-45C123F2B44A}" name="Actual" dataDxfId="4">
      <calculatedColumnFormula>'Budget 19'!J22</calculatedColumnFormula>
    </tableColumn>
    <tableColumn id="4" xr3:uid="{3231BEC5-E1CA-442F-B6F9-FB3AA19B25B6}" name="Budget" dataDxfId="3"/>
    <tableColumn id="5" xr3:uid="{76D4A82A-DAE0-4F2A-BEA7-A87378765F60}" name="Delta" dataDxfId="2">
      <calculatedColumnFormula>(E21-D21)</calculatedColumnFormula>
    </tableColumn>
  </tableColumns>
  <tableStyleInfo name="TableStyleLight1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6BB4753-8035-40BD-B5D1-907915E43A9C}" name="Table939" displayName="Table939" ref="B30:C32" totalsRowShown="0" headerRowDxfId="121" dataDxfId="120">
  <autoFilter ref="B30:C32" xr:uid="{894A9A24-0A44-40E1-85BC-443F0CD99494}"/>
  <tableColumns count="2">
    <tableColumn id="1" xr3:uid="{0E794BA8-87BE-4A2D-85C0-F0A9F4887776}" name="Income" dataDxfId="119"/>
    <tableColumn id="2" xr3:uid="{955BB034-01CE-4A8D-8C5B-12C291AFC948}" name="Actual" dataDxfId="118"/>
  </tableColumns>
  <tableStyleInfo name="TableStyleMedium1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9C89CE3-3082-479D-9053-6E5CFF4E8642}" name="Table26" displayName="Table26" ref="B30:C32" totalsRowShown="0" headerRowDxfId="117" dataDxfId="115" headerRowBorderDxfId="116" tableBorderDxfId="114" totalsRowBorderDxfId="113">
  <autoFilter ref="B30:C32" xr:uid="{E0949968-D0AA-4612-BB8A-F0C0C8277E61}"/>
  <tableColumns count="2">
    <tableColumn id="1" xr3:uid="{EF4452BE-F04E-43FE-86AA-C6401B16C9D4}" name="Income" dataDxfId="112"/>
    <tableColumn id="2" xr3:uid="{4E32CAFF-3EAA-4B75-83D6-7FD934B63AFC}" name="Actual" dataDxfId="111"/>
  </tableColumns>
  <tableStyleInfo name="TableStyleLight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2A60F6E-00A9-41C2-ACD8-B7BD97AE8FBF}" name="Table27" displayName="Table27" ref="B20:F27" totalsRowShown="0" headerRowDxfId="110" dataDxfId="108" headerRowBorderDxfId="109" tableBorderDxfId="107" totalsRowBorderDxfId="106">
  <autoFilter ref="B20:F27" xr:uid="{D1AD0FE9-B8B9-4010-84D2-19C417DC1B47}"/>
  <tableColumns count="5">
    <tableColumn id="1" xr3:uid="{5C989A0B-AAF5-415A-9CE2-BB15837C6384}" name="Fixed Expenses" dataDxfId="105"/>
    <tableColumn id="2" xr3:uid="{F6C98398-A17E-4C56-9AB9-7CEFE373E497}" name="Category" dataDxfId="104"/>
    <tableColumn id="3" xr3:uid="{711159E4-60F7-4ADD-83F3-600FA6703165}" name="Actual" dataDxfId="103">
      <calculatedColumnFormula>'Budget 19'!K22</calculatedColumnFormula>
    </tableColumn>
    <tableColumn id="4" xr3:uid="{5EF61CB5-43B5-4241-9FEA-F9A702EEFBE9}" name="Budget" dataDxfId="102"/>
    <tableColumn id="5" xr3:uid="{E5D4C0BE-7057-4E1A-A202-7CB49F7D3866}" name="Delta" dataDxfId="101">
      <calculatedColumnFormula>(E21-D21)</calculatedColumnFormula>
    </tableColumn>
  </tableColumns>
  <tableStyleInfo name="TableStyleLight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AEEF0B6-AB32-4987-8C54-E74A5AC0B5D0}" name="Table28" displayName="Table28" ref="B3:F17" totalsRowShown="0" headerRowDxfId="100" dataDxfId="98" headerRowBorderDxfId="99" tableBorderDxfId="97" totalsRowBorderDxfId="96">
  <autoFilter ref="B3:F17" xr:uid="{09D5852F-F6C7-45CA-9FCE-917B76F3FD84}"/>
  <tableColumns count="5">
    <tableColumn id="1" xr3:uid="{39BC5F44-C2A0-41E8-9100-135593CF0568}" name="Variable Expenses" dataDxfId="95"/>
    <tableColumn id="2" xr3:uid="{0166A1A5-BA78-4B62-9A17-F5E0FE441B3C}" name="Category" dataDxfId="94"/>
    <tableColumn id="3" xr3:uid="{FBF319FA-1B24-4840-8F76-2DBE7726646B}" name="Actual" dataDxfId="93">
      <calculatedColumnFormula>Table1[[#This Row],[September]]</calculatedColumnFormula>
    </tableColumn>
    <tableColumn id="4" xr3:uid="{0B397CFF-1C5A-4A5B-AD5A-222ACDB903EA}" name="Budget" dataDxfId="92"/>
    <tableColumn id="5" xr3:uid="{01E0DF1C-04FD-48CE-8EAE-880520227E87}" name="Delta" dataDxfId="91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CD4AE5-D592-46BF-B9D6-0CBB8E021A81}" name="Table3" displayName="Table3" ref="B32:O37" totalsRowShown="0" headerRowDxfId="312" dataDxfId="310" headerRowBorderDxfId="311" tableBorderDxfId="309" totalsRowBorderDxfId="308">
  <autoFilter ref="B32:O37" xr:uid="{D8076A4A-E700-4D48-A271-F05072D51B0C}"/>
  <tableColumns count="14">
    <tableColumn id="1" xr3:uid="{162EBFB4-2DC2-460E-9FB9-B75CE3AF48E8}" name="Income" dataDxfId="307"/>
    <tableColumn id="20" xr3:uid="{E7C878C8-67CD-4B03-8B14-C2615EAECD77}" name="January" dataDxfId="306"/>
    <tableColumn id="19" xr3:uid="{E3ABC92B-7FBC-49CF-8382-4F34B012D032}" name="February" dataDxfId="305"/>
    <tableColumn id="18" xr3:uid="{41CD005B-D0C0-497A-85AE-907CC2235C72}" name="March" dataDxfId="304"/>
    <tableColumn id="17" xr3:uid="{CA2A974D-7E70-4A1C-A7EF-B22DA153CC0F}" name="April" dataDxfId="303"/>
    <tableColumn id="16" xr3:uid="{99F6D785-4B56-4780-8053-AE259E5A2651}" name="May" dataDxfId="302"/>
    <tableColumn id="21" xr3:uid="{BCF62D4E-E1C8-4470-8F5F-1D9EDB7A21AF}" name="June" dataDxfId="301"/>
    <tableColumn id="15" xr3:uid="{B0717B27-AFE3-4EB9-8CF1-6F8077E99DC5}" name="July" dataDxfId="300"/>
    <tableColumn id="2" xr3:uid="{68471665-E6B2-4408-8350-D69B3911EF07}" name="August" dataDxfId="299"/>
    <tableColumn id="3" xr3:uid="{82A46C4E-5131-467A-9F59-189551EE6DC5}" name="September" dataDxfId="298"/>
    <tableColumn id="4" xr3:uid="{2C870198-7A96-4029-8425-FC6563982985}" name="October" dataDxfId="297"/>
    <tableColumn id="5" xr3:uid="{4B214005-7D4F-4C56-9EB3-9CFE73F2EE08}" name="November" dataDxfId="296"/>
    <tableColumn id="6" xr3:uid="{62DAB096-FA50-4CA9-9BAD-61FD47454AEF}" name="December" dataDxfId="295"/>
    <tableColumn id="7" xr3:uid="{C7BB15ED-2708-432C-ADD1-BF5A3DB91B1D}" name="Yearly Total" dataDxfId="2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8BB5BBD-DB55-42D6-8D53-8F8F306ACCF8}" name="Table29" displayName="Table29" ref="B3:F17" totalsRowShown="0" headerRowDxfId="90" dataDxfId="89" tableBorderDxfId="88">
  <autoFilter ref="B3:F17" xr:uid="{E5F2630A-59A3-4EA6-A436-11B536933C4E}"/>
  <tableColumns count="5">
    <tableColumn id="1" xr3:uid="{D7D27D29-CF25-42CD-9C90-393F50BB2F9F}" name="Variable Expenses" dataDxfId="87"/>
    <tableColumn id="2" xr3:uid="{D878F878-BA1D-482E-BEE5-76C108C0CF14}" name="Category" dataDxfId="86"/>
    <tableColumn id="3" xr3:uid="{42A4DCC8-63E3-42DE-A354-F1D0BB2E95D4}" name="Actual" dataDxfId="85"/>
    <tableColumn id="4" xr3:uid="{9664AF8F-C8ED-4A40-83AA-47A824BE93F7}" name="Budget" dataDxfId="84"/>
    <tableColumn id="5" xr3:uid="{EEC6DA67-C1E3-4617-BA98-DC93E58B4F4F}" name="Delta" dataDxfId="83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4CCE3A-A9C6-4862-BA1A-32A48371DB7A}" name="Table30" displayName="Table30" ref="B20:F27" totalsRowShown="0" headerRowDxfId="82" dataDxfId="80" headerRowBorderDxfId="81" tableBorderDxfId="79" totalsRowBorderDxfId="78">
  <autoFilter ref="B20:F27" xr:uid="{F9AA13D7-50B2-4961-B8BC-AA78B552EF8C}"/>
  <tableColumns count="5">
    <tableColumn id="1" xr3:uid="{4A8C85C9-850A-40BB-A030-F2F0C895686A}" name="Fixed Expenses" dataDxfId="77"/>
    <tableColumn id="2" xr3:uid="{E8EFB315-7C1A-424A-8D67-18F211BBEEB0}" name="Category" dataDxfId="76"/>
    <tableColumn id="3" xr3:uid="{2B429B55-1E62-4441-B802-764D98598E0A}" name="Actual" dataDxfId="75">
      <calculatedColumnFormula>'Budget 19'!L22</calculatedColumnFormula>
    </tableColumn>
    <tableColumn id="4" xr3:uid="{0A14A3AF-1CAF-4437-A218-DC2483BC2303}" name="Budget" dataDxfId="74"/>
    <tableColumn id="5" xr3:uid="{4D803FB1-7507-4645-B2E6-A5D34ABB62B3}" name="Delta" dataDxfId="73">
      <calculatedColumnFormula>(E21-D21)</calculatedColumnFormula>
    </tableColumn>
  </tableColumns>
  <tableStyleInfo name="TableStyleLight1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AD597F7-978E-450C-B617-2C5EFFC20325}" name="Table31" displayName="Table31" ref="B30:C32" totalsRowShown="0" headerRowDxfId="72" dataDxfId="71" tableBorderDxfId="70">
  <autoFilter ref="B30:C32" xr:uid="{4D03F3B9-C01C-40DD-A92F-401F5752E090}"/>
  <tableColumns count="2">
    <tableColumn id="1" xr3:uid="{8A745ED9-E715-4BB8-AE30-330B28F2E24A}" name="Income" dataDxfId="69"/>
    <tableColumn id="2" xr3:uid="{190310E9-5419-4897-9562-74BE699CF18F}" name="Actual" dataDxfId="68"/>
  </tableColumns>
  <tableStyleInfo name="TableStyleMedium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872BC38-A4C5-436B-8B0D-771957603500}" name="Table32" displayName="Table32" ref="B3:F17" totalsRowShown="0" headerRowDxfId="67" dataDxfId="65" headerRowBorderDxfId="66" tableBorderDxfId="64" totalsRowBorderDxfId="63">
  <autoFilter ref="B3:F17" xr:uid="{545AFF08-FFAB-4AF5-B3BD-2B52C05721C6}"/>
  <tableColumns count="5">
    <tableColumn id="1" xr3:uid="{1EA55552-F7FD-44C8-A33B-DEFD16DFA0FC}" name="Variable Expenses" dataDxfId="62"/>
    <tableColumn id="2" xr3:uid="{7D4B5464-70E0-4CF2-99F9-E66B3B63FA45}" name="Category" dataDxfId="61"/>
    <tableColumn id="3" xr3:uid="{658B8F12-8CD9-44E6-A7E1-E56146FB3FB5}" name="Actual" dataDxfId="60">
      <calculatedColumnFormula>Table1[[#This Row],[November]]</calculatedColumnFormula>
    </tableColumn>
    <tableColumn id="4" xr3:uid="{C53E77FE-7AE8-4559-B0F2-738C6B70E5CB}" name="Budget" dataDxfId="59"/>
    <tableColumn id="5" xr3:uid="{75745DF3-1387-48A9-9418-E1069DF584E4}" name="Delta" dataDxfId="58">
      <calculatedColumnFormula>(E4-D4)</calculatedColumnFormula>
    </tableColumn>
  </tableColumns>
  <tableStyleInfo name="TableStyleLight1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3B02EDB-6EFD-4A0F-969C-A66397695633}" name="Table33" displayName="Table33" ref="B20:F27" totalsRowShown="0" headerRowDxfId="57" dataDxfId="55" headerRowBorderDxfId="56" tableBorderDxfId="54" totalsRowBorderDxfId="53">
  <autoFilter ref="B20:F27" xr:uid="{90402828-D0E0-4F98-9928-A805B0189A9D}"/>
  <tableColumns count="5">
    <tableColumn id="1" xr3:uid="{4E8EBB88-6FC0-4327-A090-BC99D0C4D9A8}" name="Fixed Expenses" dataDxfId="52"/>
    <tableColumn id="2" xr3:uid="{F52FCB0E-61C6-4E2F-97EC-F447548D0DDD}" name="Category" dataDxfId="51"/>
    <tableColumn id="3" xr3:uid="{0B1C9B46-2619-486C-B171-89A8CC4F4DB3}" name="Actual" dataDxfId="50">
      <calculatedColumnFormula>'Budget 19'!M22</calculatedColumnFormula>
    </tableColumn>
    <tableColumn id="4" xr3:uid="{005CFA44-6749-4636-9B14-8C6ECBA5CF0F}" name="Budget" dataDxfId="49"/>
    <tableColumn id="5" xr3:uid="{96112F91-727D-4B64-B525-F16FAD416C62}" name="Delta" dataDxfId="48">
      <calculatedColumnFormula>(E21-D21)</calculatedColumnFormula>
    </tableColumn>
  </tableColumns>
  <tableStyleInfo name="TableStyleLight1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30C7DD2-DF34-41EA-A67D-9DE226063615}" name="Table2635" displayName="Table2635" ref="B31:C33" totalsRowShown="0" headerRowDxfId="47" dataDxfId="45" headerRowBorderDxfId="46" tableBorderDxfId="44" totalsRowBorderDxfId="43">
  <autoFilter ref="B31:C33" xr:uid="{C41DA9F5-A319-48A9-B6F6-6165E3C1256A}"/>
  <tableColumns count="2">
    <tableColumn id="1" xr3:uid="{6437361C-1699-42E6-ABE3-5137F0EDC4C6}" name="Income" dataDxfId="42"/>
    <tableColumn id="2" xr3:uid="{8497EB26-5427-43F8-87FD-EA1F25B490AA}" name="Actual" dataDxfId="41"/>
  </tableColumns>
  <tableStyleInfo name="TableStyleLight1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C09A36A-E063-4A7E-93DA-3878C16E9B29}" name="Table35" displayName="Table35" ref="B3:F17" totalsRowShown="0" headerRowDxfId="40" dataDxfId="38" headerRowBorderDxfId="39" tableBorderDxfId="37" totalsRowBorderDxfId="36">
  <autoFilter ref="B3:F17" xr:uid="{ED31063F-D146-4946-9334-202393A5A8CB}"/>
  <tableColumns count="5">
    <tableColumn id="1" xr3:uid="{285BA178-647E-4DAB-BDCC-2B450A46E2A3}" name="Variable Expenses" dataDxfId="35"/>
    <tableColumn id="2" xr3:uid="{5B5374A3-9ED6-42A1-954B-389610E1381A}" name="Category" dataDxfId="34"/>
    <tableColumn id="3" xr3:uid="{B882D2EB-60CC-43E0-879C-18F0FBE2DF9D}" name="Actual" dataDxfId="33" dataCellStyle="Currency">
      <calculatedColumnFormula>Table1[[#This Row],[December]]</calculatedColumnFormula>
    </tableColumn>
    <tableColumn id="4" xr3:uid="{A80F8701-9676-4B6C-8ABA-530608C3B803}" name="Budget" dataDxfId="32" dataCellStyle="Currency"/>
    <tableColumn id="5" xr3:uid="{DDD4EF7F-9B54-4289-90E4-7DF15F6AB480}" name="Delta" dataDxfId="31" dataCellStyle="Currency">
      <calculatedColumnFormula>(E4-D4)</calculatedColumnFormula>
    </tableColumn>
  </tableColumns>
  <tableStyleInfo name="TableStyleLight2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02F3492-8653-4290-A1D2-9B7E41E889DD}" name="Table36" displayName="Table36" ref="B20:F27" totalsRowShown="0" headerRowDxfId="30" dataDxfId="28" headerRowBorderDxfId="29" tableBorderDxfId="27" totalsRowBorderDxfId="26">
  <autoFilter ref="B20:F27" xr:uid="{770386B7-76C6-47DD-92BC-A074D3E03F80}"/>
  <tableColumns count="5">
    <tableColumn id="1" xr3:uid="{96A01414-2AD2-4F7B-A03F-D164A3D56C55}" name="Fixed Expenses" dataDxfId="25"/>
    <tableColumn id="2" xr3:uid="{745F81A1-CCC0-4DE8-B5E9-CA0C17C2EC3F}" name="Category" dataDxfId="24"/>
    <tableColumn id="3" xr3:uid="{B658FDCD-8604-43BE-BD2B-5A95D9D6BBCA}" name="Actual" dataDxfId="23">
      <calculatedColumnFormula>'Budget 19'!N22</calculatedColumnFormula>
    </tableColumn>
    <tableColumn id="4" xr3:uid="{CE88AE3B-41AF-4802-96D7-CB24CF5B1F2A}" name="Budget" dataDxfId="22"/>
    <tableColumn id="5" xr3:uid="{5F73BCA6-2C8E-42C7-A43D-4D89710322BC}" name="Delta" dataDxfId="21">
      <calculatedColumnFormula>(E21-D21)</calculatedColumnFormula>
    </tableColumn>
  </tableColumns>
  <tableStyleInfo name="TableStyleLight2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937A0E2-D6BF-44DA-9455-12A34CE8AF11}" name="Table2638" displayName="Table2638" ref="B30:C32" totalsRowShown="0" headerRowDxfId="20" dataDxfId="18" headerRowBorderDxfId="19" tableBorderDxfId="17" totalsRowBorderDxfId="16">
  <autoFilter ref="B30:C32" xr:uid="{945E6705-6C04-4458-B9A3-1EFFE8DF260B}"/>
  <tableColumns count="2">
    <tableColumn id="1" xr3:uid="{CE4E0F45-F91B-4DE7-98EA-850963505770}" name="Income" dataDxfId="15"/>
    <tableColumn id="2" xr3:uid="{C02FEFEB-7149-462D-9524-1E8022136CF0}" name="Actual" dataDxfId="14" dataCellStyle="Currency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5E7835-F15D-4F15-B7B6-923162A8E11A}" name="Table4" displayName="Table4" ref="B3:F17" totalsRowShown="0" headerRowDxfId="293" dataDxfId="292" tableBorderDxfId="291">
  <autoFilter ref="B3:F17" xr:uid="{1BEC1FF5-CA2C-409C-A5A0-A947E577BB91}"/>
  <tableColumns count="5">
    <tableColumn id="1" xr3:uid="{E448E59E-9E72-43B4-B8AA-6A2A7CF0E2F4}" name="Variable Expenses" dataDxfId="290"/>
    <tableColumn id="2" xr3:uid="{8BA4AB29-1E65-4C61-AEA6-C541E190EE50}" name="Category" dataDxfId="289"/>
    <tableColumn id="3" xr3:uid="{4DDE49D7-827D-4D3B-BC22-7AD4B08B8D44}" name="Actual" dataDxfId="288"/>
    <tableColumn id="4" xr3:uid="{61E57145-6E05-49C7-81C3-07197CE234C4}" name="Budget" dataDxfId="287"/>
    <tableColumn id="5" xr3:uid="{1267DD7C-39A0-4496-A114-7B54A9C9D20E}" name="Delta" dataDxfId="28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D3E90F-6D5A-4319-B984-2B4C86232A11}" name="Table5" displayName="Table5" ref="B20:F27" totalsRowShown="0" headerRowDxfId="285" dataDxfId="284" tableBorderDxfId="283">
  <autoFilter ref="B20:F27" xr:uid="{9CBD0D68-6DB7-402D-A971-B201443BAD5C}"/>
  <tableColumns count="5">
    <tableColumn id="1" xr3:uid="{F0315663-2258-4695-BC85-87C422A28597}" name="Fixed Expenses" dataDxfId="282"/>
    <tableColumn id="2" xr3:uid="{7F1FF5F4-9D9A-4E31-BC7D-5AC3A618A905}" name="Category" dataDxfId="281"/>
    <tableColumn id="3" xr3:uid="{1579DEE0-7B9C-45A9-9294-6FB95AD3B7D1}" name="Actual" dataDxfId="280">
      <calculatedColumnFormula>'Budget 19'!C22</calculatedColumnFormula>
    </tableColumn>
    <tableColumn id="4" xr3:uid="{7161C7DA-95DE-4188-82F6-38008FD84E30}" name="Budget" dataDxfId="279"/>
    <tableColumn id="5" xr3:uid="{3E0B0079-D719-48F5-934F-056CEA60012D}" name="Delta" dataDxfId="278">
      <calculatedColumnFormula>(D21-E21)</calculatedColumnFormula>
    </tableColumn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BC8785-5F88-4E37-A8AE-92F10AA79796}" name="Table6" displayName="Table6" ref="B29:C31" totalsRowShown="0" headerRowDxfId="277" dataDxfId="275" headerRowBorderDxfId="276" tableBorderDxfId="274" totalsRowBorderDxfId="273">
  <autoFilter ref="B29:C31" xr:uid="{DFC07A8B-9729-4FD7-9197-121DD7DE5D3F}"/>
  <tableColumns count="2">
    <tableColumn id="1" xr3:uid="{AF5D5A01-0D62-45B8-98A6-D9B3F9BFEB10}" name="Income" dataDxfId="272"/>
    <tableColumn id="2" xr3:uid="{9C77850B-70C1-4525-B398-EFA9C85572DC}" name="Actual" dataDxfId="271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E94F2B-93A7-4E49-B5D3-520C85578042}" name="Table7" displayName="Table7" ref="B3:F17" totalsRowShown="0" headerRowDxfId="270" dataDxfId="269" tableBorderDxfId="268">
  <autoFilter ref="B3:F17" xr:uid="{1D1E170D-30CD-4838-8A89-6659F9E68A60}"/>
  <tableColumns count="5">
    <tableColumn id="1" xr3:uid="{592FF701-765F-4E36-AF50-630E3C895B96}" name="Variable Expenses" dataDxfId="267"/>
    <tableColumn id="2" xr3:uid="{835863D0-6A95-492C-B106-608D3AB98CF9}" name="Category" dataDxfId="266"/>
    <tableColumn id="3" xr3:uid="{4933B761-D5D9-42C7-AB33-97D5C3EA4387}" name="Actual" dataDxfId="265">
      <calculatedColumnFormula>Table1[[#This Row],[February]]</calculatedColumnFormula>
    </tableColumn>
    <tableColumn id="4" xr3:uid="{E2A1D1DB-3EC2-4567-BA9D-5D8A6D8AFEED}" name="Budget" dataDxfId="264"/>
    <tableColumn id="5" xr3:uid="{920A605E-2A0F-45FD-8E7C-920B51524021}" name="Delta" dataDxfId="263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42F411-E324-4EDF-9EE8-D0DC70E82DCE}" name="Table8" displayName="Table8" ref="B20:F27" totalsRowShown="0" headerRowDxfId="262" dataDxfId="261" tableBorderDxfId="260">
  <autoFilter ref="B20:F27" xr:uid="{E007F665-63B9-4A5C-B458-09C1FC33ACA9}"/>
  <tableColumns count="5">
    <tableColumn id="1" xr3:uid="{262DA104-DB03-4D6C-8EF5-753EB3BF0852}" name="Fixed Expenses" dataDxfId="259"/>
    <tableColumn id="2" xr3:uid="{515FE9A7-8F4F-4487-9ACC-CCB4D89F416D}" name="Category" dataDxfId="258"/>
    <tableColumn id="3" xr3:uid="{47ECA212-446A-496B-8229-AADD7346CD0B}" name="Actual" dataDxfId="257">
      <calculatedColumnFormula>'Budget 19'!D22</calculatedColumnFormula>
    </tableColumn>
    <tableColumn id="4" xr3:uid="{7944AFD8-C9C3-4FEA-8B59-158BCD24ACE6}" name="Budget" dataDxfId="256"/>
    <tableColumn id="5" xr3:uid="{5DC3FCA9-FF4E-4AE7-B35B-7C51DE88BCB1}" name="Delta" dataDxfId="255">
      <calculatedColumnFormula>(E21-D21)</calculatedColumnFormula>
    </tableColumn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EE7810B-DA63-4890-86D9-8978B317920C}" name="Table9" displayName="Table9" ref="B30:C32" totalsRowShown="0" headerRowDxfId="254" dataDxfId="253">
  <autoFilter ref="B30:C32" xr:uid="{42054EC8-AB1E-4E17-94C0-570F547B393C}"/>
  <tableColumns count="2">
    <tableColumn id="1" xr3:uid="{C7E41D52-A2B1-4DED-9D59-76A5186F9858}" name="Income" dataDxfId="252"/>
    <tableColumn id="2" xr3:uid="{03C6B9E0-DB38-4B27-A294-A1BEDEBB2666}" name="Actual" dataDxfId="251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B3E3-874F-4B66-BD0D-3BABBDBAA7A2}">
  <dimension ref="B1:X45"/>
  <sheetViews>
    <sheetView topLeftCell="C2" zoomScale="74" zoomScaleNormal="71" workbookViewId="0">
      <selection activeCell="C17" sqref="C17"/>
    </sheetView>
  </sheetViews>
  <sheetFormatPr defaultRowHeight="15" x14ac:dyDescent="0.25"/>
  <cols>
    <col min="2" max="2" width="37.140625" customWidth="1"/>
    <col min="3" max="3" width="30.140625" customWidth="1"/>
    <col min="4" max="4" width="35.7109375" customWidth="1"/>
    <col min="5" max="5" width="29.28515625" customWidth="1"/>
    <col min="6" max="6" width="33.7109375" customWidth="1"/>
    <col min="7" max="7" width="33" customWidth="1"/>
    <col min="8" max="8" width="31" customWidth="1"/>
    <col min="9" max="9" width="23.5703125" customWidth="1"/>
    <col min="10" max="10" width="30.7109375" customWidth="1"/>
    <col min="11" max="11" width="24.85546875" customWidth="1"/>
    <col min="12" max="12" width="48.5703125" customWidth="1"/>
    <col min="13" max="13" width="39.85546875" customWidth="1"/>
    <col min="14" max="14" width="42.140625" customWidth="1"/>
    <col min="15" max="15" width="45.5703125" customWidth="1"/>
    <col min="16" max="16" width="18.140625" bestFit="1" customWidth="1"/>
    <col min="17" max="21" width="13.28515625" bestFit="1" customWidth="1"/>
    <col min="22" max="22" width="14.42578125" bestFit="1" customWidth="1"/>
  </cols>
  <sheetData>
    <row r="1" spans="2:24" ht="61.5" x14ac:dyDescent="0.9">
      <c r="C1" s="37"/>
      <c r="D1" s="37" t="s">
        <v>56</v>
      </c>
      <c r="E1" s="37"/>
      <c r="F1" s="37"/>
      <c r="G1" s="37"/>
      <c r="H1" s="37"/>
      <c r="I1" s="37"/>
    </row>
    <row r="3" spans="2:24" s="3" customFormat="1" ht="15.75" x14ac:dyDescent="0.25">
      <c r="B3" s="110" t="s">
        <v>18</v>
      </c>
      <c r="C3" s="118" t="s">
        <v>5</v>
      </c>
      <c r="D3" s="119" t="s">
        <v>6</v>
      </c>
      <c r="E3" s="120" t="s">
        <v>7</v>
      </c>
      <c r="F3" s="121" t="s">
        <v>8</v>
      </c>
      <c r="G3" s="122" t="s">
        <v>11</v>
      </c>
      <c r="H3" s="124" t="s">
        <v>9</v>
      </c>
      <c r="I3" s="125" t="s">
        <v>10</v>
      </c>
      <c r="J3" s="113" t="s">
        <v>0</v>
      </c>
      <c r="K3" s="114" t="s">
        <v>1</v>
      </c>
      <c r="L3" s="115" t="s">
        <v>2</v>
      </c>
      <c r="M3" s="116" t="s">
        <v>3</v>
      </c>
      <c r="N3" s="117" t="s">
        <v>4</v>
      </c>
      <c r="O3" s="126" t="s">
        <v>22</v>
      </c>
      <c r="P3" s="304"/>
      <c r="Q3" s="304"/>
      <c r="R3" s="304"/>
      <c r="S3" s="304"/>
      <c r="T3" s="304"/>
      <c r="U3" s="304"/>
      <c r="V3" s="309"/>
      <c r="W3" s="311"/>
      <c r="X3" s="311"/>
    </row>
    <row r="4" spans="2:24" x14ac:dyDescent="0.25">
      <c r="B4" s="111" t="s">
        <v>12</v>
      </c>
      <c r="C4" s="198">
        <v>300</v>
      </c>
      <c r="D4" s="199">
        <v>250</v>
      </c>
      <c r="E4" s="200">
        <v>750</v>
      </c>
      <c r="F4" s="201">
        <v>850</v>
      </c>
      <c r="G4" s="202">
        <v>1200</v>
      </c>
      <c r="H4" s="203">
        <v>650</v>
      </c>
      <c r="I4" s="204">
        <v>450</v>
      </c>
      <c r="J4" s="192">
        <v>900</v>
      </c>
      <c r="K4" s="194">
        <v>500</v>
      </c>
      <c r="L4" s="195">
        <v>800</v>
      </c>
      <c r="M4" s="196">
        <v>450</v>
      </c>
      <c r="N4" s="197">
        <v>400</v>
      </c>
      <c r="O4" s="205">
        <f>SUM(C4,D4,E4,F4,G4,H4:I4,I4:N4,N4)</f>
        <v>8350</v>
      </c>
      <c r="P4" s="290"/>
      <c r="Q4" s="291"/>
      <c r="R4" s="292"/>
      <c r="S4" s="293"/>
      <c r="T4" s="294"/>
      <c r="U4" s="295"/>
      <c r="V4" s="296"/>
      <c r="W4" s="312"/>
      <c r="X4" s="74"/>
    </row>
    <row r="5" spans="2:24" x14ac:dyDescent="0.25">
      <c r="B5" s="111" t="s">
        <v>13</v>
      </c>
      <c r="C5" s="198">
        <v>200</v>
      </c>
      <c r="D5" s="199">
        <v>150</v>
      </c>
      <c r="E5" s="200">
        <v>80</v>
      </c>
      <c r="F5" s="201">
        <v>40</v>
      </c>
      <c r="G5" s="202">
        <v>50</v>
      </c>
      <c r="H5" s="203">
        <v>500</v>
      </c>
      <c r="I5" s="204">
        <v>300</v>
      </c>
      <c r="J5" s="192">
        <v>50</v>
      </c>
      <c r="K5" s="194">
        <v>30</v>
      </c>
      <c r="L5" s="195">
        <v>100</v>
      </c>
      <c r="M5" s="196">
        <v>70</v>
      </c>
      <c r="N5" s="197">
        <v>100</v>
      </c>
      <c r="O5" s="205">
        <f t="shared" ref="O5:O16" si="0">SUM(C5,D5,E5,F5,G5,H5:I5,I5:N5,N5)</f>
        <v>2070</v>
      </c>
      <c r="P5" s="290"/>
      <c r="Q5" s="291"/>
      <c r="R5" s="292"/>
      <c r="S5" s="293"/>
      <c r="T5" s="294"/>
      <c r="U5" s="295"/>
      <c r="V5" s="296"/>
      <c r="W5" s="312"/>
      <c r="X5" s="74"/>
    </row>
    <row r="6" spans="2:24" x14ac:dyDescent="0.25">
      <c r="B6" s="111" t="s">
        <v>14</v>
      </c>
      <c r="C6" s="198">
        <v>300</v>
      </c>
      <c r="D6" s="199">
        <v>100</v>
      </c>
      <c r="E6" s="200">
        <v>500</v>
      </c>
      <c r="F6" s="201">
        <v>250</v>
      </c>
      <c r="G6" s="202">
        <v>80</v>
      </c>
      <c r="H6" s="203">
        <v>120</v>
      </c>
      <c r="I6" s="204">
        <v>150</v>
      </c>
      <c r="J6" s="192">
        <v>100</v>
      </c>
      <c r="K6" s="194">
        <v>70</v>
      </c>
      <c r="L6" s="195">
        <v>200</v>
      </c>
      <c r="M6" s="196">
        <v>150</v>
      </c>
      <c r="N6" s="197">
        <v>200</v>
      </c>
      <c r="O6" s="205">
        <f t="shared" si="0"/>
        <v>2570</v>
      </c>
      <c r="P6" s="290"/>
      <c r="Q6" s="291"/>
      <c r="R6" s="292"/>
      <c r="S6" s="293"/>
      <c r="T6" s="294"/>
      <c r="U6" s="295"/>
      <c r="V6" s="296"/>
      <c r="W6" s="312"/>
      <c r="X6" s="74"/>
    </row>
    <row r="7" spans="2:24" s="2" customFormat="1" x14ac:dyDescent="0.25">
      <c r="B7" s="111" t="s">
        <v>28</v>
      </c>
      <c r="C7" s="198">
        <v>100</v>
      </c>
      <c r="D7" s="199">
        <v>200</v>
      </c>
      <c r="E7" s="200">
        <v>400</v>
      </c>
      <c r="F7" s="201">
        <v>500</v>
      </c>
      <c r="G7" s="202">
        <v>300</v>
      </c>
      <c r="H7" s="203">
        <v>150</v>
      </c>
      <c r="I7" s="204">
        <v>600</v>
      </c>
      <c r="J7" s="192">
        <v>100</v>
      </c>
      <c r="K7" s="194">
        <v>200</v>
      </c>
      <c r="L7" s="195">
        <v>150</v>
      </c>
      <c r="M7" s="206">
        <v>200</v>
      </c>
      <c r="N7" s="207">
        <v>300</v>
      </c>
      <c r="O7" s="205">
        <f t="shared" si="0"/>
        <v>4100</v>
      </c>
      <c r="P7" s="290"/>
      <c r="Q7" s="291"/>
      <c r="R7" s="292"/>
      <c r="S7" s="293"/>
      <c r="T7" s="294"/>
      <c r="U7" s="295"/>
      <c r="V7" s="296"/>
      <c r="W7" s="313"/>
      <c r="X7" s="314"/>
    </row>
    <row r="8" spans="2:24" x14ac:dyDescent="0.25">
      <c r="B8" s="111" t="s">
        <v>19</v>
      </c>
      <c r="C8" s="198">
        <v>300</v>
      </c>
      <c r="D8" s="199">
        <v>200</v>
      </c>
      <c r="E8" s="200">
        <v>350</v>
      </c>
      <c r="F8" s="201">
        <v>400</v>
      </c>
      <c r="G8" s="202">
        <v>300</v>
      </c>
      <c r="H8" s="203">
        <v>600</v>
      </c>
      <c r="I8" s="204">
        <v>700</v>
      </c>
      <c r="J8" s="192">
        <v>300</v>
      </c>
      <c r="K8" s="194">
        <v>400</v>
      </c>
      <c r="L8" s="195">
        <v>450</v>
      </c>
      <c r="M8" s="196">
        <v>200</v>
      </c>
      <c r="N8" s="197">
        <v>500</v>
      </c>
      <c r="O8" s="205">
        <f t="shared" si="0"/>
        <v>5900</v>
      </c>
      <c r="P8" s="290"/>
      <c r="Q8" s="291"/>
      <c r="R8" s="292"/>
      <c r="S8" s="293"/>
      <c r="T8" s="294"/>
      <c r="U8" s="295"/>
      <c r="V8" s="296"/>
      <c r="W8" s="312"/>
      <c r="X8" s="74"/>
    </row>
    <row r="9" spans="2:24" x14ac:dyDescent="0.25">
      <c r="B9" s="111" t="s">
        <v>15</v>
      </c>
      <c r="C9" s="198">
        <v>250</v>
      </c>
      <c r="D9" s="199">
        <v>650</v>
      </c>
      <c r="E9" s="200">
        <v>350</v>
      </c>
      <c r="F9" s="201">
        <v>200</v>
      </c>
      <c r="G9" s="202">
        <v>280</v>
      </c>
      <c r="H9" s="203">
        <v>300</v>
      </c>
      <c r="I9" s="204">
        <v>100</v>
      </c>
      <c r="J9" s="192">
        <v>250</v>
      </c>
      <c r="K9" s="194">
        <v>300</v>
      </c>
      <c r="L9" s="195">
        <v>200</v>
      </c>
      <c r="M9" s="196">
        <v>500</v>
      </c>
      <c r="N9" s="197">
        <v>450</v>
      </c>
      <c r="O9" s="205">
        <f t="shared" si="0"/>
        <v>4380</v>
      </c>
      <c r="P9" s="290"/>
      <c r="Q9" s="291"/>
      <c r="R9" s="292"/>
      <c r="S9" s="293"/>
      <c r="T9" s="294"/>
      <c r="U9" s="295"/>
      <c r="V9" s="296"/>
      <c r="W9" s="312"/>
      <c r="X9" s="74"/>
    </row>
    <row r="10" spans="2:24" x14ac:dyDescent="0.25">
      <c r="B10" s="111" t="s">
        <v>16</v>
      </c>
      <c r="C10" s="198">
        <v>700</v>
      </c>
      <c r="D10" s="199">
        <v>500</v>
      </c>
      <c r="E10" s="200">
        <v>450</v>
      </c>
      <c r="F10" s="201">
        <v>700</v>
      </c>
      <c r="G10" s="202">
        <v>300</v>
      </c>
      <c r="H10" s="203">
        <v>450</v>
      </c>
      <c r="I10" s="204">
        <v>200</v>
      </c>
      <c r="J10" s="192">
        <v>300</v>
      </c>
      <c r="K10" s="194">
        <v>400</v>
      </c>
      <c r="L10" s="195">
        <v>500</v>
      </c>
      <c r="M10" s="196">
        <v>1000</v>
      </c>
      <c r="N10" s="197">
        <v>1200</v>
      </c>
      <c r="O10" s="205">
        <f t="shared" si="0"/>
        <v>8100</v>
      </c>
      <c r="P10" s="290"/>
      <c r="Q10" s="291"/>
      <c r="R10" s="292"/>
      <c r="S10" s="293"/>
      <c r="T10" s="294"/>
      <c r="U10" s="295"/>
      <c r="V10" s="296"/>
      <c r="W10" s="312"/>
      <c r="X10" s="74"/>
    </row>
    <row r="11" spans="2:24" x14ac:dyDescent="0.25">
      <c r="B11" s="111" t="s">
        <v>17</v>
      </c>
      <c r="C11" s="198">
        <v>200</v>
      </c>
      <c r="D11" s="199">
        <v>150</v>
      </c>
      <c r="E11" s="200">
        <v>100</v>
      </c>
      <c r="F11" s="201">
        <v>450</v>
      </c>
      <c r="G11" s="202">
        <v>300</v>
      </c>
      <c r="H11" s="203">
        <v>350</v>
      </c>
      <c r="I11" s="204">
        <v>200</v>
      </c>
      <c r="J11" s="192">
        <v>200</v>
      </c>
      <c r="K11" s="194">
        <v>150</v>
      </c>
      <c r="L11" s="195">
        <v>500</v>
      </c>
      <c r="M11" s="196">
        <v>600</v>
      </c>
      <c r="N11" s="197">
        <v>300</v>
      </c>
      <c r="O11" s="205">
        <f t="shared" si="0"/>
        <v>4000</v>
      </c>
      <c r="P11" s="290"/>
      <c r="Q11" s="291"/>
      <c r="R11" s="292"/>
      <c r="S11" s="293"/>
      <c r="T11" s="294"/>
      <c r="U11" s="295"/>
      <c r="V11" s="296"/>
      <c r="W11" s="312"/>
      <c r="X11" s="74"/>
    </row>
    <row r="12" spans="2:24" x14ac:dyDescent="0.25">
      <c r="B12" s="111" t="s">
        <v>20</v>
      </c>
      <c r="C12" s="198">
        <v>1300</v>
      </c>
      <c r="D12" s="199">
        <v>2000</v>
      </c>
      <c r="E12" s="200">
        <v>3000</v>
      </c>
      <c r="F12" s="201">
        <v>2500</v>
      </c>
      <c r="G12" s="202">
        <v>2000</v>
      </c>
      <c r="H12" s="203">
        <v>1700</v>
      </c>
      <c r="I12" s="204">
        <v>2000</v>
      </c>
      <c r="J12" s="192">
        <v>1000</v>
      </c>
      <c r="K12" s="194">
        <v>2000</v>
      </c>
      <c r="L12" s="195">
        <v>1500</v>
      </c>
      <c r="M12" s="196">
        <v>2500</v>
      </c>
      <c r="N12" s="197">
        <v>800</v>
      </c>
      <c r="O12" s="205">
        <f t="shared" si="0"/>
        <v>25100</v>
      </c>
      <c r="P12" s="290"/>
      <c r="Q12" s="291"/>
      <c r="R12" s="292"/>
      <c r="S12" s="293"/>
      <c r="T12" s="294"/>
      <c r="U12" s="295"/>
      <c r="V12" s="296"/>
      <c r="W12" s="312"/>
      <c r="X12" s="74"/>
    </row>
    <row r="13" spans="2:24" x14ac:dyDescent="0.25">
      <c r="B13" s="111" t="s">
        <v>21</v>
      </c>
      <c r="C13" s="198">
        <v>2500</v>
      </c>
      <c r="D13" s="199">
        <v>700</v>
      </c>
      <c r="E13" s="200">
        <v>800</v>
      </c>
      <c r="F13" s="201">
        <v>1000</v>
      </c>
      <c r="G13" s="202">
        <v>300</v>
      </c>
      <c r="H13" s="203">
        <v>700</v>
      </c>
      <c r="I13" s="204">
        <v>800</v>
      </c>
      <c r="J13" s="192">
        <v>100</v>
      </c>
      <c r="K13" s="194">
        <v>2000</v>
      </c>
      <c r="L13" s="195">
        <v>1000</v>
      </c>
      <c r="M13" s="196">
        <v>5000</v>
      </c>
      <c r="N13" s="197">
        <v>500</v>
      </c>
      <c r="O13" s="205">
        <f t="shared" si="0"/>
        <v>16700</v>
      </c>
      <c r="P13" s="290"/>
      <c r="Q13" s="291"/>
      <c r="R13" s="292"/>
      <c r="S13" s="293"/>
      <c r="T13" s="294"/>
      <c r="U13" s="295"/>
      <c r="V13" s="296"/>
      <c r="W13" s="312"/>
      <c r="X13" s="74"/>
    </row>
    <row r="14" spans="2:24" x14ac:dyDescent="0.25">
      <c r="B14" s="111" t="s">
        <v>23</v>
      </c>
      <c r="C14" s="198">
        <v>70</v>
      </c>
      <c r="D14" s="199">
        <v>200</v>
      </c>
      <c r="E14" s="200">
        <v>130</v>
      </c>
      <c r="F14" s="201">
        <v>140</v>
      </c>
      <c r="G14" s="202">
        <v>80</v>
      </c>
      <c r="H14" s="203">
        <v>70</v>
      </c>
      <c r="I14" s="204">
        <v>90</v>
      </c>
      <c r="J14" s="192">
        <v>100</v>
      </c>
      <c r="K14" s="194">
        <v>20</v>
      </c>
      <c r="L14" s="195">
        <v>30</v>
      </c>
      <c r="M14" s="196">
        <v>50</v>
      </c>
      <c r="N14" s="197">
        <v>40</v>
      </c>
      <c r="O14" s="205">
        <f t="shared" si="0"/>
        <v>1150</v>
      </c>
      <c r="P14" s="290"/>
      <c r="Q14" s="291"/>
      <c r="R14" s="292"/>
      <c r="S14" s="293"/>
      <c r="T14" s="294"/>
      <c r="U14" s="295"/>
      <c r="V14" s="296"/>
      <c r="W14" s="312"/>
      <c r="X14" s="74"/>
    </row>
    <row r="15" spans="2:24" x14ac:dyDescent="0.25">
      <c r="B15" s="111" t="s">
        <v>24</v>
      </c>
      <c r="C15" s="198">
        <v>200</v>
      </c>
      <c r="D15" s="199">
        <v>850</v>
      </c>
      <c r="E15" s="200">
        <v>750</v>
      </c>
      <c r="F15" s="201">
        <v>800</v>
      </c>
      <c r="G15" s="202">
        <v>900</v>
      </c>
      <c r="H15" s="203">
        <v>950</v>
      </c>
      <c r="I15" s="204">
        <v>800</v>
      </c>
      <c r="J15" s="192">
        <v>1000</v>
      </c>
      <c r="K15" s="194">
        <v>1500</v>
      </c>
      <c r="L15" s="195">
        <v>2500</v>
      </c>
      <c r="M15" s="196">
        <v>700</v>
      </c>
      <c r="N15" s="197">
        <v>800</v>
      </c>
      <c r="O15" s="205">
        <f t="shared" si="0"/>
        <v>13350</v>
      </c>
      <c r="P15" s="290"/>
      <c r="Q15" s="291"/>
      <c r="R15" s="292"/>
      <c r="S15" s="293"/>
      <c r="T15" s="294"/>
      <c r="U15" s="295"/>
      <c r="V15" s="296"/>
      <c r="W15" s="312"/>
      <c r="X15" s="74"/>
    </row>
    <row r="16" spans="2:24" x14ac:dyDescent="0.25">
      <c r="B16" s="111" t="s">
        <v>25</v>
      </c>
      <c r="C16" s="198">
        <v>200</v>
      </c>
      <c r="D16" s="199">
        <v>130</v>
      </c>
      <c r="E16" s="200">
        <v>180</v>
      </c>
      <c r="F16" s="201">
        <v>30</v>
      </c>
      <c r="G16" s="202">
        <v>60</v>
      </c>
      <c r="H16" s="203">
        <v>10</v>
      </c>
      <c r="I16" s="204">
        <v>40</v>
      </c>
      <c r="J16" s="192">
        <v>200</v>
      </c>
      <c r="K16" s="194">
        <v>70</v>
      </c>
      <c r="L16" s="195">
        <v>80</v>
      </c>
      <c r="M16" s="196">
        <v>100</v>
      </c>
      <c r="N16" s="197">
        <v>150</v>
      </c>
      <c r="O16" s="205">
        <f t="shared" si="0"/>
        <v>1440</v>
      </c>
      <c r="P16" s="290"/>
      <c r="Q16" s="291"/>
      <c r="R16" s="292"/>
      <c r="S16" s="293"/>
      <c r="T16" s="294"/>
      <c r="U16" s="295"/>
      <c r="V16" s="296"/>
      <c r="W16" s="312"/>
      <c r="X16" s="74"/>
    </row>
    <row r="17" spans="2:24" x14ac:dyDescent="0.25">
      <c r="B17" s="112" t="s">
        <v>26</v>
      </c>
      <c r="C17" s="212">
        <f>SUM(C4,C5,C6,C7,C8,C10,C9,C11,C12,C13,C14,C15,C16)</f>
        <v>6620</v>
      </c>
      <c r="D17" s="213">
        <f>SUM(D4,D5,D6,D7,D8,D9,D10,D11,D12,D13,D14,D15,D16)</f>
        <v>6080</v>
      </c>
      <c r="E17" s="214">
        <f>SUM(E4,E5,E6,E7,E8,E9,E10,E11,E12,E13,E14,E15,E16)</f>
        <v>7840</v>
      </c>
      <c r="F17" s="215">
        <f>SUM(F4,F5,F6:F7,F8,F9,F10,F12,F11,F13,F14,F15,F16)</f>
        <v>7860</v>
      </c>
      <c r="G17" s="216">
        <f>SUM(G4,G5,G6,G7,G8,G9,G10,G11,G12,G13,G14,G15:G16)</f>
        <v>6150</v>
      </c>
      <c r="H17" s="217">
        <f>SUM(H4,H5,H6,H7,H8,H9,H11,H10,H12,H13,H14,H15,H16)</f>
        <v>6550</v>
      </c>
      <c r="I17" s="218">
        <f>SUM(I4,I5,I6,I7,I8,I9,I10,I11,I12,I13,I14,I15,I16)</f>
        <v>6430</v>
      </c>
      <c r="J17" s="193">
        <v>4600</v>
      </c>
      <c r="K17" s="208">
        <f>SUM(K4,K5,K6,K7,K8,K9,K10,K11,K12,K13,K14,K15,K16)</f>
        <v>7640</v>
      </c>
      <c r="L17" s="209">
        <f>SUM(L4,L5,L6:L7,L8,L9,L10,L11,L12,L13,L14,L15,L16)</f>
        <v>8010</v>
      </c>
      <c r="M17" s="210">
        <f>SUM(M4,M6,M5,M7,M8,M9,M10,M11,M12,M13,M14,M15,M16)</f>
        <v>11520</v>
      </c>
      <c r="N17" s="211">
        <f>SUM(N4,N5,N6,N7,N8,N9,N10,N11,N12,N13,N14,N15,N16)</f>
        <v>5740</v>
      </c>
      <c r="O17" s="219"/>
      <c r="P17" s="290"/>
      <c r="Q17" s="291"/>
      <c r="R17" s="292"/>
      <c r="S17" s="293"/>
      <c r="T17" s="294"/>
      <c r="U17" s="295"/>
      <c r="V17" s="296"/>
      <c r="W17" s="312"/>
      <c r="X17" s="74"/>
    </row>
    <row r="18" spans="2:24" x14ac:dyDescent="0.25">
      <c r="W18" s="74"/>
      <c r="X18" s="74"/>
    </row>
    <row r="19" spans="2:24" x14ac:dyDescent="0.25">
      <c r="W19" s="74"/>
      <c r="X19" s="74"/>
    </row>
    <row r="20" spans="2:24" x14ac:dyDescent="0.25">
      <c r="W20" s="74"/>
      <c r="X20" s="74"/>
    </row>
    <row r="21" spans="2:24" s="3" customFormat="1" ht="15.75" x14ac:dyDescent="0.25">
      <c r="B21" s="127" t="s">
        <v>27</v>
      </c>
      <c r="C21" s="132" t="s">
        <v>5</v>
      </c>
      <c r="D21" s="134" t="s">
        <v>6</v>
      </c>
      <c r="E21" s="134" t="s">
        <v>7</v>
      </c>
      <c r="F21" s="133" t="s">
        <v>8</v>
      </c>
      <c r="G21" s="133" t="s">
        <v>11</v>
      </c>
      <c r="H21" s="133" t="s">
        <v>9</v>
      </c>
      <c r="I21" s="133" t="s">
        <v>10</v>
      </c>
      <c r="J21" s="130" t="s">
        <v>0</v>
      </c>
      <c r="K21" s="131" t="s">
        <v>1</v>
      </c>
      <c r="L21" s="131" t="s">
        <v>2</v>
      </c>
      <c r="M21" s="131" t="s">
        <v>3</v>
      </c>
      <c r="N21" s="132" t="s">
        <v>4</v>
      </c>
      <c r="O21" s="300" t="s">
        <v>22</v>
      </c>
      <c r="P21" s="305"/>
      <c r="Q21" s="306"/>
      <c r="R21" s="307"/>
      <c r="S21" s="307"/>
      <c r="T21" s="307"/>
      <c r="U21" s="307"/>
      <c r="V21" s="310"/>
      <c r="W21" s="311"/>
      <c r="X21" s="311"/>
    </row>
    <row r="22" spans="2:24" x14ac:dyDescent="0.25">
      <c r="B22" s="128" t="s">
        <v>29</v>
      </c>
      <c r="C22" s="222">
        <v>1000</v>
      </c>
      <c r="D22" s="223">
        <v>1000</v>
      </c>
      <c r="E22" s="223">
        <v>1000</v>
      </c>
      <c r="F22" s="224">
        <v>1000</v>
      </c>
      <c r="G22" s="224">
        <v>1000</v>
      </c>
      <c r="H22" s="224">
        <v>1000</v>
      </c>
      <c r="I22" s="224">
        <v>1000</v>
      </c>
      <c r="J22" s="220">
        <v>1000</v>
      </c>
      <c r="K22" s="221">
        <v>1000</v>
      </c>
      <c r="L22" s="221">
        <v>1000</v>
      </c>
      <c r="M22" s="221">
        <v>1000</v>
      </c>
      <c r="N22" s="222">
        <v>1000</v>
      </c>
      <c r="O22" s="301">
        <v>12000</v>
      </c>
      <c r="P22" s="293"/>
      <c r="Q22" s="297"/>
      <c r="R22" s="298"/>
      <c r="S22" s="298"/>
      <c r="T22" s="298"/>
      <c r="U22" s="298"/>
      <c r="V22" s="299"/>
      <c r="W22" s="74"/>
      <c r="X22" s="74"/>
    </row>
    <row r="23" spans="2:24" x14ac:dyDescent="0.25">
      <c r="B23" s="128" t="s">
        <v>30</v>
      </c>
      <c r="C23" s="222">
        <v>1200</v>
      </c>
      <c r="D23" s="223">
        <v>1200</v>
      </c>
      <c r="E23" s="223">
        <v>1200</v>
      </c>
      <c r="F23" s="224">
        <v>1200</v>
      </c>
      <c r="G23" s="224">
        <v>1200</v>
      </c>
      <c r="H23" s="224">
        <v>1200</v>
      </c>
      <c r="I23" s="224">
        <v>1200</v>
      </c>
      <c r="J23" s="220">
        <v>1200</v>
      </c>
      <c r="K23" s="221">
        <v>1200</v>
      </c>
      <c r="L23" s="221">
        <v>1200</v>
      </c>
      <c r="M23" s="221">
        <v>1200</v>
      </c>
      <c r="N23" s="222">
        <v>1200</v>
      </c>
      <c r="O23" s="302">
        <v>14400</v>
      </c>
      <c r="P23" s="293">
        <v>14400</v>
      </c>
      <c r="Q23" s="297"/>
      <c r="R23" s="298"/>
      <c r="S23" s="298"/>
      <c r="T23" s="298"/>
      <c r="U23" s="298"/>
      <c r="V23" s="299"/>
      <c r="W23" s="74"/>
      <c r="X23" s="74"/>
    </row>
    <row r="24" spans="2:24" x14ac:dyDescent="0.25">
      <c r="B24" s="128" t="s">
        <v>31</v>
      </c>
      <c r="C24" s="222">
        <v>800</v>
      </c>
      <c r="D24" s="223">
        <v>800</v>
      </c>
      <c r="E24" s="223">
        <v>800</v>
      </c>
      <c r="F24" s="224">
        <v>800</v>
      </c>
      <c r="G24" s="224">
        <v>800</v>
      </c>
      <c r="H24" s="224">
        <v>800</v>
      </c>
      <c r="I24" s="224">
        <v>800</v>
      </c>
      <c r="J24" s="220">
        <v>800</v>
      </c>
      <c r="K24" s="221">
        <v>800</v>
      </c>
      <c r="L24" s="221">
        <v>800</v>
      </c>
      <c r="M24" s="221">
        <v>800</v>
      </c>
      <c r="N24" s="222">
        <v>800</v>
      </c>
      <c r="O24" s="302">
        <v>9600</v>
      </c>
      <c r="P24" s="293">
        <v>9600</v>
      </c>
      <c r="Q24" s="297"/>
      <c r="R24" s="298"/>
      <c r="S24" s="298"/>
      <c r="T24" s="298"/>
      <c r="U24" s="298"/>
      <c r="V24" s="299"/>
      <c r="W24" s="74"/>
      <c r="X24" s="74"/>
    </row>
    <row r="25" spans="2:24" x14ac:dyDescent="0.25">
      <c r="B25" s="128" t="s">
        <v>32</v>
      </c>
      <c r="C25" s="222">
        <v>500</v>
      </c>
      <c r="D25" s="223">
        <v>500</v>
      </c>
      <c r="E25" s="223">
        <v>500</v>
      </c>
      <c r="F25" s="224">
        <v>500</v>
      </c>
      <c r="G25" s="224">
        <v>500</v>
      </c>
      <c r="H25" s="224">
        <v>500</v>
      </c>
      <c r="I25" s="224">
        <v>500</v>
      </c>
      <c r="J25" s="220">
        <v>500</v>
      </c>
      <c r="K25" s="221">
        <v>500</v>
      </c>
      <c r="L25" s="221">
        <v>500</v>
      </c>
      <c r="M25" s="221">
        <v>500</v>
      </c>
      <c r="N25" s="222">
        <v>500</v>
      </c>
      <c r="O25" s="302">
        <v>6000</v>
      </c>
      <c r="P25" s="293">
        <v>6000</v>
      </c>
      <c r="Q25" s="297"/>
      <c r="R25" s="298"/>
      <c r="S25" s="298"/>
      <c r="T25" s="298"/>
      <c r="U25" s="298"/>
      <c r="V25" s="299"/>
      <c r="W25" s="74"/>
      <c r="X25" s="74"/>
    </row>
    <row r="26" spans="2:24" x14ac:dyDescent="0.25">
      <c r="B26" s="128" t="s">
        <v>33</v>
      </c>
      <c r="C26" s="222">
        <v>5000</v>
      </c>
      <c r="D26" s="223">
        <v>5000</v>
      </c>
      <c r="E26" s="223">
        <v>5000</v>
      </c>
      <c r="F26" s="224">
        <v>5000</v>
      </c>
      <c r="G26" s="224">
        <v>5000</v>
      </c>
      <c r="H26" s="224">
        <v>5000</v>
      </c>
      <c r="I26" s="224">
        <v>5000</v>
      </c>
      <c r="J26" s="220">
        <v>5000</v>
      </c>
      <c r="K26" s="221">
        <v>5000</v>
      </c>
      <c r="L26" s="221">
        <v>5000</v>
      </c>
      <c r="M26" s="221">
        <v>5000</v>
      </c>
      <c r="N26" s="222">
        <v>5000</v>
      </c>
      <c r="O26" s="302">
        <v>60000</v>
      </c>
      <c r="P26" s="293">
        <v>60000</v>
      </c>
      <c r="Q26" s="297"/>
      <c r="R26" s="298"/>
      <c r="S26" s="298"/>
      <c r="T26" s="298"/>
      <c r="U26" s="298"/>
      <c r="V26" s="299"/>
      <c r="W26" s="74"/>
      <c r="X26" s="74"/>
    </row>
    <row r="27" spans="2:24" x14ac:dyDescent="0.25">
      <c r="B27" s="128" t="s">
        <v>34</v>
      </c>
      <c r="C27" s="222">
        <v>300</v>
      </c>
      <c r="D27" s="223">
        <v>300</v>
      </c>
      <c r="E27" s="223">
        <v>300</v>
      </c>
      <c r="F27" s="224">
        <v>300</v>
      </c>
      <c r="G27" s="224">
        <v>300</v>
      </c>
      <c r="H27" s="224">
        <v>300</v>
      </c>
      <c r="I27" s="224">
        <v>300</v>
      </c>
      <c r="J27" s="220">
        <v>300</v>
      </c>
      <c r="K27" s="221">
        <v>300</v>
      </c>
      <c r="L27" s="221">
        <v>300</v>
      </c>
      <c r="M27" s="221">
        <v>300</v>
      </c>
      <c r="N27" s="222">
        <v>300</v>
      </c>
      <c r="O27" s="302">
        <v>4800</v>
      </c>
      <c r="P27" s="293">
        <v>4800</v>
      </c>
      <c r="Q27" s="297"/>
      <c r="R27" s="298"/>
      <c r="S27" s="298"/>
      <c r="T27" s="298"/>
      <c r="U27" s="298"/>
      <c r="V27" s="308"/>
    </row>
    <row r="28" spans="2:24" x14ac:dyDescent="0.25">
      <c r="B28" s="129" t="s">
        <v>35</v>
      </c>
      <c r="C28" s="227">
        <v>8800</v>
      </c>
      <c r="D28" s="228">
        <v>8800</v>
      </c>
      <c r="E28" s="228">
        <v>8800</v>
      </c>
      <c r="F28" s="229">
        <v>8800</v>
      </c>
      <c r="G28" s="229">
        <v>8800</v>
      </c>
      <c r="H28" s="229">
        <v>8800</v>
      </c>
      <c r="I28" s="229">
        <v>8800</v>
      </c>
      <c r="J28" s="225">
        <v>8800</v>
      </c>
      <c r="K28" s="226">
        <v>8800</v>
      </c>
      <c r="L28" s="226">
        <v>8800</v>
      </c>
      <c r="M28" s="226">
        <v>8800</v>
      </c>
      <c r="N28" s="227">
        <v>8800</v>
      </c>
      <c r="O28" s="303"/>
      <c r="P28" s="293"/>
      <c r="Q28" s="297"/>
      <c r="R28" s="298"/>
      <c r="S28" s="298"/>
      <c r="T28" s="298"/>
      <c r="U28" s="298"/>
      <c r="V28" s="308"/>
    </row>
    <row r="29" spans="2:24" x14ac:dyDescent="0.25">
      <c r="P29" s="74"/>
      <c r="Q29" s="74"/>
      <c r="R29" s="74"/>
      <c r="S29" s="74"/>
      <c r="T29" s="74"/>
      <c r="U29" s="74"/>
      <c r="V29" s="74"/>
    </row>
    <row r="30" spans="2:24" x14ac:dyDescent="0.25">
      <c r="P30" s="74"/>
      <c r="Q30" s="74"/>
      <c r="R30" s="74"/>
      <c r="S30" s="74"/>
      <c r="T30" s="74"/>
      <c r="U30" s="74"/>
      <c r="V30" s="74"/>
    </row>
    <row r="31" spans="2:24" x14ac:dyDescent="0.25">
      <c r="P31" s="74"/>
      <c r="Q31" s="74"/>
      <c r="R31" s="74"/>
      <c r="S31" s="74"/>
      <c r="T31" s="74"/>
      <c r="U31" s="74"/>
      <c r="V31" s="74"/>
    </row>
    <row r="32" spans="2:24" s="3" customFormat="1" ht="15.75" x14ac:dyDescent="0.25">
      <c r="B32" s="140" t="s">
        <v>36</v>
      </c>
      <c r="C32" s="123" t="s">
        <v>5</v>
      </c>
      <c r="D32" s="123" t="s">
        <v>6</v>
      </c>
      <c r="E32" s="123" t="s">
        <v>7</v>
      </c>
      <c r="F32" s="123" t="s">
        <v>8</v>
      </c>
      <c r="G32" s="123" t="s">
        <v>11</v>
      </c>
      <c r="H32" s="123" t="s">
        <v>9</v>
      </c>
      <c r="I32" s="123" t="s">
        <v>10</v>
      </c>
      <c r="J32" s="136" t="s">
        <v>0</v>
      </c>
      <c r="K32" s="136" t="s">
        <v>1</v>
      </c>
      <c r="L32" s="137" t="s">
        <v>2</v>
      </c>
      <c r="M32" s="137" t="s">
        <v>3</v>
      </c>
      <c r="N32" s="137" t="s">
        <v>4</v>
      </c>
      <c r="O32" s="135" t="s">
        <v>22</v>
      </c>
      <c r="P32" s="305" t="s">
        <v>76</v>
      </c>
      <c r="Q32" s="305" t="s">
        <v>75</v>
      </c>
      <c r="R32" s="305" t="s">
        <v>74</v>
      </c>
      <c r="S32" s="305" t="s">
        <v>73</v>
      </c>
      <c r="T32" s="305" t="s">
        <v>72</v>
      </c>
      <c r="U32" s="305" t="s">
        <v>71</v>
      </c>
      <c r="V32" s="305" t="s">
        <v>70</v>
      </c>
    </row>
    <row r="33" spans="2:22" x14ac:dyDescent="0.25">
      <c r="B33" s="141" t="s">
        <v>47</v>
      </c>
      <c r="C33" s="232">
        <v>5000</v>
      </c>
      <c r="D33" s="232">
        <v>5000</v>
      </c>
      <c r="E33" s="232">
        <v>5000</v>
      </c>
      <c r="F33" s="232">
        <v>5000</v>
      </c>
      <c r="G33" s="232">
        <v>5000</v>
      </c>
      <c r="H33" s="232">
        <v>5000</v>
      </c>
      <c r="I33" s="232">
        <v>5000</v>
      </c>
      <c r="J33" s="230">
        <v>5000</v>
      </c>
      <c r="K33" s="230">
        <v>5000</v>
      </c>
      <c r="L33" s="231">
        <v>5000</v>
      </c>
      <c r="M33" s="231">
        <v>5000</v>
      </c>
      <c r="N33" s="231">
        <v>5000</v>
      </c>
      <c r="O33" s="233">
        <v>60000</v>
      </c>
      <c r="P33" s="293"/>
      <c r="Q33" s="293">
        <v>5000</v>
      </c>
      <c r="R33" s="293">
        <v>5000</v>
      </c>
      <c r="S33" s="293">
        <v>5000</v>
      </c>
      <c r="T33" s="293">
        <v>5000</v>
      </c>
      <c r="U33" s="293">
        <v>5000</v>
      </c>
      <c r="V33" s="293">
        <v>60000</v>
      </c>
    </row>
    <row r="34" spans="2:22" x14ac:dyDescent="0.25">
      <c r="B34" s="141" t="s">
        <v>46</v>
      </c>
      <c r="C34" s="232">
        <v>20000</v>
      </c>
      <c r="D34" s="232">
        <v>20000</v>
      </c>
      <c r="E34" s="232">
        <v>20000</v>
      </c>
      <c r="F34" s="232">
        <v>20000</v>
      </c>
      <c r="G34" s="232">
        <v>20000</v>
      </c>
      <c r="H34" s="232">
        <v>20000</v>
      </c>
      <c r="I34" s="232">
        <v>20000</v>
      </c>
      <c r="J34" s="230">
        <v>20000</v>
      </c>
      <c r="K34" s="230">
        <v>20000</v>
      </c>
      <c r="L34" s="231">
        <v>20000</v>
      </c>
      <c r="M34" s="231">
        <v>20000</v>
      </c>
      <c r="N34" s="231">
        <v>20000</v>
      </c>
      <c r="O34" s="233">
        <v>240000</v>
      </c>
      <c r="P34" s="293">
        <v>20000</v>
      </c>
      <c r="Q34" s="293">
        <v>20000</v>
      </c>
      <c r="R34" s="293">
        <v>20000</v>
      </c>
      <c r="S34" s="293">
        <v>20000</v>
      </c>
      <c r="T34" s="293">
        <v>20000</v>
      </c>
      <c r="U34" s="293">
        <v>20000</v>
      </c>
      <c r="V34" s="293">
        <v>240000</v>
      </c>
    </row>
    <row r="35" spans="2:22" x14ac:dyDescent="0.25">
      <c r="B35" s="141" t="s">
        <v>37</v>
      </c>
      <c r="C35" s="232">
        <v>1500</v>
      </c>
      <c r="D35" s="232">
        <v>1500</v>
      </c>
      <c r="E35" s="232">
        <v>1500</v>
      </c>
      <c r="F35" s="232">
        <v>1500</v>
      </c>
      <c r="G35" s="232">
        <v>1500</v>
      </c>
      <c r="H35" s="232">
        <v>1500</v>
      </c>
      <c r="I35" s="232">
        <v>1500</v>
      </c>
      <c r="J35" s="230">
        <v>1500</v>
      </c>
      <c r="K35" s="230">
        <v>1500</v>
      </c>
      <c r="L35" s="231">
        <v>1500</v>
      </c>
      <c r="M35" s="231">
        <v>1500</v>
      </c>
      <c r="N35" s="231">
        <v>1500</v>
      </c>
      <c r="O35" s="233">
        <v>18000</v>
      </c>
      <c r="P35" s="293">
        <v>1500</v>
      </c>
      <c r="Q35" s="293">
        <v>1500</v>
      </c>
      <c r="R35" s="293">
        <v>1500</v>
      </c>
      <c r="S35" s="293">
        <v>1500</v>
      </c>
      <c r="T35" s="293">
        <v>1500</v>
      </c>
      <c r="U35" s="293">
        <v>1500</v>
      </c>
      <c r="V35" s="293">
        <v>18000</v>
      </c>
    </row>
    <row r="36" spans="2:22" x14ac:dyDescent="0.25">
      <c r="B36" s="142"/>
      <c r="C36" s="232"/>
      <c r="D36" s="232"/>
      <c r="E36" s="232"/>
      <c r="F36" s="232"/>
      <c r="G36" s="232"/>
      <c r="H36" s="232"/>
      <c r="I36" s="232"/>
      <c r="J36" s="230"/>
      <c r="K36" s="230"/>
      <c r="L36" s="231"/>
      <c r="M36" s="231"/>
      <c r="N36" s="231"/>
      <c r="O36" s="233"/>
      <c r="P36" s="293"/>
      <c r="Q36" s="293"/>
      <c r="R36" s="293"/>
      <c r="S36" s="293"/>
      <c r="T36" s="293"/>
      <c r="U36" s="293"/>
      <c r="V36" s="293"/>
    </row>
    <row r="37" spans="2:22" x14ac:dyDescent="0.25">
      <c r="B37" s="143" t="s">
        <v>38</v>
      </c>
      <c r="C37" s="236">
        <v>26500</v>
      </c>
      <c r="D37" s="236">
        <v>26500</v>
      </c>
      <c r="E37" s="236">
        <v>26500</v>
      </c>
      <c r="F37" s="236">
        <v>26500</v>
      </c>
      <c r="G37" s="236">
        <v>26500</v>
      </c>
      <c r="H37" s="236">
        <v>26500</v>
      </c>
      <c r="I37" s="236">
        <v>26500</v>
      </c>
      <c r="J37" s="234">
        <v>26500</v>
      </c>
      <c r="K37" s="234">
        <v>26500</v>
      </c>
      <c r="L37" s="235">
        <v>26500</v>
      </c>
      <c r="M37" s="235">
        <v>26500</v>
      </c>
      <c r="N37" s="235">
        <v>26500</v>
      </c>
      <c r="O37" s="237"/>
      <c r="P37" s="293">
        <v>26500</v>
      </c>
      <c r="Q37" s="293">
        <v>26500</v>
      </c>
      <c r="R37" s="293">
        <v>26500</v>
      </c>
      <c r="S37" s="293">
        <v>26500</v>
      </c>
      <c r="T37" s="293">
        <v>26500</v>
      </c>
      <c r="U37" s="293">
        <v>26500</v>
      </c>
      <c r="V37" s="293"/>
    </row>
    <row r="38" spans="2:22" x14ac:dyDescent="0.25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74"/>
      <c r="Q38" s="74"/>
      <c r="R38" s="74"/>
      <c r="S38" s="74"/>
      <c r="T38" s="74"/>
      <c r="U38" s="74"/>
      <c r="V38" s="74"/>
    </row>
    <row r="39" spans="2:22" x14ac:dyDescent="0.25">
      <c r="B39" s="138" t="s">
        <v>45</v>
      </c>
      <c r="C39" s="238">
        <v>13400</v>
      </c>
      <c r="D39" s="239">
        <v>16440</v>
      </c>
      <c r="E39" s="239">
        <v>16910</v>
      </c>
      <c r="F39" s="239">
        <v>20320</v>
      </c>
      <c r="G39" s="239">
        <v>14540</v>
      </c>
      <c r="H39" s="239">
        <v>15420</v>
      </c>
      <c r="I39" s="239">
        <v>14880</v>
      </c>
      <c r="J39" s="239">
        <v>16640</v>
      </c>
      <c r="K39" s="239">
        <v>16660</v>
      </c>
      <c r="L39" s="239">
        <v>14950</v>
      </c>
      <c r="M39" s="239">
        <v>15350</v>
      </c>
      <c r="N39" s="239">
        <v>15230</v>
      </c>
      <c r="O39" s="31"/>
    </row>
    <row r="40" spans="2:22" x14ac:dyDescent="0.25">
      <c r="B40" s="138" t="s">
        <v>39</v>
      </c>
      <c r="C40" s="238">
        <v>13100</v>
      </c>
      <c r="D40" s="239">
        <v>10060</v>
      </c>
      <c r="E40" s="239">
        <v>9590</v>
      </c>
      <c r="F40" s="239">
        <v>6180</v>
      </c>
      <c r="G40" s="239">
        <v>11960</v>
      </c>
      <c r="H40" s="239">
        <v>11080</v>
      </c>
      <c r="I40" s="239">
        <v>11620</v>
      </c>
      <c r="J40" s="239">
        <v>9860</v>
      </c>
      <c r="K40" s="239">
        <v>9840</v>
      </c>
      <c r="L40" s="239">
        <v>11550</v>
      </c>
      <c r="M40" s="239">
        <v>11150</v>
      </c>
      <c r="N40" s="239">
        <v>11270</v>
      </c>
      <c r="O40" s="31"/>
    </row>
    <row r="41" spans="2:22" x14ac:dyDescent="0.25">
      <c r="B41" s="138" t="s">
        <v>40</v>
      </c>
      <c r="C41" s="238">
        <v>318000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1"/>
    </row>
    <row r="42" spans="2:22" x14ac:dyDescent="0.25">
      <c r="B42" s="138" t="s">
        <v>41</v>
      </c>
      <c r="C42" s="238">
        <v>5000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1"/>
    </row>
    <row r="43" spans="2:22" x14ac:dyDescent="0.25">
      <c r="B43" s="138" t="s">
        <v>42</v>
      </c>
      <c r="C43" s="238">
        <f>AVERAGE(C39,D39,E39,F39,G39,H39,I39,J39,K39,L39,M39,N39)</f>
        <v>15895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1"/>
    </row>
    <row r="44" spans="2:22" x14ac:dyDescent="0.25">
      <c r="B44" s="138" t="s">
        <v>43</v>
      </c>
      <c r="C44" s="238">
        <f>(C41-C39)</f>
        <v>304600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1"/>
    </row>
    <row r="45" spans="2:22" x14ac:dyDescent="0.25">
      <c r="B45" s="138" t="s">
        <v>44</v>
      </c>
      <c r="C45" s="139" t="s">
        <v>57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1"/>
    </row>
  </sheetData>
  <phoneticPr fontId="70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AC2D-23A8-4EF5-A40A-954ECEE288A5}">
  <dimension ref="B1:G32"/>
  <sheetViews>
    <sheetView topLeftCell="A9" workbookViewId="0">
      <selection activeCell="F23" sqref="F23"/>
    </sheetView>
  </sheetViews>
  <sheetFormatPr defaultRowHeight="15" x14ac:dyDescent="0.25"/>
  <cols>
    <col min="2" max="2" width="30.85546875" customWidth="1"/>
    <col min="3" max="3" width="30.7109375" customWidth="1"/>
    <col min="4" max="4" width="27.42578125" customWidth="1"/>
    <col min="5" max="5" width="30.42578125" customWidth="1"/>
    <col min="6" max="6" width="22.85546875" customWidth="1"/>
    <col min="7" max="7" width="18.28515625" customWidth="1"/>
  </cols>
  <sheetData>
    <row r="1" spans="2:7" ht="102" x14ac:dyDescent="1.55">
      <c r="C1" s="190" t="s">
        <v>66</v>
      </c>
    </row>
    <row r="3" spans="2:7" ht="15.75" x14ac:dyDescent="0.25">
      <c r="B3" s="41" t="s">
        <v>18</v>
      </c>
      <c r="C3" s="52" t="s">
        <v>48</v>
      </c>
      <c r="D3" s="24" t="s">
        <v>49</v>
      </c>
      <c r="E3" s="24" t="s">
        <v>51</v>
      </c>
      <c r="F3" s="25" t="s">
        <v>50</v>
      </c>
    </row>
    <row r="4" spans="2:7" x14ac:dyDescent="0.25">
      <c r="B4" s="46" t="s">
        <v>12</v>
      </c>
      <c r="C4" s="42" t="s">
        <v>54</v>
      </c>
      <c r="D4" s="254">
        <f>Table1[[#This Row],[September]]</f>
        <v>500</v>
      </c>
      <c r="E4" s="255">
        <v>100</v>
      </c>
      <c r="F4" s="265">
        <f>(E4-D4)</f>
        <v>-400</v>
      </c>
    </row>
    <row r="5" spans="2:7" x14ac:dyDescent="0.25">
      <c r="B5" s="35" t="s">
        <v>13</v>
      </c>
      <c r="C5" s="43" t="s">
        <v>53</v>
      </c>
      <c r="D5" s="254">
        <f>Table1[[#This Row],[September]]</f>
        <v>30</v>
      </c>
      <c r="E5" s="255">
        <v>100</v>
      </c>
      <c r="F5" s="265">
        <f t="shared" ref="F5:F16" si="0">(E5-D5)</f>
        <v>70</v>
      </c>
    </row>
    <row r="6" spans="2:7" x14ac:dyDescent="0.25">
      <c r="B6" s="46" t="s">
        <v>14</v>
      </c>
      <c r="C6" s="42" t="s">
        <v>52</v>
      </c>
      <c r="D6" s="254">
        <f>Table1[[#This Row],[September]]</f>
        <v>70</v>
      </c>
      <c r="E6" s="255">
        <v>100</v>
      </c>
      <c r="F6" s="265">
        <f t="shared" si="0"/>
        <v>30</v>
      </c>
      <c r="G6" s="73"/>
    </row>
    <row r="7" spans="2:7" x14ac:dyDescent="0.25">
      <c r="B7" s="35" t="s">
        <v>28</v>
      </c>
      <c r="C7" s="43" t="s">
        <v>52</v>
      </c>
      <c r="D7" s="254">
        <f>Table1[[#This Row],[September]]</f>
        <v>200</v>
      </c>
      <c r="E7" s="255">
        <v>1000</v>
      </c>
      <c r="F7" s="265">
        <f t="shared" si="0"/>
        <v>800</v>
      </c>
    </row>
    <row r="8" spans="2:7" x14ac:dyDescent="0.25">
      <c r="B8" s="46" t="s">
        <v>19</v>
      </c>
      <c r="C8" s="42" t="s">
        <v>53</v>
      </c>
      <c r="D8" s="254">
        <f>Table1[[#This Row],[September]]</f>
        <v>400</v>
      </c>
      <c r="E8" s="255">
        <v>500</v>
      </c>
      <c r="F8" s="265">
        <f t="shared" si="0"/>
        <v>100</v>
      </c>
    </row>
    <row r="9" spans="2:7" x14ac:dyDescent="0.25">
      <c r="B9" s="35" t="s">
        <v>15</v>
      </c>
      <c r="C9" s="43" t="s">
        <v>54</v>
      </c>
      <c r="D9" s="254">
        <f>Table1[[#This Row],[September]]</f>
        <v>300</v>
      </c>
      <c r="E9" s="255">
        <v>700</v>
      </c>
      <c r="F9" s="265">
        <f t="shared" si="0"/>
        <v>400</v>
      </c>
    </row>
    <row r="10" spans="2:7" x14ac:dyDescent="0.25">
      <c r="B10" s="46" t="s">
        <v>16</v>
      </c>
      <c r="C10" s="42" t="s">
        <v>53</v>
      </c>
      <c r="D10" s="254">
        <f>Table1[[#This Row],[September]]</f>
        <v>400</v>
      </c>
      <c r="E10" s="255">
        <v>450</v>
      </c>
      <c r="F10" s="265">
        <f t="shared" si="0"/>
        <v>50</v>
      </c>
    </row>
    <row r="11" spans="2:7" x14ac:dyDescent="0.25">
      <c r="B11" s="35" t="s">
        <v>17</v>
      </c>
      <c r="C11" s="43" t="s">
        <v>54</v>
      </c>
      <c r="D11" s="254">
        <f>Table1[[#This Row],[September]]</f>
        <v>150</v>
      </c>
      <c r="E11" s="255">
        <v>400</v>
      </c>
      <c r="F11" s="265">
        <f t="shared" si="0"/>
        <v>250</v>
      </c>
    </row>
    <row r="12" spans="2:7" x14ac:dyDescent="0.25">
      <c r="B12" s="46" t="s">
        <v>20</v>
      </c>
      <c r="C12" s="42" t="s">
        <v>52</v>
      </c>
      <c r="D12" s="254">
        <f>Table1[[#This Row],[September]]</f>
        <v>2000</v>
      </c>
      <c r="E12" s="255">
        <v>2500</v>
      </c>
      <c r="F12" s="265">
        <f t="shared" si="0"/>
        <v>500</v>
      </c>
    </row>
    <row r="13" spans="2:7" x14ac:dyDescent="0.25">
      <c r="B13" s="35" t="s">
        <v>21</v>
      </c>
      <c r="C13" s="43" t="s">
        <v>20</v>
      </c>
      <c r="D13" s="254">
        <f>Table1[[#This Row],[September]]</f>
        <v>2000</v>
      </c>
      <c r="E13" s="255">
        <v>2500</v>
      </c>
      <c r="F13" s="265">
        <f t="shared" si="0"/>
        <v>500</v>
      </c>
    </row>
    <row r="14" spans="2:7" x14ac:dyDescent="0.25">
      <c r="B14" s="46" t="s">
        <v>23</v>
      </c>
      <c r="C14" s="42" t="s">
        <v>55</v>
      </c>
      <c r="D14" s="254">
        <f>Table1[[#This Row],[September]]</f>
        <v>20</v>
      </c>
      <c r="E14" s="255">
        <v>100</v>
      </c>
      <c r="F14" s="265">
        <f t="shared" si="0"/>
        <v>80</v>
      </c>
    </row>
    <row r="15" spans="2:7" x14ac:dyDescent="0.25">
      <c r="B15" s="35" t="s">
        <v>24</v>
      </c>
      <c r="C15" s="43" t="s">
        <v>52</v>
      </c>
      <c r="D15" s="254">
        <f>Table1[[#This Row],[September]]</f>
        <v>1500</v>
      </c>
      <c r="E15" s="255">
        <v>2600</v>
      </c>
      <c r="F15" s="265">
        <f t="shared" si="0"/>
        <v>1100</v>
      </c>
    </row>
    <row r="16" spans="2:7" x14ac:dyDescent="0.25">
      <c r="B16" s="46" t="s">
        <v>25</v>
      </c>
      <c r="C16" s="42" t="s">
        <v>52</v>
      </c>
      <c r="D16" s="254">
        <f>Table1[[#This Row],[September]]</f>
        <v>70</v>
      </c>
      <c r="E16" s="255">
        <v>150</v>
      </c>
      <c r="F16" s="265">
        <f t="shared" si="0"/>
        <v>80</v>
      </c>
    </row>
    <row r="17" spans="2:6" x14ac:dyDescent="0.25">
      <c r="B17" s="36" t="s">
        <v>26</v>
      </c>
      <c r="C17" s="22"/>
      <c r="D17" s="254">
        <f>Table1[[#This Row],[September]]</f>
        <v>7640</v>
      </c>
      <c r="E17" s="257"/>
      <c r="F17" s="258"/>
    </row>
    <row r="20" spans="2:6" ht="15.75" x14ac:dyDescent="0.25">
      <c r="B20" s="18" t="s">
        <v>27</v>
      </c>
      <c r="C20" s="23" t="s">
        <v>48</v>
      </c>
      <c r="D20" s="24" t="s">
        <v>49</v>
      </c>
      <c r="E20" s="24" t="s">
        <v>51</v>
      </c>
      <c r="F20" s="25" t="s">
        <v>50</v>
      </c>
    </row>
    <row r="21" spans="2:6" x14ac:dyDescent="0.25">
      <c r="B21" s="16" t="s">
        <v>29</v>
      </c>
      <c r="C21" s="20" t="s">
        <v>52</v>
      </c>
      <c r="D21" s="254">
        <f>'Budget 19'!K22</f>
        <v>1000</v>
      </c>
      <c r="E21" s="255">
        <v>2000</v>
      </c>
      <c r="F21" s="256">
        <f>(E21-D21)</f>
        <v>1000</v>
      </c>
    </row>
    <row r="22" spans="2:6" x14ac:dyDescent="0.25">
      <c r="B22" s="17" t="s">
        <v>30</v>
      </c>
      <c r="C22" s="21" t="s">
        <v>54</v>
      </c>
      <c r="D22" s="254">
        <f>'Budget 19'!K23</f>
        <v>1200</v>
      </c>
      <c r="E22" s="255">
        <v>1500</v>
      </c>
      <c r="F22" s="256">
        <f t="shared" ref="F22:F27" si="1">(E22-D22)</f>
        <v>300</v>
      </c>
    </row>
    <row r="23" spans="2:6" x14ac:dyDescent="0.25">
      <c r="B23" s="16" t="s">
        <v>31</v>
      </c>
      <c r="C23" s="20" t="s">
        <v>20</v>
      </c>
      <c r="D23" s="254">
        <f>'Budget 19'!K24</f>
        <v>800</v>
      </c>
      <c r="E23" s="255">
        <v>1000</v>
      </c>
      <c r="F23" s="256">
        <f t="shared" si="1"/>
        <v>200</v>
      </c>
    </row>
    <row r="24" spans="2:6" x14ac:dyDescent="0.25">
      <c r="B24" s="17" t="s">
        <v>32</v>
      </c>
      <c r="C24" s="21" t="s">
        <v>52</v>
      </c>
      <c r="D24" s="254">
        <f>'Budget 19'!K25</f>
        <v>500</v>
      </c>
      <c r="E24" s="255">
        <v>1000</v>
      </c>
      <c r="F24" s="256">
        <f t="shared" si="1"/>
        <v>500</v>
      </c>
    </row>
    <row r="25" spans="2:6" x14ac:dyDescent="0.25">
      <c r="B25" s="16" t="s">
        <v>33</v>
      </c>
      <c r="C25" s="20" t="s">
        <v>52</v>
      </c>
      <c r="D25" s="254">
        <f>'Budget 19'!K26</f>
        <v>5000</v>
      </c>
      <c r="E25" s="255">
        <v>5600</v>
      </c>
      <c r="F25" s="256">
        <f t="shared" si="1"/>
        <v>600</v>
      </c>
    </row>
    <row r="26" spans="2:6" x14ac:dyDescent="0.25">
      <c r="B26" s="17" t="s">
        <v>34</v>
      </c>
      <c r="C26" s="21" t="s">
        <v>52</v>
      </c>
      <c r="D26" s="254">
        <f>'Budget 19'!K27</f>
        <v>300</v>
      </c>
      <c r="E26" s="255">
        <v>450</v>
      </c>
      <c r="F26" s="256">
        <f t="shared" si="1"/>
        <v>150</v>
      </c>
    </row>
    <row r="27" spans="2:6" x14ac:dyDescent="0.25">
      <c r="B27" s="19" t="s">
        <v>35</v>
      </c>
      <c r="C27" s="22"/>
      <c r="D27" s="254">
        <f>'Budget 19'!K28</f>
        <v>8800</v>
      </c>
      <c r="E27" s="257">
        <v>10000</v>
      </c>
      <c r="F27" s="258">
        <f t="shared" si="1"/>
        <v>1200</v>
      </c>
    </row>
    <row r="30" spans="2:6" x14ac:dyDescent="0.25">
      <c r="B30" s="51" t="s">
        <v>36</v>
      </c>
      <c r="C30" s="25" t="s">
        <v>49</v>
      </c>
    </row>
    <row r="31" spans="2:6" x14ac:dyDescent="0.25">
      <c r="B31" s="33" t="s">
        <v>47</v>
      </c>
      <c r="C31" s="259">
        <v>5000</v>
      </c>
    </row>
    <row r="32" spans="2:6" x14ac:dyDescent="0.25">
      <c r="B32" s="34" t="s">
        <v>46</v>
      </c>
      <c r="C32" s="260">
        <v>20000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9894-1959-4B25-A7B6-C67E3E4F0AB2}">
  <dimension ref="B1:H32"/>
  <sheetViews>
    <sheetView workbookViewId="0">
      <selection activeCell="D22" sqref="D22"/>
    </sheetView>
  </sheetViews>
  <sheetFormatPr defaultRowHeight="15" x14ac:dyDescent="0.25"/>
  <cols>
    <col min="2" max="2" width="23.85546875" customWidth="1"/>
    <col min="3" max="3" width="24.85546875" customWidth="1"/>
    <col min="4" max="4" width="25.5703125" customWidth="1"/>
    <col min="5" max="5" width="23.42578125" customWidth="1"/>
    <col min="6" max="6" width="25" customWidth="1"/>
    <col min="7" max="7" width="20.85546875" customWidth="1"/>
  </cols>
  <sheetData>
    <row r="1" spans="2:6" ht="102" x14ac:dyDescent="1.55">
      <c r="C1" s="190" t="s">
        <v>67</v>
      </c>
    </row>
    <row r="2" spans="2:6" x14ac:dyDescent="0.25">
      <c r="D2" s="74"/>
    </row>
    <row r="3" spans="2:6" ht="15.75" x14ac:dyDescent="0.25">
      <c r="B3" s="165" t="s">
        <v>18</v>
      </c>
      <c r="C3" s="166" t="s">
        <v>48</v>
      </c>
      <c r="D3" s="167" t="s">
        <v>49</v>
      </c>
      <c r="E3" s="167" t="s">
        <v>51</v>
      </c>
      <c r="F3" s="167" t="s">
        <v>50</v>
      </c>
    </row>
    <row r="4" spans="2:6" x14ac:dyDescent="0.25">
      <c r="B4" s="168" t="s">
        <v>12</v>
      </c>
      <c r="C4" s="169" t="s">
        <v>54</v>
      </c>
      <c r="D4" s="266">
        <f>Table1[[#This Row],[October]]</f>
        <v>800</v>
      </c>
      <c r="E4" s="266">
        <v>900</v>
      </c>
      <c r="F4" s="266">
        <f>(E4-D4)</f>
        <v>100</v>
      </c>
    </row>
    <row r="5" spans="2:6" x14ac:dyDescent="0.25">
      <c r="B5" s="170" t="s">
        <v>13</v>
      </c>
      <c r="C5" s="171" t="s">
        <v>53</v>
      </c>
      <c r="D5" s="267">
        <f>Table1[[#This Row],[October]]</f>
        <v>100</v>
      </c>
      <c r="E5" s="266">
        <v>200</v>
      </c>
      <c r="F5" s="267">
        <f t="shared" ref="F5:F16" si="0">(E5-D5)</f>
        <v>100</v>
      </c>
    </row>
    <row r="6" spans="2:6" x14ac:dyDescent="0.25">
      <c r="B6" s="168" t="s">
        <v>14</v>
      </c>
      <c r="C6" s="169" t="s">
        <v>52</v>
      </c>
      <c r="D6" s="266">
        <f>Table1[[#This Row],[October]]</f>
        <v>200</v>
      </c>
      <c r="E6" s="266">
        <v>250</v>
      </c>
      <c r="F6" s="266">
        <f t="shared" si="0"/>
        <v>50</v>
      </c>
    </row>
    <row r="7" spans="2:6" x14ac:dyDescent="0.25">
      <c r="B7" s="170" t="s">
        <v>28</v>
      </c>
      <c r="C7" s="171" t="s">
        <v>52</v>
      </c>
      <c r="D7" s="266">
        <f>Table1[[#This Row],[October]]</f>
        <v>150</v>
      </c>
      <c r="E7" s="266">
        <v>200</v>
      </c>
      <c r="F7" s="266">
        <f t="shared" si="0"/>
        <v>50</v>
      </c>
    </row>
    <row r="8" spans="2:6" x14ac:dyDescent="0.25">
      <c r="B8" s="168" t="s">
        <v>19</v>
      </c>
      <c r="C8" s="169" t="s">
        <v>53</v>
      </c>
      <c r="D8" s="266">
        <f>Table1[[#This Row],[October]]</f>
        <v>450</v>
      </c>
      <c r="E8" s="266">
        <v>550</v>
      </c>
      <c r="F8" s="266">
        <f t="shared" si="0"/>
        <v>100</v>
      </c>
    </row>
    <row r="9" spans="2:6" x14ac:dyDescent="0.25">
      <c r="B9" s="170" t="s">
        <v>15</v>
      </c>
      <c r="C9" s="171" t="s">
        <v>54</v>
      </c>
      <c r="D9" s="266">
        <f>Table1[[#This Row],[October]]</f>
        <v>200</v>
      </c>
      <c r="E9" s="266">
        <v>250</v>
      </c>
      <c r="F9" s="266">
        <f t="shared" si="0"/>
        <v>50</v>
      </c>
    </row>
    <row r="10" spans="2:6" x14ac:dyDescent="0.25">
      <c r="B10" s="168" t="s">
        <v>16</v>
      </c>
      <c r="C10" s="169" t="s">
        <v>53</v>
      </c>
      <c r="D10" s="266">
        <f>Table1[[#This Row],[October]]</f>
        <v>500</v>
      </c>
      <c r="E10" s="266">
        <v>1000</v>
      </c>
      <c r="F10" s="266">
        <f t="shared" si="0"/>
        <v>500</v>
      </c>
    </row>
    <row r="11" spans="2:6" x14ac:dyDescent="0.25">
      <c r="B11" s="170" t="s">
        <v>17</v>
      </c>
      <c r="C11" s="171" t="s">
        <v>54</v>
      </c>
      <c r="D11" s="266">
        <f>Table1[[#This Row],[October]]</f>
        <v>500</v>
      </c>
      <c r="E11" s="266">
        <v>560</v>
      </c>
      <c r="F11" s="266">
        <f t="shared" si="0"/>
        <v>60</v>
      </c>
    </row>
    <row r="12" spans="2:6" x14ac:dyDescent="0.25">
      <c r="B12" s="168" t="s">
        <v>20</v>
      </c>
      <c r="C12" s="169" t="s">
        <v>52</v>
      </c>
      <c r="D12" s="266">
        <f>Table1[[#This Row],[October]]</f>
        <v>1500</v>
      </c>
      <c r="E12" s="266">
        <v>2400</v>
      </c>
      <c r="F12" s="266">
        <f t="shared" si="0"/>
        <v>900</v>
      </c>
    </row>
    <row r="13" spans="2:6" x14ac:dyDescent="0.25">
      <c r="B13" s="170" t="s">
        <v>21</v>
      </c>
      <c r="C13" s="171" t="s">
        <v>20</v>
      </c>
      <c r="D13" s="266">
        <f>Table1[[#This Row],[October]]</f>
        <v>1000</v>
      </c>
      <c r="E13" s="266">
        <v>1675</v>
      </c>
      <c r="F13" s="266">
        <f t="shared" si="0"/>
        <v>675</v>
      </c>
    </row>
    <row r="14" spans="2:6" x14ac:dyDescent="0.25">
      <c r="B14" s="168" t="s">
        <v>23</v>
      </c>
      <c r="C14" s="169" t="s">
        <v>55</v>
      </c>
      <c r="D14" s="266">
        <f>Table1[[#This Row],[October]]</f>
        <v>30</v>
      </c>
      <c r="E14" s="266">
        <v>75</v>
      </c>
      <c r="F14" s="266">
        <f t="shared" si="0"/>
        <v>45</v>
      </c>
    </row>
    <row r="15" spans="2:6" x14ac:dyDescent="0.25">
      <c r="B15" s="170" t="s">
        <v>24</v>
      </c>
      <c r="C15" s="171" t="s">
        <v>52</v>
      </c>
      <c r="D15" s="266">
        <f>Table1[[#This Row],[October]]</f>
        <v>2500</v>
      </c>
      <c r="E15" s="266">
        <v>2376</v>
      </c>
      <c r="F15" s="266">
        <f t="shared" si="0"/>
        <v>-124</v>
      </c>
    </row>
    <row r="16" spans="2:6" x14ac:dyDescent="0.25">
      <c r="B16" s="168" t="s">
        <v>25</v>
      </c>
      <c r="C16" s="169" t="s">
        <v>52</v>
      </c>
      <c r="D16" s="266">
        <f>Table1[[#This Row],[October]]</f>
        <v>80</v>
      </c>
      <c r="E16" s="266">
        <v>98</v>
      </c>
      <c r="F16" s="266">
        <f t="shared" si="0"/>
        <v>18</v>
      </c>
    </row>
    <row r="17" spans="2:8" x14ac:dyDescent="0.25">
      <c r="B17" s="170" t="s">
        <v>26</v>
      </c>
      <c r="C17" s="172"/>
      <c r="D17" s="266">
        <v>8010</v>
      </c>
      <c r="E17" s="266">
        <v>9000</v>
      </c>
      <c r="F17" s="266">
        <v>990</v>
      </c>
    </row>
    <row r="19" spans="2:8" x14ac:dyDescent="0.25">
      <c r="H19" s="74"/>
    </row>
    <row r="20" spans="2:8" ht="15.75" x14ac:dyDescent="0.25">
      <c r="B20" s="173" t="s">
        <v>27</v>
      </c>
      <c r="C20" s="174" t="s">
        <v>48</v>
      </c>
      <c r="D20" s="175" t="s">
        <v>49</v>
      </c>
      <c r="E20" s="175" t="s">
        <v>51</v>
      </c>
      <c r="F20" s="176" t="s">
        <v>50</v>
      </c>
    </row>
    <row r="21" spans="2:8" x14ac:dyDescent="0.25">
      <c r="B21" s="177" t="s">
        <v>29</v>
      </c>
      <c r="C21" s="178" t="s">
        <v>52</v>
      </c>
      <c r="D21" s="268">
        <f>'Budget 19'!L22</f>
        <v>1000</v>
      </c>
      <c r="E21" s="268">
        <v>2000</v>
      </c>
      <c r="F21" s="269">
        <f>(E21-D21)</f>
        <v>1000</v>
      </c>
    </row>
    <row r="22" spans="2:8" x14ac:dyDescent="0.25">
      <c r="B22" s="179" t="s">
        <v>30</v>
      </c>
      <c r="C22" s="180" t="s">
        <v>54</v>
      </c>
      <c r="D22" s="268">
        <f>'Budget 19'!L23</f>
        <v>1200</v>
      </c>
      <c r="E22" s="268">
        <v>1500</v>
      </c>
      <c r="F22" s="269">
        <f t="shared" ref="F22:F27" si="1">(E22-D22)</f>
        <v>300</v>
      </c>
    </row>
    <row r="23" spans="2:8" x14ac:dyDescent="0.25">
      <c r="B23" s="177" t="s">
        <v>31</v>
      </c>
      <c r="C23" s="178" t="s">
        <v>20</v>
      </c>
      <c r="D23" s="268">
        <f>'Budget 19'!L24</f>
        <v>800</v>
      </c>
      <c r="E23" s="268">
        <v>1000</v>
      </c>
      <c r="F23" s="269">
        <f t="shared" si="1"/>
        <v>200</v>
      </c>
    </row>
    <row r="24" spans="2:8" x14ac:dyDescent="0.25">
      <c r="B24" s="179" t="s">
        <v>32</v>
      </c>
      <c r="C24" s="180" t="s">
        <v>52</v>
      </c>
      <c r="D24" s="268">
        <f>'Budget 19'!L25</f>
        <v>500</v>
      </c>
      <c r="E24" s="268">
        <v>700</v>
      </c>
      <c r="F24" s="269">
        <f t="shared" si="1"/>
        <v>200</v>
      </c>
    </row>
    <row r="25" spans="2:8" x14ac:dyDescent="0.25">
      <c r="B25" s="177" t="s">
        <v>33</v>
      </c>
      <c r="C25" s="178" t="s">
        <v>52</v>
      </c>
      <c r="D25" s="268">
        <f>'Budget 19'!L26</f>
        <v>5000</v>
      </c>
      <c r="E25" s="268">
        <v>6000</v>
      </c>
      <c r="F25" s="269">
        <f t="shared" si="1"/>
        <v>1000</v>
      </c>
    </row>
    <row r="26" spans="2:8" x14ac:dyDescent="0.25">
      <c r="B26" s="179" t="s">
        <v>34</v>
      </c>
      <c r="C26" s="180" t="s">
        <v>52</v>
      </c>
      <c r="D26" s="268">
        <f>'Budget 19'!L27</f>
        <v>300</v>
      </c>
      <c r="E26" s="268">
        <v>600</v>
      </c>
      <c r="F26" s="269">
        <f t="shared" si="1"/>
        <v>300</v>
      </c>
    </row>
    <row r="27" spans="2:8" x14ac:dyDescent="0.25">
      <c r="B27" s="181" t="s">
        <v>35</v>
      </c>
      <c r="C27" s="182"/>
      <c r="D27" s="270">
        <f>'Budget 19'!L28</f>
        <v>8800</v>
      </c>
      <c r="E27" s="270">
        <v>10000</v>
      </c>
      <c r="F27" s="271">
        <f t="shared" si="1"/>
        <v>1200</v>
      </c>
    </row>
    <row r="28" spans="2:8" x14ac:dyDescent="0.25">
      <c r="B28" s="183"/>
      <c r="C28" s="183"/>
      <c r="D28" s="183"/>
      <c r="E28" s="183"/>
      <c r="F28" s="183"/>
    </row>
    <row r="30" spans="2:8" x14ac:dyDescent="0.25">
      <c r="B30" s="75" t="s">
        <v>36</v>
      </c>
      <c r="C30" s="76" t="s">
        <v>49</v>
      </c>
      <c r="D30" s="74"/>
    </row>
    <row r="31" spans="2:8" x14ac:dyDescent="0.25">
      <c r="B31" s="77" t="s">
        <v>47</v>
      </c>
      <c r="C31" s="272">
        <v>5000</v>
      </c>
    </row>
    <row r="32" spans="2:8" x14ac:dyDescent="0.25">
      <c r="B32" s="78" t="s">
        <v>46</v>
      </c>
      <c r="C32" s="272">
        <v>20000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CAFF-B55D-486D-8070-65B576551B0C}">
  <dimension ref="B2:F33"/>
  <sheetViews>
    <sheetView topLeftCell="A14" workbookViewId="0">
      <selection activeCell="F21" sqref="F21"/>
    </sheetView>
  </sheetViews>
  <sheetFormatPr defaultRowHeight="15" x14ac:dyDescent="0.25"/>
  <cols>
    <col min="2" max="3" width="30" customWidth="1"/>
    <col min="4" max="4" width="27.7109375" customWidth="1"/>
    <col min="5" max="5" width="26.28515625" customWidth="1"/>
    <col min="6" max="6" width="23.7109375" customWidth="1"/>
  </cols>
  <sheetData>
    <row r="2" spans="2:6" ht="102" x14ac:dyDescent="1.55">
      <c r="C2" s="190" t="s">
        <v>68</v>
      </c>
    </row>
    <row r="3" spans="2:6" ht="15.75" x14ac:dyDescent="0.25">
      <c r="B3" s="79" t="s">
        <v>18</v>
      </c>
      <c r="C3" s="83" t="s">
        <v>48</v>
      </c>
      <c r="D3" s="87" t="s">
        <v>49</v>
      </c>
      <c r="E3" s="88" t="s">
        <v>51</v>
      </c>
      <c r="F3" s="89" t="s">
        <v>50</v>
      </c>
    </row>
    <row r="4" spans="2:6" x14ac:dyDescent="0.25">
      <c r="B4" s="80" t="s">
        <v>12</v>
      </c>
      <c r="C4" s="84" t="s">
        <v>54</v>
      </c>
      <c r="D4" s="280">
        <f>Table1[[#This Row],[November]]</f>
        <v>450</v>
      </c>
      <c r="E4" s="281">
        <v>500</v>
      </c>
      <c r="F4" s="282">
        <f>(E4-D4)</f>
        <v>50</v>
      </c>
    </row>
    <row r="5" spans="2:6" x14ac:dyDescent="0.25">
      <c r="B5" s="81" t="s">
        <v>13</v>
      </c>
      <c r="C5" s="85" t="s">
        <v>53</v>
      </c>
      <c r="D5" s="280">
        <f>Table1[[#This Row],[November]]</f>
        <v>70</v>
      </c>
      <c r="E5" s="281">
        <v>100</v>
      </c>
      <c r="F5" s="282">
        <f t="shared" ref="F5:F17" si="0">(E5-D5)</f>
        <v>30</v>
      </c>
    </row>
    <row r="6" spans="2:6" x14ac:dyDescent="0.25">
      <c r="B6" s="80" t="s">
        <v>14</v>
      </c>
      <c r="C6" s="84" t="s">
        <v>52</v>
      </c>
      <c r="D6" s="280">
        <f>Table1[[#This Row],[November]]</f>
        <v>150</v>
      </c>
      <c r="E6" s="281">
        <v>200</v>
      </c>
      <c r="F6" s="282">
        <f t="shared" si="0"/>
        <v>50</v>
      </c>
    </row>
    <row r="7" spans="2:6" x14ac:dyDescent="0.25">
      <c r="B7" s="81" t="s">
        <v>28</v>
      </c>
      <c r="C7" s="85" t="s">
        <v>52</v>
      </c>
      <c r="D7" s="280">
        <f>Table1[[#This Row],[November]]</f>
        <v>200</v>
      </c>
      <c r="E7" s="281">
        <v>456</v>
      </c>
      <c r="F7" s="282">
        <f t="shared" si="0"/>
        <v>256</v>
      </c>
    </row>
    <row r="8" spans="2:6" x14ac:dyDescent="0.25">
      <c r="B8" s="80" t="s">
        <v>19</v>
      </c>
      <c r="C8" s="84" t="s">
        <v>53</v>
      </c>
      <c r="D8" s="280">
        <f>Table1[[#This Row],[November]]</f>
        <v>200</v>
      </c>
      <c r="E8" s="281">
        <v>370</v>
      </c>
      <c r="F8" s="282">
        <f t="shared" si="0"/>
        <v>170</v>
      </c>
    </row>
    <row r="9" spans="2:6" x14ac:dyDescent="0.25">
      <c r="B9" s="81" t="s">
        <v>15</v>
      </c>
      <c r="C9" s="85" t="s">
        <v>54</v>
      </c>
      <c r="D9" s="280">
        <f>Table1[[#This Row],[November]]</f>
        <v>500</v>
      </c>
      <c r="E9" s="281">
        <v>679</v>
      </c>
      <c r="F9" s="282">
        <f t="shared" si="0"/>
        <v>179</v>
      </c>
    </row>
    <row r="10" spans="2:6" x14ac:dyDescent="0.25">
      <c r="B10" s="80" t="s">
        <v>16</v>
      </c>
      <c r="C10" s="84" t="s">
        <v>53</v>
      </c>
      <c r="D10" s="280">
        <f>Table1[[#This Row],[November]]</f>
        <v>1000</v>
      </c>
      <c r="E10" s="281">
        <v>1357</v>
      </c>
      <c r="F10" s="282">
        <f t="shared" si="0"/>
        <v>357</v>
      </c>
    </row>
    <row r="11" spans="2:6" x14ac:dyDescent="0.25">
      <c r="B11" s="81" t="s">
        <v>17</v>
      </c>
      <c r="C11" s="85" t="s">
        <v>54</v>
      </c>
      <c r="D11" s="280">
        <f>Table1[[#This Row],[November]]</f>
        <v>600</v>
      </c>
      <c r="E11" s="281">
        <v>1799</v>
      </c>
      <c r="F11" s="282">
        <f t="shared" si="0"/>
        <v>1199</v>
      </c>
    </row>
    <row r="12" spans="2:6" x14ac:dyDescent="0.25">
      <c r="B12" s="80" t="s">
        <v>20</v>
      </c>
      <c r="C12" s="84" t="s">
        <v>52</v>
      </c>
      <c r="D12" s="280">
        <f>Table1[[#This Row],[November]]</f>
        <v>2500</v>
      </c>
      <c r="E12" s="281">
        <v>3650</v>
      </c>
      <c r="F12" s="282">
        <f t="shared" si="0"/>
        <v>1150</v>
      </c>
    </row>
    <row r="13" spans="2:6" x14ac:dyDescent="0.25">
      <c r="B13" s="81" t="s">
        <v>21</v>
      </c>
      <c r="C13" s="85" t="s">
        <v>20</v>
      </c>
      <c r="D13" s="280">
        <f>Table1[[#This Row],[November]]</f>
        <v>5000</v>
      </c>
      <c r="E13" s="281">
        <v>6899</v>
      </c>
      <c r="F13" s="282">
        <f t="shared" si="0"/>
        <v>1899</v>
      </c>
    </row>
    <row r="14" spans="2:6" x14ac:dyDescent="0.25">
      <c r="B14" s="80" t="s">
        <v>23</v>
      </c>
      <c r="C14" s="84" t="s">
        <v>55</v>
      </c>
      <c r="D14" s="280">
        <f>Table1[[#This Row],[November]]</f>
        <v>50</v>
      </c>
      <c r="E14" s="281">
        <v>100</v>
      </c>
      <c r="F14" s="282">
        <f t="shared" si="0"/>
        <v>50</v>
      </c>
    </row>
    <row r="15" spans="2:6" x14ac:dyDescent="0.25">
      <c r="B15" s="81" t="s">
        <v>24</v>
      </c>
      <c r="C15" s="85" t="s">
        <v>52</v>
      </c>
      <c r="D15" s="280">
        <f>Table1[[#This Row],[November]]</f>
        <v>700</v>
      </c>
      <c r="E15" s="281">
        <v>890</v>
      </c>
      <c r="F15" s="282">
        <f t="shared" si="0"/>
        <v>190</v>
      </c>
    </row>
    <row r="16" spans="2:6" x14ac:dyDescent="0.25">
      <c r="B16" s="80" t="s">
        <v>25</v>
      </c>
      <c r="C16" s="84" t="s">
        <v>52</v>
      </c>
      <c r="D16" s="280">
        <f>Table1[[#This Row],[November]]</f>
        <v>100</v>
      </c>
      <c r="E16" s="281">
        <v>900</v>
      </c>
      <c r="F16" s="282">
        <f t="shared" si="0"/>
        <v>800</v>
      </c>
    </row>
    <row r="17" spans="2:6" x14ac:dyDescent="0.25">
      <c r="B17" s="82" t="s">
        <v>26</v>
      </c>
      <c r="C17" s="86"/>
      <c r="D17" s="283">
        <f>Table1[[#This Row],[November]]</f>
        <v>11520</v>
      </c>
      <c r="E17" s="284">
        <v>12999</v>
      </c>
      <c r="F17" s="285">
        <f t="shared" si="0"/>
        <v>1479</v>
      </c>
    </row>
    <row r="20" spans="2:6" ht="15.75" x14ac:dyDescent="0.25">
      <c r="B20" s="90" t="s">
        <v>27</v>
      </c>
      <c r="C20" s="91" t="s">
        <v>48</v>
      </c>
      <c r="D20" s="98" t="s">
        <v>49</v>
      </c>
      <c r="E20" s="98" t="s">
        <v>51</v>
      </c>
      <c r="F20" s="99" t="s">
        <v>50</v>
      </c>
    </row>
    <row r="21" spans="2:6" x14ac:dyDescent="0.25">
      <c r="B21" s="92" t="s">
        <v>29</v>
      </c>
      <c r="C21" s="93" t="s">
        <v>52</v>
      </c>
      <c r="D21" s="286">
        <f>'Budget 19'!M22</f>
        <v>1000</v>
      </c>
      <c r="E21" s="286">
        <v>2000</v>
      </c>
      <c r="F21" s="287">
        <f>(E21-D21)</f>
        <v>1000</v>
      </c>
    </row>
    <row r="22" spans="2:6" x14ac:dyDescent="0.25">
      <c r="B22" s="94" t="s">
        <v>30</v>
      </c>
      <c r="C22" s="95" t="s">
        <v>54</v>
      </c>
      <c r="D22" s="286">
        <f>'Budget 19'!M23</f>
        <v>1200</v>
      </c>
      <c r="E22" s="286">
        <v>1567</v>
      </c>
      <c r="F22" s="287">
        <f t="shared" ref="F22:F27" si="1">(E22-D22)</f>
        <v>367</v>
      </c>
    </row>
    <row r="23" spans="2:6" x14ac:dyDescent="0.25">
      <c r="B23" s="92" t="s">
        <v>31</v>
      </c>
      <c r="C23" s="93" t="s">
        <v>20</v>
      </c>
      <c r="D23" s="286">
        <f>'Budget 19'!M24</f>
        <v>800</v>
      </c>
      <c r="E23" s="286">
        <v>978</v>
      </c>
      <c r="F23" s="287">
        <f t="shared" si="1"/>
        <v>178</v>
      </c>
    </row>
    <row r="24" spans="2:6" x14ac:dyDescent="0.25">
      <c r="B24" s="94" t="s">
        <v>32</v>
      </c>
      <c r="C24" s="95" t="s">
        <v>52</v>
      </c>
      <c r="D24" s="286">
        <f>'Budget 19'!M25</f>
        <v>500</v>
      </c>
      <c r="E24" s="286">
        <v>756</v>
      </c>
      <c r="F24" s="287">
        <f t="shared" si="1"/>
        <v>256</v>
      </c>
    </row>
    <row r="25" spans="2:6" x14ac:dyDescent="0.25">
      <c r="B25" s="92" t="s">
        <v>33</v>
      </c>
      <c r="C25" s="93" t="s">
        <v>52</v>
      </c>
      <c r="D25" s="286">
        <f>'Budget 19'!M26</f>
        <v>5000</v>
      </c>
      <c r="E25" s="286">
        <v>6374</v>
      </c>
      <c r="F25" s="287">
        <f t="shared" si="1"/>
        <v>1374</v>
      </c>
    </row>
    <row r="26" spans="2:6" x14ac:dyDescent="0.25">
      <c r="B26" s="94" t="s">
        <v>34</v>
      </c>
      <c r="C26" s="95" t="s">
        <v>52</v>
      </c>
      <c r="D26" s="286">
        <f>'Budget 19'!M27</f>
        <v>300</v>
      </c>
      <c r="E26" s="286">
        <v>567</v>
      </c>
      <c r="F26" s="287">
        <f t="shared" si="1"/>
        <v>267</v>
      </c>
    </row>
    <row r="27" spans="2:6" x14ac:dyDescent="0.25">
      <c r="B27" s="96" t="s">
        <v>35</v>
      </c>
      <c r="C27" s="97"/>
      <c r="D27" s="288">
        <f>'Budget 19'!M28</f>
        <v>8800</v>
      </c>
      <c r="E27" s="288">
        <v>8999</v>
      </c>
      <c r="F27" s="289">
        <f t="shared" si="1"/>
        <v>199</v>
      </c>
    </row>
    <row r="28" spans="2:6" x14ac:dyDescent="0.25">
      <c r="D28" s="1"/>
      <c r="F28" s="1"/>
    </row>
    <row r="31" spans="2:6" x14ac:dyDescent="0.25">
      <c r="B31" s="51" t="s">
        <v>36</v>
      </c>
      <c r="C31" s="25" t="s">
        <v>49</v>
      </c>
    </row>
    <row r="32" spans="2:6" x14ac:dyDescent="0.25">
      <c r="B32" s="33" t="s">
        <v>47</v>
      </c>
      <c r="C32" s="259">
        <v>5000</v>
      </c>
    </row>
    <row r="33" spans="2:3" x14ac:dyDescent="0.25">
      <c r="B33" s="34" t="s">
        <v>46</v>
      </c>
      <c r="C33" s="260">
        <v>20000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F363-16AC-4A40-AF67-CEF2929F945B}">
  <dimension ref="B1:F32"/>
  <sheetViews>
    <sheetView topLeftCell="A14" workbookViewId="0">
      <selection activeCell="C31" sqref="C31:C32"/>
    </sheetView>
  </sheetViews>
  <sheetFormatPr defaultRowHeight="15" x14ac:dyDescent="0.25"/>
  <cols>
    <col min="2" max="2" width="25.42578125" customWidth="1"/>
    <col min="3" max="3" width="23.85546875" customWidth="1"/>
    <col min="4" max="4" width="25.42578125" customWidth="1"/>
    <col min="5" max="5" width="19.85546875" customWidth="1"/>
    <col min="6" max="6" width="22.85546875" customWidth="1"/>
    <col min="7" max="7" width="24.28515625" customWidth="1"/>
  </cols>
  <sheetData>
    <row r="1" spans="2:6" ht="102" x14ac:dyDescent="1.55">
      <c r="C1" s="190" t="s">
        <v>69</v>
      </c>
    </row>
    <row r="3" spans="2:6" ht="15.75" x14ac:dyDescent="0.25">
      <c r="B3" s="100" t="s">
        <v>18</v>
      </c>
      <c r="C3" s="101" t="s">
        <v>48</v>
      </c>
      <c r="D3" s="108" t="s">
        <v>49</v>
      </c>
      <c r="E3" s="108" t="s">
        <v>51</v>
      </c>
      <c r="F3" s="109" t="s">
        <v>50</v>
      </c>
    </row>
    <row r="4" spans="2:6" x14ac:dyDescent="0.25">
      <c r="B4" s="102" t="s">
        <v>12</v>
      </c>
      <c r="C4" s="103" t="s">
        <v>54</v>
      </c>
      <c r="D4" s="273">
        <f>Table1[[#This Row],[December]]</f>
        <v>400</v>
      </c>
      <c r="E4" s="273">
        <v>600</v>
      </c>
      <c r="F4" s="274">
        <f>(E4-D4)</f>
        <v>200</v>
      </c>
    </row>
    <row r="5" spans="2:6" x14ac:dyDescent="0.25">
      <c r="B5" s="104" t="s">
        <v>13</v>
      </c>
      <c r="C5" s="105" t="s">
        <v>53</v>
      </c>
      <c r="D5" s="273">
        <f>Table1[[#This Row],[December]]</f>
        <v>100</v>
      </c>
      <c r="E5" s="273">
        <v>232</v>
      </c>
      <c r="F5" s="274">
        <f t="shared" ref="F5:F17" si="0">(E5-D5)</f>
        <v>132</v>
      </c>
    </row>
    <row r="6" spans="2:6" x14ac:dyDescent="0.25">
      <c r="B6" s="102" t="s">
        <v>14</v>
      </c>
      <c r="C6" s="103" t="s">
        <v>52</v>
      </c>
      <c r="D6" s="273">
        <f>Table1[[#This Row],[December]]</f>
        <v>200</v>
      </c>
      <c r="E6" s="273">
        <v>223</v>
      </c>
      <c r="F6" s="274">
        <f t="shared" si="0"/>
        <v>23</v>
      </c>
    </row>
    <row r="7" spans="2:6" x14ac:dyDescent="0.25">
      <c r="B7" s="104" t="s">
        <v>28</v>
      </c>
      <c r="C7" s="105" t="s">
        <v>52</v>
      </c>
      <c r="D7" s="273">
        <f>Table1[[#This Row],[December]]</f>
        <v>300</v>
      </c>
      <c r="E7" s="273">
        <v>678</v>
      </c>
      <c r="F7" s="274">
        <f t="shared" si="0"/>
        <v>378</v>
      </c>
    </row>
    <row r="8" spans="2:6" x14ac:dyDescent="0.25">
      <c r="B8" s="102" t="s">
        <v>19</v>
      </c>
      <c r="C8" s="103" t="s">
        <v>53</v>
      </c>
      <c r="D8" s="273">
        <f>Table1[[#This Row],[December]]</f>
        <v>500</v>
      </c>
      <c r="E8" s="273">
        <v>678</v>
      </c>
      <c r="F8" s="274">
        <f t="shared" si="0"/>
        <v>178</v>
      </c>
    </row>
    <row r="9" spans="2:6" x14ac:dyDescent="0.25">
      <c r="B9" s="104" t="s">
        <v>15</v>
      </c>
      <c r="C9" s="105" t="s">
        <v>54</v>
      </c>
      <c r="D9" s="273">
        <f>Table1[[#This Row],[December]]</f>
        <v>450</v>
      </c>
      <c r="E9" s="273">
        <v>765</v>
      </c>
      <c r="F9" s="274">
        <f t="shared" si="0"/>
        <v>315</v>
      </c>
    </row>
    <row r="10" spans="2:6" x14ac:dyDescent="0.25">
      <c r="B10" s="102" t="s">
        <v>16</v>
      </c>
      <c r="C10" s="103" t="s">
        <v>53</v>
      </c>
      <c r="D10" s="273">
        <f>Table1[[#This Row],[December]]</f>
        <v>1200</v>
      </c>
      <c r="E10" s="273">
        <v>6558</v>
      </c>
      <c r="F10" s="274">
        <f t="shared" si="0"/>
        <v>5358</v>
      </c>
    </row>
    <row r="11" spans="2:6" x14ac:dyDescent="0.25">
      <c r="B11" s="104" t="s">
        <v>17</v>
      </c>
      <c r="C11" s="105" t="s">
        <v>54</v>
      </c>
      <c r="D11" s="273">
        <f>Table1[[#This Row],[December]]</f>
        <v>300</v>
      </c>
      <c r="E11" s="273">
        <v>675</v>
      </c>
      <c r="F11" s="274">
        <f t="shared" si="0"/>
        <v>375</v>
      </c>
    </row>
    <row r="12" spans="2:6" x14ac:dyDescent="0.25">
      <c r="B12" s="102" t="s">
        <v>20</v>
      </c>
      <c r="C12" s="103" t="s">
        <v>52</v>
      </c>
      <c r="D12" s="273">
        <f>Table1[[#This Row],[December]]</f>
        <v>800</v>
      </c>
      <c r="E12" s="273">
        <v>7897</v>
      </c>
      <c r="F12" s="274">
        <f t="shared" si="0"/>
        <v>7097</v>
      </c>
    </row>
    <row r="13" spans="2:6" x14ac:dyDescent="0.25">
      <c r="B13" s="104" t="s">
        <v>21</v>
      </c>
      <c r="C13" s="105" t="s">
        <v>20</v>
      </c>
      <c r="D13" s="273">
        <f>Table1[[#This Row],[December]]</f>
        <v>500</v>
      </c>
      <c r="E13" s="273">
        <v>876</v>
      </c>
      <c r="F13" s="274">
        <f t="shared" si="0"/>
        <v>376</v>
      </c>
    </row>
    <row r="14" spans="2:6" x14ac:dyDescent="0.25">
      <c r="B14" s="102" t="s">
        <v>23</v>
      </c>
      <c r="C14" s="103" t="s">
        <v>55</v>
      </c>
      <c r="D14" s="273">
        <f>Table1[[#This Row],[December]]</f>
        <v>40</v>
      </c>
      <c r="E14" s="275">
        <v>67</v>
      </c>
      <c r="F14" s="274">
        <f t="shared" si="0"/>
        <v>27</v>
      </c>
    </row>
    <row r="15" spans="2:6" x14ac:dyDescent="0.25">
      <c r="B15" s="104" t="s">
        <v>24</v>
      </c>
      <c r="C15" s="105" t="s">
        <v>52</v>
      </c>
      <c r="D15" s="273">
        <f>Table1[[#This Row],[December]]</f>
        <v>800</v>
      </c>
      <c r="E15" s="273">
        <v>1000</v>
      </c>
      <c r="F15" s="274">
        <f t="shared" si="0"/>
        <v>200</v>
      </c>
    </row>
    <row r="16" spans="2:6" x14ac:dyDescent="0.25">
      <c r="B16" s="102" t="s">
        <v>25</v>
      </c>
      <c r="C16" s="103" t="s">
        <v>52</v>
      </c>
      <c r="D16" s="273">
        <f>Table1[[#This Row],[December]]</f>
        <v>150</v>
      </c>
      <c r="E16" s="273">
        <v>200</v>
      </c>
      <c r="F16" s="274">
        <f t="shared" si="0"/>
        <v>50</v>
      </c>
    </row>
    <row r="17" spans="2:6" x14ac:dyDescent="0.25">
      <c r="B17" s="106" t="s">
        <v>26</v>
      </c>
      <c r="C17" s="107"/>
      <c r="D17" s="276">
        <f>Table1[[#This Row],[December]]</f>
        <v>5740</v>
      </c>
      <c r="E17" s="276">
        <v>8755</v>
      </c>
      <c r="F17" s="277">
        <f t="shared" si="0"/>
        <v>3015</v>
      </c>
    </row>
    <row r="20" spans="2:6" ht="15.75" x14ac:dyDescent="0.25">
      <c r="B20" s="47" t="s">
        <v>27</v>
      </c>
      <c r="C20" s="23" t="s">
        <v>48</v>
      </c>
      <c r="D20" s="24" t="s">
        <v>49</v>
      </c>
      <c r="E20" s="24" t="s">
        <v>51</v>
      </c>
      <c r="F20" s="25" t="s">
        <v>50</v>
      </c>
    </row>
    <row r="21" spans="2:6" x14ac:dyDescent="0.25">
      <c r="B21" s="48" t="s">
        <v>29</v>
      </c>
      <c r="C21" s="20" t="s">
        <v>52</v>
      </c>
      <c r="D21" s="255">
        <f>'Budget 19'!N22</f>
        <v>1000</v>
      </c>
      <c r="E21" s="255">
        <v>2000</v>
      </c>
      <c r="F21" s="256">
        <f>(E21-D21)</f>
        <v>1000</v>
      </c>
    </row>
    <row r="22" spans="2:6" x14ac:dyDescent="0.25">
      <c r="B22" s="49" t="s">
        <v>30</v>
      </c>
      <c r="C22" s="21" t="s">
        <v>54</v>
      </c>
      <c r="D22" s="255">
        <f>'Budget 19'!N23</f>
        <v>1200</v>
      </c>
      <c r="E22" s="255">
        <v>2555</v>
      </c>
      <c r="F22" s="256">
        <f t="shared" ref="F22:F27" si="1">(E22-D22)</f>
        <v>1355</v>
      </c>
    </row>
    <row r="23" spans="2:6" x14ac:dyDescent="0.25">
      <c r="B23" s="48" t="s">
        <v>31</v>
      </c>
      <c r="C23" s="20" t="s">
        <v>20</v>
      </c>
      <c r="D23" s="255">
        <f>'Budget 19'!N24</f>
        <v>800</v>
      </c>
      <c r="E23" s="255">
        <v>6677</v>
      </c>
      <c r="F23" s="256">
        <f t="shared" si="1"/>
        <v>5877</v>
      </c>
    </row>
    <row r="24" spans="2:6" x14ac:dyDescent="0.25">
      <c r="B24" s="49" t="s">
        <v>32</v>
      </c>
      <c r="C24" s="21" t="s">
        <v>52</v>
      </c>
      <c r="D24" s="255">
        <f>'Budget 19'!N25</f>
        <v>500</v>
      </c>
      <c r="E24" s="255">
        <v>2156</v>
      </c>
      <c r="F24" s="256">
        <f t="shared" si="1"/>
        <v>1656</v>
      </c>
    </row>
    <row r="25" spans="2:6" x14ac:dyDescent="0.25">
      <c r="B25" s="48" t="s">
        <v>33</v>
      </c>
      <c r="C25" s="20" t="s">
        <v>52</v>
      </c>
      <c r="D25" s="255">
        <f>'Budget 19'!N26</f>
        <v>5000</v>
      </c>
      <c r="E25" s="255">
        <v>8765</v>
      </c>
      <c r="F25" s="256">
        <f t="shared" si="1"/>
        <v>3765</v>
      </c>
    </row>
    <row r="26" spans="2:6" x14ac:dyDescent="0.25">
      <c r="B26" s="49" t="s">
        <v>34</v>
      </c>
      <c r="C26" s="21" t="s">
        <v>52</v>
      </c>
      <c r="D26" s="255">
        <f>'Budget 19'!N27</f>
        <v>300</v>
      </c>
      <c r="E26" s="255">
        <v>678</v>
      </c>
      <c r="F26" s="256">
        <f t="shared" si="1"/>
        <v>378</v>
      </c>
    </row>
    <row r="27" spans="2:6" x14ac:dyDescent="0.25">
      <c r="B27" s="50" t="s">
        <v>35</v>
      </c>
      <c r="C27" s="22"/>
      <c r="D27" s="257">
        <f>'Budget 19'!N28</f>
        <v>8800</v>
      </c>
      <c r="E27" s="257">
        <v>9999</v>
      </c>
      <c r="F27" s="258">
        <f t="shared" si="1"/>
        <v>1199</v>
      </c>
    </row>
    <row r="30" spans="2:6" x14ac:dyDescent="0.25">
      <c r="B30" s="51" t="s">
        <v>36</v>
      </c>
      <c r="C30" s="25" t="s">
        <v>49</v>
      </c>
    </row>
    <row r="31" spans="2:6" x14ac:dyDescent="0.25">
      <c r="B31" s="33" t="s">
        <v>47</v>
      </c>
      <c r="C31" s="278">
        <v>5000</v>
      </c>
    </row>
    <row r="32" spans="2:6" x14ac:dyDescent="0.25">
      <c r="B32" s="34" t="s">
        <v>46</v>
      </c>
      <c r="C32" s="279">
        <v>20000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ACB6-BDDF-484D-A913-613F69C94138}">
  <dimension ref="B1:G31"/>
  <sheetViews>
    <sheetView topLeftCell="A8" workbookViewId="0">
      <selection activeCell="D22" sqref="D22"/>
    </sheetView>
  </sheetViews>
  <sheetFormatPr defaultRowHeight="15" x14ac:dyDescent="0.25"/>
  <cols>
    <col min="2" max="2" width="25.5703125" customWidth="1"/>
    <col min="3" max="3" width="20.28515625" customWidth="1"/>
    <col min="4" max="4" width="18.140625" customWidth="1"/>
    <col min="5" max="5" width="15.7109375" customWidth="1"/>
    <col min="6" max="6" width="15.5703125" customWidth="1"/>
  </cols>
  <sheetData>
    <row r="1" spans="2:7" ht="61.5" x14ac:dyDescent="0.9">
      <c r="C1" s="184"/>
      <c r="D1" s="184" t="s">
        <v>58</v>
      </c>
      <c r="E1" s="184"/>
      <c r="F1" s="184"/>
      <c r="G1" s="184"/>
    </row>
    <row r="3" spans="2:7" ht="15.75" x14ac:dyDescent="0.25">
      <c r="B3" s="144" t="s">
        <v>18</v>
      </c>
      <c r="C3" s="145" t="s">
        <v>48</v>
      </c>
      <c r="D3" s="145" t="s">
        <v>49</v>
      </c>
      <c r="E3" s="145" t="s">
        <v>51</v>
      </c>
      <c r="F3" s="145" t="s">
        <v>50</v>
      </c>
    </row>
    <row r="4" spans="2:7" x14ac:dyDescent="0.25">
      <c r="B4" s="146" t="s">
        <v>12</v>
      </c>
      <c r="C4" s="147" t="s">
        <v>54</v>
      </c>
      <c r="D4" s="240">
        <f>Table1[[#This Row],[Yearly Total]]</f>
        <v>8350</v>
      </c>
      <c r="E4" s="240">
        <v>500</v>
      </c>
      <c r="F4" s="241">
        <f>(E4-D4)</f>
        <v>-7850</v>
      </c>
    </row>
    <row r="5" spans="2:7" x14ac:dyDescent="0.25">
      <c r="B5" s="148" t="s">
        <v>13</v>
      </c>
      <c r="C5" s="147" t="s">
        <v>53</v>
      </c>
      <c r="D5" s="240">
        <f>Table1[[#This Row],[Yearly Total]]</f>
        <v>2070</v>
      </c>
      <c r="E5" s="242">
        <v>250</v>
      </c>
      <c r="F5" s="241">
        <f t="shared" ref="F5:F16" si="0">(E5-D5)</f>
        <v>-1820</v>
      </c>
    </row>
    <row r="6" spans="2:7" x14ac:dyDescent="0.25">
      <c r="B6" s="146" t="s">
        <v>14</v>
      </c>
      <c r="C6" s="147" t="s">
        <v>52</v>
      </c>
      <c r="D6" s="240">
        <f>Table1[[#This Row],[Yearly Total]]</f>
        <v>2570</v>
      </c>
      <c r="E6" s="240">
        <v>450</v>
      </c>
      <c r="F6" s="241">
        <f t="shared" si="0"/>
        <v>-2120</v>
      </c>
    </row>
    <row r="7" spans="2:7" x14ac:dyDescent="0.25">
      <c r="B7" s="148" t="s">
        <v>28</v>
      </c>
      <c r="C7" s="147" t="s">
        <v>52</v>
      </c>
      <c r="D7" s="240">
        <f>Table1[[#This Row],[Yearly Total]]</f>
        <v>4100</v>
      </c>
      <c r="E7" s="242">
        <v>120</v>
      </c>
      <c r="F7" s="241">
        <f t="shared" si="0"/>
        <v>-3980</v>
      </c>
    </row>
    <row r="8" spans="2:7" x14ac:dyDescent="0.25">
      <c r="B8" s="146" t="s">
        <v>19</v>
      </c>
      <c r="C8" s="147" t="s">
        <v>53</v>
      </c>
      <c r="D8" s="240">
        <f>Table1[[#This Row],[Yearly Total]]</f>
        <v>5900</v>
      </c>
      <c r="E8" s="240">
        <v>470</v>
      </c>
      <c r="F8" s="241">
        <f t="shared" si="0"/>
        <v>-5430</v>
      </c>
    </row>
    <row r="9" spans="2:7" x14ac:dyDescent="0.25">
      <c r="B9" s="148" t="s">
        <v>15</v>
      </c>
      <c r="C9" s="147" t="s">
        <v>54</v>
      </c>
      <c r="D9" s="240">
        <f>Table1[[#This Row],[Yearly Total]]</f>
        <v>4380</v>
      </c>
      <c r="E9" s="242">
        <v>400</v>
      </c>
      <c r="F9" s="241">
        <f t="shared" si="0"/>
        <v>-3980</v>
      </c>
    </row>
    <row r="10" spans="2:7" x14ac:dyDescent="0.25">
      <c r="B10" s="146" t="s">
        <v>16</v>
      </c>
      <c r="C10" s="147" t="s">
        <v>53</v>
      </c>
      <c r="D10" s="240">
        <f>Table1[[#This Row],[Yearly Total]]</f>
        <v>8100</v>
      </c>
      <c r="E10" s="240">
        <v>750</v>
      </c>
      <c r="F10" s="241">
        <f t="shared" si="0"/>
        <v>-7350</v>
      </c>
    </row>
    <row r="11" spans="2:7" x14ac:dyDescent="0.25">
      <c r="B11" s="148" t="s">
        <v>17</v>
      </c>
      <c r="C11" s="147" t="s">
        <v>54</v>
      </c>
      <c r="D11" s="240">
        <f>Table1[[#This Row],[Yearly Total]]</f>
        <v>4000</v>
      </c>
      <c r="E11" s="242">
        <v>270</v>
      </c>
      <c r="F11" s="241">
        <f t="shared" si="0"/>
        <v>-3730</v>
      </c>
    </row>
    <row r="12" spans="2:7" x14ac:dyDescent="0.25">
      <c r="B12" s="146" t="s">
        <v>20</v>
      </c>
      <c r="C12" s="147" t="s">
        <v>52</v>
      </c>
      <c r="D12" s="240">
        <f>Table1[[#This Row],[Yearly Total]]</f>
        <v>25100</v>
      </c>
      <c r="E12" s="240">
        <v>1450</v>
      </c>
      <c r="F12" s="241">
        <f t="shared" si="0"/>
        <v>-23650</v>
      </c>
    </row>
    <row r="13" spans="2:7" x14ac:dyDescent="0.25">
      <c r="B13" s="148" t="s">
        <v>21</v>
      </c>
      <c r="C13" s="147" t="s">
        <v>20</v>
      </c>
      <c r="D13" s="240">
        <f>Table1[[#This Row],[Yearly Total]]</f>
        <v>16700</v>
      </c>
      <c r="E13" s="242">
        <v>3050</v>
      </c>
      <c r="F13" s="241">
        <f t="shared" si="0"/>
        <v>-13650</v>
      </c>
    </row>
    <row r="14" spans="2:7" x14ac:dyDescent="0.25">
      <c r="B14" s="146" t="s">
        <v>23</v>
      </c>
      <c r="C14" s="147" t="s">
        <v>55</v>
      </c>
      <c r="D14" s="240">
        <f>Table1[[#This Row],[Yearly Total]]</f>
        <v>1150</v>
      </c>
      <c r="E14" s="240">
        <v>120</v>
      </c>
      <c r="F14" s="241">
        <f t="shared" si="0"/>
        <v>-1030</v>
      </c>
    </row>
    <row r="15" spans="2:7" x14ac:dyDescent="0.25">
      <c r="B15" s="148" t="s">
        <v>24</v>
      </c>
      <c r="C15" s="147" t="s">
        <v>52</v>
      </c>
      <c r="D15" s="240">
        <f>Table1[[#This Row],[Yearly Total]]</f>
        <v>13350</v>
      </c>
      <c r="E15" s="242">
        <v>1500</v>
      </c>
      <c r="F15" s="241">
        <f t="shared" si="0"/>
        <v>-11850</v>
      </c>
    </row>
    <row r="16" spans="2:7" x14ac:dyDescent="0.25">
      <c r="B16" s="146" t="s">
        <v>25</v>
      </c>
      <c r="C16" s="147" t="s">
        <v>52</v>
      </c>
      <c r="D16" s="240">
        <f>Table1[[#This Row],[Yearly Total]]</f>
        <v>1440</v>
      </c>
      <c r="E16" s="240">
        <v>330</v>
      </c>
      <c r="F16" s="241">
        <f t="shared" si="0"/>
        <v>-1110</v>
      </c>
    </row>
    <row r="17" spans="2:6" x14ac:dyDescent="0.25">
      <c r="B17" s="148" t="s">
        <v>26</v>
      </c>
      <c r="C17" s="147"/>
      <c r="D17" s="242">
        <f>SUM(D4,D5,D6,D7,D8,D10,D9,D11,D12,D13,D14,D15,D16)</f>
        <v>97210</v>
      </c>
      <c r="E17" s="241"/>
      <c r="F17" s="241"/>
    </row>
    <row r="20" spans="2:6" ht="15.75" x14ac:dyDescent="0.25">
      <c r="B20" s="149" t="s">
        <v>27</v>
      </c>
      <c r="C20" s="150" t="s">
        <v>48</v>
      </c>
      <c r="D20" s="150" t="s">
        <v>49</v>
      </c>
      <c r="E20" s="150" t="s">
        <v>51</v>
      </c>
      <c r="F20" s="150" t="s">
        <v>50</v>
      </c>
    </row>
    <row r="21" spans="2:6" x14ac:dyDescent="0.25">
      <c r="B21" s="151" t="s">
        <v>29</v>
      </c>
      <c r="C21" s="152" t="s">
        <v>52</v>
      </c>
      <c r="D21" s="243">
        <f>'Budget 19'!C22</f>
        <v>1000</v>
      </c>
      <c r="E21" s="244">
        <v>1150</v>
      </c>
      <c r="F21" s="244">
        <f>(D21-E21)</f>
        <v>-150</v>
      </c>
    </row>
    <row r="22" spans="2:6" x14ac:dyDescent="0.25">
      <c r="B22" s="153" t="s">
        <v>30</v>
      </c>
      <c r="C22" s="152" t="s">
        <v>54</v>
      </c>
      <c r="D22" s="243">
        <f>'Budget 19'!C23</f>
        <v>1200</v>
      </c>
      <c r="E22" s="244">
        <v>1450</v>
      </c>
      <c r="F22" s="244">
        <f t="shared" ref="F22:F27" si="1">(D22-E22)</f>
        <v>-250</v>
      </c>
    </row>
    <row r="23" spans="2:6" x14ac:dyDescent="0.25">
      <c r="B23" s="151" t="s">
        <v>31</v>
      </c>
      <c r="C23" s="152" t="s">
        <v>20</v>
      </c>
      <c r="D23" s="243">
        <f>'Budget 19'!C24</f>
        <v>800</v>
      </c>
      <c r="E23" s="244">
        <v>840</v>
      </c>
      <c r="F23" s="244">
        <f t="shared" si="1"/>
        <v>-40</v>
      </c>
    </row>
    <row r="24" spans="2:6" x14ac:dyDescent="0.25">
      <c r="B24" s="153" t="s">
        <v>32</v>
      </c>
      <c r="C24" s="152" t="s">
        <v>52</v>
      </c>
      <c r="D24" s="243">
        <f>'Budget 19'!C25</f>
        <v>500</v>
      </c>
      <c r="E24" s="244">
        <v>730</v>
      </c>
      <c r="F24" s="244">
        <f t="shared" si="1"/>
        <v>-230</v>
      </c>
    </row>
    <row r="25" spans="2:6" x14ac:dyDescent="0.25">
      <c r="B25" s="151" t="s">
        <v>33</v>
      </c>
      <c r="C25" s="152" t="s">
        <v>52</v>
      </c>
      <c r="D25" s="243">
        <f>'Budget 19'!C26</f>
        <v>5000</v>
      </c>
      <c r="E25" s="244">
        <v>6500</v>
      </c>
      <c r="F25" s="244">
        <f t="shared" si="1"/>
        <v>-1500</v>
      </c>
    </row>
    <row r="26" spans="2:6" x14ac:dyDescent="0.25">
      <c r="B26" s="153" t="s">
        <v>34</v>
      </c>
      <c r="C26" s="152" t="s">
        <v>52</v>
      </c>
      <c r="D26" s="243">
        <f>'Budget 19'!C27</f>
        <v>300</v>
      </c>
      <c r="E26" s="244">
        <v>400</v>
      </c>
      <c r="F26" s="244">
        <f t="shared" si="1"/>
        <v>-100</v>
      </c>
    </row>
    <row r="27" spans="2:6" x14ac:dyDescent="0.25">
      <c r="B27" s="151" t="s">
        <v>35</v>
      </c>
      <c r="C27" s="152"/>
      <c r="D27" s="243">
        <f>'Budget 19'!C28</f>
        <v>8800</v>
      </c>
      <c r="E27" s="244">
        <v>9000</v>
      </c>
      <c r="F27" s="244">
        <f t="shared" si="1"/>
        <v>-200</v>
      </c>
    </row>
    <row r="29" spans="2:6" x14ac:dyDescent="0.25">
      <c r="B29" s="154" t="s">
        <v>36</v>
      </c>
      <c r="C29" s="155" t="s">
        <v>49</v>
      </c>
      <c r="D29" s="4"/>
      <c r="E29" s="4"/>
      <c r="F29" s="4"/>
    </row>
    <row r="30" spans="2:6" x14ac:dyDescent="0.25">
      <c r="B30" s="156" t="s">
        <v>47</v>
      </c>
      <c r="C30" s="245">
        <v>5000</v>
      </c>
      <c r="D30" s="39"/>
      <c r="E30" s="1"/>
      <c r="F30" s="1"/>
    </row>
    <row r="31" spans="2:6" x14ac:dyDescent="0.25">
      <c r="B31" s="157" t="s">
        <v>46</v>
      </c>
      <c r="C31" s="246">
        <v>20000</v>
      </c>
      <c r="D31" s="40"/>
      <c r="E31" s="1"/>
      <c r="F31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F1B7-BB4A-4FCF-A333-F18FC6807A2A}">
  <dimension ref="B1:F32"/>
  <sheetViews>
    <sheetView topLeftCell="A9" workbookViewId="0">
      <selection activeCell="E22" sqref="E22"/>
    </sheetView>
  </sheetViews>
  <sheetFormatPr defaultRowHeight="15" x14ac:dyDescent="0.25"/>
  <cols>
    <col min="2" max="2" width="32" customWidth="1"/>
    <col min="3" max="3" width="24.42578125" customWidth="1"/>
    <col min="4" max="4" width="17.85546875" customWidth="1"/>
    <col min="5" max="5" width="17.7109375" customWidth="1"/>
    <col min="6" max="6" width="20" customWidth="1"/>
  </cols>
  <sheetData>
    <row r="1" spans="2:6" ht="77.25" customHeight="1" x14ac:dyDescent="1.05">
      <c r="C1" s="185" t="s">
        <v>59</v>
      </c>
    </row>
    <row r="3" spans="2:6" ht="15.75" x14ac:dyDescent="0.25">
      <c r="B3" s="158" t="s">
        <v>18</v>
      </c>
      <c r="C3" s="159" t="s">
        <v>48</v>
      </c>
      <c r="D3" s="159" t="s">
        <v>49</v>
      </c>
      <c r="E3" s="159" t="s">
        <v>51</v>
      </c>
      <c r="F3" s="160" t="s">
        <v>50</v>
      </c>
    </row>
    <row r="4" spans="2:6" x14ac:dyDescent="0.25">
      <c r="B4" s="161" t="s">
        <v>12</v>
      </c>
      <c r="C4" s="162" t="s">
        <v>54</v>
      </c>
      <c r="D4" s="247">
        <f>Table1[[#This Row],[February]]</f>
        <v>250</v>
      </c>
      <c r="E4" s="248">
        <v>300</v>
      </c>
      <c r="F4" s="249">
        <f>(E4-D4)</f>
        <v>50</v>
      </c>
    </row>
    <row r="5" spans="2:6" x14ac:dyDescent="0.25">
      <c r="B5" s="163" t="s">
        <v>13</v>
      </c>
      <c r="C5" s="162" t="s">
        <v>53</v>
      </c>
      <c r="D5" s="247">
        <f>Table1[[#This Row],[February]]</f>
        <v>150</v>
      </c>
      <c r="E5" s="249">
        <v>200</v>
      </c>
      <c r="F5" s="249">
        <f t="shared" ref="F5:F16" si="0">(E5-D5)</f>
        <v>50</v>
      </c>
    </row>
    <row r="6" spans="2:6" x14ac:dyDescent="0.25">
      <c r="B6" s="161" t="s">
        <v>14</v>
      </c>
      <c r="C6" s="162" t="s">
        <v>52</v>
      </c>
      <c r="D6" s="247">
        <f>Table1[[#This Row],[February]]</f>
        <v>100</v>
      </c>
      <c r="E6" s="249">
        <v>130</v>
      </c>
      <c r="F6" s="249">
        <f t="shared" si="0"/>
        <v>30</v>
      </c>
    </row>
    <row r="7" spans="2:6" x14ac:dyDescent="0.25">
      <c r="B7" s="163" t="s">
        <v>28</v>
      </c>
      <c r="C7" s="162" t="s">
        <v>52</v>
      </c>
      <c r="D7" s="247">
        <f>Table1[[#This Row],[February]]</f>
        <v>200</v>
      </c>
      <c r="E7" s="249">
        <v>250</v>
      </c>
      <c r="F7" s="249">
        <f t="shared" si="0"/>
        <v>50</v>
      </c>
    </row>
    <row r="8" spans="2:6" x14ac:dyDescent="0.25">
      <c r="B8" s="161" t="s">
        <v>19</v>
      </c>
      <c r="C8" s="162" t="s">
        <v>53</v>
      </c>
      <c r="D8" s="247">
        <f>Table1[[#This Row],[February]]</f>
        <v>200</v>
      </c>
      <c r="E8" s="249">
        <v>240</v>
      </c>
      <c r="F8" s="249">
        <f t="shared" si="0"/>
        <v>40</v>
      </c>
    </row>
    <row r="9" spans="2:6" x14ac:dyDescent="0.25">
      <c r="B9" s="163" t="s">
        <v>15</v>
      </c>
      <c r="C9" s="162" t="s">
        <v>54</v>
      </c>
      <c r="D9" s="247">
        <f>Table1[[#This Row],[February]]</f>
        <v>650</v>
      </c>
      <c r="E9" s="249">
        <v>750</v>
      </c>
      <c r="F9" s="249">
        <f t="shared" si="0"/>
        <v>100</v>
      </c>
    </row>
    <row r="10" spans="2:6" x14ac:dyDescent="0.25">
      <c r="B10" s="161" t="s">
        <v>16</v>
      </c>
      <c r="C10" s="162" t="s">
        <v>53</v>
      </c>
      <c r="D10" s="247">
        <f>Table1[[#This Row],[February]]</f>
        <v>500</v>
      </c>
      <c r="E10" s="249">
        <v>860</v>
      </c>
      <c r="F10" s="249">
        <f t="shared" si="0"/>
        <v>360</v>
      </c>
    </row>
    <row r="11" spans="2:6" x14ac:dyDescent="0.25">
      <c r="B11" s="163" t="s">
        <v>17</v>
      </c>
      <c r="C11" s="162" t="s">
        <v>54</v>
      </c>
      <c r="D11" s="247">
        <f>Table1[[#This Row],[February]]</f>
        <v>150</v>
      </c>
      <c r="E11" s="249">
        <v>170</v>
      </c>
      <c r="F11" s="249">
        <f t="shared" si="0"/>
        <v>20</v>
      </c>
    </row>
    <row r="12" spans="2:6" x14ac:dyDescent="0.25">
      <c r="B12" s="161" t="s">
        <v>20</v>
      </c>
      <c r="C12" s="162" t="s">
        <v>52</v>
      </c>
      <c r="D12" s="247">
        <f>Table1[[#This Row],[February]]</f>
        <v>2000</v>
      </c>
      <c r="E12" s="249">
        <v>2500</v>
      </c>
      <c r="F12" s="249">
        <f t="shared" si="0"/>
        <v>500</v>
      </c>
    </row>
    <row r="13" spans="2:6" x14ac:dyDescent="0.25">
      <c r="B13" s="163" t="s">
        <v>21</v>
      </c>
      <c r="C13" s="162" t="s">
        <v>20</v>
      </c>
      <c r="D13" s="247">
        <f>Table1[[#This Row],[February]]</f>
        <v>700</v>
      </c>
      <c r="E13" s="249">
        <v>850</v>
      </c>
      <c r="F13" s="249">
        <f t="shared" si="0"/>
        <v>150</v>
      </c>
    </row>
    <row r="14" spans="2:6" x14ac:dyDescent="0.25">
      <c r="B14" s="161" t="s">
        <v>23</v>
      </c>
      <c r="C14" s="162" t="s">
        <v>55</v>
      </c>
      <c r="D14" s="247">
        <f>Table1[[#This Row],[February]]</f>
        <v>200</v>
      </c>
      <c r="E14" s="249">
        <v>270</v>
      </c>
      <c r="F14" s="249">
        <f t="shared" si="0"/>
        <v>70</v>
      </c>
    </row>
    <row r="15" spans="2:6" x14ac:dyDescent="0.25">
      <c r="B15" s="163" t="s">
        <v>24</v>
      </c>
      <c r="C15" s="162" t="s">
        <v>52</v>
      </c>
      <c r="D15" s="247">
        <f>Table1[[#This Row],[February]]</f>
        <v>850</v>
      </c>
      <c r="E15" s="249">
        <v>1000</v>
      </c>
      <c r="F15" s="249">
        <f t="shared" si="0"/>
        <v>150</v>
      </c>
    </row>
    <row r="16" spans="2:6" x14ac:dyDescent="0.25">
      <c r="B16" s="161" t="s">
        <v>25</v>
      </c>
      <c r="C16" s="162" t="s">
        <v>52</v>
      </c>
      <c r="D16" s="247">
        <f>Table1[[#This Row],[February]]</f>
        <v>130</v>
      </c>
      <c r="E16" s="249">
        <v>165</v>
      </c>
      <c r="F16" s="249">
        <f t="shared" si="0"/>
        <v>35</v>
      </c>
    </row>
    <row r="17" spans="2:6" x14ac:dyDescent="0.25">
      <c r="B17" s="163" t="s">
        <v>26</v>
      </c>
      <c r="C17" s="164"/>
      <c r="D17" s="247">
        <f>Table1[[#This Row],[February]]</f>
        <v>6080</v>
      </c>
      <c r="E17" s="249"/>
      <c r="F17" s="249"/>
    </row>
    <row r="20" spans="2:6" ht="16.5" thickBot="1" x14ac:dyDescent="0.3">
      <c r="B20" s="5" t="s">
        <v>27</v>
      </c>
      <c r="C20" s="6" t="s">
        <v>48</v>
      </c>
      <c r="D20" s="15" t="s">
        <v>49</v>
      </c>
      <c r="E20" s="15" t="s">
        <v>51</v>
      </c>
      <c r="F20" s="15" t="s">
        <v>50</v>
      </c>
    </row>
    <row r="21" spans="2:6" ht="15.75" thickTop="1" x14ac:dyDescent="0.25">
      <c r="B21" s="8" t="s">
        <v>29</v>
      </c>
      <c r="C21" s="9" t="s">
        <v>52</v>
      </c>
      <c r="D21" s="250">
        <f>'Budget 19'!D22</f>
        <v>1000</v>
      </c>
      <c r="E21" s="251">
        <v>1250</v>
      </c>
      <c r="F21" s="251">
        <f>(E21-D21)</f>
        <v>250</v>
      </c>
    </row>
    <row r="22" spans="2:6" x14ac:dyDescent="0.25">
      <c r="B22" s="10" t="s">
        <v>30</v>
      </c>
      <c r="C22" s="11" t="s">
        <v>54</v>
      </c>
      <c r="D22" s="250">
        <f>'Budget 19'!D23</f>
        <v>1200</v>
      </c>
      <c r="E22" s="251">
        <v>1300</v>
      </c>
      <c r="F22" s="251">
        <f t="shared" ref="F22:F26" si="1">(E22-D22)</f>
        <v>100</v>
      </c>
    </row>
    <row r="23" spans="2:6" x14ac:dyDescent="0.25">
      <c r="B23" s="8" t="s">
        <v>31</v>
      </c>
      <c r="C23" s="9" t="s">
        <v>20</v>
      </c>
      <c r="D23" s="250">
        <f>'Budget 19'!D24</f>
        <v>800</v>
      </c>
      <c r="E23" s="251">
        <v>900</v>
      </c>
      <c r="F23" s="251">
        <f t="shared" si="1"/>
        <v>100</v>
      </c>
    </row>
    <row r="24" spans="2:6" x14ac:dyDescent="0.25">
      <c r="B24" s="10" t="s">
        <v>32</v>
      </c>
      <c r="C24" s="11" t="s">
        <v>52</v>
      </c>
      <c r="D24" s="250">
        <f>'Budget 19'!D25</f>
        <v>500</v>
      </c>
      <c r="E24" s="251">
        <v>700</v>
      </c>
      <c r="F24" s="251">
        <f t="shared" si="1"/>
        <v>200</v>
      </c>
    </row>
    <row r="25" spans="2:6" x14ac:dyDescent="0.25">
      <c r="B25" s="8" t="s">
        <v>33</v>
      </c>
      <c r="C25" s="9" t="s">
        <v>52</v>
      </c>
      <c r="D25" s="250">
        <f>'Budget 19'!D26</f>
        <v>5000</v>
      </c>
      <c r="E25" s="251">
        <v>5500</v>
      </c>
      <c r="F25" s="251">
        <f t="shared" si="1"/>
        <v>500</v>
      </c>
    </row>
    <row r="26" spans="2:6" x14ac:dyDescent="0.25">
      <c r="B26" s="10" t="s">
        <v>34</v>
      </c>
      <c r="C26" s="11" t="s">
        <v>52</v>
      </c>
      <c r="D26" s="250">
        <f>'Budget 19'!D27</f>
        <v>300</v>
      </c>
      <c r="E26" s="251">
        <v>450</v>
      </c>
      <c r="F26" s="251">
        <f t="shared" si="1"/>
        <v>150</v>
      </c>
    </row>
    <row r="27" spans="2:6" x14ac:dyDescent="0.25">
      <c r="B27" s="8" t="s">
        <v>35</v>
      </c>
      <c r="C27" s="7"/>
      <c r="D27" s="250">
        <f>'Budget 19'!D28</f>
        <v>8800</v>
      </c>
      <c r="E27" s="251"/>
      <c r="F27" s="251"/>
    </row>
    <row r="30" spans="2:6" x14ac:dyDescent="0.25">
      <c r="B30" s="14" t="s">
        <v>36</v>
      </c>
      <c r="C30" s="14" t="s">
        <v>49</v>
      </c>
    </row>
    <row r="31" spans="2:6" x14ac:dyDescent="0.25">
      <c r="B31" s="12" t="s">
        <v>47</v>
      </c>
      <c r="C31" s="252">
        <v>5000</v>
      </c>
    </row>
    <row r="32" spans="2:6" x14ac:dyDescent="0.25">
      <c r="B32" s="13" t="s">
        <v>46</v>
      </c>
      <c r="C32" s="253">
        <v>20000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8F-2937-428B-9C3C-3E66055EBDED}">
  <dimension ref="B1:H32"/>
  <sheetViews>
    <sheetView topLeftCell="A10" workbookViewId="0">
      <selection activeCell="D13" sqref="D13"/>
    </sheetView>
  </sheetViews>
  <sheetFormatPr defaultRowHeight="15" x14ac:dyDescent="0.25"/>
  <cols>
    <col min="2" max="2" width="27.42578125" customWidth="1"/>
    <col min="3" max="3" width="17.5703125" customWidth="1"/>
    <col min="4" max="4" width="19.28515625" customWidth="1"/>
    <col min="5" max="5" width="18.140625" customWidth="1"/>
    <col min="6" max="6" width="17.42578125" customWidth="1"/>
  </cols>
  <sheetData>
    <row r="1" spans="2:8" ht="79.5" customHeight="1" thickBot="1" x14ac:dyDescent="1.6">
      <c r="C1" s="187" t="s">
        <v>60</v>
      </c>
      <c r="D1" s="188"/>
      <c r="E1" s="188"/>
      <c r="F1" s="188"/>
      <c r="G1" s="188"/>
      <c r="H1" s="188"/>
    </row>
    <row r="2" spans="2:8" ht="15.75" thickTop="1" x14ac:dyDescent="0.25"/>
    <row r="3" spans="2:8" ht="15.75" x14ac:dyDescent="0.25">
      <c r="B3" s="26" t="s">
        <v>18</v>
      </c>
      <c r="C3" s="27" t="s">
        <v>48</v>
      </c>
      <c r="D3" s="27" t="s">
        <v>49</v>
      </c>
      <c r="E3" s="27" t="s">
        <v>51</v>
      </c>
      <c r="F3" s="27" t="s">
        <v>50</v>
      </c>
    </row>
    <row r="4" spans="2:8" x14ac:dyDescent="0.25">
      <c r="B4" s="28" t="s">
        <v>12</v>
      </c>
      <c r="C4" s="29" t="s">
        <v>54</v>
      </c>
      <c r="D4" s="254">
        <f>Table1[[#This Row],[March]]</f>
        <v>750</v>
      </c>
      <c r="E4" s="255">
        <v>900</v>
      </c>
      <c r="F4" s="255">
        <f>(E4-D4)</f>
        <v>150</v>
      </c>
    </row>
    <row r="5" spans="2:8" x14ac:dyDescent="0.25">
      <c r="B5" s="30" t="s">
        <v>13</v>
      </c>
      <c r="C5" s="29" t="s">
        <v>53</v>
      </c>
      <c r="D5" s="254">
        <f>Table1[[#This Row],[March]]</f>
        <v>80</v>
      </c>
      <c r="E5" s="255">
        <v>90</v>
      </c>
      <c r="F5" s="255">
        <f t="shared" ref="F5:F16" si="0">(E5-D5)</f>
        <v>10</v>
      </c>
    </row>
    <row r="6" spans="2:8" x14ac:dyDescent="0.25">
      <c r="B6" s="28" t="s">
        <v>14</v>
      </c>
      <c r="C6" s="29" t="s">
        <v>52</v>
      </c>
      <c r="D6" s="254">
        <f>Table1[[#This Row],[March]]</f>
        <v>500</v>
      </c>
      <c r="E6" s="255">
        <v>650</v>
      </c>
      <c r="F6" s="255">
        <f t="shared" si="0"/>
        <v>150</v>
      </c>
    </row>
    <row r="7" spans="2:8" x14ac:dyDescent="0.25">
      <c r="B7" s="30" t="s">
        <v>28</v>
      </c>
      <c r="C7" s="29" t="s">
        <v>52</v>
      </c>
      <c r="D7" s="254">
        <f>Table1[[#This Row],[March]]</f>
        <v>400</v>
      </c>
      <c r="E7" s="255">
        <v>600</v>
      </c>
      <c r="F7" s="255">
        <f t="shared" si="0"/>
        <v>200</v>
      </c>
    </row>
    <row r="8" spans="2:8" x14ac:dyDescent="0.25">
      <c r="B8" s="28" t="s">
        <v>19</v>
      </c>
      <c r="C8" s="29" t="s">
        <v>53</v>
      </c>
      <c r="D8" s="254">
        <f>Table1[[#This Row],[March]]</f>
        <v>350</v>
      </c>
      <c r="E8" s="255">
        <v>450</v>
      </c>
      <c r="F8" s="255">
        <f t="shared" si="0"/>
        <v>100</v>
      </c>
    </row>
    <row r="9" spans="2:8" x14ac:dyDescent="0.25">
      <c r="B9" s="30" t="s">
        <v>15</v>
      </c>
      <c r="C9" s="29" t="s">
        <v>54</v>
      </c>
      <c r="D9" s="254">
        <f>Table1[[#This Row],[March]]</f>
        <v>350</v>
      </c>
      <c r="E9" s="255">
        <v>420</v>
      </c>
      <c r="F9" s="255">
        <f t="shared" si="0"/>
        <v>70</v>
      </c>
    </row>
    <row r="10" spans="2:8" x14ac:dyDescent="0.25">
      <c r="B10" s="28" t="s">
        <v>16</v>
      </c>
      <c r="C10" s="29" t="s">
        <v>53</v>
      </c>
      <c r="D10" s="254">
        <f>Table1[[#This Row],[March]]</f>
        <v>450</v>
      </c>
      <c r="E10" s="255">
        <v>550</v>
      </c>
      <c r="F10" s="255">
        <f t="shared" si="0"/>
        <v>100</v>
      </c>
    </row>
    <row r="11" spans="2:8" x14ac:dyDescent="0.25">
      <c r="B11" s="30" t="s">
        <v>17</v>
      </c>
      <c r="C11" s="29" t="s">
        <v>54</v>
      </c>
      <c r="D11" s="254">
        <f>Table1[[#This Row],[March]]</f>
        <v>100</v>
      </c>
      <c r="E11" s="255">
        <v>120</v>
      </c>
      <c r="F11" s="255">
        <f t="shared" si="0"/>
        <v>20</v>
      </c>
    </row>
    <row r="12" spans="2:8" x14ac:dyDescent="0.25">
      <c r="B12" s="28" t="s">
        <v>20</v>
      </c>
      <c r="C12" s="29" t="s">
        <v>52</v>
      </c>
      <c r="D12" s="254">
        <f>Table1[[#This Row],[March]]</f>
        <v>3000</v>
      </c>
      <c r="E12" s="255">
        <v>3500</v>
      </c>
      <c r="F12" s="255">
        <f t="shared" si="0"/>
        <v>500</v>
      </c>
    </row>
    <row r="13" spans="2:8" x14ac:dyDescent="0.25">
      <c r="B13" s="30" t="s">
        <v>21</v>
      </c>
      <c r="C13" s="29" t="s">
        <v>20</v>
      </c>
      <c r="D13" s="254">
        <f>Table1[[#This Row],[March]]</f>
        <v>800</v>
      </c>
      <c r="E13" s="255">
        <v>950</v>
      </c>
      <c r="F13" s="255">
        <f t="shared" si="0"/>
        <v>150</v>
      </c>
    </row>
    <row r="14" spans="2:8" x14ac:dyDescent="0.25">
      <c r="B14" s="28" t="s">
        <v>23</v>
      </c>
      <c r="C14" s="29" t="s">
        <v>55</v>
      </c>
      <c r="D14" s="254">
        <f>Table1[[#This Row],[March]]</f>
        <v>130</v>
      </c>
      <c r="E14" s="255">
        <v>180</v>
      </c>
      <c r="F14" s="255">
        <f t="shared" si="0"/>
        <v>50</v>
      </c>
    </row>
    <row r="15" spans="2:8" x14ac:dyDescent="0.25">
      <c r="B15" s="30" t="s">
        <v>24</v>
      </c>
      <c r="C15" s="29" t="s">
        <v>52</v>
      </c>
      <c r="D15" s="254">
        <f>Table1[[#This Row],[March]]</f>
        <v>750</v>
      </c>
      <c r="E15" s="255">
        <v>800</v>
      </c>
      <c r="F15" s="255">
        <f t="shared" si="0"/>
        <v>50</v>
      </c>
    </row>
    <row r="16" spans="2:8" x14ac:dyDescent="0.25">
      <c r="B16" s="28" t="s">
        <v>25</v>
      </c>
      <c r="C16" s="29" t="s">
        <v>52</v>
      </c>
      <c r="D16" s="254">
        <f>Table1[[#This Row],[March]]</f>
        <v>180</v>
      </c>
      <c r="E16" s="255">
        <v>230</v>
      </c>
      <c r="F16" s="255">
        <f t="shared" si="0"/>
        <v>50</v>
      </c>
    </row>
    <row r="17" spans="2:6" x14ac:dyDescent="0.25">
      <c r="B17" s="30" t="s">
        <v>26</v>
      </c>
      <c r="C17" s="31"/>
      <c r="D17" s="254">
        <f>Table1[[#This Row],[March]]</f>
        <v>7840</v>
      </c>
      <c r="E17" s="255"/>
      <c r="F17" s="255"/>
    </row>
    <row r="20" spans="2:6" ht="15.75" x14ac:dyDescent="0.25">
      <c r="B20" s="18" t="s">
        <v>27</v>
      </c>
      <c r="C20" s="23" t="s">
        <v>48</v>
      </c>
      <c r="D20" s="24" t="s">
        <v>49</v>
      </c>
      <c r="E20" s="24" t="s">
        <v>51</v>
      </c>
      <c r="F20" s="25" t="s">
        <v>50</v>
      </c>
    </row>
    <row r="21" spans="2:6" x14ac:dyDescent="0.25">
      <c r="B21" s="16" t="s">
        <v>29</v>
      </c>
      <c r="C21" s="20" t="s">
        <v>52</v>
      </c>
      <c r="D21" s="254">
        <f>'Budget 19'!E22</f>
        <v>1000</v>
      </c>
      <c r="E21" s="255">
        <v>1200</v>
      </c>
      <c r="F21" s="256">
        <f>(E21-D21)</f>
        <v>200</v>
      </c>
    </row>
    <row r="22" spans="2:6" x14ac:dyDescent="0.25">
      <c r="B22" s="17" t="s">
        <v>30</v>
      </c>
      <c r="C22" s="21" t="s">
        <v>54</v>
      </c>
      <c r="D22" s="254">
        <f>'Budget 19'!E23</f>
        <v>1200</v>
      </c>
      <c r="E22" s="255">
        <v>1300</v>
      </c>
      <c r="F22" s="256">
        <f t="shared" ref="F22:F27" si="1">(E22-D22)</f>
        <v>100</v>
      </c>
    </row>
    <row r="23" spans="2:6" x14ac:dyDescent="0.25">
      <c r="B23" s="16" t="s">
        <v>31</v>
      </c>
      <c r="C23" s="20" t="s">
        <v>20</v>
      </c>
      <c r="D23" s="254">
        <f>'Budget 19'!E24</f>
        <v>800</v>
      </c>
      <c r="E23" s="255">
        <v>900</v>
      </c>
      <c r="F23" s="256">
        <f t="shared" si="1"/>
        <v>100</v>
      </c>
    </row>
    <row r="24" spans="2:6" x14ac:dyDescent="0.25">
      <c r="B24" s="17" t="s">
        <v>32</v>
      </c>
      <c r="C24" s="21" t="s">
        <v>52</v>
      </c>
      <c r="D24" s="254">
        <f>'Budget 19'!E25</f>
        <v>500</v>
      </c>
      <c r="E24" s="255">
        <v>650</v>
      </c>
      <c r="F24" s="256">
        <f t="shared" si="1"/>
        <v>150</v>
      </c>
    </row>
    <row r="25" spans="2:6" x14ac:dyDescent="0.25">
      <c r="B25" s="16" t="s">
        <v>33</v>
      </c>
      <c r="C25" s="20" t="s">
        <v>52</v>
      </c>
      <c r="D25" s="254">
        <f>'Budget 19'!E26</f>
        <v>5000</v>
      </c>
      <c r="E25" s="255">
        <v>6500</v>
      </c>
      <c r="F25" s="256">
        <f t="shared" si="1"/>
        <v>1500</v>
      </c>
    </row>
    <row r="26" spans="2:6" x14ac:dyDescent="0.25">
      <c r="B26" s="17" t="s">
        <v>34</v>
      </c>
      <c r="C26" s="21" t="s">
        <v>52</v>
      </c>
      <c r="D26" s="254">
        <f>'Budget 19'!E27</f>
        <v>300</v>
      </c>
      <c r="E26" s="255">
        <v>400</v>
      </c>
      <c r="F26" s="256">
        <f t="shared" si="1"/>
        <v>100</v>
      </c>
    </row>
    <row r="27" spans="2:6" x14ac:dyDescent="0.25">
      <c r="B27" s="19" t="s">
        <v>35</v>
      </c>
      <c r="C27" s="22"/>
      <c r="D27" s="254">
        <f>'Budget 19'!E28</f>
        <v>8800</v>
      </c>
      <c r="E27" s="257"/>
      <c r="F27" s="256">
        <f t="shared" si="1"/>
        <v>-8800</v>
      </c>
    </row>
    <row r="30" spans="2:6" x14ac:dyDescent="0.25">
      <c r="B30" s="32" t="s">
        <v>36</v>
      </c>
      <c r="C30" s="25" t="s">
        <v>49</v>
      </c>
    </row>
    <row r="31" spans="2:6" x14ac:dyDescent="0.25">
      <c r="B31" s="33" t="s">
        <v>47</v>
      </c>
      <c r="C31" s="259">
        <v>5000</v>
      </c>
    </row>
    <row r="32" spans="2:6" x14ac:dyDescent="0.25">
      <c r="B32" s="34" t="s">
        <v>46</v>
      </c>
      <c r="C32" s="260">
        <v>20000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CF71A-E266-4093-B2DB-9ED752F3081D}">
  <dimension ref="B1:L32"/>
  <sheetViews>
    <sheetView topLeftCell="A7" workbookViewId="0">
      <selection activeCell="D8" sqref="D8"/>
    </sheetView>
  </sheetViews>
  <sheetFormatPr defaultRowHeight="15" x14ac:dyDescent="0.25"/>
  <cols>
    <col min="2" max="2" width="30.5703125" customWidth="1"/>
    <col min="3" max="3" width="20.140625" customWidth="1"/>
    <col min="4" max="4" width="18.42578125" customWidth="1"/>
    <col min="5" max="5" width="15.5703125" customWidth="1"/>
    <col min="6" max="6" width="20.28515625" customWidth="1"/>
  </cols>
  <sheetData>
    <row r="1" spans="2:12" ht="102" x14ac:dyDescent="1.55">
      <c r="C1" s="190" t="s">
        <v>61</v>
      </c>
      <c r="D1" s="191"/>
      <c r="E1" s="191"/>
      <c r="F1" s="191"/>
      <c r="G1" s="191"/>
      <c r="H1" s="191"/>
    </row>
    <row r="3" spans="2:12" ht="15.75" x14ac:dyDescent="0.25">
      <c r="B3" s="41" t="s">
        <v>18</v>
      </c>
      <c r="C3" s="24" t="s">
        <v>48</v>
      </c>
      <c r="D3" s="24" t="s">
        <v>49</v>
      </c>
      <c r="E3" s="24" t="s">
        <v>51</v>
      </c>
      <c r="F3" s="25" t="s">
        <v>50</v>
      </c>
    </row>
    <row r="4" spans="2:12" x14ac:dyDescent="0.25">
      <c r="B4" s="46" t="s">
        <v>12</v>
      </c>
      <c r="C4" s="42" t="s">
        <v>54</v>
      </c>
      <c r="D4" s="254">
        <f>Table1[[#This Row],[April]]</f>
        <v>850</v>
      </c>
      <c r="E4" s="255">
        <v>900</v>
      </c>
      <c r="F4" s="256">
        <f>(E4-D4)</f>
        <v>50</v>
      </c>
      <c r="L4" s="189"/>
    </row>
    <row r="5" spans="2:12" x14ac:dyDescent="0.25">
      <c r="B5" s="35" t="s">
        <v>13</v>
      </c>
      <c r="C5" s="43" t="s">
        <v>53</v>
      </c>
      <c r="D5" s="254">
        <f>Table1[[#This Row],[April]]</f>
        <v>40</v>
      </c>
      <c r="E5" s="255">
        <v>45</v>
      </c>
      <c r="F5" s="256">
        <f t="shared" ref="F5:F16" si="0">(E5-D5)</f>
        <v>5</v>
      </c>
    </row>
    <row r="6" spans="2:12" x14ac:dyDescent="0.25">
      <c r="B6" s="46" t="s">
        <v>14</v>
      </c>
      <c r="C6" s="42" t="s">
        <v>52</v>
      </c>
      <c r="D6" s="254">
        <f>Table1[[#This Row],[April]]</f>
        <v>250</v>
      </c>
      <c r="E6" s="255">
        <v>290</v>
      </c>
      <c r="F6" s="256">
        <f t="shared" si="0"/>
        <v>40</v>
      </c>
    </row>
    <row r="7" spans="2:12" x14ac:dyDescent="0.25">
      <c r="B7" s="35" t="s">
        <v>28</v>
      </c>
      <c r="C7" s="43" t="s">
        <v>52</v>
      </c>
      <c r="D7" s="254">
        <f>Table1[[#This Row],[April]]</f>
        <v>500</v>
      </c>
      <c r="E7" s="255">
        <v>550</v>
      </c>
      <c r="F7" s="256">
        <f t="shared" si="0"/>
        <v>50</v>
      </c>
    </row>
    <row r="8" spans="2:12" x14ac:dyDescent="0.25">
      <c r="B8" s="46" t="s">
        <v>19</v>
      </c>
      <c r="C8" s="42" t="s">
        <v>53</v>
      </c>
      <c r="D8" s="254">
        <f>Table1[[#This Row],[April]]</f>
        <v>400</v>
      </c>
      <c r="E8" s="255">
        <v>480</v>
      </c>
      <c r="F8" s="256">
        <f t="shared" si="0"/>
        <v>80</v>
      </c>
    </row>
    <row r="9" spans="2:12" x14ac:dyDescent="0.25">
      <c r="B9" s="35" t="s">
        <v>15</v>
      </c>
      <c r="C9" s="43" t="s">
        <v>54</v>
      </c>
      <c r="D9" s="254">
        <f>Table1[[#This Row],[April]]</f>
        <v>200</v>
      </c>
      <c r="E9" s="255">
        <v>225</v>
      </c>
      <c r="F9" s="256">
        <f t="shared" si="0"/>
        <v>25</v>
      </c>
    </row>
    <row r="10" spans="2:12" x14ac:dyDescent="0.25">
      <c r="B10" s="46" t="s">
        <v>16</v>
      </c>
      <c r="C10" s="42" t="s">
        <v>53</v>
      </c>
      <c r="D10" s="254">
        <f>Table1[[#This Row],[April]]</f>
        <v>700</v>
      </c>
      <c r="E10" s="255">
        <v>800</v>
      </c>
      <c r="F10" s="256">
        <f t="shared" si="0"/>
        <v>100</v>
      </c>
    </row>
    <row r="11" spans="2:12" x14ac:dyDescent="0.25">
      <c r="B11" s="35" t="s">
        <v>17</v>
      </c>
      <c r="C11" s="43" t="s">
        <v>54</v>
      </c>
      <c r="D11" s="254">
        <f>Table1[[#This Row],[April]]</f>
        <v>450</v>
      </c>
      <c r="E11" s="255">
        <v>500</v>
      </c>
      <c r="F11" s="256">
        <f t="shared" si="0"/>
        <v>50</v>
      </c>
    </row>
    <row r="12" spans="2:12" x14ac:dyDescent="0.25">
      <c r="B12" s="46" t="s">
        <v>20</v>
      </c>
      <c r="C12" s="42" t="s">
        <v>52</v>
      </c>
      <c r="D12" s="254">
        <f>Table1[[#This Row],[April]]</f>
        <v>2500</v>
      </c>
      <c r="E12" s="255">
        <v>3500</v>
      </c>
      <c r="F12" s="256">
        <f t="shared" si="0"/>
        <v>1000</v>
      </c>
    </row>
    <row r="13" spans="2:12" x14ac:dyDescent="0.25">
      <c r="B13" s="35" t="s">
        <v>21</v>
      </c>
      <c r="C13" s="43" t="s">
        <v>20</v>
      </c>
      <c r="D13" s="254">
        <f>Table1[[#This Row],[April]]</f>
        <v>1000</v>
      </c>
      <c r="E13" s="255">
        <v>1200</v>
      </c>
      <c r="F13" s="256">
        <f t="shared" si="0"/>
        <v>200</v>
      </c>
    </row>
    <row r="14" spans="2:12" x14ac:dyDescent="0.25">
      <c r="B14" s="46" t="s">
        <v>23</v>
      </c>
      <c r="C14" s="42" t="s">
        <v>55</v>
      </c>
      <c r="D14" s="254">
        <f>Table1[[#This Row],[April]]</f>
        <v>140</v>
      </c>
      <c r="E14" s="255">
        <v>150</v>
      </c>
      <c r="F14" s="256">
        <f t="shared" si="0"/>
        <v>10</v>
      </c>
    </row>
    <row r="15" spans="2:12" x14ac:dyDescent="0.25">
      <c r="B15" s="35" t="s">
        <v>24</v>
      </c>
      <c r="C15" s="43" t="s">
        <v>52</v>
      </c>
      <c r="D15" s="254">
        <f>Table1[[#This Row],[April]]</f>
        <v>800</v>
      </c>
      <c r="E15" s="255">
        <v>950</v>
      </c>
      <c r="F15" s="256">
        <f t="shared" si="0"/>
        <v>150</v>
      </c>
    </row>
    <row r="16" spans="2:12" x14ac:dyDescent="0.25">
      <c r="B16" s="46" t="s">
        <v>25</v>
      </c>
      <c r="C16" s="42" t="s">
        <v>52</v>
      </c>
      <c r="D16" s="254">
        <f>Table1[[#This Row],[April]]</f>
        <v>30</v>
      </c>
      <c r="E16" s="255">
        <v>100</v>
      </c>
      <c r="F16" s="256">
        <f t="shared" si="0"/>
        <v>70</v>
      </c>
    </row>
    <row r="17" spans="2:6" x14ac:dyDescent="0.25">
      <c r="B17" s="36" t="s">
        <v>26</v>
      </c>
      <c r="C17" s="22"/>
      <c r="D17" s="254">
        <f>Table1[[#This Row],[April]]</f>
        <v>7860</v>
      </c>
      <c r="E17" s="257"/>
      <c r="F17" s="258"/>
    </row>
    <row r="20" spans="2:6" ht="15.75" x14ac:dyDescent="0.25">
      <c r="B20" s="47" t="s">
        <v>27</v>
      </c>
      <c r="C20" s="23" t="s">
        <v>48</v>
      </c>
      <c r="D20" s="24" t="s">
        <v>49</v>
      </c>
      <c r="E20" s="24" t="s">
        <v>51</v>
      </c>
      <c r="F20" s="25" t="s">
        <v>50</v>
      </c>
    </row>
    <row r="21" spans="2:6" x14ac:dyDescent="0.25">
      <c r="B21" s="48" t="s">
        <v>29</v>
      </c>
      <c r="C21" s="20" t="s">
        <v>52</v>
      </c>
      <c r="D21" s="254">
        <f>'Budget 19'!F22</f>
        <v>1000</v>
      </c>
      <c r="E21" s="255">
        <v>1500</v>
      </c>
      <c r="F21" s="256">
        <f>(E21-D21)</f>
        <v>500</v>
      </c>
    </row>
    <row r="22" spans="2:6" x14ac:dyDescent="0.25">
      <c r="B22" s="49" t="s">
        <v>30</v>
      </c>
      <c r="C22" s="21" t="s">
        <v>54</v>
      </c>
      <c r="D22" s="254">
        <f>'Budget 19'!F23</f>
        <v>1200</v>
      </c>
      <c r="E22" s="255">
        <v>1300</v>
      </c>
      <c r="F22" s="256">
        <f t="shared" ref="F22:F27" si="1">(E22-D22)</f>
        <v>100</v>
      </c>
    </row>
    <row r="23" spans="2:6" x14ac:dyDescent="0.25">
      <c r="B23" s="48" t="s">
        <v>31</v>
      </c>
      <c r="C23" s="20" t="s">
        <v>20</v>
      </c>
      <c r="D23" s="254">
        <f>'Budget 19'!F24</f>
        <v>800</v>
      </c>
      <c r="E23" s="255">
        <v>1000</v>
      </c>
      <c r="F23" s="256">
        <f t="shared" si="1"/>
        <v>200</v>
      </c>
    </row>
    <row r="24" spans="2:6" x14ac:dyDescent="0.25">
      <c r="B24" s="49" t="s">
        <v>32</v>
      </c>
      <c r="C24" s="21" t="s">
        <v>52</v>
      </c>
      <c r="D24" s="254">
        <f>'Budget 19'!F25</f>
        <v>500</v>
      </c>
      <c r="E24" s="255">
        <v>700</v>
      </c>
      <c r="F24" s="256">
        <f t="shared" si="1"/>
        <v>200</v>
      </c>
    </row>
    <row r="25" spans="2:6" x14ac:dyDescent="0.25">
      <c r="B25" s="48" t="s">
        <v>33</v>
      </c>
      <c r="C25" s="20" t="s">
        <v>52</v>
      </c>
      <c r="D25" s="254">
        <f>'Budget 19'!F26</f>
        <v>5000</v>
      </c>
      <c r="E25" s="255">
        <v>7500</v>
      </c>
      <c r="F25" s="256">
        <f t="shared" si="1"/>
        <v>2500</v>
      </c>
    </row>
    <row r="26" spans="2:6" x14ac:dyDescent="0.25">
      <c r="B26" s="49" t="s">
        <v>34</v>
      </c>
      <c r="C26" s="21" t="s">
        <v>52</v>
      </c>
      <c r="D26" s="254">
        <f>'Budget 19'!F27</f>
        <v>300</v>
      </c>
      <c r="E26" s="255">
        <v>500</v>
      </c>
      <c r="F26" s="256">
        <f t="shared" si="1"/>
        <v>200</v>
      </c>
    </row>
    <row r="27" spans="2:6" x14ac:dyDescent="0.25">
      <c r="B27" s="50" t="s">
        <v>35</v>
      </c>
      <c r="C27" s="22"/>
      <c r="D27" s="254">
        <f>'Budget 19'!F28</f>
        <v>8800</v>
      </c>
      <c r="E27" s="257">
        <v>10000</v>
      </c>
      <c r="F27" s="256">
        <f t="shared" si="1"/>
        <v>1200</v>
      </c>
    </row>
    <row r="30" spans="2:6" x14ac:dyDescent="0.25">
      <c r="B30" s="51" t="s">
        <v>36</v>
      </c>
      <c r="C30" s="25" t="s">
        <v>49</v>
      </c>
    </row>
    <row r="31" spans="2:6" x14ac:dyDescent="0.25">
      <c r="B31" s="33" t="s">
        <v>47</v>
      </c>
      <c r="C31" s="259">
        <v>5000</v>
      </c>
    </row>
    <row r="32" spans="2:6" x14ac:dyDescent="0.25">
      <c r="B32" s="34" t="s">
        <v>46</v>
      </c>
      <c r="C32" s="260">
        <v>20000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9E9F-EF34-4689-9AAA-ACB5F9BB183C}">
  <dimension ref="A1:F31"/>
  <sheetViews>
    <sheetView tabSelected="1" workbookViewId="0">
      <selection activeCell="F22" sqref="F22"/>
    </sheetView>
  </sheetViews>
  <sheetFormatPr defaultRowHeight="15" x14ac:dyDescent="0.25"/>
  <cols>
    <col min="2" max="2" width="33.7109375" customWidth="1"/>
    <col min="3" max="3" width="21.7109375" customWidth="1"/>
    <col min="4" max="4" width="20.42578125" customWidth="1"/>
    <col min="5" max="5" width="25" customWidth="1"/>
    <col min="6" max="6" width="23.42578125" customWidth="1"/>
  </cols>
  <sheetData>
    <row r="1" spans="1:6" ht="102" x14ac:dyDescent="1.55">
      <c r="A1" s="191"/>
      <c r="B1" s="190" t="s">
        <v>62</v>
      </c>
      <c r="C1" s="191"/>
      <c r="D1" s="191"/>
      <c r="E1" s="191"/>
    </row>
    <row r="3" spans="1:6" ht="15.75" x14ac:dyDescent="0.25">
      <c r="B3" s="41" t="s">
        <v>18</v>
      </c>
      <c r="C3" s="52" t="s">
        <v>48</v>
      </c>
      <c r="D3" s="24" t="s">
        <v>49</v>
      </c>
      <c r="E3" s="24" t="s">
        <v>51</v>
      </c>
      <c r="F3" s="25" t="s">
        <v>50</v>
      </c>
    </row>
    <row r="4" spans="1:6" x14ac:dyDescent="0.25">
      <c r="B4" s="46" t="s">
        <v>12</v>
      </c>
      <c r="C4" s="42" t="s">
        <v>54</v>
      </c>
      <c r="D4" s="254">
        <f>Table1[[#This Row],[May]]</f>
        <v>1200</v>
      </c>
      <c r="E4" s="255">
        <v>1500</v>
      </c>
      <c r="F4" s="256">
        <f>(E4-D4)</f>
        <v>300</v>
      </c>
    </row>
    <row r="5" spans="1:6" x14ac:dyDescent="0.25">
      <c r="B5" s="35" t="s">
        <v>13</v>
      </c>
      <c r="C5" s="43" t="s">
        <v>53</v>
      </c>
      <c r="D5" s="254">
        <f>Table1[[#This Row],[May]]</f>
        <v>50</v>
      </c>
      <c r="E5" s="255">
        <v>100</v>
      </c>
      <c r="F5" s="256">
        <f t="shared" ref="F5:F16" si="0">(E5-D5)</f>
        <v>50</v>
      </c>
    </row>
    <row r="6" spans="1:6" x14ac:dyDescent="0.25">
      <c r="B6" s="46" t="s">
        <v>14</v>
      </c>
      <c r="C6" s="42" t="s">
        <v>52</v>
      </c>
      <c r="D6" s="254">
        <f>Table1[[#This Row],[May]]</f>
        <v>80</v>
      </c>
      <c r="E6" s="255">
        <v>100</v>
      </c>
      <c r="F6" s="256">
        <f t="shared" si="0"/>
        <v>20</v>
      </c>
    </row>
    <row r="7" spans="1:6" x14ac:dyDescent="0.25">
      <c r="B7" s="35" t="s">
        <v>28</v>
      </c>
      <c r="C7" s="43" t="s">
        <v>52</v>
      </c>
      <c r="D7" s="254">
        <f>Table1[[#This Row],[May]]</f>
        <v>300</v>
      </c>
      <c r="E7" s="255">
        <v>500</v>
      </c>
      <c r="F7" s="256">
        <f t="shared" si="0"/>
        <v>200</v>
      </c>
    </row>
    <row r="8" spans="1:6" x14ac:dyDescent="0.25">
      <c r="B8" s="46" t="s">
        <v>19</v>
      </c>
      <c r="C8" s="42" t="s">
        <v>53</v>
      </c>
      <c r="D8" s="254">
        <f>Table1[[#This Row],[May]]</f>
        <v>300</v>
      </c>
      <c r="E8" s="255">
        <v>500</v>
      </c>
      <c r="F8" s="256">
        <f t="shared" si="0"/>
        <v>200</v>
      </c>
    </row>
    <row r="9" spans="1:6" x14ac:dyDescent="0.25">
      <c r="B9" s="35" t="s">
        <v>15</v>
      </c>
      <c r="C9" s="43" t="s">
        <v>54</v>
      </c>
      <c r="D9" s="254">
        <f>Table1[[#This Row],[May]]</f>
        <v>280</v>
      </c>
      <c r="E9" s="255">
        <v>400</v>
      </c>
      <c r="F9" s="256">
        <f t="shared" si="0"/>
        <v>120</v>
      </c>
    </row>
    <row r="10" spans="1:6" x14ac:dyDescent="0.25">
      <c r="B10" s="46" t="s">
        <v>16</v>
      </c>
      <c r="C10" s="42" t="s">
        <v>53</v>
      </c>
      <c r="D10" s="254">
        <f>Table1[[#This Row],[May]]</f>
        <v>300</v>
      </c>
      <c r="E10" s="255">
        <v>350</v>
      </c>
      <c r="F10" s="256">
        <f t="shared" si="0"/>
        <v>50</v>
      </c>
    </row>
    <row r="11" spans="1:6" x14ac:dyDescent="0.25">
      <c r="B11" s="35" t="s">
        <v>17</v>
      </c>
      <c r="C11" s="43" t="s">
        <v>54</v>
      </c>
      <c r="D11" s="254">
        <f>Table1[[#This Row],[May]]</f>
        <v>300</v>
      </c>
      <c r="E11" s="255">
        <v>1000</v>
      </c>
      <c r="F11" s="256">
        <f t="shared" si="0"/>
        <v>700</v>
      </c>
    </row>
    <row r="12" spans="1:6" x14ac:dyDescent="0.25">
      <c r="B12" s="46" t="s">
        <v>20</v>
      </c>
      <c r="C12" s="42" t="s">
        <v>52</v>
      </c>
      <c r="D12" s="254">
        <f>Table1[[#This Row],[May]]</f>
        <v>2000</v>
      </c>
      <c r="E12" s="255">
        <v>2800</v>
      </c>
      <c r="F12" s="256">
        <f t="shared" si="0"/>
        <v>800</v>
      </c>
    </row>
    <row r="13" spans="1:6" x14ac:dyDescent="0.25">
      <c r="B13" s="35" t="s">
        <v>21</v>
      </c>
      <c r="C13" s="43" t="s">
        <v>20</v>
      </c>
      <c r="D13" s="254">
        <f>Table1[[#This Row],[May]]</f>
        <v>300</v>
      </c>
      <c r="E13" s="255">
        <v>700</v>
      </c>
      <c r="F13" s="256">
        <f t="shared" si="0"/>
        <v>400</v>
      </c>
    </row>
    <row r="14" spans="1:6" x14ac:dyDescent="0.25">
      <c r="B14" s="46" t="s">
        <v>23</v>
      </c>
      <c r="C14" s="42" t="s">
        <v>55</v>
      </c>
      <c r="D14" s="254">
        <f>Table1[[#This Row],[May]]</f>
        <v>80</v>
      </c>
      <c r="E14" s="255">
        <v>120</v>
      </c>
      <c r="F14" s="256">
        <f t="shared" si="0"/>
        <v>40</v>
      </c>
    </row>
    <row r="15" spans="1:6" x14ac:dyDescent="0.25">
      <c r="B15" s="35" t="s">
        <v>24</v>
      </c>
      <c r="C15" s="43" t="s">
        <v>52</v>
      </c>
      <c r="D15" s="254">
        <f>Table1[[#This Row],[May]]</f>
        <v>900</v>
      </c>
      <c r="E15" s="255">
        <v>1500</v>
      </c>
      <c r="F15" s="256">
        <f t="shared" si="0"/>
        <v>600</v>
      </c>
    </row>
    <row r="16" spans="1:6" x14ac:dyDescent="0.25">
      <c r="B16" s="46" t="s">
        <v>25</v>
      </c>
      <c r="C16" s="42" t="s">
        <v>52</v>
      </c>
      <c r="D16" s="254">
        <f>Table1[[#This Row],[May]]</f>
        <v>60</v>
      </c>
      <c r="E16" s="255">
        <v>100</v>
      </c>
      <c r="F16" s="256">
        <f t="shared" si="0"/>
        <v>40</v>
      </c>
    </row>
    <row r="17" spans="2:6" x14ac:dyDescent="0.25">
      <c r="B17" s="36" t="s">
        <v>26</v>
      </c>
      <c r="C17" s="22"/>
      <c r="D17" s="254">
        <f>Table1[[#This Row],[May]]</f>
        <v>6150</v>
      </c>
      <c r="E17" s="257"/>
      <c r="F17" s="258"/>
    </row>
    <row r="20" spans="2:6" ht="15.75" x14ac:dyDescent="0.25">
      <c r="B20" s="18" t="s">
        <v>27</v>
      </c>
      <c r="C20" s="23" t="s">
        <v>48</v>
      </c>
      <c r="D20" s="24" t="s">
        <v>49</v>
      </c>
      <c r="E20" s="24" t="s">
        <v>51</v>
      </c>
      <c r="F20" s="25" t="s">
        <v>50</v>
      </c>
    </row>
    <row r="21" spans="2:6" x14ac:dyDescent="0.25">
      <c r="B21" s="16" t="s">
        <v>29</v>
      </c>
      <c r="C21" s="20" t="s">
        <v>52</v>
      </c>
      <c r="D21" s="254">
        <f>'Budget 19'!G22</f>
        <v>1000</v>
      </c>
      <c r="E21" s="255">
        <v>2000</v>
      </c>
      <c r="F21" s="256">
        <f>(E21-D21)</f>
        <v>1000</v>
      </c>
    </row>
    <row r="22" spans="2:6" x14ac:dyDescent="0.25">
      <c r="B22" s="17" t="s">
        <v>30</v>
      </c>
      <c r="C22" s="21" t="s">
        <v>54</v>
      </c>
      <c r="D22" s="254">
        <f>'Budget 19'!G23</f>
        <v>1200</v>
      </c>
      <c r="E22" s="255">
        <v>1500</v>
      </c>
      <c r="F22" s="256">
        <f t="shared" ref="F22:F27" si="1">(E22-D22)</f>
        <v>300</v>
      </c>
    </row>
    <row r="23" spans="2:6" x14ac:dyDescent="0.25">
      <c r="B23" s="16" t="s">
        <v>31</v>
      </c>
      <c r="C23" s="20" t="s">
        <v>20</v>
      </c>
      <c r="D23" s="254">
        <f>'Budget 19'!G24</f>
        <v>800</v>
      </c>
      <c r="E23" s="255">
        <v>1000</v>
      </c>
      <c r="F23" s="256">
        <f t="shared" si="1"/>
        <v>200</v>
      </c>
    </row>
    <row r="24" spans="2:6" x14ac:dyDescent="0.25">
      <c r="B24" s="17" t="s">
        <v>32</v>
      </c>
      <c r="C24" s="21" t="s">
        <v>52</v>
      </c>
      <c r="D24" s="254">
        <f>'Budget 19'!G25</f>
        <v>500</v>
      </c>
      <c r="E24" s="255">
        <v>1000</v>
      </c>
      <c r="F24" s="256">
        <f t="shared" si="1"/>
        <v>500</v>
      </c>
    </row>
    <row r="25" spans="2:6" x14ac:dyDescent="0.25">
      <c r="B25" s="16" t="s">
        <v>33</v>
      </c>
      <c r="C25" s="20" t="s">
        <v>52</v>
      </c>
      <c r="D25" s="254">
        <f>'Budget 19'!G26</f>
        <v>5000</v>
      </c>
      <c r="E25" s="255">
        <v>6000</v>
      </c>
      <c r="F25" s="256">
        <f t="shared" si="1"/>
        <v>1000</v>
      </c>
    </row>
    <row r="26" spans="2:6" x14ac:dyDescent="0.25">
      <c r="B26" s="17" t="s">
        <v>34</v>
      </c>
      <c r="C26" s="21" t="s">
        <v>52</v>
      </c>
      <c r="D26" s="254">
        <f>'Budget 19'!G27</f>
        <v>300</v>
      </c>
      <c r="E26" s="255">
        <v>500</v>
      </c>
      <c r="F26" s="256">
        <f t="shared" si="1"/>
        <v>200</v>
      </c>
    </row>
    <row r="27" spans="2:6" x14ac:dyDescent="0.25">
      <c r="B27" s="19" t="s">
        <v>35</v>
      </c>
      <c r="C27" s="22"/>
      <c r="D27" s="254">
        <f>'Budget 19'!G28</f>
        <v>8800</v>
      </c>
      <c r="E27" s="257">
        <v>10000</v>
      </c>
      <c r="F27" s="256">
        <f t="shared" si="1"/>
        <v>1200</v>
      </c>
    </row>
    <row r="29" spans="2:6" x14ac:dyDescent="0.25">
      <c r="B29" s="51" t="s">
        <v>36</v>
      </c>
      <c r="C29" s="25" t="s">
        <v>49</v>
      </c>
    </row>
    <row r="30" spans="2:6" x14ac:dyDescent="0.25">
      <c r="B30" s="33" t="s">
        <v>47</v>
      </c>
      <c r="C30" s="259">
        <v>5000</v>
      </c>
    </row>
    <row r="31" spans="2:6" x14ac:dyDescent="0.25">
      <c r="B31" s="34" t="s">
        <v>46</v>
      </c>
      <c r="C31" s="260">
        <v>20000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6A63-D57A-4AE5-ABDA-DFE45204E346}">
  <dimension ref="B1:F32"/>
  <sheetViews>
    <sheetView topLeftCell="A15" workbookViewId="0">
      <selection activeCell="F7" sqref="F7"/>
    </sheetView>
  </sheetViews>
  <sheetFormatPr defaultRowHeight="15" x14ac:dyDescent="0.25"/>
  <cols>
    <col min="2" max="2" width="27.7109375" customWidth="1"/>
    <col min="3" max="3" width="27.42578125" customWidth="1"/>
    <col min="4" max="4" width="31.85546875" customWidth="1"/>
    <col min="5" max="5" width="32.140625" customWidth="1"/>
    <col min="6" max="6" width="19.5703125" customWidth="1"/>
  </cols>
  <sheetData>
    <row r="1" spans="2:6" ht="102" x14ac:dyDescent="1.55">
      <c r="B1" s="186"/>
      <c r="C1" s="190" t="s">
        <v>63</v>
      </c>
      <c r="D1" s="186"/>
      <c r="E1" s="186"/>
    </row>
    <row r="3" spans="2:6" ht="15.75" x14ac:dyDescent="0.25">
      <c r="B3" s="41" t="s">
        <v>18</v>
      </c>
      <c r="C3" s="52" t="s">
        <v>48</v>
      </c>
      <c r="D3" s="24" t="s">
        <v>49</v>
      </c>
      <c r="E3" s="24" t="s">
        <v>51</v>
      </c>
      <c r="F3" s="25" t="s">
        <v>50</v>
      </c>
    </row>
    <row r="4" spans="2:6" x14ac:dyDescent="0.25">
      <c r="B4" s="46" t="s">
        <v>12</v>
      </c>
      <c r="C4" s="42" t="s">
        <v>54</v>
      </c>
      <c r="D4" s="254">
        <f>Table1[[#This Row],[June]]</f>
        <v>650</v>
      </c>
      <c r="E4" s="255">
        <v>700</v>
      </c>
      <c r="F4" s="256">
        <f>(E4-D4)</f>
        <v>50</v>
      </c>
    </row>
    <row r="5" spans="2:6" x14ac:dyDescent="0.25">
      <c r="B5" s="57" t="s">
        <v>13</v>
      </c>
      <c r="C5" s="43" t="s">
        <v>53</v>
      </c>
      <c r="D5" s="254">
        <f>Table1[[#This Row],[June]]</f>
        <v>500</v>
      </c>
      <c r="E5" s="255">
        <v>600</v>
      </c>
      <c r="F5" s="256">
        <f t="shared" ref="F5:F16" si="0">(E5-D5)</f>
        <v>100</v>
      </c>
    </row>
    <row r="6" spans="2:6" x14ac:dyDescent="0.25">
      <c r="B6" s="46" t="s">
        <v>14</v>
      </c>
      <c r="C6" s="42" t="s">
        <v>52</v>
      </c>
      <c r="D6" s="254">
        <f>Table1[[#This Row],[June]]</f>
        <v>120</v>
      </c>
      <c r="E6" s="255">
        <v>150</v>
      </c>
      <c r="F6" s="256">
        <f t="shared" si="0"/>
        <v>30</v>
      </c>
    </row>
    <row r="7" spans="2:6" x14ac:dyDescent="0.25">
      <c r="B7" s="57" t="s">
        <v>28</v>
      </c>
      <c r="C7" s="43" t="s">
        <v>52</v>
      </c>
      <c r="D7" s="254">
        <f>Table1[[#This Row],[June]]</f>
        <v>150</v>
      </c>
      <c r="E7" s="255">
        <v>300</v>
      </c>
      <c r="F7" s="256">
        <f t="shared" si="0"/>
        <v>150</v>
      </c>
    </row>
    <row r="8" spans="2:6" x14ac:dyDescent="0.25">
      <c r="B8" s="46" t="s">
        <v>19</v>
      </c>
      <c r="C8" s="42" t="s">
        <v>53</v>
      </c>
      <c r="D8" s="254">
        <f>Table1[[#This Row],[June]]</f>
        <v>600</v>
      </c>
      <c r="E8" s="255">
        <v>1000</v>
      </c>
      <c r="F8" s="256">
        <f t="shared" si="0"/>
        <v>400</v>
      </c>
    </row>
    <row r="9" spans="2:6" x14ac:dyDescent="0.25">
      <c r="B9" s="57" t="s">
        <v>15</v>
      </c>
      <c r="C9" s="43" t="s">
        <v>54</v>
      </c>
      <c r="D9" s="254">
        <f>Table1[[#This Row],[June]]</f>
        <v>300</v>
      </c>
      <c r="E9" s="255">
        <v>500</v>
      </c>
      <c r="F9" s="256">
        <f t="shared" si="0"/>
        <v>200</v>
      </c>
    </row>
    <row r="10" spans="2:6" x14ac:dyDescent="0.25">
      <c r="B10" s="46" t="s">
        <v>16</v>
      </c>
      <c r="C10" s="42" t="s">
        <v>53</v>
      </c>
      <c r="D10" s="254">
        <f>Table1[[#This Row],[June]]</f>
        <v>450</v>
      </c>
      <c r="E10" s="255">
        <v>500</v>
      </c>
      <c r="F10" s="256">
        <f t="shared" si="0"/>
        <v>50</v>
      </c>
    </row>
    <row r="11" spans="2:6" x14ac:dyDescent="0.25">
      <c r="B11" s="57" t="s">
        <v>17</v>
      </c>
      <c r="C11" s="43" t="s">
        <v>54</v>
      </c>
      <c r="D11" s="254">
        <f>Table1[[#This Row],[June]]</f>
        <v>350</v>
      </c>
      <c r="E11" s="255">
        <v>500</v>
      </c>
      <c r="F11" s="256">
        <f t="shared" si="0"/>
        <v>150</v>
      </c>
    </row>
    <row r="12" spans="2:6" x14ac:dyDescent="0.25">
      <c r="B12" s="46" t="s">
        <v>20</v>
      </c>
      <c r="C12" s="42" t="s">
        <v>52</v>
      </c>
      <c r="D12" s="254">
        <f>Table1[[#This Row],[June]]</f>
        <v>1700</v>
      </c>
      <c r="E12" s="255">
        <v>2000</v>
      </c>
      <c r="F12" s="256">
        <f t="shared" si="0"/>
        <v>300</v>
      </c>
    </row>
    <row r="13" spans="2:6" x14ac:dyDescent="0.25">
      <c r="B13" s="57" t="s">
        <v>21</v>
      </c>
      <c r="C13" s="43" t="s">
        <v>20</v>
      </c>
      <c r="D13" s="254">
        <f>Table1[[#This Row],[June]]</f>
        <v>700</v>
      </c>
      <c r="E13" s="255">
        <v>1000</v>
      </c>
      <c r="F13" s="256">
        <f t="shared" si="0"/>
        <v>300</v>
      </c>
    </row>
    <row r="14" spans="2:6" x14ac:dyDescent="0.25">
      <c r="B14" s="46" t="s">
        <v>23</v>
      </c>
      <c r="C14" s="42" t="s">
        <v>55</v>
      </c>
      <c r="D14" s="254">
        <f>Table1[[#This Row],[June]]</f>
        <v>70</v>
      </c>
      <c r="E14" s="255">
        <v>1000</v>
      </c>
      <c r="F14" s="256">
        <f t="shared" si="0"/>
        <v>930</v>
      </c>
    </row>
    <row r="15" spans="2:6" x14ac:dyDescent="0.25">
      <c r="B15" s="57" t="s">
        <v>24</v>
      </c>
      <c r="C15" s="43" t="s">
        <v>52</v>
      </c>
      <c r="D15" s="254">
        <f>Table1[[#This Row],[June]]</f>
        <v>950</v>
      </c>
      <c r="E15" s="255">
        <v>1000</v>
      </c>
      <c r="F15" s="256">
        <f t="shared" si="0"/>
        <v>50</v>
      </c>
    </row>
    <row r="16" spans="2:6" x14ac:dyDescent="0.25">
      <c r="B16" s="46" t="s">
        <v>25</v>
      </c>
      <c r="C16" s="42" t="s">
        <v>52</v>
      </c>
      <c r="D16" s="254">
        <f>Table1[[#This Row],[June]]</f>
        <v>10</v>
      </c>
      <c r="E16" s="255">
        <v>100</v>
      </c>
      <c r="F16" s="256">
        <f t="shared" si="0"/>
        <v>90</v>
      </c>
    </row>
    <row r="17" spans="2:6" x14ac:dyDescent="0.25">
      <c r="B17" s="58" t="s">
        <v>26</v>
      </c>
      <c r="C17" s="22"/>
      <c r="D17" s="254">
        <f>Table1[[#This Row],[June]]</f>
        <v>6550</v>
      </c>
      <c r="E17" s="257"/>
      <c r="F17" s="258"/>
    </row>
    <row r="20" spans="2:6" ht="15.75" x14ac:dyDescent="0.25">
      <c r="B20" s="18" t="s">
        <v>27</v>
      </c>
      <c r="C20" s="23" t="s">
        <v>48</v>
      </c>
      <c r="D20" s="44" t="s">
        <v>49</v>
      </c>
      <c r="E20" s="56" t="s">
        <v>51</v>
      </c>
      <c r="F20" s="45" t="s">
        <v>50</v>
      </c>
    </row>
    <row r="21" spans="2:6" x14ac:dyDescent="0.25">
      <c r="B21" s="16" t="s">
        <v>29</v>
      </c>
      <c r="C21" s="20" t="s">
        <v>52</v>
      </c>
      <c r="D21" s="254">
        <f>'Budget 19'!H22</f>
        <v>1000</v>
      </c>
      <c r="E21" s="255">
        <v>2000</v>
      </c>
      <c r="F21" s="256">
        <f>(E21-D21)</f>
        <v>1000</v>
      </c>
    </row>
    <row r="22" spans="2:6" x14ac:dyDescent="0.25">
      <c r="B22" s="17" t="s">
        <v>30</v>
      </c>
      <c r="C22" s="21" t="s">
        <v>54</v>
      </c>
      <c r="D22" s="254">
        <f>'Budget 19'!H23</f>
        <v>1200</v>
      </c>
      <c r="E22" s="255">
        <v>2000</v>
      </c>
      <c r="F22" s="256">
        <f t="shared" ref="F22:F27" si="1">(E22-D22)</f>
        <v>800</v>
      </c>
    </row>
    <row r="23" spans="2:6" x14ac:dyDescent="0.25">
      <c r="B23" s="16" t="s">
        <v>31</v>
      </c>
      <c r="C23" s="20" t="s">
        <v>20</v>
      </c>
      <c r="D23" s="254">
        <f>'Budget 19'!H24</f>
        <v>800</v>
      </c>
      <c r="E23" s="255">
        <v>1500</v>
      </c>
      <c r="F23" s="256">
        <f t="shared" si="1"/>
        <v>700</v>
      </c>
    </row>
    <row r="24" spans="2:6" x14ac:dyDescent="0.25">
      <c r="B24" s="17" t="s">
        <v>32</v>
      </c>
      <c r="C24" s="21" t="s">
        <v>52</v>
      </c>
      <c r="D24" s="254">
        <f>'Budget 19'!H25</f>
        <v>500</v>
      </c>
      <c r="E24" s="255">
        <v>750</v>
      </c>
      <c r="F24" s="256">
        <f t="shared" si="1"/>
        <v>250</v>
      </c>
    </row>
    <row r="25" spans="2:6" x14ac:dyDescent="0.25">
      <c r="B25" s="16" t="s">
        <v>33</v>
      </c>
      <c r="C25" s="20" t="s">
        <v>52</v>
      </c>
      <c r="D25" s="254">
        <f>'Budget 19'!H26</f>
        <v>5000</v>
      </c>
      <c r="E25" s="255">
        <v>9700</v>
      </c>
      <c r="F25" s="256">
        <f t="shared" si="1"/>
        <v>4700</v>
      </c>
    </row>
    <row r="26" spans="2:6" x14ac:dyDescent="0.25">
      <c r="B26" s="17" t="s">
        <v>34</v>
      </c>
      <c r="C26" s="21" t="s">
        <v>52</v>
      </c>
      <c r="D26" s="254">
        <f>'Budget 19'!H27</f>
        <v>300</v>
      </c>
      <c r="E26" s="255">
        <v>500</v>
      </c>
      <c r="F26" s="256">
        <f t="shared" si="1"/>
        <v>200</v>
      </c>
    </row>
    <row r="27" spans="2:6" x14ac:dyDescent="0.25">
      <c r="B27" s="19" t="s">
        <v>35</v>
      </c>
      <c r="C27" s="22"/>
      <c r="D27" s="254">
        <f>'Budget 19'!H28</f>
        <v>8800</v>
      </c>
      <c r="E27" s="257">
        <v>9900</v>
      </c>
      <c r="F27" s="256">
        <f t="shared" si="1"/>
        <v>1100</v>
      </c>
    </row>
    <row r="30" spans="2:6" x14ac:dyDescent="0.25">
      <c r="B30" s="53" t="s">
        <v>36</v>
      </c>
      <c r="C30" s="25" t="s">
        <v>49</v>
      </c>
    </row>
    <row r="31" spans="2:6" x14ac:dyDescent="0.25">
      <c r="B31" s="54" t="s">
        <v>47</v>
      </c>
      <c r="C31" s="259">
        <v>5000</v>
      </c>
    </row>
    <row r="32" spans="2:6" x14ac:dyDescent="0.25">
      <c r="B32" s="55" t="s">
        <v>46</v>
      </c>
      <c r="C32" s="260">
        <v>20000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11FE-4CF5-4EDF-9BF1-35937559FDD8}">
  <dimension ref="B1:F32"/>
  <sheetViews>
    <sheetView topLeftCell="A7" workbookViewId="0">
      <selection activeCell="F25" sqref="F25"/>
    </sheetView>
  </sheetViews>
  <sheetFormatPr defaultRowHeight="15" x14ac:dyDescent="0.25"/>
  <cols>
    <col min="2" max="2" width="26.5703125" customWidth="1"/>
    <col min="3" max="3" width="22.85546875" customWidth="1"/>
    <col min="4" max="4" width="20.42578125" customWidth="1"/>
    <col min="5" max="5" width="24.5703125" customWidth="1"/>
    <col min="6" max="6" width="21.85546875" customWidth="1"/>
  </cols>
  <sheetData>
    <row r="1" spans="2:6" ht="102" x14ac:dyDescent="1.55">
      <c r="C1" s="190" t="s">
        <v>64</v>
      </c>
    </row>
    <row r="3" spans="2:6" ht="15.75" x14ac:dyDescent="0.25">
      <c r="B3" s="41" t="s">
        <v>18</v>
      </c>
      <c r="C3" s="72" t="s">
        <v>48</v>
      </c>
      <c r="D3" s="24" t="s">
        <v>49</v>
      </c>
      <c r="E3" s="24" t="s">
        <v>51</v>
      </c>
      <c r="F3" s="25" t="s">
        <v>50</v>
      </c>
    </row>
    <row r="4" spans="2:6" x14ac:dyDescent="0.25">
      <c r="B4" s="46" t="s">
        <v>12</v>
      </c>
      <c r="C4" s="42" t="s">
        <v>54</v>
      </c>
      <c r="D4" s="254">
        <f>Table1[[#This Row],[June]]</f>
        <v>650</v>
      </c>
      <c r="E4" s="255">
        <v>600</v>
      </c>
      <c r="F4" s="256">
        <f>(E4-D4)</f>
        <v>-50</v>
      </c>
    </row>
    <row r="5" spans="2:6" x14ac:dyDescent="0.25">
      <c r="B5" s="35" t="s">
        <v>13</v>
      </c>
      <c r="C5" s="59" t="s">
        <v>53</v>
      </c>
      <c r="D5" s="254">
        <f>Table1[[#This Row],[June]]</f>
        <v>500</v>
      </c>
      <c r="E5" s="255">
        <v>600</v>
      </c>
      <c r="F5" s="256">
        <f>(E5-D5)</f>
        <v>100</v>
      </c>
    </row>
    <row r="6" spans="2:6" x14ac:dyDescent="0.25">
      <c r="B6" s="46" t="s">
        <v>14</v>
      </c>
      <c r="C6" s="42" t="s">
        <v>52</v>
      </c>
      <c r="D6" s="254">
        <f>Table1[[#This Row],[June]]</f>
        <v>120</v>
      </c>
      <c r="E6" s="255">
        <v>300</v>
      </c>
      <c r="F6" s="256">
        <f t="shared" ref="F6:F16" si="0">(E6-D6)</f>
        <v>180</v>
      </c>
    </row>
    <row r="7" spans="2:6" x14ac:dyDescent="0.25">
      <c r="B7" s="35" t="s">
        <v>28</v>
      </c>
      <c r="C7" s="59" t="s">
        <v>52</v>
      </c>
      <c r="D7" s="254">
        <f>Table1[[#This Row],[June]]</f>
        <v>150</v>
      </c>
      <c r="E7" s="255">
        <v>700</v>
      </c>
      <c r="F7" s="256">
        <f t="shared" si="0"/>
        <v>550</v>
      </c>
    </row>
    <row r="8" spans="2:6" x14ac:dyDescent="0.25">
      <c r="B8" s="46" t="s">
        <v>19</v>
      </c>
      <c r="C8" s="42" t="s">
        <v>53</v>
      </c>
      <c r="D8" s="254">
        <f>Table1[[#This Row],[June]]</f>
        <v>600</v>
      </c>
      <c r="E8" s="255">
        <v>800</v>
      </c>
      <c r="F8" s="256">
        <f t="shared" si="0"/>
        <v>200</v>
      </c>
    </row>
    <row r="9" spans="2:6" x14ac:dyDescent="0.25">
      <c r="B9" s="35" t="s">
        <v>15</v>
      </c>
      <c r="C9" s="59" t="s">
        <v>54</v>
      </c>
      <c r="D9" s="254">
        <f>Table1[[#This Row],[June]]</f>
        <v>300</v>
      </c>
      <c r="E9" s="255">
        <v>200</v>
      </c>
      <c r="F9" s="256">
        <f t="shared" si="0"/>
        <v>-100</v>
      </c>
    </row>
    <row r="10" spans="2:6" x14ac:dyDescent="0.25">
      <c r="B10" s="46" t="s">
        <v>16</v>
      </c>
      <c r="C10" s="42" t="s">
        <v>53</v>
      </c>
      <c r="D10" s="254">
        <f>Table1[[#This Row],[June]]</f>
        <v>450</v>
      </c>
      <c r="E10" s="255">
        <v>350</v>
      </c>
      <c r="F10" s="256">
        <f t="shared" si="0"/>
        <v>-100</v>
      </c>
    </row>
    <row r="11" spans="2:6" x14ac:dyDescent="0.25">
      <c r="B11" s="35" t="s">
        <v>17</v>
      </c>
      <c r="C11" s="59" t="s">
        <v>54</v>
      </c>
      <c r="D11" s="254">
        <f>Table1[[#This Row],[June]]</f>
        <v>350</v>
      </c>
      <c r="E11" s="255">
        <v>370</v>
      </c>
      <c r="F11" s="256">
        <f t="shared" si="0"/>
        <v>20</v>
      </c>
    </row>
    <row r="12" spans="2:6" x14ac:dyDescent="0.25">
      <c r="B12" s="46" t="s">
        <v>20</v>
      </c>
      <c r="C12" s="42" t="s">
        <v>52</v>
      </c>
      <c r="D12" s="254">
        <f>Table1[[#This Row],[June]]</f>
        <v>1700</v>
      </c>
      <c r="E12" s="255">
        <v>3750</v>
      </c>
      <c r="F12" s="256">
        <f t="shared" si="0"/>
        <v>2050</v>
      </c>
    </row>
    <row r="13" spans="2:6" x14ac:dyDescent="0.25">
      <c r="B13" s="35" t="s">
        <v>21</v>
      </c>
      <c r="C13" s="59" t="s">
        <v>20</v>
      </c>
      <c r="D13" s="254">
        <f>Table1[[#This Row],[June]]</f>
        <v>700</v>
      </c>
      <c r="E13" s="255">
        <v>1000</v>
      </c>
      <c r="F13" s="256">
        <f t="shared" si="0"/>
        <v>300</v>
      </c>
    </row>
    <row r="14" spans="2:6" x14ac:dyDescent="0.25">
      <c r="B14" s="46" t="s">
        <v>23</v>
      </c>
      <c r="C14" s="42" t="s">
        <v>55</v>
      </c>
      <c r="D14" s="254">
        <f>Table1[[#This Row],[June]]</f>
        <v>70</v>
      </c>
      <c r="E14" s="255">
        <v>150</v>
      </c>
      <c r="F14" s="256">
        <f t="shared" si="0"/>
        <v>80</v>
      </c>
    </row>
    <row r="15" spans="2:6" x14ac:dyDescent="0.25">
      <c r="B15" s="35" t="s">
        <v>24</v>
      </c>
      <c r="C15" s="59" t="s">
        <v>52</v>
      </c>
      <c r="D15" s="254">
        <f>Table1[[#This Row],[June]]</f>
        <v>950</v>
      </c>
      <c r="E15" s="255">
        <v>1000</v>
      </c>
      <c r="F15" s="256">
        <f t="shared" si="0"/>
        <v>50</v>
      </c>
    </row>
    <row r="16" spans="2:6" x14ac:dyDescent="0.25">
      <c r="B16" s="46" t="s">
        <v>25</v>
      </c>
      <c r="C16" s="42" t="s">
        <v>52</v>
      </c>
      <c r="D16" s="254">
        <f>Table1[[#This Row],[June]]</f>
        <v>10</v>
      </c>
      <c r="E16" s="255">
        <v>100</v>
      </c>
      <c r="F16" s="256">
        <f t="shared" si="0"/>
        <v>90</v>
      </c>
    </row>
    <row r="17" spans="2:6" x14ac:dyDescent="0.25">
      <c r="B17" s="36" t="s">
        <v>26</v>
      </c>
      <c r="C17" s="22"/>
      <c r="D17" s="254">
        <f>Table1[[#This Row],[June]]</f>
        <v>6550</v>
      </c>
      <c r="E17" s="257"/>
      <c r="F17" s="258"/>
    </row>
    <row r="20" spans="2:6" ht="15.75" x14ac:dyDescent="0.25">
      <c r="B20" s="63" t="s">
        <v>27</v>
      </c>
      <c r="C20" s="64" t="s">
        <v>48</v>
      </c>
      <c r="D20" s="71" t="s">
        <v>49</v>
      </c>
      <c r="E20" s="71" t="s">
        <v>51</v>
      </c>
      <c r="F20" s="71" t="s">
        <v>50</v>
      </c>
    </row>
    <row r="21" spans="2:6" x14ac:dyDescent="0.25">
      <c r="B21" s="66" t="s">
        <v>29</v>
      </c>
      <c r="C21" s="67" t="s">
        <v>52</v>
      </c>
      <c r="D21" s="261">
        <f>'Budget 19'!I22</f>
        <v>1000</v>
      </c>
      <c r="E21" s="262">
        <v>1600</v>
      </c>
      <c r="F21" s="262">
        <f>(E21-D21)</f>
        <v>600</v>
      </c>
    </row>
    <row r="22" spans="2:6" x14ac:dyDescent="0.25">
      <c r="B22" s="68" t="s">
        <v>30</v>
      </c>
      <c r="C22" s="69" t="s">
        <v>54</v>
      </c>
      <c r="D22" s="261">
        <f>'Budget 19'!I23</f>
        <v>1200</v>
      </c>
      <c r="E22" s="262">
        <v>1500</v>
      </c>
      <c r="F22" s="262">
        <f t="shared" ref="F22:F27" si="1">(E22-D22)</f>
        <v>300</v>
      </c>
    </row>
    <row r="23" spans="2:6" x14ac:dyDescent="0.25">
      <c r="B23" s="66" t="s">
        <v>31</v>
      </c>
      <c r="C23" s="67" t="s">
        <v>20</v>
      </c>
      <c r="D23" s="261">
        <f>'Budget 19'!I24</f>
        <v>800</v>
      </c>
      <c r="E23" s="262">
        <v>1000</v>
      </c>
      <c r="F23" s="262">
        <f t="shared" si="1"/>
        <v>200</v>
      </c>
    </row>
    <row r="24" spans="2:6" x14ac:dyDescent="0.25">
      <c r="B24" s="68" t="s">
        <v>32</v>
      </c>
      <c r="C24" s="69" t="s">
        <v>52</v>
      </c>
      <c r="D24" s="261">
        <f>'Budget 19'!I25</f>
        <v>500</v>
      </c>
      <c r="E24" s="262">
        <v>1000</v>
      </c>
      <c r="F24" s="262">
        <f t="shared" si="1"/>
        <v>500</v>
      </c>
    </row>
    <row r="25" spans="2:6" x14ac:dyDescent="0.25">
      <c r="B25" s="66" t="s">
        <v>33</v>
      </c>
      <c r="C25" s="67" t="s">
        <v>52</v>
      </c>
      <c r="D25" s="261">
        <f>'Budget 19'!I26</f>
        <v>5000</v>
      </c>
      <c r="E25" s="262">
        <v>5500</v>
      </c>
      <c r="F25" s="262">
        <f t="shared" si="1"/>
        <v>500</v>
      </c>
    </row>
    <row r="26" spans="2:6" x14ac:dyDescent="0.25">
      <c r="B26" s="68" t="s">
        <v>34</v>
      </c>
      <c r="C26" s="69" t="s">
        <v>52</v>
      </c>
      <c r="D26" s="261">
        <f>'Budget 19'!I27</f>
        <v>300</v>
      </c>
      <c r="E26" s="262">
        <v>450</v>
      </c>
      <c r="F26" s="262">
        <f t="shared" si="1"/>
        <v>150</v>
      </c>
    </row>
    <row r="27" spans="2:6" x14ac:dyDescent="0.25">
      <c r="B27" s="66" t="s">
        <v>35</v>
      </c>
      <c r="C27" s="65"/>
      <c r="D27" s="261">
        <f>'Budget 19'!I28</f>
        <v>8800</v>
      </c>
      <c r="E27" s="262">
        <v>10000</v>
      </c>
      <c r="F27" s="262">
        <f t="shared" si="1"/>
        <v>1200</v>
      </c>
    </row>
    <row r="30" spans="2:6" x14ac:dyDescent="0.25">
      <c r="B30" s="60" t="s">
        <v>36</v>
      </c>
      <c r="C30" s="70" t="s">
        <v>49</v>
      </c>
    </row>
    <row r="31" spans="2:6" x14ac:dyDescent="0.25">
      <c r="B31" s="61" t="s">
        <v>47</v>
      </c>
      <c r="C31" s="263">
        <v>5000</v>
      </c>
    </row>
    <row r="32" spans="2:6" x14ac:dyDescent="0.25">
      <c r="B32" s="62" t="s">
        <v>46</v>
      </c>
      <c r="C32" s="264">
        <v>20000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DA1E-4FF0-41B0-AB84-CA8557080D89}">
  <dimension ref="B1:F32"/>
  <sheetViews>
    <sheetView workbookViewId="0">
      <selection activeCell="F20" sqref="B20:F27"/>
    </sheetView>
  </sheetViews>
  <sheetFormatPr defaultRowHeight="15" x14ac:dyDescent="0.25"/>
  <cols>
    <col min="2" max="2" width="35.28515625" customWidth="1"/>
    <col min="3" max="3" width="28.5703125" customWidth="1"/>
    <col min="4" max="4" width="30" customWidth="1"/>
    <col min="5" max="5" width="25.7109375" customWidth="1"/>
    <col min="6" max="6" width="26.42578125" customWidth="1"/>
  </cols>
  <sheetData>
    <row r="1" spans="2:6" ht="102" x14ac:dyDescent="1.55">
      <c r="B1" s="190" t="s">
        <v>65</v>
      </c>
    </row>
    <row r="3" spans="2:6" ht="15.75" x14ac:dyDescent="0.25">
      <c r="B3" s="315" t="s">
        <v>18</v>
      </c>
      <c r="C3" s="316" t="s">
        <v>48</v>
      </c>
      <c r="D3" s="317" t="s">
        <v>49</v>
      </c>
      <c r="E3" s="317" t="s">
        <v>51</v>
      </c>
      <c r="F3" s="318" t="s">
        <v>50</v>
      </c>
    </row>
    <row r="4" spans="2:6" x14ac:dyDescent="0.25">
      <c r="B4" s="319" t="s">
        <v>12</v>
      </c>
      <c r="C4" s="320" t="s">
        <v>54</v>
      </c>
      <c r="D4" s="321">
        <f>Table1[[#This Row],[July]]</f>
        <v>450</v>
      </c>
      <c r="E4" s="322">
        <v>1000</v>
      </c>
      <c r="F4" s="323">
        <f>(E4-D4)</f>
        <v>550</v>
      </c>
    </row>
    <row r="5" spans="2:6" x14ac:dyDescent="0.25">
      <c r="B5" s="324" t="s">
        <v>13</v>
      </c>
      <c r="C5" s="325" t="s">
        <v>53</v>
      </c>
      <c r="D5" s="321">
        <f>Table1[[#This Row],[July]]</f>
        <v>300</v>
      </c>
      <c r="E5" s="322">
        <v>100</v>
      </c>
      <c r="F5" s="323">
        <f t="shared" ref="F5:F16" si="0">(E5-D5)</f>
        <v>-200</v>
      </c>
    </row>
    <row r="6" spans="2:6" x14ac:dyDescent="0.25">
      <c r="B6" s="319" t="s">
        <v>14</v>
      </c>
      <c r="C6" s="320" t="s">
        <v>52</v>
      </c>
      <c r="D6" s="321">
        <f>Table1[[#This Row],[July]]</f>
        <v>150</v>
      </c>
      <c r="E6" s="322">
        <v>200</v>
      </c>
      <c r="F6" s="323">
        <f t="shared" si="0"/>
        <v>50</v>
      </c>
    </row>
    <row r="7" spans="2:6" x14ac:dyDescent="0.25">
      <c r="B7" s="324" t="s">
        <v>28</v>
      </c>
      <c r="C7" s="325" t="s">
        <v>52</v>
      </c>
      <c r="D7" s="321">
        <f>Table1[[#This Row],[July]]</f>
        <v>600</v>
      </c>
      <c r="E7" s="322">
        <v>150</v>
      </c>
      <c r="F7" s="323">
        <f t="shared" si="0"/>
        <v>-450</v>
      </c>
    </row>
    <row r="8" spans="2:6" x14ac:dyDescent="0.25">
      <c r="B8" s="319" t="s">
        <v>19</v>
      </c>
      <c r="C8" s="320" t="s">
        <v>53</v>
      </c>
      <c r="D8" s="321">
        <f>Table1[[#This Row],[July]]</f>
        <v>700</v>
      </c>
      <c r="E8" s="322">
        <v>450</v>
      </c>
      <c r="F8" s="323">
        <f t="shared" si="0"/>
        <v>-250</v>
      </c>
    </row>
    <row r="9" spans="2:6" x14ac:dyDescent="0.25">
      <c r="B9" s="324" t="s">
        <v>15</v>
      </c>
      <c r="C9" s="325" t="s">
        <v>54</v>
      </c>
      <c r="D9" s="321">
        <f>Table1[[#This Row],[July]]</f>
        <v>100</v>
      </c>
      <c r="E9" s="322">
        <v>300</v>
      </c>
      <c r="F9" s="323">
        <f t="shared" si="0"/>
        <v>200</v>
      </c>
    </row>
    <row r="10" spans="2:6" x14ac:dyDescent="0.25">
      <c r="B10" s="319" t="s">
        <v>16</v>
      </c>
      <c r="C10" s="320" t="s">
        <v>53</v>
      </c>
      <c r="D10" s="321">
        <f>Table1[[#This Row],[July]]</f>
        <v>200</v>
      </c>
      <c r="E10" s="322">
        <v>600</v>
      </c>
      <c r="F10" s="323">
        <f t="shared" si="0"/>
        <v>400</v>
      </c>
    </row>
    <row r="11" spans="2:6" x14ac:dyDescent="0.25">
      <c r="B11" s="324" t="s">
        <v>17</v>
      </c>
      <c r="C11" s="325" t="s">
        <v>54</v>
      </c>
      <c r="D11" s="321">
        <f>Table1[[#This Row],[July]]</f>
        <v>200</v>
      </c>
      <c r="E11" s="322">
        <v>300</v>
      </c>
      <c r="F11" s="323">
        <f t="shared" si="0"/>
        <v>100</v>
      </c>
    </row>
    <row r="12" spans="2:6" x14ac:dyDescent="0.25">
      <c r="B12" s="319" t="s">
        <v>20</v>
      </c>
      <c r="C12" s="320" t="s">
        <v>52</v>
      </c>
      <c r="D12" s="321">
        <f>Table1[[#This Row],[July]]</f>
        <v>2000</v>
      </c>
      <c r="E12" s="322">
        <v>2000</v>
      </c>
      <c r="F12" s="323">
        <f t="shared" si="0"/>
        <v>0</v>
      </c>
    </row>
    <row r="13" spans="2:6" x14ac:dyDescent="0.25">
      <c r="B13" s="324" t="s">
        <v>21</v>
      </c>
      <c r="C13" s="325" t="s">
        <v>20</v>
      </c>
      <c r="D13" s="321">
        <f>Table1[[#This Row],[July]]</f>
        <v>800</v>
      </c>
      <c r="E13" s="322">
        <v>240</v>
      </c>
      <c r="F13" s="323">
        <f t="shared" si="0"/>
        <v>-560</v>
      </c>
    </row>
    <row r="14" spans="2:6" x14ac:dyDescent="0.25">
      <c r="B14" s="319" t="s">
        <v>23</v>
      </c>
      <c r="C14" s="320" t="s">
        <v>55</v>
      </c>
      <c r="D14" s="321">
        <f>Table1[[#This Row],[July]]</f>
        <v>90</v>
      </c>
      <c r="E14" s="322">
        <v>250</v>
      </c>
      <c r="F14" s="323">
        <f t="shared" si="0"/>
        <v>160</v>
      </c>
    </row>
    <row r="15" spans="2:6" x14ac:dyDescent="0.25">
      <c r="B15" s="324" t="s">
        <v>24</v>
      </c>
      <c r="C15" s="325" t="s">
        <v>52</v>
      </c>
      <c r="D15" s="321">
        <f>Table1[[#This Row],[July]]</f>
        <v>800</v>
      </c>
      <c r="E15" s="322">
        <v>2000</v>
      </c>
      <c r="F15" s="323">
        <f t="shared" si="0"/>
        <v>1200</v>
      </c>
    </row>
    <row r="16" spans="2:6" x14ac:dyDescent="0.25">
      <c r="B16" s="319" t="s">
        <v>25</v>
      </c>
      <c r="C16" s="320" t="s">
        <v>52</v>
      </c>
      <c r="D16" s="321">
        <f>Table1[[#This Row],[July]]</f>
        <v>40</v>
      </c>
      <c r="E16" s="322">
        <v>250</v>
      </c>
      <c r="F16" s="323">
        <f t="shared" si="0"/>
        <v>210</v>
      </c>
    </row>
    <row r="17" spans="2:6" x14ac:dyDescent="0.25">
      <c r="B17" s="326" t="s">
        <v>26</v>
      </c>
      <c r="C17" s="327"/>
      <c r="D17" s="328">
        <v>4600</v>
      </c>
      <c r="E17" s="328">
        <v>5000</v>
      </c>
      <c r="F17" s="329">
        <v>400</v>
      </c>
    </row>
    <row r="20" spans="2:6" ht="15.75" x14ac:dyDescent="0.25">
      <c r="B20" s="330" t="s">
        <v>27</v>
      </c>
      <c r="C20" s="331" t="s">
        <v>48</v>
      </c>
      <c r="D20" s="331" t="s">
        <v>49</v>
      </c>
      <c r="E20" s="331" t="s">
        <v>51</v>
      </c>
      <c r="F20" s="332" t="s">
        <v>50</v>
      </c>
    </row>
    <row r="21" spans="2:6" x14ac:dyDescent="0.25">
      <c r="B21" s="333" t="s">
        <v>29</v>
      </c>
      <c r="C21" s="334" t="s">
        <v>52</v>
      </c>
      <c r="D21" s="335">
        <f>'Budget 19'!J22</f>
        <v>1000</v>
      </c>
      <c r="E21" s="336">
        <v>2500</v>
      </c>
      <c r="F21" s="337">
        <f>(E21-D21)</f>
        <v>1500</v>
      </c>
    </row>
    <row r="22" spans="2:6" x14ac:dyDescent="0.25">
      <c r="B22" s="338" t="s">
        <v>30</v>
      </c>
      <c r="C22" s="339" t="s">
        <v>54</v>
      </c>
      <c r="D22" s="335">
        <f>'Budget 19'!J23</f>
        <v>1200</v>
      </c>
      <c r="E22" s="336">
        <v>1500</v>
      </c>
      <c r="F22" s="337">
        <f t="shared" ref="F22:F27" si="1">(E22-D22)</f>
        <v>300</v>
      </c>
    </row>
    <row r="23" spans="2:6" x14ac:dyDescent="0.25">
      <c r="B23" s="333" t="s">
        <v>31</v>
      </c>
      <c r="C23" s="334" t="s">
        <v>20</v>
      </c>
      <c r="D23" s="335">
        <f>'Budget 19'!J24</f>
        <v>800</v>
      </c>
      <c r="E23" s="336">
        <v>1000</v>
      </c>
      <c r="F23" s="337">
        <f t="shared" si="1"/>
        <v>200</v>
      </c>
    </row>
    <row r="24" spans="2:6" x14ac:dyDescent="0.25">
      <c r="B24" s="338" t="s">
        <v>32</v>
      </c>
      <c r="C24" s="339" t="s">
        <v>52</v>
      </c>
      <c r="D24" s="335">
        <f>'Budget 19'!J25</f>
        <v>500</v>
      </c>
      <c r="E24" s="336">
        <v>1000</v>
      </c>
      <c r="F24" s="337">
        <f t="shared" si="1"/>
        <v>500</v>
      </c>
    </row>
    <row r="25" spans="2:6" x14ac:dyDescent="0.25">
      <c r="B25" s="333" t="s">
        <v>33</v>
      </c>
      <c r="C25" s="334" t="s">
        <v>52</v>
      </c>
      <c r="D25" s="335">
        <f>'Budget 19'!J26</f>
        <v>5000</v>
      </c>
      <c r="E25" s="336">
        <v>6400</v>
      </c>
      <c r="F25" s="337">
        <f t="shared" si="1"/>
        <v>1400</v>
      </c>
    </row>
    <row r="26" spans="2:6" x14ac:dyDescent="0.25">
      <c r="B26" s="338" t="s">
        <v>34</v>
      </c>
      <c r="C26" s="339" t="s">
        <v>52</v>
      </c>
      <c r="D26" s="335">
        <f>'Budget 19'!J27</f>
        <v>300</v>
      </c>
      <c r="E26" s="336">
        <v>450</v>
      </c>
      <c r="F26" s="337">
        <f t="shared" si="1"/>
        <v>150</v>
      </c>
    </row>
    <row r="27" spans="2:6" x14ac:dyDescent="0.25">
      <c r="B27" s="340" t="s">
        <v>35</v>
      </c>
      <c r="C27" s="341"/>
      <c r="D27" s="335">
        <f>'Budget 19'!J28</f>
        <v>8800</v>
      </c>
      <c r="E27" s="342">
        <v>10000</v>
      </c>
      <c r="F27" s="337">
        <f t="shared" si="1"/>
        <v>1200</v>
      </c>
    </row>
    <row r="30" spans="2:6" x14ac:dyDescent="0.25">
      <c r="B30" s="14" t="s">
        <v>36</v>
      </c>
      <c r="C30" s="14" t="s">
        <v>49</v>
      </c>
    </row>
    <row r="31" spans="2:6" x14ac:dyDescent="0.25">
      <c r="B31" s="12" t="s">
        <v>47</v>
      </c>
      <c r="C31" s="252">
        <v>5000</v>
      </c>
    </row>
    <row r="32" spans="2:6" x14ac:dyDescent="0.25">
      <c r="B32" s="13" t="s">
        <v>46</v>
      </c>
      <c r="C32" s="253">
        <v>20000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Budget 19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asjid tahir</dc:creator>
  <cp:lastModifiedBy>asjid tahir</cp:lastModifiedBy>
  <dcterms:created xsi:type="dcterms:W3CDTF">2019-09-17T14:54:16Z</dcterms:created>
  <dcterms:modified xsi:type="dcterms:W3CDTF">2019-09-20T12:00:26Z</dcterms:modified>
</cp:coreProperties>
</file>