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hiibaedu-my.sharepoint.com/personal/ali_shah_31626_khi_iba_edu_pk/Documents/Documents/Semester 1/ITC/Logisim/Boss Viva Submission/"/>
    </mc:Choice>
  </mc:AlternateContent>
  <xr:revisionPtr revIDLastSave="5276" documentId="8_{A0C3DD0F-E92C-4EC7-973F-527198AA69E1}" xr6:coauthVersionLast="47" xr6:coauthVersionMax="47" xr10:uidLastSave="{3A79AB59-73BA-4102-B377-4AED71DC5CD4}"/>
  <bookViews>
    <workbookView xWindow="-120" yWindow="-120" windowWidth="20730" windowHeight="11040" tabRatio="885" xr2:uid="{26766064-8A17-4BFA-971E-FC0352DCED9E}"/>
  </bookViews>
  <sheets>
    <sheet name="Operations" sheetId="3" r:id="rId1"/>
    <sheet name="Scripts" sheetId="8" r:id="rId2"/>
    <sheet name="INIT" sheetId="1" r:id="rId3"/>
    <sheet name="ALU" sheetId="11" r:id="rId4"/>
    <sheet name="STO" sheetId="12" r:id="rId5"/>
    <sheet name="MSWP" sheetId="13" r:id="rId6"/>
    <sheet name="BLD" sheetId="14" r:id="rId7"/>
    <sheet name="MMLT" sheetId="16" r:id="rId8"/>
    <sheet name="BSTO" sheetId="15" r:id="rId9"/>
    <sheet name="General Ops" sheetId="6" state="hidden" r:id="rId10"/>
    <sheet name="Store Op" sheetId="7" state="hidden" r:id="rId11"/>
    <sheet name="DBG" sheetId="17" r:id="rId12"/>
    <sheet name="MOVE" sheetId="10" r:id="rId13"/>
    <sheet name="RSWP" sheetId="18" r:id="rId14"/>
    <sheet name="Template" sheetId="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8" l="1"/>
  <c r="I52" i="8"/>
  <c r="K52" i="8" s="1"/>
  <c r="C74" i="8"/>
  <c r="C75" i="8" s="1"/>
  <c r="C76" i="8" s="1"/>
  <c r="F38" i="8"/>
  <c r="H1" i="1"/>
  <c r="E3" i="3"/>
  <c r="L2" i="11"/>
  <c r="M2" i="11"/>
  <c r="N2" i="11"/>
  <c r="O2" i="11"/>
  <c r="P2" i="11"/>
  <c r="Q2" i="11"/>
  <c r="R2" i="11"/>
  <c r="S2" i="11"/>
  <c r="L3" i="11"/>
  <c r="M3" i="11"/>
  <c r="N3" i="11"/>
  <c r="O3" i="11"/>
  <c r="P3" i="11"/>
  <c r="Q3" i="11"/>
  <c r="R3" i="11"/>
  <c r="S3" i="11"/>
  <c r="Q4" i="11"/>
  <c r="R4" i="11"/>
  <c r="L55" i="11" a="1"/>
  <c r="L55" i="11" s="1"/>
  <c r="L4" i="11" s="1"/>
  <c r="M55" i="11" a="1"/>
  <c r="M55" i="11"/>
  <c r="M4" i="11" s="1"/>
  <c r="N55" i="11" a="1"/>
  <c r="N55" i="11"/>
  <c r="N4" i="11" s="1"/>
  <c r="O55" i="11" a="1"/>
  <c r="O55" i="11"/>
  <c r="O4" i="11" s="1"/>
  <c r="P55" i="11" a="1"/>
  <c r="P55" i="11" s="1"/>
  <c r="P4" i="11" s="1"/>
  <c r="Q55" i="11" a="1"/>
  <c r="Q55" i="11"/>
  <c r="R55" i="11" a="1"/>
  <c r="R55" i="11"/>
  <c r="S55" i="11" a="1"/>
  <c r="S55" i="11" s="1"/>
  <c r="S4" i="11" s="1"/>
  <c r="D4" i="13"/>
  <c r="E4" i="13"/>
  <c r="G46" i="8"/>
  <c r="F46" i="8"/>
  <c r="G44" i="8"/>
  <c r="F44" i="8"/>
  <c r="G42" i="8"/>
  <c r="F42" i="8"/>
  <c r="G40" i="8"/>
  <c r="F40" i="8"/>
  <c r="I40" i="8" s="1"/>
  <c r="K40" i="8" s="1"/>
  <c r="G32" i="8"/>
  <c r="F32" i="8"/>
  <c r="G29" i="8"/>
  <c r="F29" i="8"/>
  <c r="G66" i="8"/>
  <c r="F66" i="8"/>
  <c r="G67" i="8"/>
  <c r="F67" i="8"/>
  <c r="G65" i="8"/>
  <c r="F65" i="8"/>
  <c r="G64" i="8"/>
  <c r="F64" i="8"/>
  <c r="G63" i="8"/>
  <c r="F63" i="8"/>
  <c r="G62" i="8"/>
  <c r="F62" i="8"/>
  <c r="G61" i="8"/>
  <c r="F61" i="8"/>
  <c r="G60" i="8"/>
  <c r="F60" i="8"/>
  <c r="S3" i="9"/>
  <c r="R3" i="9"/>
  <c r="Q3" i="9"/>
  <c r="P3" i="9"/>
  <c r="O3" i="9"/>
  <c r="N3" i="9"/>
  <c r="M3" i="9"/>
  <c r="L3" i="9"/>
  <c r="K3" i="9"/>
  <c r="J3" i="9"/>
  <c r="I3" i="9"/>
  <c r="H3" i="9"/>
  <c r="G3" i="9"/>
  <c r="F3" i="9"/>
  <c r="E3" i="9"/>
  <c r="D3" i="9"/>
  <c r="S3" i="18"/>
  <c r="R3" i="18"/>
  <c r="Q3" i="18"/>
  <c r="P3" i="18"/>
  <c r="O3" i="18"/>
  <c r="N3" i="18"/>
  <c r="M3" i="18"/>
  <c r="L3" i="18"/>
  <c r="K3" i="18"/>
  <c r="J3" i="18"/>
  <c r="I3" i="18"/>
  <c r="H3" i="18"/>
  <c r="G3" i="18"/>
  <c r="F3" i="18"/>
  <c r="E3" i="18"/>
  <c r="D3" i="18"/>
  <c r="S3" i="10"/>
  <c r="R3" i="10"/>
  <c r="Q3" i="10"/>
  <c r="P3" i="10"/>
  <c r="O3" i="10"/>
  <c r="N3" i="10"/>
  <c r="M3" i="10"/>
  <c r="L3" i="10"/>
  <c r="K3" i="10"/>
  <c r="J3" i="10"/>
  <c r="I3" i="10"/>
  <c r="H3" i="10"/>
  <c r="G3" i="10"/>
  <c r="F3" i="10"/>
  <c r="E3" i="10"/>
  <c r="D3" i="10"/>
  <c r="S3" i="17"/>
  <c r="R3" i="17"/>
  <c r="Q3" i="17"/>
  <c r="P3" i="17"/>
  <c r="O3" i="17"/>
  <c r="N3" i="17"/>
  <c r="M3" i="17"/>
  <c r="L3" i="17"/>
  <c r="K3" i="17"/>
  <c r="J3" i="17"/>
  <c r="I3" i="17"/>
  <c r="H3" i="17"/>
  <c r="G3" i="17"/>
  <c r="F3" i="17"/>
  <c r="E3" i="17"/>
  <c r="D3" i="17"/>
  <c r="S3" i="15"/>
  <c r="R3" i="15"/>
  <c r="Q3" i="15"/>
  <c r="P3" i="15"/>
  <c r="O3" i="15"/>
  <c r="N3" i="15"/>
  <c r="M3" i="15"/>
  <c r="L3" i="15"/>
  <c r="K3" i="15"/>
  <c r="J3" i="15"/>
  <c r="I3" i="15"/>
  <c r="H3" i="15"/>
  <c r="G3" i="15"/>
  <c r="F3" i="15"/>
  <c r="E3" i="15"/>
  <c r="D3" i="15"/>
  <c r="S3" i="16"/>
  <c r="R3" i="16"/>
  <c r="Q3" i="16"/>
  <c r="P3" i="16"/>
  <c r="O3" i="16"/>
  <c r="N3" i="16"/>
  <c r="M3" i="16"/>
  <c r="L3" i="16"/>
  <c r="K3" i="16"/>
  <c r="J3" i="16"/>
  <c r="I3" i="16"/>
  <c r="H3" i="16"/>
  <c r="G3" i="16"/>
  <c r="F3" i="16"/>
  <c r="E3" i="16"/>
  <c r="D3" i="16"/>
  <c r="S3" i="14"/>
  <c r="R3" i="14"/>
  <c r="Q3" i="14"/>
  <c r="P3" i="14"/>
  <c r="O3" i="14"/>
  <c r="N3" i="14"/>
  <c r="M3" i="14"/>
  <c r="L3" i="14"/>
  <c r="K3" i="14"/>
  <c r="J3" i="14"/>
  <c r="I3" i="14"/>
  <c r="H3" i="14"/>
  <c r="G3" i="14"/>
  <c r="F3" i="14"/>
  <c r="E3" i="14"/>
  <c r="D3" i="14"/>
  <c r="S3" i="13"/>
  <c r="R3" i="13"/>
  <c r="Q3" i="13"/>
  <c r="P3" i="13"/>
  <c r="O3" i="13"/>
  <c r="N3" i="13"/>
  <c r="M3" i="13"/>
  <c r="L3" i="13"/>
  <c r="K3" i="13"/>
  <c r="J3" i="13"/>
  <c r="I3" i="13"/>
  <c r="H3" i="13"/>
  <c r="G3" i="13"/>
  <c r="F3" i="13"/>
  <c r="E3" i="13"/>
  <c r="D3" i="13"/>
  <c r="S3" i="12"/>
  <c r="R3" i="12"/>
  <c r="Q3" i="12"/>
  <c r="P3" i="12"/>
  <c r="O3" i="12"/>
  <c r="N3" i="12"/>
  <c r="M3" i="12"/>
  <c r="L3" i="12"/>
  <c r="K3" i="12"/>
  <c r="J3" i="12"/>
  <c r="I3" i="12"/>
  <c r="H3" i="12"/>
  <c r="G3" i="12"/>
  <c r="F3" i="12"/>
  <c r="E3" i="12"/>
  <c r="D3" i="12"/>
  <c r="K3" i="11"/>
  <c r="J3" i="11"/>
  <c r="I3" i="11"/>
  <c r="H3" i="11"/>
  <c r="G3" i="11"/>
  <c r="F3" i="11"/>
  <c r="E3" i="11"/>
  <c r="D3" i="11"/>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9" i="18"/>
  <c r="C18" i="18"/>
  <c r="C17" i="18"/>
  <c r="C16" i="18"/>
  <c r="C15" i="18"/>
  <c r="C14" i="18"/>
  <c r="C13" i="18"/>
  <c r="C12" i="18"/>
  <c r="C11" i="18"/>
  <c r="C10" i="18"/>
  <c r="C9" i="18"/>
  <c r="C8" i="18"/>
  <c r="C7" i="18"/>
  <c r="C6" i="18"/>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C10" i="15"/>
  <c r="C9" i="15"/>
  <c r="C8" i="15"/>
  <c r="C7" i="15"/>
  <c r="C6" i="15"/>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6"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F49" i="8"/>
  <c r="S55" i="18" a="1"/>
  <c r="S55" i="18" s="1"/>
  <c r="S4" i="18" s="1"/>
  <c r="R55" i="18" a="1"/>
  <c r="R55" i="18" s="1"/>
  <c r="R4" i="18" s="1"/>
  <c r="Q55" i="18" a="1"/>
  <c r="Q55" i="18" s="1"/>
  <c r="Q4" i="18" s="1"/>
  <c r="P55" i="18" a="1"/>
  <c r="P55" i="18" s="1"/>
  <c r="P4" i="18" s="1"/>
  <c r="O55" i="18" a="1"/>
  <c r="O55" i="18" s="1"/>
  <c r="O4" i="18" s="1"/>
  <c r="N55" i="18" a="1"/>
  <c r="N55" i="18" s="1"/>
  <c r="N4" i="18" s="1"/>
  <c r="M55" i="18" a="1"/>
  <c r="M55" i="18" s="1"/>
  <c r="M4" i="18" s="1"/>
  <c r="L55" i="18" a="1"/>
  <c r="L55" i="18" s="1"/>
  <c r="L4" i="18" s="1"/>
  <c r="K55" i="18" a="1"/>
  <c r="K55" i="18" s="1"/>
  <c r="K4" i="18" s="1"/>
  <c r="J55" i="18" a="1"/>
  <c r="J55" i="18" s="1"/>
  <c r="J4" i="18" s="1"/>
  <c r="I55" i="18" a="1"/>
  <c r="I55" i="18" s="1"/>
  <c r="I4" i="18" s="1"/>
  <c r="H55" i="18" a="1"/>
  <c r="H55" i="18" s="1"/>
  <c r="H4" i="18" s="1"/>
  <c r="G55" i="18" a="1"/>
  <c r="G55" i="18" s="1"/>
  <c r="G4" i="18" s="1"/>
  <c r="F55" i="18" a="1"/>
  <c r="F55" i="18" s="1"/>
  <c r="F4" i="18" s="1"/>
  <c r="E55" i="18" a="1"/>
  <c r="E55" i="18" s="1"/>
  <c r="E4" i="18" s="1"/>
  <c r="D55" i="18" a="1"/>
  <c r="D55" i="18" s="1"/>
  <c r="D4" i="18" s="1"/>
  <c r="B53" i="18"/>
  <c r="A53" i="18"/>
  <c r="B52" i="18"/>
  <c r="A52" i="18"/>
  <c r="B51" i="18"/>
  <c r="A51" i="18"/>
  <c r="B50" i="18"/>
  <c r="A50" i="18"/>
  <c r="B49" i="18"/>
  <c r="A49" i="18"/>
  <c r="B48" i="18"/>
  <c r="A48" i="18"/>
  <c r="B47" i="18"/>
  <c r="A47" i="18"/>
  <c r="B46" i="18"/>
  <c r="A46" i="18"/>
  <c r="B45" i="18"/>
  <c r="A45" i="18"/>
  <c r="B44" i="18"/>
  <c r="A44" i="18"/>
  <c r="B43" i="18"/>
  <c r="A43" i="18"/>
  <c r="B42" i="18"/>
  <c r="A42" i="18"/>
  <c r="B41" i="18"/>
  <c r="A41" i="18"/>
  <c r="B40" i="18"/>
  <c r="A40" i="18"/>
  <c r="B39" i="18"/>
  <c r="A39" i="18"/>
  <c r="B38" i="18"/>
  <c r="A38" i="18"/>
  <c r="B37" i="18"/>
  <c r="A37" i="18"/>
  <c r="B36" i="18"/>
  <c r="A36" i="18"/>
  <c r="B35" i="18"/>
  <c r="A35" i="18"/>
  <c r="B34" i="18"/>
  <c r="A34" i="18"/>
  <c r="B33" i="18"/>
  <c r="A33" i="18"/>
  <c r="B32" i="18"/>
  <c r="A32" i="18"/>
  <c r="B31" i="18"/>
  <c r="A31" i="18"/>
  <c r="B30" i="18"/>
  <c r="A30" i="18"/>
  <c r="B29" i="18"/>
  <c r="A29" i="18"/>
  <c r="B28" i="18"/>
  <c r="A28" i="18"/>
  <c r="B27" i="18"/>
  <c r="A27" i="18"/>
  <c r="B26" i="18"/>
  <c r="A26" i="18"/>
  <c r="B25" i="18"/>
  <c r="A25" i="18"/>
  <c r="B24" i="18"/>
  <c r="A24" i="18"/>
  <c r="B23" i="18"/>
  <c r="A23" i="18"/>
  <c r="B22" i="18"/>
  <c r="A22" i="18"/>
  <c r="B21" i="18"/>
  <c r="A21" i="18"/>
  <c r="B20" i="18"/>
  <c r="A20" i="18"/>
  <c r="B19" i="18"/>
  <c r="A19" i="18"/>
  <c r="B18" i="18"/>
  <c r="A18" i="18"/>
  <c r="B17" i="18"/>
  <c r="A17" i="18"/>
  <c r="B16" i="18"/>
  <c r="A16" i="18"/>
  <c r="B15" i="18"/>
  <c r="A15" i="18"/>
  <c r="B14" i="18"/>
  <c r="A14" i="18"/>
  <c r="B13" i="18"/>
  <c r="A13" i="18"/>
  <c r="B12" i="18"/>
  <c r="A12" i="18"/>
  <c r="B11" i="18"/>
  <c r="A11" i="18"/>
  <c r="B10" i="18"/>
  <c r="A10" i="18"/>
  <c r="B9" i="18"/>
  <c r="A9" i="18"/>
  <c r="B8" i="18"/>
  <c r="A8" i="18"/>
  <c r="B7" i="18"/>
  <c r="A7" i="18"/>
  <c r="B6" i="18"/>
  <c r="A6" i="18"/>
  <c r="B5" i="18"/>
  <c r="A5" i="18"/>
  <c r="B4" i="18"/>
  <c r="A4" i="18"/>
  <c r="B3" i="18"/>
  <c r="A3" i="18"/>
  <c r="S2" i="18"/>
  <c r="R2" i="18"/>
  <c r="Q2" i="18"/>
  <c r="P2" i="18"/>
  <c r="O2" i="18"/>
  <c r="N2" i="18"/>
  <c r="M2" i="18"/>
  <c r="L2" i="18"/>
  <c r="K2" i="18"/>
  <c r="J2" i="18"/>
  <c r="I2" i="18"/>
  <c r="H2" i="18"/>
  <c r="G2" i="18"/>
  <c r="F2" i="18"/>
  <c r="E2" i="18"/>
  <c r="D2" i="18"/>
  <c r="B2" i="18"/>
  <c r="A2" i="18"/>
  <c r="F50" i="8"/>
  <c r="F48" i="8"/>
  <c r="S55" i="17" a="1"/>
  <c r="S55" i="17" s="1"/>
  <c r="S4" i="17" s="1"/>
  <c r="R55" i="17" a="1"/>
  <c r="R55" i="17" s="1"/>
  <c r="R4" i="17" s="1"/>
  <c r="Q55" i="17" a="1"/>
  <c r="Q55" i="17" s="1"/>
  <c r="Q4" i="17" s="1"/>
  <c r="P55" i="17" a="1"/>
  <c r="P55" i="17" s="1"/>
  <c r="P4" i="17" s="1"/>
  <c r="O55" i="17" a="1"/>
  <c r="O55" i="17" s="1"/>
  <c r="O4" i="17" s="1"/>
  <c r="N55" i="17" a="1"/>
  <c r="N55" i="17" s="1"/>
  <c r="N4" i="17" s="1"/>
  <c r="M55" i="17" a="1"/>
  <c r="M55" i="17" s="1"/>
  <c r="M4" i="17" s="1"/>
  <c r="L55" i="17" a="1"/>
  <c r="L55" i="17" s="1"/>
  <c r="L4" i="17" s="1"/>
  <c r="K55" i="17" a="1"/>
  <c r="K55" i="17" s="1"/>
  <c r="K4" i="17" s="1"/>
  <c r="J55" i="17" a="1"/>
  <c r="J55" i="17" s="1"/>
  <c r="J4" i="17" s="1"/>
  <c r="I55" i="17" a="1"/>
  <c r="I55" i="17" s="1"/>
  <c r="I4" i="17" s="1"/>
  <c r="H55" i="17" a="1"/>
  <c r="H55" i="17" s="1"/>
  <c r="H4" i="17" s="1"/>
  <c r="G55" i="17" a="1"/>
  <c r="G55" i="17" s="1"/>
  <c r="G4" i="17" s="1"/>
  <c r="F55" i="17" a="1"/>
  <c r="F55" i="17" s="1"/>
  <c r="F4" i="17" s="1"/>
  <c r="E55" i="17" a="1"/>
  <c r="E55" i="17" s="1"/>
  <c r="E4" i="17" s="1"/>
  <c r="D55" i="17" a="1"/>
  <c r="D55" i="17" s="1"/>
  <c r="D4" i="17" s="1"/>
  <c r="B53" i="17"/>
  <c r="A53" i="17"/>
  <c r="B52" i="17"/>
  <c r="A52" i="17"/>
  <c r="B51" i="17"/>
  <c r="A51" i="17"/>
  <c r="B50" i="17"/>
  <c r="A50" i="17"/>
  <c r="B49" i="17"/>
  <c r="A49" i="17"/>
  <c r="B48" i="17"/>
  <c r="A48" i="17"/>
  <c r="B47" i="17"/>
  <c r="A47" i="17"/>
  <c r="B46" i="17"/>
  <c r="A46" i="17"/>
  <c r="B45" i="17"/>
  <c r="A45" i="17"/>
  <c r="B44" i="17"/>
  <c r="A44" i="17"/>
  <c r="B43" i="17"/>
  <c r="A43" i="17"/>
  <c r="B42" i="17"/>
  <c r="A42" i="17"/>
  <c r="B41" i="17"/>
  <c r="A41" i="17"/>
  <c r="B40" i="17"/>
  <c r="A40" i="17"/>
  <c r="B39" i="17"/>
  <c r="A39" i="17"/>
  <c r="B38" i="17"/>
  <c r="A38" i="17"/>
  <c r="B37" i="17"/>
  <c r="A37" i="17"/>
  <c r="B36" i="17"/>
  <c r="A36" i="17"/>
  <c r="B35" i="17"/>
  <c r="A35" i="17"/>
  <c r="B34" i="17"/>
  <c r="A34" i="17"/>
  <c r="B33" i="17"/>
  <c r="A33" i="17"/>
  <c r="B32" i="17"/>
  <c r="A32" i="17"/>
  <c r="B31" i="17"/>
  <c r="A31" i="17"/>
  <c r="B30" i="17"/>
  <c r="A30" i="17"/>
  <c r="B29" i="17"/>
  <c r="A29" i="17"/>
  <c r="B28" i="17"/>
  <c r="A28" i="17"/>
  <c r="B27" i="17"/>
  <c r="A27" i="17"/>
  <c r="B26" i="17"/>
  <c r="A26" i="17"/>
  <c r="B25" i="17"/>
  <c r="A25" i="17"/>
  <c r="B24" i="17"/>
  <c r="A24" i="17"/>
  <c r="B23" i="17"/>
  <c r="A23" i="17"/>
  <c r="B22" i="17"/>
  <c r="A22" i="17"/>
  <c r="B21" i="17"/>
  <c r="A21" i="17"/>
  <c r="B20" i="17"/>
  <c r="A20" i="17"/>
  <c r="B19" i="17"/>
  <c r="A19" i="17"/>
  <c r="B18" i="17"/>
  <c r="A18" i="17"/>
  <c r="B17" i="17"/>
  <c r="A17" i="17"/>
  <c r="B16" i="17"/>
  <c r="A16" i="17"/>
  <c r="B15" i="17"/>
  <c r="A15" i="17"/>
  <c r="B14" i="17"/>
  <c r="A14" i="17"/>
  <c r="B13" i="17"/>
  <c r="A13" i="17"/>
  <c r="B12" i="17"/>
  <c r="A12" i="17"/>
  <c r="B11" i="17"/>
  <c r="A11" i="17"/>
  <c r="B10" i="17"/>
  <c r="A10" i="17"/>
  <c r="B9" i="17"/>
  <c r="A9" i="17"/>
  <c r="B8" i="17"/>
  <c r="A8" i="17"/>
  <c r="B7" i="17"/>
  <c r="A7" i="17"/>
  <c r="B6" i="17"/>
  <c r="A6" i="17"/>
  <c r="B5" i="17"/>
  <c r="A5" i="17"/>
  <c r="B4" i="17"/>
  <c r="A4" i="17"/>
  <c r="B3" i="17"/>
  <c r="A3" i="17"/>
  <c r="S2" i="17"/>
  <c r="R2" i="17"/>
  <c r="Q2" i="17"/>
  <c r="P2" i="17"/>
  <c r="O2" i="17"/>
  <c r="N2" i="17"/>
  <c r="M2" i="17"/>
  <c r="L2" i="17"/>
  <c r="K2" i="17"/>
  <c r="J2" i="17"/>
  <c r="I2" i="17"/>
  <c r="H2" i="17"/>
  <c r="G2" i="17"/>
  <c r="F2" i="17"/>
  <c r="E2" i="17"/>
  <c r="D2" i="17"/>
  <c r="B2" i="17"/>
  <c r="A2" i="17"/>
  <c r="D40" i="3"/>
  <c r="G48" i="8" s="1"/>
  <c r="C53" i="1"/>
  <c r="C52"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6" i="1"/>
  <c r="S55" i="16" a="1"/>
  <c r="S55" i="16" s="1"/>
  <c r="S4" i="16" s="1"/>
  <c r="R55" i="16" a="1"/>
  <c r="R55" i="16" s="1"/>
  <c r="R4" i="16" s="1"/>
  <c r="Q55" i="16" a="1"/>
  <c r="Q55" i="16" s="1"/>
  <c r="Q4" i="16" s="1"/>
  <c r="P55" i="16" a="1"/>
  <c r="P55" i="16" s="1"/>
  <c r="P4" i="16" s="1"/>
  <c r="O55" i="16" a="1"/>
  <c r="O55" i="16" s="1"/>
  <c r="O4" i="16" s="1"/>
  <c r="N55" i="16" a="1"/>
  <c r="N55" i="16" s="1"/>
  <c r="N4" i="16" s="1"/>
  <c r="M55" i="16" a="1"/>
  <c r="M55" i="16" s="1"/>
  <c r="M4" i="16" s="1"/>
  <c r="L55" i="16" a="1"/>
  <c r="L55" i="16" s="1"/>
  <c r="L4" i="16" s="1"/>
  <c r="K55" i="16" a="1"/>
  <c r="K55" i="16" s="1"/>
  <c r="K4" i="16" s="1"/>
  <c r="J55" i="16" a="1"/>
  <c r="J55" i="16" s="1"/>
  <c r="J4" i="16" s="1"/>
  <c r="I55" i="16" a="1"/>
  <c r="I55" i="16" s="1"/>
  <c r="I4" i="16" s="1"/>
  <c r="H55" i="16" a="1"/>
  <c r="H55" i="16" s="1"/>
  <c r="H4" i="16" s="1"/>
  <c r="G55" i="16" a="1"/>
  <c r="G55" i="16" s="1"/>
  <c r="G4" i="16" s="1"/>
  <c r="F55" i="16" a="1"/>
  <c r="F55" i="16" s="1"/>
  <c r="F4" i="16" s="1"/>
  <c r="E55" i="16" a="1"/>
  <c r="E55" i="16" s="1"/>
  <c r="E4" i="16" s="1"/>
  <c r="D55" i="16" a="1"/>
  <c r="D55" i="16" s="1"/>
  <c r="D4" i="16" s="1"/>
  <c r="B53" i="16"/>
  <c r="A53" i="16"/>
  <c r="B52" i="16"/>
  <c r="A52" i="16"/>
  <c r="B51" i="16"/>
  <c r="A51" i="16"/>
  <c r="B50" i="16"/>
  <c r="A50" i="16"/>
  <c r="B49" i="16"/>
  <c r="A49" i="16"/>
  <c r="B48" i="16"/>
  <c r="A48" i="16"/>
  <c r="B47" i="16"/>
  <c r="A47" i="16"/>
  <c r="B46" i="16"/>
  <c r="A46" i="16"/>
  <c r="B45" i="16"/>
  <c r="A45" i="16"/>
  <c r="B44" i="16"/>
  <c r="A44" i="16"/>
  <c r="B43" i="16"/>
  <c r="A43" i="16"/>
  <c r="B42" i="16"/>
  <c r="A42" i="16"/>
  <c r="B41" i="16"/>
  <c r="A41" i="16"/>
  <c r="B40" i="16"/>
  <c r="A40" i="16"/>
  <c r="B39" i="16"/>
  <c r="A39" i="16"/>
  <c r="B38" i="16"/>
  <c r="A38" i="16"/>
  <c r="B37" i="16"/>
  <c r="A37" i="16"/>
  <c r="B36" i="16"/>
  <c r="A36" i="16"/>
  <c r="B35" i="16"/>
  <c r="A35" i="16"/>
  <c r="B34" i="16"/>
  <c r="A34" i="16"/>
  <c r="B33" i="16"/>
  <c r="A33" i="16"/>
  <c r="B32" i="16"/>
  <c r="A32" i="16"/>
  <c r="B31" i="16"/>
  <c r="A31" i="16"/>
  <c r="B30" i="16"/>
  <c r="A30" i="16"/>
  <c r="B29" i="16"/>
  <c r="A29" i="16"/>
  <c r="B28" i="16"/>
  <c r="A28" i="16"/>
  <c r="B27" i="16"/>
  <c r="A27" i="16"/>
  <c r="B26" i="16"/>
  <c r="A26" i="16"/>
  <c r="B25" i="16"/>
  <c r="A25" i="16"/>
  <c r="B24" i="16"/>
  <c r="A24" i="16"/>
  <c r="B23" i="16"/>
  <c r="A23" i="16"/>
  <c r="B22" i="16"/>
  <c r="A22" i="16"/>
  <c r="B21" i="16"/>
  <c r="A21" i="16"/>
  <c r="B20" i="16"/>
  <c r="A20" i="16"/>
  <c r="B19" i="16"/>
  <c r="A19" i="16"/>
  <c r="B18" i="16"/>
  <c r="A18" i="16"/>
  <c r="B17" i="16"/>
  <c r="A17" i="16"/>
  <c r="B16" i="16"/>
  <c r="A16" i="16"/>
  <c r="B15" i="16"/>
  <c r="A15" i="16"/>
  <c r="B14" i="16"/>
  <c r="A14" i="16"/>
  <c r="B13" i="16"/>
  <c r="A13" i="16"/>
  <c r="B12" i="16"/>
  <c r="A12" i="16"/>
  <c r="B11" i="16"/>
  <c r="A11" i="16"/>
  <c r="B10" i="16"/>
  <c r="A10" i="16"/>
  <c r="B9" i="16"/>
  <c r="A9" i="16"/>
  <c r="B8" i="16"/>
  <c r="A8" i="16"/>
  <c r="B7" i="16"/>
  <c r="A7" i="16"/>
  <c r="B6" i="16"/>
  <c r="A6" i="16"/>
  <c r="B5" i="16"/>
  <c r="A5" i="16"/>
  <c r="B4" i="16"/>
  <c r="A4" i="16"/>
  <c r="B3" i="16"/>
  <c r="A3" i="16"/>
  <c r="S2" i="16"/>
  <c r="R2" i="16"/>
  <c r="Q2" i="16"/>
  <c r="P2" i="16"/>
  <c r="O2" i="16"/>
  <c r="N2" i="16"/>
  <c r="M2" i="16"/>
  <c r="L2" i="16"/>
  <c r="K2" i="16"/>
  <c r="J2" i="16"/>
  <c r="I2" i="16"/>
  <c r="H2" i="16"/>
  <c r="G2" i="16"/>
  <c r="F2" i="16"/>
  <c r="E2" i="16"/>
  <c r="D2" i="16"/>
  <c r="B2" i="16"/>
  <c r="A2" i="16"/>
  <c r="F37" i="8"/>
  <c r="D55" i="1" a="1"/>
  <c r="D55" i="1" s="1"/>
  <c r="D4" i="1" s="1"/>
  <c r="L4" i="9"/>
  <c r="J4" i="10"/>
  <c r="K4" i="10"/>
  <c r="N4" i="10"/>
  <c r="R4" i="10"/>
  <c r="S4" i="10"/>
  <c r="D56" i="3"/>
  <c r="D55" i="3"/>
  <c r="F51" i="8"/>
  <c r="F25" i="8"/>
  <c r="F24" i="8"/>
  <c r="F23" i="8"/>
  <c r="F22" i="8"/>
  <c r="F53" i="8"/>
  <c r="F47" i="8"/>
  <c r="F45" i="8"/>
  <c r="F43" i="8"/>
  <c r="F41" i="8"/>
  <c r="F39" i="8"/>
  <c r="F36" i="8"/>
  <c r="F35" i="8"/>
  <c r="C16" i="3"/>
  <c r="C15" i="3"/>
  <c r="B15" i="12"/>
  <c r="S55" i="9" a="1"/>
  <c r="S55" i="9" s="1"/>
  <c r="S4" i="9" s="1"/>
  <c r="R55" i="9" a="1"/>
  <c r="R55" i="9" s="1"/>
  <c r="R4" i="9" s="1"/>
  <c r="Q55" i="9" a="1"/>
  <c r="Q55" i="9" s="1"/>
  <c r="Q4" i="9" s="1"/>
  <c r="P55" i="9" a="1"/>
  <c r="P55" i="9" s="1"/>
  <c r="P4" i="9" s="1"/>
  <c r="O55" i="9" a="1"/>
  <c r="O55" i="9" s="1"/>
  <c r="O4" i="9" s="1"/>
  <c r="N55" i="9" a="1"/>
  <c r="N55" i="9" s="1"/>
  <c r="N4" i="9" s="1"/>
  <c r="M55" i="9" a="1"/>
  <c r="M55" i="9" s="1"/>
  <c r="M4" i="9" s="1"/>
  <c r="L55" i="9" a="1"/>
  <c r="L55" i="9" s="1"/>
  <c r="K55" i="9" a="1"/>
  <c r="K55" i="9" s="1"/>
  <c r="K4" i="9" s="1"/>
  <c r="J55" i="9" a="1"/>
  <c r="J55" i="9" s="1"/>
  <c r="J4" i="9" s="1"/>
  <c r="I55" i="9" a="1"/>
  <c r="I55" i="9" s="1"/>
  <c r="I4" i="9" s="1"/>
  <c r="H55" i="9" a="1"/>
  <c r="H55" i="9" s="1"/>
  <c r="H4" i="9" s="1"/>
  <c r="G55" i="9" a="1"/>
  <c r="G55" i="9" s="1"/>
  <c r="G4" i="9" s="1"/>
  <c r="F55" i="9" a="1"/>
  <c r="F55" i="9" s="1"/>
  <c r="F4" i="9" s="1"/>
  <c r="E55" i="9" a="1"/>
  <c r="E55" i="9" s="1"/>
  <c r="E4" i="9" s="1"/>
  <c r="D55" i="9" a="1"/>
  <c r="D55" i="9" s="1"/>
  <c r="D4" i="9" s="1"/>
  <c r="S55" i="10" a="1"/>
  <c r="S55" i="10" s="1"/>
  <c r="R55" i="10" a="1"/>
  <c r="R55" i="10" s="1"/>
  <c r="Q55" i="10" a="1"/>
  <c r="Q55" i="10" s="1"/>
  <c r="Q4" i="10" s="1"/>
  <c r="P55" i="10" a="1"/>
  <c r="P55" i="10" s="1"/>
  <c r="P4" i="10" s="1"/>
  <c r="O55" i="10" a="1"/>
  <c r="O55" i="10" s="1"/>
  <c r="O4" i="10" s="1"/>
  <c r="N55" i="10" a="1"/>
  <c r="N55" i="10" s="1"/>
  <c r="M55" i="10" a="1"/>
  <c r="M55" i="10" s="1"/>
  <c r="M4" i="10" s="1"/>
  <c r="L55" i="10" a="1"/>
  <c r="L55" i="10" s="1"/>
  <c r="L4" i="10" s="1"/>
  <c r="K55" i="10" a="1"/>
  <c r="K55" i="10" s="1"/>
  <c r="J55" i="10" a="1"/>
  <c r="J55" i="10" s="1"/>
  <c r="I55" i="10" a="1"/>
  <c r="I55" i="10" s="1"/>
  <c r="I4" i="10" s="1"/>
  <c r="H55" i="10" a="1"/>
  <c r="H55" i="10" s="1"/>
  <c r="H4" i="10" s="1"/>
  <c r="G55" i="10" a="1"/>
  <c r="G55" i="10" s="1"/>
  <c r="G4" i="10" s="1"/>
  <c r="F55" i="10" a="1"/>
  <c r="F55" i="10" s="1"/>
  <c r="F4" i="10" s="1"/>
  <c r="E55" i="10" a="1"/>
  <c r="E55" i="10" s="1"/>
  <c r="E4" i="10" s="1"/>
  <c r="D55" i="10" a="1"/>
  <c r="D55" i="10" s="1"/>
  <c r="D4" i="10" s="1"/>
  <c r="S55" i="15" a="1"/>
  <c r="S55" i="15" s="1"/>
  <c r="S4" i="15" s="1"/>
  <c r="R55" i="15" a="1"/>
  <c r="R55" i="15" s="1"/>
  <c r="R4" i="15" s="1"/>
  <c r="Q55" i="15" a="1"/>
  <c r="Q55" i="15" s="1"/>
  <c r="Q4" i="15" s="1"/>
  <c r="P55" i="15" a="1"/>
  <c r="P55" i="15" s="1"/>
  <c r="P4" i="15" s="1"/>
  <c r="O55" i="15" a="1"/>
  <c r="O55" i="15" s="1"/>
  <c r="O4" i="15" s="1"/>
  <c r="N55" i="15" a="1"/>
  <c r="N55" i="15" s="1"/>
  <c r="N4" i="15" s="1"/>
  <c r="M55" i="15" a="1"/>
  <c r="M55" i="15" s="1"/>
  <c r="M4" i="15" s="1"/>
  <c r="L55" i="15" a="1"/>
  <c r="L55" i="15" s="1"/>
  <c r="L4" i="15" s="1"/>
  <c r="K55" i="15" a="1"/>
  <c r="K55" i="15" s="1"/>
  <c r="K4" i="15" s="1"/>
  <c r="J55" i="15" a="1"/>
  <c r="J55" i="15" s="1"/>
  <c r="J4" i="15" s="1"/>
  <c r="I55" i="15" a="1"/>
  <c r="I55" i="15" s="1"/>
  <c r="I4" i="15" s="1"/>
  <c r="H55" i="15" a="1"/>
  <c r="H55" i="15" s="1"/>
  <c r="H4" i="15" s="1"/>
  <c r="G55" i="15" a="1"/>
  <c r="G55" i="15" s="1"/>
  <c r="G4" i="15" s="1"/>
  <c r="F55" i="15" a="1"/>
  <c r="F55" i="15" s="1"/>
  <c r="F4" i="15" s="1"/>
  <c r="E55" i="15" a="1"/>
  <c r="E55" i="15" s="1"/>
  <c r="E4" i="15" s="1"/>
  <c r="D55" i="15" a="1"/>
  <c r="D55" i="15" s="1"/>
  <c r="D4" i="15" s="1"/>
  <c r="S55" i="14" a="1"/>
  <c r="S55" i="14" s="1"/>
  <c r="S4" i="14" s="1"/>
  <c r="R55" i="14" a="1"/>
  <c r="R55" i="14" s="1"/>
  <c r="R4" i="14" s="1"/>
  <c r="Q55" i="14" a="1"/>
  <c r="Q55" i="14" s="1"/>
  <c r="Q4" i="14" s="1"/>
  <c r="P55" i="14" a="1"/>
  <c r="P55" i="14" s="1"/>
  <c r="P4" i="14" s="1"/>
  <c r="O55" i="14" a="1"/>
  <c r="O55" i="14" s="1"/>
  <c r="O4" i="14" s="1"/>
  <c r="N55" i="14" a="1"/>
  <c r="N55" i="14" s="1"/>
  <c r="N4" i="14" s="1"/>
  <c r="M55" i="14" a="1"/>
  <c r="M55" i="14" s="1"/>
  <c r="M4" i="14" s="1"/>
  <c r="L55" i="14" a="1"/>
  <c r="L55" i="14" s="1"/>
  <c r="L4" i="14" s="1"/>
  <c r="K55" i="14" a="1"/>
  <c r="K55" i="14" s="1"/>
  <c r="K4" i="14" s="1"/>
  <c r="J55" i="14" a="1"/>
  <c r="J55" i="14" s="1"/>
  <c r="J4" i="14" s="1"/>
  <c r="I55" i="14" a="1"/>
  <c r="I55" i="14" s="1"/>
  <c r="I4" i="14" s="1"/>
  <c r="H55" i="14" a="1"/>
  <c r="H55" i="14" s="1"/>
  <c r="H4" i="14" s="1"/>
  <c r="G55" i="14" a="1"/>
  <c r="G55" i="14" s="1"/>
  <c r="G4" i="14" s="1"/>
  <c r="F55" i="14" a="1"/>
  <c r="F55" i="14" s="1"/>
  <c r="F4" i="14" s="1"/>
  <c r="E55" i="14" a="1"/>
  <c r="E55" i="14" s="1"/>
  <c r="E4" i="14" s="1"/>
  <c r="D55" i="14" a="1"/>
  <c r="D55" i="14" s="1"/>
  <c r="D4" i="14" s="1"/>
  <c r="S55" i="13" a="1"/>
  <c r="S55" i="13" s="1"/>
  <c r="S4" i="13" s="1"/>
  <c r="R55" i="13" a="1"/>
  <c r="R55" i="13" s="1"/>
  <c r="R4" i="13" s="1"/>
  <c r="Q55" i="13" a="1"/>
  <c r="Q55" i="13" s="1"/>
  <c r="Q4" i="13" s="1"/>
  <c r="P55" i="13" a="1"/>
  <c r="P55" i="13" s="1"/>
  <c r="P4" i="13" s="1"/>
  <c r="O55" i="13" a="1"/>
  <c r="O55" i="13" s="1"/>
  <c r="O4" i="13" s="1"/>
  <c r="N55" i="13" a="1"/>
  <c r="N55" i="13" s="1"/>
  <c r="N4" i="13" s="1"/>
  <c r="M55" i="13" a="1"/>
  <c r="M55" i="13" s="1"/>
  <c r="M4" i="13" s="1"/>
  <c r="L55" i="13" a="1"/>
  <c r="L55" i="13" s="1"/>
  <c r="L4" i="13" s="1"/>
  <c r="K55" i="13" a="1"/>
  <c r="K55" i="13" s="1"/>
  <c r="K4" i="13" s="1"/>
  <c r="J55" i="13" a="1"/>
  <c r="J55" i="13" s="1"/>
  <c r="J4" i="13" s="1"/>
  <c r="I55" i="13" a="1"/>
  <c r="I55" i="13" s="1"/>
  <c r="I4" i="13" s="1"/>
  <c r="H55" i="13" a="1"/>
  <c r="H55" i="13" s="1"/>
  <c r="H4" i="13" s="1"/>
  <c r="G55" i="13" a="1"/>
  <c r="G55" i="13" s="1"/>
  <c r="G4" i="13" s="1"/>
  <c r="F55" i="13" a="1"/>
  <c r="F55" i="13" s="1"/>
  <c r="F4" i="13" s="1"/>
  <c r="E55" i="13" a="1"/>
  <c r="E55" i="13" s="1"/>
  <c r="D55" i="13" a="1"/>
  <c r="D55" i="13" s="1"/>
  <c r="S55" i="12" a="1"/>
  <c r="S55" i="12" s="1"/>
  <c r="S4" i="12" s="1"/>
  <c r="R55" i="12" a="1"/>
  <c r="R55" i="12" s="1"/>
  <c r="R4" i="12" s="1"/>
  <c r="Q55" i="12" a="1"/>
  <c r="Q55" i="12" s="1"/>
  <c r="Q4" i="12" s="1"/>
  <c r="P55" i="12" a="1"/>
  <c r="P55" i="12" s="1"/>
  <c r="P4" i="12" s="1"/>
  <c r="O55" i="12" a="1"/>
  <c r="O55" i="12" s="1"/>
  <c r="O4" i="12" s="1"/>
  <c r="N55" i="12" a="1"/>
  <c r="N55" i="12" s="1"/>
  <c r="N4" i="12" s="1"/>
  <c r="M55" i="12" a="1"/>
  <c r="M55" i="12" s="1"/>
  <c r="M4" i="12" s="1"/>
  <c r="L55" i="12" a="1"/>
  <c r="L55" i="12" s="1"/>
  <c r="L4" i="12" s="1"/>
  <c r="K55" i="12" a="1"/>
  <c r="K55" i="12" s="1"/>
  <c r="K4" i="12" s="1"/>
  <c r="J55" i="12" a="1"/>
  <c r="J55" i="12" s="1"/>
  <c r="J4" i="12" s="1"/>
  <c r="I55" i="12" a="1"/>
  <c r="I55" i="12" s="1"/>
  <c r="I4" i="12" s="1"/>
  <c r="H55" i="12" a="1"/>
  <c r="H55" i="12" s="1"/>
  <c r="H4" i="12" s="1"/>
  <c r="G55" i="12" a="1"/>
  <c r="G55" i="12" s="1"/>
  <c r="G4" i="12" s="1"/>
  <c r="F55" i="12" a="1"/>
  <c r="F55" i="12" s="1"/>
  <c r="F4" i="12" s="1"/>
  <c r="E55" i="12" a="1"/>
  <c r="E55" i="12" s="1"/>
  <c r="E4" i="12" s="1"/>
  <c r="D55" i="12" a="1"/>
  <c r="D55" i="12" s="1"/>
  <c r="D4" i="12" s="1"/>
  <c r="K55" i="11" a="1"/>
  <c r="K55" i="11" s="1"/>
  <c r="K4" i="11" s="1"/>
  <c r="J55" i="11" a="1"/>
  <c r="J55" i="11" s="1"/>
  <c r="J4" i="11" s="1"/>
  <c r="I55" i="11" a="1"/>
  <c r="I55" i="11" s="1"/>
  <c r="I4" i="11" s="1"/>
  <c r="H55" i="11" a="1"/>
  <c r="H55" i="11" s="1"/>
  <c r="H4" i="11" s="1"/>
  <c r="G55" i="11" a="1"/>
  <c r="G55" i="11" s="1"/>
  <c r="G4" i="11" s="1"/>
  <c r="F55" i="11" a="1"/>
  <c r="F55" i="11" s="1"/>
  <c r="F4" i="11" s="1"/>
  <c r="E55" i="11" a="1"/>
  <c r="E55" i="11" s="1"/>
  <c r="E4" i="11" s="1"/>
  <c r="D55" i="11" a="1"/>
  <c r="D55" i="11" s="1"/>
  <c r="D4" i="11" s="1"/>
  <c r="E55" i="1" a="1"/>
  <c r="E55" i="1" s="1"/>
  <c r="E4" i="1" s="1"/>
  <c r="F55" i="1" a="1"/>
  <c r="F55" i="1" s="1"/>
  <c r="F4" i="1" s="1"/>
  <c r="G55" i="1" a="1"/>
  <c r="G55" i="1" s="1"/>
  <c r="G4" i="1" s="1"/>
  <c r="H55" i="1" a="1"/>
  <c r="H55" i="1" s="1"/>
  <c r="H4" i="1" s="1"/>
  <c r="I55" i="1" a="1"/>
  <c r="I55" i="1" s="1"/>
  <c r="I4" i="1" s="1"/>
  <c r="J55" i="1" a="1"/>
  <c r="J55" i="1" s="1"/>
  <c r="J4" i="1" s="1"/>
  <c r="K55" i="1" a="1"/>
  <c r="K55" i="1" s="1"/>
  <c r="K4" i="1" s="1"/>
  <c r="L55" i="1" a="1"/>
  <c r="L55" i="1" s="1"/>
  <c r="L4" i="1" s="1"/>
  <c r="M55" i="1" a="1"/>
  <c r="M55" i="1" s="1"/>
  <c r="M4" i="1" s="1"/>
  <c r="N55" i="1" a="1"/>
  <c r="N55" i="1" s="1"/>
  <c r="N4" i="1" s="1"/>
  <c r="O55" i="1" a="1"/>
  <c r="O55" i="1" s="1"/>
  <c r="O4" i="1" s="1"/>
  <c r="P55" i="1" a="1"/>
  <c r="P55" i="1" s="1"/>
  <c r="P4" i="1" s="1"/>
  <c r="Q55" i="1" a="1"/>
  <c r="Q55" i="1" s="1"/>
  <c r="Q4" i="1" s="1"/>
  <c r="R55" i="1" a="1"/>
  <c r="R55" i="1" s="1"/>
  <c r="R4" i="1" s="1"/>
  <c r="S55" i="1" a="1"/>
  <c r="S55" i="1" s="1"/>
  <c r="S4" i="1" s="1"/>
  <c r="B53" i="15"/>
  <c r="A53" i="15"/>
  <c r="B52" i="15"/>
  <c r="A52" i="15"/>
  <c r="B51" i="15"/>
  <c r="A51" i="15"/>
  <c r="B50" i="15"/>
  <c r="A50" i="15"/>
  <c r="B49" i="15"/>
  <c r="A49" i="15"/>
  <c r="B48" i="15"/>
  <c r="A48" i="15"/>
  <c r="B47" i="15"/>
  <c r="A47" i="15"/>
  <c r="B46" i="15"/>
  <c r="A46" i="15"/>
  <c r="B45" i="15"/>
  <c r="A45" i="15"/>
  <c r="B44" i="15"/>
  <c r="A44" i="15"/>
  <c r="B43" i="15"/>
  <c r="A43" i="15"/>
  <c r="B42" i="15"/>
  <c r="A42" i="15"/>
  <c r="B41" i="15"/>
  <c r="A41" i="15"/>
  <c r="B40" i="15"/>
  <c r="A40" i="15"/>
  <c r="B39" i="15"/>
  <c r="A39" i="15"/>
  <c r="B38" i="15"/>
  <c r="A38" i="15"/>
  <c r="B37" i="15"/>
  <c r="A37" i="15"/>
  <c r="B36" i="15"/>
  <c r="A36" i="15"/>
  <c r="B35" i="15"/>
  <c r="A35" i="15"/>
  <c r="B34" i="15"/>
  <c r="A34" i="15"/>
  <c r="B33" i="15"/>
  <c r="A33" i="15"/>
  <c r="B32" i="15"/>
  <c r="A32" i="15"/>
  <c r="B31" i="15"/>
  <c r="A31" i="15"/>
  <c r="B30" i="15"/>
  <c r="A30" i="15"/>
  <c r="B29" i="15"/>
  <c r="A29" i="15"/>
  <c r="B28" i="15"/>
  <c r="A28" i="15"/>
  <c r="B27" i="15"/>
  <c r="A27" i="15"/>
  <c r="B26" i="15"/>
  <c r="A26" i="15"/>
  <c r="B25" i="15"/>
  <c r="A25" i="15"/>
  <c r="B24" i="15"/>
  <c r="A24" i="15"/>
  <c r="B23" i="15"/>
  <c r="A23" i="15"/>
  <c r="B22" i="15"/>
  <c r="A22" i="15"/>
  <c r="B21" i="15"/>
  <c r="A21" i="15"/>
  <c r="B20" i="15"/>
  <c r="A20" i="15"/>
  <c r="B19" i="15"/>
  <c r="A19" i="15"/>
  <c r="B18" i="15"/>
  <c r="A18" i="15"/>
  <c r="B17" i="15"/>
  <c r="A17" i="15"/>
  <c r="B16" i="15"/>
  <c r="A16" i="15"/>
  <c r="B15" i="15"/>
  <c r="A15" i="15"/>
  <c r="B14" i="15"/>
  <c r="A14" i="15"/>
  <c r="B13" i="15"/>
  <c r="A13" i="15"/>
  <c r="B12" i="15"/>
  <c r="A12" i="15"/>
  <c r="B11" i="15"/>
  <c r="A11" i="15"/>
  <c r="B10" i="15"/>
  <c r="A10" i="15"/>
  <c r="B9" i="15"/>
  <c r="A9" i="15"/>
  <c r="B8" i="15"/>
  <c r="A8" i="15"/>
  <c r="B7" i="15"/>
  <c r="A7" i="15"/>
  <c r="B6" i="15"/>
  <c r="A6" i="15"/>
  <c r="B5" i="15"/>
  <c r="A5" i="15"/>
  <c r="B4" i="15"/>
  <c r="A4" i="15"/>
  <c r="B3" i="15"/>
  <c r="A3" i="15"/>
  <c r="S2" i="15"/>
  <c r="R2" i="15"/>
  <c r="Q2" i="15"/>
  <c r="P2" i="15"/>
  <c r="O2" i="15"/>
  <c r="N2" i="15"/>
  <c r="M2" i="15"/>
  <c r="L2" i="15"/>
  <c r="K2" i="15"/>
  <c r="J2" i="15"/>
  <c r="I2" i="15"/>
  <c r="H2" i="15"/>
  <c r="G2" i="15"/>
  <c r="F2" i="15"/>
  <c r="E2" i="15"/>
  <c r="D2" i="15"/>
  <c r="B2" i="15"/>
  <c r="A2" i="15"/>
  <c r="B53" i="14"/>
  <c r="A53" i="14"/>
  <c r="B52" i="14"/>
  <c r="A52" i="14"/>
  <c r="B51" i="14"/>
  <c r="A51" i="14"/>
  <c r="B50" i="14"/>
  <c r="A50" i="14"/>
  <c r="B49" i="14"/>
  <c r="A49" i="14"/>
  <c r="B48" i="14"/>
  <c r="A48" i="14"/>
  <c r="B47" i="14"/>
  <c r="A47" i="14"/>
  <c r="B46" i="14"/>
  <c r="A46" i="14"/>
  <c r="B45" i="14"/>
  <c r="A45" i="14"/>
  <c r="B44" i="14"/>
  <c r="A44" i="14"/>
  <c r="B43" i="14"/>
  <c r="A43" i="14"/>
  <c r="B42" i="14"/>
  <c r="A42" i="14"/>
  <c r="B41" i="14"/>
  <c r="A41" i="14"/>
  <c r="B40" i="14"/>
  <c r="A40" i="14"/>
  <c r="B39" i="14"/>
  <c r="A39" i="14"/>
  <c r="B38" i="14"/>
  <c r="A38" i="14"/>
  <c r="B37" i="14"/>
  <c r="A37" i="14"/>
  <c r="B36" i="14"/>
  <c r="A36" i="14"/>
  <c r="B35" i="14"/>
  <c r="A35" i="14"/>
  <c r="B34" i="14"/>
  <c r="A34" i="14"/>
  <c r="B33" i="14"/>
  <c r="A33" i="14"/>
  <c r="B32" i="14"/>
  <c r="A32" i="14"/>
  <c r="B31" i="14"/>
  <c r="A31" i="14"/>
  <c r="B30" i="14"/>
  <c r="A30" i="14"/>
  <c r="B29" i="14"/>
  <c r="A29" i="14"/>
  <c r="B28" i="14"/>
  <c r="A28" i="14"/>
  <c r="B27" i="14"/>
  <c r="A27" i="14"/>
  <c r="B26" i="14"/>
  <c r="A26" i="14"/>
  <c r="B25" i="14"/>
  <c r="A25" i="14"/>
  <c r="B24" i="14"/>
  <c r="A24" i="14"/>
  <c r="B23" i="14"/>
  <c r="A23" i="14"/>
  <c r="B22" i="14"/>
  <c r="A22" i="14"/>
  <c r="B21" i="14"/>
  <c r="A21" i="14"/>
  <c r="B20" i="14"/>
  <c r="A20" i="14"/>
  <c r="B19" i="14"/>
  <c r="A19" i="14"/>
  <c r="B18" i="14"/>
  <c r="A18" i="14"/>
  <c r="B17" i="14"/>
  <c r="A17" i="14"/>
  <c r="B16" i="14"/>
  <c r="A16" i="14"/>
  <c r="B15" i="14"/>
  <c r="A15" i="14"/>
  <c r="B14" i="14"/>
  <c r="A14" i="14"/>
  <c r="B13" i="14"/>
  <c r="A13" i="14"/>
  <c r="B12" i="14"/>
  <c r="A12" i="14"/>
  <c r="B11" i="14"/>
  <c r="A11" i="14"/>
  <c r="B10" i="14"/>
  <c r="A10" i="14"/>
  <c r="B9" i="14"/>
  <c r="A9" i="14"/>
  <c r="B8" i="14"/>
  <c r="A8" i="14"/>
  <c r="B7" i="14"/>
  <c r="A7" i="14"/>
  <c r="B6" i="14"/>
  <c r="A6" i="14"/>
  <c r="B5" i="14"/>
  <c r="A5" i="14"/>
  <c r="B4" i="14"/>
  <c r="A4" i="14"/>
  <c r="B3" i="14"/>
  <c r="A3" i="14"/>
  <c r="S2" i="14"/>
  <c r="R2" i="14"/>
  <c r="Q2" i="14"/>
  <c r="P2" i="14"/>
  <c r="O2" i="14"/>
  <c r="N2" i="14"/>
  <c r="M2" i="14"/>
  <c r="L2" i="14"/>
  <c r="K2" i="14"/>
  <c r="J2" i="14"/>
  <c r="I2" i="14"/>
  <c r="H2" i="14"/>
  <c r="G2" i="14"/>
  <c r="F2" i="14"/>
  <c r="E2" i="14"/>
  <c r="D2" i="14"/>
  <c r="B2" i="14"/>
  <c r="A2" i="14"/>
  <c r="B53" i="13"/>
  <c r="A53" i="13"/>
  <c r="B52" i="13"/>
  <c r="A52" i="13"/>
  <c r="B51" i="13"/>
  <c r="A51" i="13"/>
  <c r="B50" i="13"/>
  <c r="A50" i="13"/>
  <c r="B49" i="13"/>
  <c r="A49" i="13"/>
  <c r="B48" i="13"/>
  <c r="A48" i="13"/>
  <c r="B47" i="13"/>
  <c r="A47" i="13"/>
  <c r="B46" i="13"/>
  <c r="A46" i="13"/>
  <c r="B45" i="13"/>
  <c r="A45" i="13"/>
  <c r="B44" i="13"/>
  <c r="A44" i="13"/>
  <c r="B43" i="13"/>
  <c r="A43" i="13"/>
  <c r="B42" i="13"/>
  <c r="A42" i="13"/>
  <c r="B41" i="13"/>
  <c r="A41" i="13"/>
  <c r="B40" i="13"/>
  <c r="A40" i="13"/>
  <c r="B39" i="13"/>
  <c r="A39" i="13"/>
  <c r="B38" i="13"/>
  <c r="A38" i="13"/>
  <c r="B37" i="13"/>
  <c r="A37" i="13"/>
  <c r="B36" i="13"/>
  <c r="A36" i="13"/>
  <c r="B35" i="13"/>
  <c r="A35" i="13"/>
  <c r="B34" i="13"/>
  <c r="A34" i="13"/>
  <c r="B33" i="13"/>
  <c r="A33" i="13"/>
  <c r="B32" i="13"/>
  <c r="A32" i="13"/>
  <c r="B31" i="13"/>
  <c r="A31" i="13"/>
  <c r="B30" i="13"/>
  <c r="A30" i="13"/>
  <c r="B29" i="13"/>
  <c r="A29" i="13"/>
  <c r="B28" i="13"/>
  <c r="A28" i="13"/>
  <c r="B27" i="13"/>
  <c r="A27" i="13"/>
  <c r="B26" i="13"/>
  <c r="A26" i="13"/>
  <c r="B25" i="13"/>
  <c r="A25" i="13"/>
  <c r="B24" i="13"/>
  <c r="A24" i="13"/>
  <c r="B23" i="13"/>
  <c r="A23" i="13"/>
  <c r="B22" i="13"/>
  <c r="A22" i="13"/>
  <c r="B21" i="13"/>
  <c r="A21" i="13"/>
  <c r="B20" i="13"/>
  <c r="A20" i="13"/>
  <c r="B19" i="13"/>
  <c r="A19" i="13"/>
  <c r="B18" i="13"/>
  <c r="A18" i="13"/>
  <c r="B17" i="13"/>
  <c r="A17" i="13"/>
  <c r="B16" i="13"/>
  <c r="A16" i="13"/>
  <c r="B15" i="13"/>
  <c r="A15" i="13"/>
  <c r="B14" i="13"/>
  <c r="A14" i="13"/>
  <c r="B13" i="13"/>
  <c r="A13" i="13"/>
  <c r="B12" i="13"/>
  <c r="A12" i="13"/>
  <c r="B11" i="13"/>
  <c r="A11" i="13"/>
  <c r="B10" i="13"/>
  <c r="A10" i="13"/>
  <c r="B9" i="13"/>
  <c r="A9" i="13"/>
  <c r="B8" i="13"/>
  <c r="A8" i="13"/>
  <c r="B7" i="13"/>
  <c r="A7" i="13"/>
  <c r="B6" i="13"/>
  <c r="A6" i="13"/>
  <c r="B5" i="13"/>
  <c r="A5" i="13"/>
  <c r="B4" i="13"/>
  <c r="A4" i="13"/>
  <c r="B3" i="13"/>
  <c r="A3" i="13"/>
  <c r="S2" i="13"/>
  <c r="R2" i="13"/>
  <c r="Q2" i="13"/>
  <c r="P2" i="13"/>
  <c r="O2" i="13"/>
  <c r="N2" i="13"/>
  <c r="M2" i="13"/>
  <c r="L2" i="13"/>
  <c r="K2" i="13"/>
  <c r="J2" i="13"/>
  <c r="I2" i="13"/>
  <c r="H2" i="13"/>
  <c r="G2" i="13"/>
  <c r="F2" i="13"/>
  <c r="E2" i="13"/>
  <c r="D2" i="13"/>
  <c r="B2" i="13"/>
  <c r="A2" i="13"/>
  <c r="B53" i="12"/>
  <c r="A53" i="12"/>
  <c r="B52" i="12"/>
  <c r="A52" i="12"/>
  <c r="B51" i="12"/>
  <c r="A51" i="12"/>
  <c r="B50" i="12"/>
  <c r="A50" i="12"/>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B24" i="12"/>
  <c r="A24" i="12"/>
  <c r="B23" i="12"/>
  <c r="A23" i="12"/>
  <c r="B22" i="12"/>
  <c r="A22" i="12"/>
  <c r="B21" i="12"/>
  <c r="A21" i="12"/>
  <c r="B20" i="12"/>
  <c r="A20" i="12"/>
  <c r="B19" i="12"/>
  <c r="A19" i="12"/>
  <c r="B18" i="12"/>
  <c r="A18" i="12"/>
  <c r="B17" i="12"/>
  <c r="A17" i="12"/>
  <c r="B16" i="12"/>
  <c r="A16" i="12"/>
  <c r="A15" i="12"/>
  <c r="B14" i="12"/>
  <c r="A14" i="12"/>
  <c r="B13" i="12"/>
  <c r="A13" i="12"/>
  <c r="B12" i="12"/>
  <c r="A12" i="12"/>
  <c r="B11" i="12"/>
  <c r="A11" i="12"/>
  <c r="B10" i="12"/>
  <c r="A10" i="12"/>
  <c r="B9" i="12"/>
  <c r="A9" i="12"/>
  <c r="B8" i="12"/>
  <c r="A8" i="12"/>
  <c r="B7" i="12"/>
  <c r="A7" i="12"/>
  <c r="B6" i="12"/>
  <c r="A6" i="12"/>
  <c r="B5" i="12"/>
  <c r="A5" i="12"/>
  <c r="B4" i="12"/>
  <c r="A4" i="12"/>
  <c r="B3" i="12"/>
  <c r="A3" i="12"/>
  <c r="S2" i="12"/>
  <c r="R2" i="12"/>
  <c r="Q2" i="12"/>
  <c r="P2" i="12"/>
  <c r="O2" i="12"/>
  <c r="N2" i="12"/>
  <c r="M2" i="12"/>
  <c r="L2" i="12"/>
  <c r="K2" i="12"/>
  <c r="J2" i="12"/>
  <c r="I2" i="12"/>
  <c r="H2" i="12"/>
  <c r="G2" i="12"/>
  <c r="F2" i="12"/>
  <c r="E2" i="12"/>
  <c r="D2" i="12"/>
  <c r="B2" i="12"/>
  <c r="A2" i="12"/>
  <c r="B53" i="11"/>
  <c r="A53" i="11"/>
  <c r="B52" i="11"/>
  <c r="A52" i="11"/>
  <c r="B51" i="11"/>
  <c r="A51" i="11"/>
  <c r="B50" i="11"/>
  <c r="A50" i="11"/>
  <c r="B49" i="11"/>
  <c r="A49" i="11"/>
  <c r="B48" i="11"/>
  <c r="A48" i="11"/>
  <c r="B47" i="11"/>
  <c r="A47" i="11"/>
  <c r="B46" i="11"/>
  <c r="A46" i="11"/>
  <c r="B45" i="11"/>
  <c r="A45" i="11"/>
  <c r="B44" i="11"/>
  <c r="A44" i="11"/>
  <c r="B43" i="11"/>
  <c r="A43" i="11"/>
  <c r="B42" i="11"/>
  <c r="A42" i="11"/>
  <c r="B41" i="11"/>
  <c r="A41" i="11"/>
  <c r="B40" i="11"/>
  <c r="A40" i="11"/>
  <c r="B39" i="11"/>
  <c r="A39" i="11"/>
  <c r="B38" i="11"/>
  <c r="A38" i="11"/>
  <c r="B37" i="11"/>
  <c r="A37" i="11"/>
  <c r="B36" i="11"/>
  <c r="A36" i="11"/>
  <c r="B35" i="11"/>
  <c r="A35" i="11"/>
  <c r="B34" i="11"/>
  <c r="A34" i="11"/>
  <c r="B33" i="11"/>
  <c r="A33" i="11"/>
  <c r="B32" i="11"/>
  <c r="A32" i="11"/>
  <c r="B31" i="11"/>
  <c r="A31" i="11"/>
  <c r="B30" i="11"/>
  <c r="A30" i="11"/>
  <c r="B29" i="11"/>
  <c r="A29" i="11"/>
  <c r="B28" i="11"/>
  <c r="A28" i="11"/>
  <c r="B27" i="11"/>
  <c r="A27" i="11"/>
  <c r="B26" i="11"/>
  <c r="A26" i="11"/>
  <c r="B25" i="11"/>
  <c r="A25" i="11"/>
  <c r="B24" i="11"/>
  <c r="A24" i="11"/>
  <c r="B23" i="11"/>
  <c r="A23" i="11"/>
  <c r="B22" i="11"/>
  <c r="A22" i="11"/>
  <c r="B21" i="11"/>
  <c r="A21" i="11"/>
  <c r="B20" i="11"/>
  <c r="A20" i="11"/>
  <c r="B19" i="11"/>
  <c r="A19" i="11"/>
  <c r="B18" i="11"/>
  <c r="A18" i="11"/>
  <c r="B17" i="11"/>
  <c r="A17" i="11"/>
  <c r="B16" i="11"/>
  <c r="A16" i="11"/>
  <c r="B15" i="11"/>
  <c r="A15" i="11"/>
  <c r="B14" i="11"/>
  <c r="A14" i="11"/>
  <c r="B13" i="11"/>
  <c r="A13" i="11"/>
  <c r="B12" i="11"/>
  <c r="A12" i="11"/>
  <c r="B11" i="11"/>
  <c r="A11" i="11"/>
  <c r="B10" i="11"/>
  <c r="A10" i="11"/>
  <c r="B9" i="11"/>
  <c r="A9" i="11"/>
  <c r="B8" i="11"/>
  <c r="A8" i="11"/>
  <c r="B7" i="11"/>
  <c r="A7" i="11"/>
  <c r="B6" i="11"/>
  <c r="A6" i="11"/>
  <c r="B5" i="11"/>
  <c r="A5" i="11"/>
  <c r="B4" i="11"/>
  <c r="A4" i="11"/>
  <c r="B3" i="11"/>
  <c r="A3" i="11"/>
  <c r="K2" i="11"/>
  <c r="J2" i="11"/>
  <c r="I2" i="11"/>
  <c r="H2" i="11"/>
  <c r="G2" i="11"/>
  <c r="F2" i="11"/>
  <c r="E2" i="11"/>
  <c r="D2" i="11"/>
  <c r="B2" i="11"/>
  <c r="A2" i="11"/>
  <c r="F30" i="8"/>
  <c r="B53" i="10"/>
  <c r="A53" i="10"/>
  <c r="B52" i="10"/>
  <c r="A52" i="10"/>
  <c r="B51" i="10"/>
  <c r="A51" i="10"/>
  <c r="B50" i="10"/>
  <c r="A50" i="10"/>
  <c r="B49" i="10"/>
  <c r="A49" i="10"/>
  <c r="B48" i="10"/>
  <c r="A48" i="10"/>
  <c r="B47" i="10"/>
  <c r="A47" i="10"/>
  <c r="B46" i="10"/>
  <c r="A46" i="10"/>
  <c r="B45" i="10"/>
  <c r="A45" i="10"/>
  <c r="B44" i="10"/>
  <c r="A44" i="10"/>
  <c r="B43" i="10"/>
  <c r="A43" i="10"/>
  <c r="B42" i="10"/>
  <c r="A42" i="10"/>
  <c r="B41" i="10"/>
  <c r="A41" i="10"/>
  <c r="B40" i="10"/>
  <c r="A40" i="10"/>
  <c r="B39" i="10"/>
  <c r="A39" i="10"/>
  <c r="B38" i="10"/>
  <c r="A38" i="10"/>
  <c r="B37" i="10"/>
  <c r="A37" i="10"/>
  <c r="B36" i="10"/>
  <c r="A36" i="10"/>
  <c r="B35" i="10"/>
  <c r="A35" i="10"/>
  <c r="B34" i="10"/>
  <c r="A34" i="10"/>
  <c r="B33" i="10"/>
  <c r="A33" i="10"/>
  <c r="B32" i="10"/>
  <c r="A32" i="10"/>
  <c r="B31" i="10"/>
  <c r="A31" i="10"/>
  <c r="B30" i="10"/>
  <c r="A30" i="10"/>
  <c r="B29" i="10"/>
  <c r="A29" i="10"/>
  <c r="B28" i="10"/>
  <c r="A28" i="10"/>
  <c r="B27" i="10"/>
  <c r="A27" i="10"/>
  <c r="B26" i="10"/>
  <c r="A26" i="10"/>
  <c r="B25" i="10"/>
  <c r="A25" i="10"/>
  <c r="B24" i="10"/>
  <c r="A24" i="10"/>
  <c r="B23" i="10"/>
  <c r="A23" i="10"/>
  <c r="B22" i="10"/>
  <c r="A22" i="10"/>
  <c r="B21" i="10"/>
  <c r="A21" i="10"/>
  <c r="B20" i="10"/>
  <c r="A20" i="10"/>
  <c r="B19" i="10"/>
  <c r="A19" i="10"/>
  <c r="B18" i="10"/>
  <c r="A18" i="10"/>
  <c r="B17" i="10"/>
  <c r="A17" i="10"/>
  <c r="B16" i="10"/>
  <c r="A16" i="10"/>
  <c r="B15" i="10"/>
  <c r="A15" i="10"/>
  <c r="B14" i="10"/>
  <c r="A14" i="10"/>
  <c r="B13" i="10"/>
  <c r="A13" i="10"/>
  <c r="B12" i="10"/>
  <c r="A12" i="10"/>
  <c r="B11" i="10"/>
  <c r="A11" i="10"/>
  <c r="B10" i="10"/>
  <c r="A10" i="10"/>
  <c r="B9" i="10"/>
  <c r="A9" i="10"/>
  <c r="B8" i="10"/>
  <c r="A8" i="10"/>
  <c r="B7" i="10"/>
  <c r="A7" i="10"/>
  <c r="B6" i="10"/>
  <c r="A6" i="10"/>
  <c r="B5" i="10"/>
  <c r="A5" i="10"/>
  <c r="B4" i="10"/>
  <c r="A4" i="10"/>
  <c r="B3" i="10"/>
  <c r="A3" i="10"/>
  <c r="S2" i="10"/>
  <c r="R2" i="10"/>
  <c r="Q2" i="10"/>
  <c r="P2" i="10"/>
  <c r="O2" i="10"/>
  <c r="N2" i="10"/>
  <c r="M2" i="10"/>
  <c r="L2" i="10"/>
  <c r="K2" i="10"/>
  <c r="J2" i="10"/>
  <c r="I2" i="10"/>
  <c r="H2" i="10"/>
  <c r="G2" i="10"/>
  <c r="F2" i="10"/>
  <c r="E2" i="10"/>
  <c r="D2" i="10"/>
  <c r="B2" i="10"/>
  <c r="A2" i="10"/>
  <c r="A3" i="9"/>
  <c r="B3" i="9"/>
  <c r="A4" i="9"/>
  <c r="B4" i="9"/>
  <c r="A5" i="9"/>
  <c r="B5" i="9"/>
  <c r="A6" i="9"/>
  <c r="B6" i="9"/>
  <c r="A7" i="9"/>
  <c r="B7" i="9"/>
  <c r="A8" i="9"/>
  <c r="B8" i="9"/>
  <c r="A9" i="9"/>
  <c r="B9" i="9"/>
  <c r="A10" i="9"/>
  <c r="B10" i="9"/>
  <c r="A11" i="9"/>
  <c r="B11" i="9"/>
  <c r="A12" i="9"/>
  <c r="B12" i="9"/>
  <c r="A13" i="9"/>
  <c r="B13" i="9"/>
  <c r="A14" i="9"/>
  <c r="B14" i="9"/>
  <c r="A15" i="9"/>
  <c r="B15" i="9"/>
  <c r="A16" i="9"/>
  <c r="B16" i="9"/>
  <c r="A17" i="9"/>
  <c r="B17" i="9"/>
  <c r="A18" i="9"/>
  <c r="B18" i="9"/>
  <c r="A19" i="9"/>
  <c r="B19" i="9"/>
  <c r="A20" i="9"/>
  <c r="B20" i="9"/>
  <c r="A21" i="9"/>
  <c r="B21" i="9"/>
  <c r="A22" i="9"/>
  <c r="B22" i="9"/>
  <c r="A23" i="9"/>
  <c r="B23" i="9"/>
  <c r="A24" i="9"/>
  <c r="B24" i="9"/>
  <c r="A25" i="9"/>
  <c r="B25" i="9"/>
  <c r="A26" i="9"/>
  <c r="B26" i="9"/>
  <c r="A27" i="9"/>
  <c r="B27" i="9"/>
  <c r="A28" i="9"/>
  <c r="B28" i="9"/>
  <c r="A29" i="9"/>
  <c r="B29" i="9"/>
  <c r="A30" i="9"/>
  <c r="B30" i="9"/>
  <c r="A31" i="9"/>
  <c r="B31" i="9"/>
  <c r="A32" i="9"/>
  <c r="B32" i="9"/>
  <c r="A33" i="9"/>
  <c r="B33" i="9"/>
  <c r="A34" i="9"/>
  <c r="B34" i="9"/>
  <c r="A35" i="9"/>
  <c r="B35" i="9"/>
  <c r="A36" i="9"/>
  <c r="B36" i="9"/>
  <c r="A37" i="9"/>
  <c r="B37" i="9"/>
  <c r="A38" i="9"/>
  <c r="B38" i="9"/>
  <c r="A39" i="9"/>
  <c r="B39" i="9"/>
  <c r="A40" i="9"/>
  <c r="B40" i="9"/>
  <c r="A41" i="9"/>
  <c r="B41" i="9"/>
  <c r="A42" i="9"/>
  <c r="B42" i="9"/>
  <c r="A43" i="9"/>
  <c r="B43" i="9"/>
  <c r="A44" i="9"/>
  <c r="B44" i="9"/>
  <c r="A45" i="9"/>
  <c r="B45" i="9"/>
  <c r="A46" i="9"/>
  <c r="B46" i="9"/>
  <c r="A47" i="9"/>
  <c r="B47" i="9"/>
  <c r="A48" i="9"/>
  <c r="B48" i="9"/>
  <c r="A49" i="9"/>
  <c r="B49" i="9"/>
  <c r="A50" i="9"/>
  <c r="B50" i="9"/>
  <c r="A51" i="9"/>
  <c r="B51" i="9"/>
  <c r="A52" i="9"/>
  <c r="B52" i="9"/>
  <c r="A53" i="9"/>
  <c r="B53" i="9"/>
  <c r="B2" i="9"/>
  <c r="D2" i="9"/>
  <c r="E2" i="9"/>
  <c r="F2" i="9"/>
  <c r="G2" i="9"/>
  <c r="H2" i="9"/>
  <c r="I2" i="9"/>
  <c r="J2" i="9"/>
  <c r="K2" i="9"/>
  <c r="L2" i="9"/>
  <c r="M2" i="9"/>
  <c r="N2" i="9"/>
  <c r="O2" i="9"/>
  <c r="P2" i="9"/>
  <c r="Q2" i="9"/>
  <c r="R2" i="9"/>
  <c r="S2" i="9"/>
  <c r="A2" i="9"/>
  <c r="F12" i="8"/>
  <c r="F16" i="8"/>
  <c r="F19" i="8"/>
  <c r="F18" i="8"/>
  <c r="F17" i="8"/>
  <c r="F31" i="8"/>
  <c r="F28" i="8"/>
  <c r="F33" i="8"/>
  <c r="F34" i="8"/>
  <c r="F13" i="8"/>
  <c r="F11" i="8"/>
  <c r="F10" i="8"/>
  <c r="F5" i="8"/>
  <c r="F4" i="8"/>
  <c r="F3" i="8"/>
  <c r="F2" i="8"/>
  <c r="C17" i="3"/>
  <c r="C18" i="3"/>
  <c r="C19" i="3"/>
  <c r="C20" i="3"/>
  <c r="C21" i="3"/>
  <c r="C22" i="3"/>
  <c r="C23" i="3"/>
  <c r="C24" i="3"/>
  <c r="C25" i="3"/>
  <c r="C26" i="3"/>
  <c r="C27" i="3"/>
  <c r="C28" i="3"/>
  <c r="C29" i="3"/>
  <c r="C30" i="3"/>
  <c r="K1" i="10" s="1"/>
  <c r="D3" i="1"/>
  <c r="E3" i="1"/>
  <c r="F3" i="1"/>
  <c r="G3" i="1"/>
  <c r="H3" i="1"/>
  <c r="I3" i="1"/>
  <c r="J3" i="1"/>
  <c r="K3" i="1"/>
  <c r="L3" i="1"/>
  <c r="M3" i="1"/>
  <c r="N3" i="1"/>
  <c r="O3" i="1"/>
  <c r="P3" i="1"/>
  <c r="Q3" i="1"/>
  <c r="R3" i="1"/>
  <c r="S3" i="1"/>
  <c r="D48" i="3"/>
  <c r="G37" i="8" s="1"/>
  <c r="D54" i="3"/>
  <c r="G53" i="8" s="1"/>
  <c r="D53" i="3"/>
  <c r="G47" i="8" s="1"/>
  <c r="D52" i="3"/>
  <c r="G45" i="8" s="1"/>
  <c r="D51" i="3"/>
  <c r="G43" i="8" s="1"/>
  <c r="D50" i="3"/>
  <c r="G41" i="8" s="1"/>
  <c r="D49" i="3"/>
  <c r="G39" i="8" s="1"/>
  <c r="D47" i="3"/>
  <c r="G38" i="8" s="1"/>
  <c r="D46" i="3"/>
  <c r="G36" i="8" s="1"/>
  <c r="D45" i="3"/>
  <c r="G49" i="8" s="1"/>
  <c r="D44" i="3"/>
  <c r="G35" i="8" s="1"/>
  <c r="D43" i="3"/>
  <c r="G30" i="8" s="1"/>
  <c r="D38" i="3"/>
  <c r="G22" i="8" s="1"/>
  <c r="D37" i="3"/>
  <c r="D39" i="3"/>
  <c r="G4" i="8" s="1"/>
  <c r="D41" i="3"/>
  <c r="G24" i="8" s="1"/>
  <c r="D42" i="3"/>
  <c r="G11" i="8" s="1"/>
  <c r="I42" i="8" l="1"/>
  <c r="K42" i="8" s="1"/>
  <c r="I61" i="8"/>
  <c r="K61" i="8" s="1"/>
  <c r="I46" i="8"/>
  <c r="K46" i="8" s="1"/>
  <c r="I44" i="8"/>
  <c r="K44" i="8" s="1"/>
  <c r="I29" i="8"/>
  <c r="K29" i="8" s="1"/>
  <c r="I32" i="8"/>
  <c r="K32" i="8" s="1"/>
  <c r="I66" i="8"/>
  <c r="K66" i="8" s="1"/>
  <c r="I65" i="8"/>
  <c r="K65" i="8" s="1"/>
  <c r="I63" i="8"/>
  <c r="K63" i="8" s="1"/>
  <c r="I49" i="8"/>
  <c r="K49" i="8" s="1"/>
  <c r="I67" i="8"/>
  <c r="K67" i="8" s="1"/>
  <c r="I64" i="8"/>
  <c r="K64" i="8" s="1"/>
  <c r="I62" i="8"/>
  <c r="K62" i="8" s="1"/>
  <c r="I60" i="8"/>
  <c r="K60" i="8" s="1"/>
  <c r="G51" i="8"/>
  <c r="I51" i="8" s="1"/>
  <c r="K51" i="8" s="1"/>
  <c r="H1" i="17"/>
  <c r="E10" i="3" s="1"/>
  <c r="E17" i="3" s="1"/>
  <c r="H1" i="18"/>
  <c r="E11" i="3" s="1"/>
  <c r="E21" i="3" s="1"/>
  <c r="G50" i="8"/>
  <c r="I50" i="8" s="1"/>
  <c r="K50" i="8" s="1"/>
  <c r="D57" i="18" a="1"/>
  <c r="D57" i="18" s="1"/>
  <c r="G11" i="3" s="1"/>
  <c r="G21" i="3" s="1"/>
  <c r="I48" i="8"/>
  <c r="K48" i="8" s="1"/>
  <c r="D57" i="17" a="1"/>
  <c r="D57" i="17" s="1"/>
  <c r="G10" i="3" s="1"/>
  <c r="G17" i="3" s="1"/>
  <c r="H1" i="16"/>
  <c r="E9" i="3" s="1"/>
  <c r="E24" i="3" s="1"/>
  <c r="G25" i="8"/>
  <c r="I25" i="8" s="1"/>
  <c r="K25" i="8" s="1"/>
  <c r="G23" i="8"/>
  <c r="I23" i="8" s="1"/>
  <c r="K23" i="8" s="1"/>
  <c r="D57" i="16" a="1"/>
  <c r="D57" i="16" s="1"/>
  <c r="G9" i="3" s="1"/>
  <c r="G24" i="3" s="1"/>
  <c r="H1" i="9"/>
  <c r="I37" i="8"/>
  <c r="K37" i="8" s="1"/>
  <c r="H1" i="12"/>
  <c r="E4" i="3" s="1"/>
  <c r="E19" i="3" s="1"/>
  <c r="D57" i="10" a="1"/>
  <c r="D57" i="10" s="1"/>
  <c r="G8" i="3" s="1"/>
  <c r="G30" i="3" s="1"/>
  <c r="I41" i="8"/>
  <c r="K41" i="8" s="1"/>
  <c r="I22" i="8"/>
  <c r="K22" i="8" s="1"/>
  <c r="I39" i="8"/>
  <c r="K39" i="8" s="1"/>
  <c r="I24" i="8"/>
  <c r="K24" i="8" s="1"/>
  <c r="H1" i="10"/>
  <c r="E8" i="3" s="1"/>
  <c r="E30" i="3" s="1"/>
  <c r="I36" i="8"/>
  <c r="K36" i="8" s="1"/>
  <c r="I43" i="8"/>
  <c r="K43" i="8" s="1"/>
  <c r="I45" i="8"/>
  <c r="K45" i="8" s="1"/>
  <c r="I47" i="8"/>
  <c r="K47" i="8" s="1"/>
  <c r="I53" i="8"/>
  <c r="K53" i="8" s="1"/>
  <c r="I38" i="8"/>
  <c r="K38" i="8" s="1"/>
  <c r="I35" i="8"/>
  <c r="K35" i="8" s="1"/>
  <c r="H1" i="11"/>
  <c r="H1" i="15"/>
  <c r="E7" i="3" s="1"/>
  <c r="E23" i="3" s="1"/>
  <c r="H1" i="14"/>
  <c r="E6" i="3" s="1"/>
  <c r="E22" i="3" s="1"/>
  <c r="H1" i="13"/>
  <c r="E5" i="3" s="1"/>
  <c r="E20" i="3" s="1"/>
  <c r="E2" i="3"/>
  <c r="E15" i="3" s="1"/>
  <c r="D57" i="11" a="1"/>
  <c r="D57" i="11" s="1"/>
  <c r="G3" i="3" s="1"/>
  <c r="D57" i="12" a="1"/>
  <c r="D57" i="12" s="1"/>
  <c r="G4" i="3" s="1"/>
  <c r="G19" i="3" s="1"/>
  <c r="D57" i="13" a="1"/>
  <c r="D57" i="13" s="1"/>
  <c r="D57" i="14" a="1"/>
  <c r="D57" i="14" s="1"/>
  <c r="D57" i="15" a="1"/>
  <c r="D57" i="15" s="1"/>
  <c r="G7" i="3" s="1"/>
  <c r="G23" i="3" s="1"/>
  <c r="D57" i="9" a="1"/>
  <c r="D57" i="9" s="1"/>
  <c r="I30" i="8"/>
  <c r="K30" i="8" s="1"/>
  <c r="G18" i="8"/>
  <c r="I18" i="8" s="1"/>
  <c r="K18" i="8" s="1"/>
  <c r="G19" i="8"/>
  <c r="I19" i="8" s="1"/>
  <c r="K19" i="8" s="1"/>
  <c r="G16" i="8"/>
  <c r="I16" i="8" s="1"/>
  <c r="K16" i="8" s="1"/>
  <c r="G17" i="8"/>
  <c r="I17" i="8" s="1"/>
  <c r="K17" i="8" s="1"/>
  <c r="G12" i="8"/>
  <c r="I12" i="8" s="1"/>
  <c r="K12" i="8" s="1"/>
  <c r="G5" i="8"/>
  <c r="I5" i="8" s="1"/>
  <c r="K5" i="8" s="1"/>
  <c r="G13" i="8"/>
  <c r="I13" i="8" s="1"/>
  <c r="K13" i="8" s="1"/>
  <c r="G34" i="8"/>
  <c r="I34" i="8" s="1"/>
  <c r="K34" i="8" s="1"/>
  <c r="G2" i="8"/>
  <c r="I2" i="8" s="1"/>
  <c r="K2" i="8" s="1"/>
  <c r="G10" i="8"/>
  <c r="I10" i="8" s="1"/>
  <c r="K10" i="8" s="1"/>
  <c r="G33" i="8"/>
  <c r="I33" i="8" s="1"/>
  <c r="K33" i="8" s="1"/>
  <c r="G31" i="8"/>
  <c r="I31" i="8" s="1"/>
  <c r="K31" i="8" s="1"/>
  <c r="G3" i="8"/>
  <c r="I3" i="8" s="1"/>
  <c r="K3" i="8" s="1"/>
  <c r="G28" i="8"/>
  <c r="I4" i="8"/>
  <c r="K4" i="8" s="1"/>
  <c r="I11" i="8"/>
  <c r="K11" i="8" s="1"/>
  <c r="D57" i="1" a="1"/>
  <c r="D57" i="1" s="1"/>
  <c r="G2" i="3" s="1"/>
  <c r="D69" i="8" l="1" a="1"/>
  <c r="D69" i="8" s="1"/>
  <c r="E16" i="3"/>
  <c r="E25" i="3"/>
  <c r="E18" i="3"/>
  <c r="E26" i="3"/>
  <c r="E27" i="3"/>
  <c r="E28" i="3"/>
  <c r="G16" i="3"/>
  <c r="G25" i="3"/>
  <c r="G18" i="3"/>
  <c r="G26" i="3"/>
  <c r="G27" i="3"/>
  <c r="G28" i="3"/>
  <c r="E12" i="3"/>
  <c r="E29" i="3" s="1"/>
  <c r="G12" i="3"/>
  <c r="G29" i="3" s="1"/>
  <c r="G15" i="3"/>
  <c r="D7" i="8" a="1"/>
  <c r="D7" i="8" s="1"/>
  <c r="I28" i="8"/>
  <c r="K28" i="8" s="1"/>
  <c r="D55" i="8" s="1" a="1"/>
  <c r="D55" i="8" s="1"/>
  <c r="G6" i="3"/>
  <c r="G22" i="3" s="1"/>
  <c r="G5" i="3"/>
  <c r="G20" i="3" s="1"/>
  <c r="E32" i="3" l="1"/>
  <c r="G34" i="3" a="1"/>
  <c r="G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<sst xmlns="http://schemas.openxmlformats.org/spreadsheetml/2006/main" count="568" uniqueCount="209">
  <si>
    <t>RAM_A_WE</t>
  </si>
  <si>
    <t>RAM_A_OE</t>
  </si>
  <si>
    <t>RAM_B_OE</t>
  </si>
  <si>
    <t>RAM_B_WE</t>
  </si>
  <si>
    <t>INS_RAM_OE</t>
  </si>
  <si>
    <t>INS_RAM_WE</t>
  </si>
  <si>
    <t>SYS_RAM_OE</t>
  </si>
  <si>
    <t>SYS_RAM_WE</t>
  </si>
  <si>
    <t>MBR_B_WE</t>
  </si>
  <si>
    <t>MBR_A_WE</t>
  </si>
  <si>
    <t>MBR_Z_WE</t>
  </si>
  <si>
    <t>SPLIT_WE</t>
  </si>
  <si>
    <t>MBR_B_CB</t>
  </si>
  <si>
    <t>MBR_A_CB</t>
  </si>
  <si>
    <t>Reg_8_WE</t>
  </si>
  <si>
    <t>Reg_6_WE</t>
  </si>
  <si>
    <t>Reg_4_WE</t>
  </si>
  <si>
    <t>Reg_2_WE</t>
  </si>
  <si>
    <t>Reg_7_WE</t>
  </si>
  <si>
    <t>Reg_5_WE</t>
  </si>
  <si>
    <t>Reg_3_WE</t>
  </si>
  <si>
    <t>Reg_1_WE</t>
  </si>
  <si>
    <t>Reg_A_Out_CB</t>
  </si>
  <si>
    <t>Reg_B_Out_CB</t>
  </si>
  <si>
    <t>MBR_Z_CB</t>
  </si>
  <si>
    <t>MAR_Z_WE</t>
  </si>
  <si>
    <t>MAR_A_WE</t>
  </si>
  <si>
    <t>MAR_B_WE</t>
  </si>
  <si>
    <t>ALU_Out_CB</t>
  </si>
  <si>
    <t>PC_Up_Down</t>
  </si>
  <si>
    <t>PC_Enable</t>
  </si>
  <si>
    <t>PC_Reset</t>
  </si>
  <si>
    <t>Label</t>
  </si>
  <si>
    <t>Hex</t>
  </si>
  <si>
    <t>Binary</t>
  </si>
  <si>
    <t>Bit</t>
  </si>
  <si>
    <t>Count</t>
  </si>
  <si>
    <t>Bit 1</t>
  </si>
  <si>
    <t>Bit 2</t>
  </si>
  <si>
    <t>Bit 3</t>
  </si>
  <si>
    <t>Bit 4</t>
  </si>
  <si>
    <t>Bit 5</t>
  </si>
  <si>
    <t>Bit 6</t>
  </si>
  <si>
    <t>Bit 7</t>
  </si>
  <si>
    <t>Bit 8</t>
  </si>
  <si>
    <t>Bit 9</t>
  </si>
  <si>
    <t>Bit 10</t>
  </si>
  <si>
    <t>Bit 11</t>
  </si>
  <si>
    <t>Bit 12</t>
  </si>
  <si>
    <t>Bit 13</t>
  </si>
  <si>
    <t>Bit 14</t>
  </si>
  <si>
    <t>Bit 15</t>
  </si>
  <si>
    <t>Bit 16</t>
  </si>
  <si>
    <t>Opcode_WE</t>
  </si>
  <si>
    <t>Opcode_Init_CB</t>
  </si>
  <si>
    <t>Flag</t>
  </si>
  <si>
    <t>Reserved</t>
  </si>
  <si>
    <t>Add</t>
  </si>
  <si>
    <t>Mult</t>
  </si>
  <si>
    <t>Store</t>
  </si>
  <si>
    <t>Store Overflow</t>
  </si>
  <si>
    <t>Mem Swap</t>
  </si>
  <si>
    <t>Reg Swap</t>
  </si>
  <si>
    <t>Block Load</t>
  </si>
  <si>
    <t>Block Store</t>
  </si>
  <si>
    <t>Compare</t>
  </si>
  <si>
    <t>AND</t>
  </si>
  <si>
    <t>XOR</t>
  </si>
  <si>
    <t>NOT</t>
  </si>
  <si>
    <t>NOP</t>
  </si>
  <si>
    <t>HALT</t>
  </si>
  <si>
    <t>Operation</t>
  </si>
  <si>
    <t>Opcode</t>
  </si>
  <si>
    <t>Sub</t>
  </si>
  <si>
    <t>31</t>
  </si>
  <si>
    <t>0</t>
  </si>
  <si>
    <t>1</t>
  </si>
  <si>
    <t>ALU_Out_WE</t>
  </si>
  <si>
    <t>0060000000</t>
  </si>
  <si>
    <t>0060008410</t>
  </si>
  <si>
    <t>0060000400</t>
  </si>
  <si>
    <t>0060004800</t>
  </si>
  <si>
    <t>0160030000</t>
  </si>
  <si>
    <t>0060000006</t>
  </si>
  <si>
    <t>0060000300</t>
  </si>
  <si>
    <t>0470003000</t>
  </si>
  <si>
    <t>0000000000</t>
  </si>
  <si>
    <t>A_STO_CB</t>
  </si>
  <si>
    <t>0060008010</t>
  </si>
  <si>
    <t>2</t>
  </si>
  <si>
    <t>30</t>
  </si>
  <si>
    <t>0160010000</t>
  </si>
  <si>
    <t>0860008000</t>
  </si>
  <si>
    <t>0070000080</t>
  </si>
  <si>
    <t>Initial</t>
  </si>
  <si>
    <t>Type</t>
  </si>
  <si>
    <t>Storage</t>
  </si>
  <si>
    <t>3</t>
  </si>
  <si>
    <t>4</t>
  </si>
  <si>
    <t>Done?</t>
  </si>
  <si>
    <t>5</t>
  </si>
  <si>
    <t>Add/Sub</t>
  </si>
  <si>
    <t>Store Result/Overflow</t>
  </si>
  <si>
    <t>And</t>
  </si>
  <si>
    <t>Xor</t>
  </si>
  <si>
    <t>Not</t>
  </si>
  <si>
    <t>Control Line Combinations</t>
  </si>
  <si>
    <t>Nop/Halt</t>
  </si>
  <si>
    <t>Memory Swap</t>
  </si>
  <si>
    <t>Address 1</t>
  </si>
  <si>
    <t>Address 2</t>
  </si>
  <si>
    <t>Custom Script 1</t>
  </si>
  <si>
    <t>ALU_WE</t>
  </si>
  <si>
    <t>Steps</t>
  </si>
  <si>
    <t>1. Get data from RAM A and RAM B</t>
  </si>
  <si>
    <t>2. Store data into MBR A and MBR B</t>
  </si>
  <si>
    <t>4. Increment the address in MAR A and MAR B</t>
  </si>
  <si>
    <t>(All steps have been piplined for the 4 Registers)</t>
  </si>
  <si>
    <t>TA Viva Script 3</t>
  </si>
  <si>
    <t>Addresses</t>
  </si>
  <si>
    <t>Flag_WE</t>
  </si>
  <si>
    <t>Decode</t>
  </si>
  <si>
    <t>3. Load data into 2 Registers from MBR</t>
  </si>
  <si>
    <t>Get Data x4</t>
  </si>
  <si>
    <t>Store x4</t>
  </si>
  <si>
    <t>Load x4</t>
  </si>
  <si>
    <t>Increment x3</t>
  </si>
  <si>
    <t>Increment x4</t>
  </si>
  <si>
    <t>PC_Increment</t>
  </si>
  <si>
    <t>CC_Reset</t>
  </si>
  <si>
    <t>Bus_Select_OE</t>
  </si>
  <si>
    <t>Terminal_WE</t>
  </si>
  <si>
    <t>Template</t>
  </si>
  <si>
    <t>Move</t>
  </si>
  <si>
    <t>MAR_A_TO_Z</t>
  </si>
  <si>
    <t>MAR_B_TO_Z</t>
  </si>
  <si>
    <t>Bus_Select_Bit0</t>
  </si>
  <si>
    <t>Bus_Select_Bit1</t>
  </si>
  <si>
    <t>MOVE TO A</t>
  </si>
  <si>
    <t>MOVE TO B</t>
  </si>
  <si>
    <t>Copy Paste into ROM</t>
  </si>
  <si>
    <t>MatMult</t>
  </si>
  <si>
    <t>TA Viva Script 1</t>
  </si>
  <si>
    <t>TA Viva Script 2</t>
  </si>
  <si>
    <t>Enable?</t>
  </si>
  <si>
    <t>Cycles</t>
  </si>
  <si>
    <t>Default</t>
  </si>
  <si>
    <t>Copy into RAM</t>
  </si>
  <si>
    <t>TA Viva Script 4</t>
  </si>
  <si>
    <t>Cycle 0</t>
  </si>
  <si>
    <t>Cycle 1</t>
  </si>
  <si>
    <t>Cycle 2</t>
  </si>
  <si>
    <t>Cycle 3</t>
  </si>
  <si>
    <t>Cycle 4</t>
  </si>
  <si>
    <t>Cycle 5</t>
  </si>
  <si>
    <t>Cycle 6</t>
  </si>
  <si>
    <t>Cycle 7</t>
  </si>
  <si>
    <t>Cycle 8</t>
  </si>
  <si>
    <t>Cycle 9</t>
  </si>
  <si>
    <t>Cycle 10</t>
  </si>
  <si>
    <t>Cycle 11</t>
  </si>
  <si>
    <t>Cycle 12</t>
  </si>
  <si>
    <t>Cycle 13</t>
  </si>
  <si>
    <t>Cycle 14</t>
  </si>
  <si>
    <t>Cycle 15</t>
  </si>
  <si>
    <t>Move to A</t>
  </si>
  <si>
    <t>SYS_RAM_CB</t>
  </si>
  <si>
    <t>INS_RAM_CB</t>
  </si>
  <si>
    <t>Write to SYS</t>
  </si>
  <si>
    <t>RAM_A_CB</t>
  </si>
  <si>
    <t>RAM_B_CB</t>
  </si>
  <si>
    <t>Add &amp; Data</t>
  </si>
  <si>
    <t>Matmult</t>
  </si>
  <si>
    <t>Block_Count_Inc</t>
  </si>
  <si>
    <t>Block_Sel_OE</t>
  </si>
  <si>
    <t>Debug</t>
  </si>
  <si>
    <t>Debug_WE</t>
  </si>
  <si>
    <t>MAR_A_TO_B</t>
  </si>
  <si>
    <t>Move to B</t>
  </si>
  <si>
    <t>ALU</t>
  </si>
  <si>
    <t>Reg_Sel_OE</t>
  </si>
  <si>
    <t>MBR_Swap</t>
  </si>
  <si>
    <t>Register Swap</t>
  </si>
  <si>
    <t>Matrix Multiplication</t>
  </si>
  <si>
    <t>8</t>
  </si>
  <si>
    <t>Clock Avg</t>
  </si>
  <si>
    <t>Store Output</t>
  </si>
  <si>
    <t>29</t>
  </si>
  <si>
    <t>28</t>
  </si>
  <si>
    <t>11</t>
  </si>
  <si>
    <t>Final Viva Script</t>
  </si>
  <si>
    <t>Fetch</t>
  </si>
  <si>
    <t>Data from RAM</t>
  </si>
  <si>
    <t>Store in Reg</t>
  </si>
  <si>
    <t>Address to MAR Z, Data to MBR Z</t>
  </si>
  <si>
    <t>Load</t>
  </si>
  <si>
    <t>Swap</t>
  </si>
  <si>
    <t>A+B</t>
  </si>
  <si>
    <t>A*C</t>
  </si>
  <si>
    <t>D+C</t>
  </si>
  <si>
    <t>B</t>
  </si>
  <si>
    <t>A</t>
  </si>
  <si>
    <t>10</t>
  </si>
  <si>
    <t>24</t>
  </si>
  <si>
    <t>23</t>
  </si>
  <si>
    <t>22</t>
  </si>
  <si>
    <t>21</t>
  </si>
  <si>
    <t>20</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</si>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</sst>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20"/>
      <color theme="1"/>
      <name val="Aptos Narrow"/>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8"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2" borderId="0" xfId="0" applyFill="1"/>
    <xf numFmtId="0" fontId="1" fillId="3" borderId="0" xfId="0" applyFont="1" applyFill="1"/>
    <xf numFmtId="0" fontId="0" fillId="2" borderId="0" xfId="0" applyFill="1">
      <extLst>
        <ext xmlns:xfpb="http://schemas.microsoft.com/office/spreadsheetml/2022/featurepropertybag" uri="{C7286773-470A-42A8-94C5-96B5CB345126}">
          <xfpb:xfComplement i="0"/>
        </ext>
      </extLst>
    </xf>
    <xf numFmtId="0" fontId="1" fillId="3" borderId="0" xfId="0" applyFont="1" applyFill="1">
      <extLst>
        <ext xmlns:xfpb="http://schemas.microsoft.com/office/spreadsheetml/2022/featurepropertybag" uri="{C7286773-470A-42A8-94C5-96B5CB345126}">
          <xfpb:xfComplement i="0"/>
        </ext>
      </extLst>
    </xf>
    <xf numFmtId="0" fontId="0" fillId="3" borderId="0" xfId="0" applyFill="1"/>
    <xf numFmtId="0" fontId="0" fillId="4" borderId="0" xfId="0" applyFill="1">
      <extLst>
        <ext xmlns:xfpb="http://schemas.microsoft.com/office/spreadsheetml/2022/featurepropertybag" uri="{C7286773-470A-42A8-94C5-96B5CB345126}">
          <xfpb:xfComplement i="0"/>
        </ext>
      </extLst>
    </xf>
    <xf numFmtId="0" fontId="0" fillId="5" borderId="0" xfId="0" applyFill="1"/>
    <xf numFmtId="49" fontId="0" fillId="0" borderId="0" xfId="0" applyNumberFormat="1"/>
    <xf numFmtId="0" fontId="0" fillId="0" borderId="0" xfId="0">
      <extLst>
        <ext xmlns:xfpb="http://schemas.microsoft.com/office/spreadsheetml/2022/featurepropertybag" uri="{C7286773-470A-42A8-94C5-96B5CB345126}">
          <xfpb:xfComplement i="0"/>
        </ext>
      </extLst>
    </xf>
    <xf numFmtId="0" fontId="0" fillId="0" borderId="0" xfId="0" applyAlignment="1">
      <alignment horizontal="left"/>
    </xf>
    <xf numFmtId="0" fontId="0" fillId="2" borderId="0" xfId="0" applyFill="1" applyAlignment="1">
      <alignment horizontal="left"/>
    </xf>
    <xf numFmtId="0" fontId="3" fillId="0" borderId="0" xfId="0" applyFont="1"/>
    <xf numFmtId="0" fontId="0" fillId="5" borderId="0" xfId="0" applyFill="1">
      <extLst>
        <ext xmlns:xfpb="http://schemas.microsoft.com/office/spreadsheetml/2022/featurepropertybag" uri="{C7286773-470A-42A8-94C5-96B5CB345126}">
          <xfpb:xfComplement i="0"/>
        </ext>
      </extLst>
    </xf>
    <xf numFmtId="0" fontId="0" fillId="3" borderId="0" xfId="0" applyFill="1" applyAlignment="1">
      <alignment horizontal="left"/>
    </xf>
    <xf numFmtId="0" fontId="1" fillId="3" borderId="1" xfId="0" applyFont="1" applyFill="1" applyBorder="1"/>
    <xf numFmtId="49" fontId="1" fillId="3" borderId="1" xfId="0" applyNumberFormat="1" applyFont="1" applyFill="1" applyBorder="1"/>
    <xf numFmtId="0" fontId="1" fillId="6" borderId="0" xfId="0" applyFont="1" applyFill="1"/>
    <xf numFmtId="49" fontId="0" fillId="2" borderId="0" xfId="0" applyNumberFormat="1" applyFill="1"/>
    <xf numFmtId="0" fontId="0" fillId="7" borderId="0" xfId="0" applyFill="1">
      <extLst>
        <ext xmlns:xfpb="http://schemas.microsoft.com/office/spreadsheetml/2022/featurepropertybag" uri="{C7286773-470A-42A8-94C5-96B5CB345126}">
          <xfpb:xfComplement i="0"/>
        </ext>
      </extLst>
    </xf>
    <xf numFmtId="0" fontId="0" fillId="8" borderId="0" xfId="0" applyFill="1">
      <extLst>
        <ext xmlns:xfpb="http://schemas.microsoft.com/office/spreadsheetml/2022/featurepropertybag" uri="{C7286773-470A-42A8-94C5-96B5CB345126}">
          <xfpb:xfComplement i="0"/>
        </ext>
      </extLst>
    </xf>
    <xf numFmtId="2" fontId="1" fillId="0" borderId="0" xfId="0" applyNumberFormat="1" applyFont="1"/>
    <xf numFmtId="0" fontId="0" fillId="0" borderId="0" xfId="0" applyAlignment="1">
      <alignment horizontal="right"/>
    </xf>
  </cellXfs>
  <cellStyles count="1">
    <cellStyle name="Normal" xfId="0" builtinId="0"/>
  </cellStyles>
  <dxfs count="0"/>
  <tableStyles count="0" defaultTableStyle="TableStyleMedium2" defaultPivotStyle="PivotStyleLight16"/>
  <colors>
    <mruColors>
      <color rgb="FFFFFF66"/>
      <color rgb="FFFFFF99"/>
      <color rgb="FFFF99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288E-81CD-464D-A60F-849B1ADA3131}">
  <dimension ref="A1:N84"/>
  <sheetViews>
    <sheetView tabSelected="1" topLeftCell="A24" zoomScale="109" workbookViewId="0">
      <selection activeCell="E32" sqref="E32"/>
    </sheetView>
  </sheetViews>
  <sheetFormatPr defaultRowHeight="15" x14ac:dyDescent="0.25"/>
  <cols>
    <col min="2" max="2" width="13.7109375" bestFit="1" customWidth="1"/>
    <col min="4" max="4" width="10.7109375" bestFit="1" customWidth="1"/>
    <col min="5" max="5" width="7.140625" bestFit="1" customWidth="1"/>
  </cols>
  <sheetData>
    <row r="1" spans="1:7" s="6" customFormat="1" x14ac:dyDescent="0.25">
      <c r="A1" s="15"/>
      <c r="B1" s="3"/>
      <c r="D1" s="3" t="s">
        <v>95</v>
      </c>
      <c r="E1" s="3" t="s">
        <v>145</v>
      </c>
      <c r="G1" s="3"/>
    </row>
    <row r="2" spans="1:7" s="2" customFormat="1" x14ac:dyDescent="0.25">
      <c r="A2" s="12"/>
      <c r="D2" s="2" t="s">
        <v>94</v>
      </c>
      <c r="E2" s="2">
        <f>INIT!H1</f>
        <v>2</v>
      </c>
      <c r="G2" s="2" t="str">
        <f>INIT!D57</f>
        <v xml:space="preserve">081000000410 00018003C800 000000000000 000000000000 000000000000 000000000000 000000000000 000000000000 000000000000 000000000000 000000000000 000000000000 000000000000 000000000000 000000000000 000000000000 </v>
      </c>
    </row>
    <row r="3" spans="1:7" s="2" customFormat="1" x14ac:dyDescent="0.25">
      <c r="A3" s="12"/>
      <c r="D3" s="2" t="s">
        <v>179</v>
      </c>
      <c r="E3" s="2">
        <f>ALU!H1</f>
        <v>3</v>
      </c>
      <c r="G3" s="2" t="str">
        <f>ALU!D57</f>
        <v xml:space="preserve">300000000306 881002803410 00058003C800 000000000000 000000000000 000000000000 000000000000 000000000000 000000000000 000000000000 000000000000 000000000000 000000000000 000000000000 000000000000 000000000000 </v>
      </c>
    </row>
    <row r="4" spans="1:7" s="2" customFormat="1" x14ac:dyDescent="0.25">
      <c r="A4" s="12"/>
      <c r="D4" s="2" t="s">
        <v>59</v>
      </c>
      <c r="E4" s="2">
        <f>STO!H1</f>
        <v>4</v>
      </c>
      <c r="G4" s="2" t="str">
        <f>STO!D57</f>
        <v xml:space="preserve">000810008400 00000000C080 081000000410 00018003C800 000000000000 000000000000 000000000000 000000000000 000000000000 000000000000 000000000000 000000000000 000000000000 000000000000 000000000000 000000000000 </v>
      </c>
    </row>
    <row r="5" spans="1:7" s="2" customFormat="1" x14ac:dyDescent="0.25">
      <c r="A5" s="12"/>
      <c r="D5" s="2" t="s">
        <v>61</v>
      </c>
      <c r="E5" s="2">
        <f>MSWP!H1</f>
        <v>3</v>
      </c>
      <c r="G5" s="2" t="str">
        <f>MSWP!D57</f>
        <v xml:space="preserve">381000000716 002000003300 00018003F809 000000000000 000000000000 000000000000 000000000000 000000000000 000000000000 000000000000 000000000000 000000000000 000000000000 000000000000 000000000000 000000000000 </v>
      </c>
    </row>
    <row r="6" spans="1:7" s="2" customFormat="1" x14ac:dyDescent="0.25">
      <c r="A6" s="12"/>
      <c r="D6" s="2" t="s">
        <v>63</v>
      </c>
      <c r="E6" s="2">
        <f>BLD!H1</f>
        <v>5</v>
      </c>
      <c r="G6" s="2" t="str">
        <f>BLD!D57</f>
        <v xml:space="preserve">389000000716 308002803306 308000303306 308001403306 0001800FF800 000000000000 000000000000 000000000000 000000000000 000000000000 000000000000 000000000000 000000000000 000000000000 000000000000 000000000000 </v>
      </c>
    </row>
    <row r="7" spans="1:7" s="2" customFormat="1" x14ac:dyDescent="0.25">
      <c r="A7" s="12"/>
      <c r="D7" s="2" t="s">
        <v>64</v>
      </c>
      <c r="E7" s="2">
        <f>BSTO!H1</f>
        <v>7</v>
      </c>
      <c r="G7" s="2" t="str">
        <f>BSTO!D57</f>
        <v xml:space="preserve">00C800008400 00C000004480 00C000004480 00C000004480 00000000C080 081000000410 00018003C800 000000000000 000000000000 000000000000 000000000000 000000000000 000000000000 000000000000 000000000000 000000000000 </v>
      </c>
    </row>
    <row r="8" spans="1:7" s="2" customFormat="1" x14ac:dyDescent="0.25">
      <c r="A8" s="12"/>
      <c r="D8" s="2" t="s">
        <v>133</v>
      </c>
      <c r="E8" s="2">
        <f>MOVE!H1</f>
        <v>4</v>
      </c>
      <c r="G8" s="2" t="str">
        <f>MOVE!D57</f>
        <v xml:space="preserve">020040028000 040000008440 083000004710 00018003F809 000000000000 000000000000 000000000000 000000000000 000000000000 000000000000 000000000000 000000000000 000000000000 000000000000 000000000000 000000000000 </v>
      </c>
    </row>
    <row r="9" spans="1:7" s="2" customFormat="1" x14ac:dyDescent="0.25">
      <c r="A9" s="12"/>
      <c r="D9" s="2" t="s">
        <v>172</v>
      </c>
      <c r="E9" s="2">
        <f>MMLT!H1</f>
        <v>4</v>
      </c>
      <c r="G9" s="2" t="str">
        <f>MMLT!D57</f>
        <v xml:space="preserve">00C040000000 00C040000000 08D040000410 00C1C003C800 000000000000 000000000000 000000000000 000000000000 000000000000 000000000000 000000000000 000000000000 000000000000 000000000000 000000000000 000000000000 </v>
      </c>
    </row>
    <row r="10" spans="1:7" s="2" customFormat="1" x14ac:dyDescent="0.25">
      <c r="A10" s="12"/>
      <c r="D10" s="2" t="s">
        <v>175</v>
      </c>
      <c r="E10" s="2">
        <f>DBG!H1</f>
        <v>2</v>
      </c>
      <c r="G10" s="2" t="str">
        <f>DBG!D57</f>
        <v xml:space="preserve">081000000410 40018003C800 000000000000 000000000000 000000000000 000000000000 000000000000 000000000000 000000000000 000000000000 000000000000 000000000000 000000000000 000000000000 000000000000 000000000000 </v>
      </c>
    </row>
    <row r="11" spans="1:7" s="2" customFormat="1" x14ac:dyDescent="0.25">
      <c r="A11" s="12"/>
      <c r="D11" s="2" t="s">
        <v>62</v>
      </c>
      <c r="E11" s="2">
        <f>RSWP!H1</f>
        <v>3</v>
      </c>
      <c r="G11" s="2" t="str">
        <f>RSWP!D57</f>
        <v xml:space="preserve">881000000710 002000003300 800183FFF800 000000000000 000000000000 000000000000 000000000000 000000000000 000000000000 000000000000 000000000000 000000000000 000000000000 000000000000 000000000000 000000000000 </v>
      </c>
    </row>
    <row r="12" spans="1:7" s="2" customFormat="1" x14ac:dyDescent="0.25">
      <c r="A12" s="12"/>
      <c r="D12" s="2" t="s">
        <v>146</v>
      </c>
      <c r="E12" s="2">
        <f>E2</f>
        <v>2</v>
      </c>
      <c r="G12" s="2" t="str">
        <f>G2</f>
        <v xml:space="preserve">081000000410 00018003C800 000000000000 000000000000 000000000000 000000000000 000000000000 000000000000 000000000000 000000000000 000000000000 000000000000 000000000000 000000000000 000000000000 000000000000 </v>
      </c>
    </row>
    <row r="13" spans="1:7" x14ac:dyDescent="0.25">
      <c r="A13" s="11"/>
    </row>
    <row r="14" spans="1:7" s="6" customFormat="1" x14ac:dyDescent="0.25">
      <c r="A14" s="15"/>
      <c r="B14" s="3" t="s">
        <v>71</v>
      </c>
      <c r="C14" s="3" t="s">
        <v>72</v>
      </c>
      <c r="D14" s="3" t="s">
        <v>95</v>
      </c>
      <c r="E14" s="3" t="s">
        <v>145</v>
      </c>
      <c r="F14" s="3" t="s">
        <v>144</v>
      </c>
      <c r="G14" s="3" t="s">
        <v>106</v>
      </c>
    </row>
    <row r="15" spans="1:7" s="2" customFormat="1" x14ac:dyDescent="0.25">
      <c r="A15" s="12">
        <v>0</v>
      </c>
      <c r="B15" s="2" t="s">
        <v>56</v>
      </c>
      <c r="C15" s="2" t="str">
        <f>DEC2BIN(A15, 4)</f>
        <v>0000</v>
      </c>
      <c r="D15" s="2" t="s">
        <v>94</v>
      </c>
      <c r="E15" s="2">
        <f>IF(F15, IFERROR(VLOOKUP(D15, $D$2:$G$12, 2, FALSE), VLOOKUP("Default", $D$2:$G$12, 2, FALSE)), VLOOKUP("Default", $D$2:$G$12, 2, FALSE))</f>
        <v>2</v>
      </c>
      <c r="F15" s="4" t="b">
        <v>1</v>
      </c>
      <c r="G15" s="2" t="str">
        <f>IF(F15, IFERROR(VLOOKUP(D15, $D$2:$G$12, 4, FALSE), VLOOKUP("Default", $D$2:$G$12, 4, FALSE)), VLOOKUP("Default", $D$2:$G$12, 4, FALSE))</f>
        <v xml:space="preserve">081000000410 00018003C800 000000000000 000000000000 000000000000 000000000000 000000000000 000000000000 000000000000 000000000000 000000000000 000000000000 000000000000 000000000000 000000000000 000000000000 </v>
      </c>
    </row>
    <row r="16" spans="1:7" s="2" customFormat="1" x14ac:dyDescent="0.25">
      <c r="A16" s="12">
        <v>1</v>
      </c>
      <c r="B16" s="2" t="s">
        <v>101</v>
      </c>
      <c r="C16" s="2" t="str">
        <f>DEC2BIN(A16, 4)</f>
        <v>0001</v>
      </c>
      <c r="D16" s="2" t="s">
        <v>179</v>
      </c>
      <c r="E16" s="2">
        <f t="shared" ref="E16:E30" si="0">IF(F16, IFERROR(VLOOKUP(D16, $D$2:$G$12, 2, FALSE), VLOOKUP("Default", $D$2:$G$12, 2, FALSE)), VLOOKUP("Default", $D$2:$G$12, 2, FALSE))</f>
        <v>3</v>
      </c>
      <c r="F16" s="4" t="b">
        <v>1</v>
      </c>
      <c r="G16" s="2" t="str">
        <f t="shared" ref="G16:G30" si="1">IF(F16, IFERROR(VLOOKUP(D16, $D$2:$G$12, 4, FALSE), VLOOKUP("Default", $D$2:$G$12, 4, FALSE)), VLOOKUP("Default", $D$2:$G$12, 4, FALSE))</f>
        <v xml:space="preserve">300000000306 881002803410 00058003C800 000000000000 000000000000 000000000000 000000000000 000000000000 000000000000 000000000000 000000000000 000000000000 000000000000 000000000000 000000000000 000000000000 </v>
      </c>
    </row>
    <row r="17" spans="1:7" s="2" customFormat="1" x14ac:dyDescent="0.25">
      <c r="A17" s="12">
        <v>2</v>
      </c>
      <c r="B17" s="2" t="s">
        <v>175</v>
      </c>
      <c r="C17" s="2" t="str">
        <f t="shared" ref="C17:C30" si="2">DEC2BIN(A17, 4)</f>
        <v>0010</v>
      </c>
      <c r="D17" s="2" t="s">
        <v>175</v>
      </c>
      <c r="E17" s="2">
        <f t="shared" si="0"/>
        <v>2</v>
      </c>
      <c r="F17" s="4" t="b">
        <v>1</v>
      </c>
      <c r="G17" s="2" t="str">
        <f t="shared" si="1"/>
        <v xml:space="preserve">081000000410 40018003C800 000000000000 000000000000 000000000000 000000000000 000000000000 000000000000 000000000000 000000000000 000000000000 000000000000 000000000000 000000000000 000000000000 000000000000 </v>
      </c>
    </row>
    <row r="18" spans="1:7" s="2" customFormat="1" x14ac:dyDescent="0.25">
      <c r="A18" s="12">
        <v>3</v>
      </c>
      <c r="B18" s="2" t="s">
        <v>58</v>
      </c>
      <c r="C18" s="2" t="str">
        <f t="shared" si="2"/>
        <v>0011</v>
      </c>
      <c r="D18" s="2" t="s">
        <v>179</v>
      </c>
      <c r="E18" s="2">
        <f t="shared" si="0"/>
        <v>3</v>
      </c>
      <c r="F18" s="4" t="b">
        <v>1</v>
      </c>
      <c r="G18" s="2" t="str">
        <f t="shared" si="1"/>
        <v xml:space="preserve">300000000306 881002803410 00058003C800 000000000000 000000000000 000000000000 000000000000 000000000000 000000000000 000000000000 000000000000 000000000000 000000000000 000000000000 000000000000 000000000000 </v>
      </c>
    </row>
    <row r="19" spans="1:7" s="2" customFormat="1" x14ac:dyDescent="0.25">
      <c r="A19" s="12">
        <v>4</v>
      </c>
      <c r="B19" s="2" t="s">
        <v>102</v>
      </c>
      <c r="C19" s="2" t="str">
        <f t="shared" si="2"/>
        <v>0100</v>
      </c>
      <c r="D19" s="2" t="s">
        <v>59</v>
      </c>
      <c r="E19" s="2">
        <f t="shared" si="0"/>
        <v>4</v>
      </c>
      <c r="F19" s="4" t="b">
        <v>1</v>
      </c>
      <c r="G19" s="2" t="str">
        <f t="shared" si="1"/>
        <v xml:space="preserve">000810008400 00000000C080 081000000410 00018003C800 000000000000 000000000000 000000000000 000000000000 000000000000 000000000000 000000000000 000000000000 000000000000 000000000000 000000000000 000000000000 </v>
      </c>
    </row>
    <row r="20" spans="1:7" s="2" customFormat="1" x14ac:dyDescent="0.25">
      <c r="A20" s="12">
        <v>5</v>
      </c>
      <c r="B20" s="2" t="s">
        <v>61</v>
      </c>
      <c r="C20" s="2" t="str">
        <f t="shared" si="2"/>
        <v>0101</v>
      </c>
      <c r="D20" s="2" t="s">
        <v>61</v>
      </c>
      <c r="E20" s="2">
        <f t="shared" si="0"/>
        <v>3</v>
      </c>
      <c r="F20" s="4" t="b">
        <v>1</v>
      </c>
      <c r="G20" s="2" t="str">
        <f t="shared" si="1"/>
        <v xml:space="preserve">381000000716 002000003300 00018003F809 000000000000 000000000000 000000000000 000000000000 000000000000 000000000000 000000000000 000000000000 000000000000 000000000000 000000000000 000000000000 000000000000 </v>
      </c>
    </row>
    <row r="21" spans="1:7" s="2" customFormat="1" x14ac:dyDescent="0.25">
      <c r="A21" s="12">
        <v>6</v>
      </c>
      <c r="B21" s="2" t="s">
        <v>62</v>
      </c>
      <c r="C21" s="2" t="str">
        <f t="shared" si="2"/>
        <v>0110</v>
      </c>
      <c r="D21" s="2" t="s">
        <v>62</v>
      </c>
      <c r="E21" s="2">
        <f t="shared" si="0"/>
        <v>3</v>
      </c>
      <c r="F21" s="4" t="b">
        <v>1</v>
      </c>
      <c r="G21" s="2" t="str">
        <f t="shared" si="1"/>
        <v xml:space="preserve">881000000710 002000003300 800183FFF800 000000000000 000000000000 000000000000 000000000000 000000000000 000000000000 000000000000 000000000000 000000000000 000000000000 000000000000 000000000000 000000000000 </v>
      </c>
    </row>
    <row r="22" spans="1:7" s="2" customFormat="1" x14ac:dyDescent="0.25">
      <c r="A22" s="12">
        <v>7</v>
      </c>
      <c r="B22" s="2" t="s">
        <v>63</v>
      </c>
      <c r="C22" s="2" t="str">
        <f t="shared" si="2"/>
        <v>0111</v>
      </c>
      <c r="D22" s="2" t="s">
        <v>63</v>
      </c>
      <c r="E22" s="2">
        <f t="shared" si="0"/>
        <v>5</v>
      </c>
      <c r="F22" s="4" t="b">
        <v>1</v>
      </c>
      <c r="G22" s="2" t="str">
        <f t="shared" si="1"/>
        <v xml:space="preserve">389000000716 308002803306 308000303306 308001403306 0001800FF800 000000000000 000000000000 000000000000 000000000000 000000000000 000000000000 000000000000 000000000000 000000000000 000000000000 000000000000 </v>
      </c>
    </row>
    <row r="23" spans="1:7" s="2" customFormat="1" x14ac:dyDescent="0.25">
      <c r="A23" s="12">
        <v>8</v>
      </c>
      <c r="B23" s="2" t="s">
        <v>64</v>
      </c>
      <c r="C23" s="2" t="str">
        <f t="shared" si="2"/>
        <v>1000</v>
      </c>
      <c r="D23" s="2" t="s">
        <v>64</v>
      </c>
      <c r="E23" s="2">
        <f t="shared" si="0"/>
        <v>7</v>
      </c>
      <c r="F23" s="4" t="b">
        <v>1</v>
      </c>
      <c r="G23" s="2" t="str">
        <f t="shared" si="1"/>
        <v xml:space="preserve">00C800008400 00C000004480 00C000004480 00C000004480 00000000C080 081000000410 00018003C800 000000000000 000000000000 000000000000 000000000000 000000000000 000000000000 000000000000 000000000000 000000000000 </v>
      </c>
    </row>
    <row r="24" spans="1:7" s="2" customFormat="1" x14ac:dyDescent="0.25">
      <c r="A24" s="12">
        <v>9</v>
      </c>
      <c r="B24" s="2" t="s">
        <v>141</v>
      </c>
      <c r="C24" s="2" t="str">
        <f t="shared" si="2"/>
        <v>1001</v>
      </c>
      <c r="D24" s="2" t="s">
        <v>172</v>
      </c>
      <c r="E24" s="2">
        <f t="shared" si="0"/>
        <v>4</v>
      </c>
      <c r="F24" s="4" t="b">
        <v>1</v>
      </c>
      <c r="G24" s="2" t="str">
        <f t="shared" si="1"/>
        <v xml:space="preserve">00C040000000 00C040000000 08D040000410 00C1C003C800 000000000000 000000000000 000000000000 000000000000 000000000000 000000000000 000000000000 000000000000 000000000000 000000000000 000000000000 000000000000 </v>
      </c>
    </row>
    <row r="25" spans="1:7" s="2" customFormat="1" x14ac:dyDescent="0.25">
      <c r="A25" s="12">
        <v>10</v>
      </c>
      <c r="B25" s="2" t="s">
        <v>65</v>
      </c>
      <c r="C25" s="2" t="str">
        <f t="shared" si="2"/>
        <v>1010</v>
      </c>
      <c r="D25" s="2" t="s">
        <v>179</v>
      </c>
      <c r="E25" s="2">
        <f t="shared" si="0"/>
        <v>3</v>
      </c>
      <c r="F25" s="4" t="b">
        <v>1</v>
      </c>
      <c r="G25" s="2" t="str">
        <f t="shared" si="1"/>
        <v xml:space="preserve">300000000306 881002803410 00058003C800 000000000000 000000000000 000000000000 000000000000 000000000000 000000000000 000000000000 000000000000 000000000000 000000000000 000000000000 000000000000 000000000000 </v>
      </c>
    </row>
    <row r="26" spans="1:7" s="2" customFormat="1" x14ac:dyDescent="0.25">
      <c r="A26" s="12">
        <v>11</v>
      </c>
      <c r="B26" s="2" t="s">
        <v>103</v>
      </c>
      <c r="C26" s="2" t="str">
        <f t="shared" si="2"/>
        <v>1011</v>
      </c>
      <c r="D26" s="2" t="s">
        <v>179</v>
      </c>
      <c r="E26" s="2">
        <f t="shared" si="0"/>
        <v>3</v>
      </c>
      <c r="F26" s="4" t="b">
        <v>1</v>
      </c>
      <c r="G26" s="2" t="str">
        <f t="shared" si="1"/>
        <v xml:space="preserve">300000000306 881002803410 00058003C800 000000000000 000000000000 000000000000 000000000000 000000000000 000000000000 000000000000 000000000000 000000000000 000000000000 000000000000 000000000000 000000000000 </v>
      </c>
    </row>
    <row r="27" spans="1:7" s="2" customFormat="1" x14ac:dyDescent="0.25">
      <c r="A27" s="12">
        <v>12</v>
      </c>
      <c r="B27" s="2" t="s">
        <v>104</v>
      </c>
      <c r="C27" s="2" t="str">
        <f t="shared" si="2"/>
        <v>1100</v>
      </c>
      <c r="D27" s="2" t="s">
        <v>179</v>
      </c>
      <c r="E27" s="2">
        <f t="shared" si="0"/>
        <v>3</v>
      </c>
      <c r="F27" s="4" t="b">
        <v>1</v>
      </c>
      <c r="G27" s="2" t="str">
        <f t="shared" si="1"/>
        <v xml:space="preserve">300000000306 881002803410 00058003C800 000000000000 000000000000 000000000000 000000000000 000000000000 000000000000 000000000000 000000000000 000000000000 000000000000 000000000000 000000000000 000000000000 </v>
      </c>
    </row>
    <row r="28" spans="1:7" s="2" customFormat="1" x14ac:dyDescent="0.25">
      <c r="A28" s="12">
        <v>13</v>
      </c>
      <c r="B28" s="2" t="s">
        <v>105</v>
      </c>
      <c r="C28" s="2" t="str">
        <f t="shared" si="2"/>
        <v>1101</v>
      </c>
      <c r="D28" s="2" t="s">
        <v>179</v>
      </c>
      <c r="E28" s="2">
        <f t="shared" si="0"/>
        <v>3</v>
      </c>
      <c r="F28" s="4" t="b">
        <v>1</v>
      </c>
      <c r="G28" s="2" t="str">
        <f t="shared" si="1"/>
        <v xml:space="preserve">300000000306 881002803410 00058003C800 000000000000 000000000000 000000000000 000000000000 000000000000 000000000000 000000000000 000000000000 000000000000 000000000000 000000000000 000000000000 000000000000 </v>
      </c>
    </row>
    <row r="29" spans="1:7" s="2" customFormat="1" x14ac:dyDescent="0.25">
      <c r="A29" s="12">
        <v>14</v>
      </c>
      <c r="B29" s="2" t="s">
        <v>107</v>
      </c>
      <c r="C29" s="2" t="str">
        <f t="shared" si="2"/>
        <v>1110</v>
      </c>
      <c r="D29" s="2" t="s">
        <v>146</v>
      </c>
      <c r="E29" s="2">
        <f t="shared" si="0"/>
        <v>2</v>
      </c>
      <c r="F29" s="4" t="b">
        <v>1</v>
      </c>
      <c r="G29" s="2" t="str">
        <f t="shared" si="1"/>
        <v xml:space="preserve">081000000410 00018003C800 000000000000 000000000000 000000000000 000000000000 000000000000 000000000000 000000000000 000000000000 000000000000 000000000000 000000000000 000000000000 000000000000 000000000000 </v>
      </c>
    </row>
    <row r="30" spans="1:7" s="2" customFormat="1" x14ac:dyDescent="0.25">
      <c r="A30" s="12">
        <v>15</v>
      </c>
      <c r="B30" s="2" t="s">
        <v>133</v>
      </c>
      <c r="C30" s="2" t="str">
        <f t="shared" si="2"/>
        <v>1111</v>
      </c>
      <c r="D30" s="2" t="s">
        <v>133</v>
      </c>
      <c r="E30" s="2">
        <f t="shared" si="0"/>
        <v>4</v>
      </c>
      <c r="F30" s="4" t="b">
        <v>1</v>
      </c>
      <c r="G30" s="2" t="str">
        <f t="shared" si="1"/>
        <v xml:space="preserve">020040028000 040000008440 083000004710 00018003F809 000000000000 000000000000 000000000000 000000000000 000000000000 000000000000 000000000000 000000000000 000000000000 000000000000 000000000000 000000000000 </v>
      </c>
    </row>
    <row r="31" spans="1:7" x14ac:dyDescent="0.25">
      <c r="A31" s="11"/>
    </row>
    <row r="32" spans="1:7" x14ac:dyDescent="0.25">
      <c r="A32" s="11"/>
      <c r="D32" s="1" t="s">
        <v>185</v>
      </c>
      <c r="E32" s="22">
        <f>AVERAGE(E15:E30)</f>
        <v>3.375</v>
      </c>
    </row>
    <row r="33" spans="1:7" x14ac:dyDescent="0.25">
      <c r="A33" s="11"/>
    </row>
    <row r="34" spans="1:7" x14ac:dyDescent="0.25">
      <c r="A34" s="11"/>
      <c r="C34" s="1" t="s">
        <v>140</v>
      </c>
      <c r="G34" s="1" t="str" cm="1">
        <f t="array" ref="G34">_xlfn.CONCAT(G15:G30&amp;" ")</f>
        <v xml:space="preserve">081000000410 00018003C800 000000000000 000000000000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081000000410 40018003C800 000000000000 000000000000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000810008400 00000000C080 081000000410 00018003C800 000000000000 000000000000 000000000000 000000000000 000000000000 000000000000 000000000000 000000000000 000000000000 000000000000 000000000000 000000000000  381000000716 002000003300 00018003F809 000000000000 000000000000 000000000000 000000000000 000000000000 000000000000 000000000000 000000000000 000000000000 000000000000 000000000000 000000000000 000000000000  881000000710 002000003300 800183FFF800 000000000000 000000000000 000000000000 000000000000 000000000000 000000000000 000000000000 000000000000 000000000000 000000000000 000000000000 000000000000 000000000000  389000000716 308002803306 308000303306 308001403306 0001800FF800 000000000000 000000000000 000000000000 000000000000 000000000000 000000000000 000000000000 000000000000 000000000000 000000000000 000000000000  00C800008400 00C000004480 00C000004480 00C000004480 00000000C080 081000000410 00018003C800 000000000000 000000000000 000000000000 000000000000 000000000000 000000000000 000000000000 000000000000 000000000000  00C040000000 00C040000000 08D040000410 00C1C003C800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300000000306 881002803410 00058003C800 000000000000 000000000000 000000000000 000000000000 000000000000 000000000000 000000000000 000000000000 000000000000 000000000000 000000000000 000000000000 000000000000  081000000410 00018003C800 000000000000 000000000000 000000000000 000000000000 000000000000 000000000000 000000000000 000000000000 000000000000 000000000000 000000000000 000000000000 000000000000 000000000000  020040028000 040000008440 083000004710 00018003F809 000000000000 000000000000 000000000000 000000000000 000000000000 000000000000 000000000000 000000000000 000000000000 000000000000 000000000000 000000000000  </v>
      </c>
    </row>
    <row r="35" spans="1:7" x14ac:dyDescent="0.25">
      <c r="A35" s="11"/>
    </row>
    <row r="36" spans="1:7" s="6" customFormat="1" x14ac:dyDescent="0.25">
      <c r="A36" s="3" t="s">
        <v>99</v>
      </c>
      <c r="B36" s="3" t="s">
        <v>71</v>
      </c>
      <c r="C36" s="3" t="s">
        <v>55</v>
      </c>
      <c r="D36" s="3" t="s">
        <v>72</v>
      </c>
      <c r="E36" s="3"/>
      <c r="F36" s="3"/>
    </row>
    <row r="37" spans="1:7" s="8" customFormat="1" x14ac:dyDescent="0.25">
      <c r="A37" s="14" t="b">
        <v>1</v>
      </c>
      <c r="B37" s="8" t="s">
        <v>56</v>
      </c>
      <c r="D37" s="8" t="str">
        <f>"00000"</f>
        <v>00000</v>
      </c>
    </row>
    <row r="38" spans="1:7" s="8" customFormat="1" x14ac:dyDescent="0.25">
      <c r="A38" s="14" t="b">
        <v>1</v>
      </c>
      <c r="B38" s="8" t="s">
        <v>57</v>
      </c>
      <c r="C38" s="8">
        <v>0</v>
      </c>
      <c r="D38" s="8" t="str">
        <f>"00001"</f>
        <v>00001</v>
      </c>
    </row>
    <row r="39" spans="1:7" s="8" customFormat="1" x14ac:dyDescent="0.25">
      <c r="A39" s="14" t="b">
        <v>1</v>
      </c>
      <c r="B39" s="8" t="s">
        <v>73</v>
      </c>
      <c r="C39" s="8">
        <v>1</v>
      </c>
      <c r="D39" s="8" t="str">
        <f>"00001"</f>
        <v>00001</v>
      </c>
    </row>
    <row r="40" spans="1:7" s="8" customFormat="1" x14ac:dyDescent="0.25">
      <c r="A40" s="14" t="b">
        <v>1</v>
      </c>
      <c r="B40" s="8" t="s">
        <v>175</v>
      </c>
      <c r="D40" s="8" t="str">
        <f>"00010"</f>
        <v>00010</v>
      </c>
    </row>
    <row r="41" spans="1:7" s="8" customFormat="1" x14ac:dyDescent="0.25">
      <c r="A41" s="14" t="b">
        <v>1</v>
      </c>
      <c r="B41" s="8" t="s">
        <v>58</v>
      </c>
      <c r="D41" s="8" t="str">
        <f>"00011"</f>
        <v>00011</v>
      </c>
    </row>
    <row r="42" spans="1:7" s="8" customFormat="1" x14ac:dyDescent="0.25">
      <c r="A42" s="14" t="b">
        <v>1</v>
      </c>
      <c r="B42" s="8" t="s">
        <v>59</v>
      </c>
      <c r="C42" s="8">
        <v>0</v>
      </c>
      <c r="D42" s="8" t="str">
        <f>"00100"</f>
        <v>00100</v>
      </c>
    </row>
    <row r="43" spans="1:7" s="8" customFormat="1" x14ac:dyDescent="0.25">
      <c r="A43" s="14" t="b">
        <v>1</v>
      </c>
      <c r="B43" s="8" t="s">
        <v>60</v>
      </c>
      <c r="C43" s="8">
        <v>1</v>
      </c>
      <c r="D43" s="8" t="str">
        <f>"00100"</f>
        <v>00100</v>
      </c>
    </row>
    <row r="44" spans="1:7" s="8" customFormat="1" x14ac:dyDescent="0.25">
      <c r="A44" s="14" t="b">
        <v>1</v>
      </c>
      <c r="B44" s="8" t="s">
        <v>61</v>
      </c>
      <c r="D44" s="8" t="str">
        <f>"00101"</f>
        <v>00101</v>
      </c>
    </row>
    <row r="45" spans="1:7" s="8" customFormat="1" x14ac:dyDescent="0.25">
      <c r="A45" s="14" t="b">
        <v>1</v>
      </c>
      <c r="B45" s="8" t="s">
        <v>62</v>
      </c>
      <c r="D45" s="8" t="str">
        <f>"00110"</f>
        <v>00110</v>
      </c>
    </row>
    <row r="46" spans="1:7" s="8" customFormat="1" x14ac:dyDescent="0.25">
      <c r="A46" s="14" t="b">
        <v>1</v>
      </c>
      <c r="B46" s="8" t="s">
        <v>63</v>
      </c>
      <c r="D46" s="8" t="str">
        <f>"00111"</f>
        <v>00111</v>
      </c>
    </row>
    <row r="47" spans="1:7" s="8" customFormat="1" x14ac:dyDescent="0.25">
      <c r="A47" s="14" t="b">
        <v>1</v>
      </c>
      <c r="B47" s="8" t="s">
        <v>64</v>
      </c>
      <c r="D47" s="8" t="str">
        <f>"01000"</f>
        <v>01000</v>
      </c>
    </row>
    <row r="48" spans="1:7" s="8" customFormat="1" x14ac:dyDescent="0.25">
      <c r="A48" s="14" t="b">
        <v>1</v>
      </c>
      <c r="B48" s="8" t="s">
        <v>141</v>
      </c>
      <c r="D48" s="8" t="str">
        <f>"01001"</f>
        <v>01001</v>
      </c>
    </row>
    <row r="49" spans="1:14" s="8" customFormat="1" x14ac:dyDescent="0.25">
      <c r="A49" s="14" t="b">
        <v>1</v>
      </c>
      <c r="B49" s="8" t="s">
        <v>65</v>
      </c>
      <c r="D49" s="8" t="str">
        <f>"01010"</f>
        <v>01010</v>
      </c>
    </row>
    <row r="50" spans="1:14" s="8" customFormat="1" x14ac:dyDescent="0.25">
      <c r="A50" s="14" t="b">
        <v>1</v>
      </c>
      <c r="B50" s="8" t="s">
        <v>66</v>
      </c>
      <c r="D50" s="8" t="str">
        <f>"01011"</f>
        <v>01011</v>
      </c>
    </row>
    <row r="51" spans="1:14" s="8" customFormat="1" x14ac:dyDescent="0.25">
      <c r="A51" s="14" t="b">
        <v>1</v>
      </c>
      <c r="B51" s="8" t="s">
        <v>67</v>
      </c>
      <c r="D51" s="8" t="str">
        <f>"01100"</f>
        <v>01100</v>
      </c>
    </row>
    <row r="52" spans="1:14" s="8" customFormat="1" x14ac:dyDescent="0.25">
      <c r="A52" s="14" t="b">
        <v>1</v>
      </c>
      <c r="B52" s="8" t="s">
        <v>68</v>
      </c>
      <c r="D52" s="8" t="str">
        <f>"01101"</f>
        <v>01101</v>
      </c>
    </row>
    <row r="53" spans="1:14" s="8" customFormat="1" x14ac:dyDescent="0.25">
      <c r="A53" s="14" t="b">
        <v>1</v>
      </c>
      <c r="B53" s="8" t="s">
        <v>69</v>
      </c>
      <c r="D53" s="8" t="str">
        <f>"01110"</f>
        <v>01110</v>
      </c>
    </row>
    <row r="54" spans="1:14" s="8" customFormat="1" x14ac:dyDescent="0.25">
      <c r="A54" s="14" t="b">
        <v>1</v>
      </c>
      <c r="B54" s="8" t="s">
        <v>70</v>
      </c>
      <c r="C54" s="8">
        <v>1</v>
      </c>
      <c r="D54" s="8" t="str">
        <f>"01110"</f>
        <v>01110</v>
      </c>
    </row>
    <row r="55" spans="1:14" s="8" customFormat="1" x14ac:dyDescent="0.25">
      <c r="A55" s="14" t="b">
        <v>1</v>
      </c>
      <c r="B55" s="8" t="s">
        <v>138</v>
      </c>
      <c r="D55" s="8" t="str">
        <f>"01111"</f>
        <v>01111</v>
      </c>
    </row>
    <row r="56" spans="1:14" s="8" customFormat="1" x14ac:dyDescent="0.25">
      <c r="A56" s="14" t="b">
        <v>1</v>
      </c>
      <c r="B56" s="8" t="s">
        <v>139</v>
      </c>
      <c r="C56" s="8">
        <v>1</v>
      </c>
      <c r="D56" s="8" t="str">
        <f>"01111"</f>
        <v>01111</v>
      </c>
    </row>
    <row r="58" spans="1:14" x14ac:dyDescent="0.25">
      <c r="D58" s="1"/>
      <c r="E58" s="1"/>
      <c r="F58" s="1"/>
      <c r="G58" s="1"/>
      <c r="I58" s="1"/>
      <c r="J58" s="1"/>
      <c r="L58" s="1"/>
      <c r="M58" s="1"/>
      <c r="N58" s="1"/>
    </row>
    <row r="59" spans="1:14" x14ac:dyDescent="0.25">
      <c r="F59" s="9"/>
      <c r="G59" s="9"/>
    </row>
    <row r="60" spans="1:14" x14ac:dyDescent="0.25">
      <c r="F60" s="9"/>
      <c r="G60" s="9"/>
    </row>
    <row r="61" spans="1:14" x14ac:dyDescent="0.25">
      <c r="F61" s="9"/>
      <c r="G61" s="9"/>
    </row>
    <row r="62" spans="1:14" x14ac:dyDescent="0.25">
      <c r="F62" s="9"/>
      <c r="G62" s="9"/>
    </row>
    <row r="74" spans="4:7" x14ac:dyDescent="0.25">
      <c r="D74" s="1"/>
      <c r="E74" s="1"/>
    </row>
    <row r="75" spans="4:7" x14ac:dyDescent="0.25">
      <c r="D75" s="1"/>
      <c r="E75" s="1"/>
    </row>
    <row r="76" spans="4:7" x14ac:dyDescent="0.25">
      <c r="F76" s="9"/>
      <c r="G76" s="9"/>
    </row>
    <row r="77" spans="4:7" x14ac:dyDescent="0.25">
      <c r="F77" s="9"/>
      <c r="G77" s="9"/>
    </row>
    <row r="78" spans="4:7" x14ac:dyDescent="0.25">
      <c r="F78" s="9"/>
      <c r="G78" s="9"/>
    </row>
    <row r="79" spans="4:7" x14ac:dyDescent="0.25">
      <c r="F79" s="9"/>
      <c r="G79" s="9"/>
    </row>
    <row r="80" spans="4:7" x14ac:dyDescent="0.25">
      <c r="F80" s="9"/>
      <c r="G80" s="9"/>
    </row>
    <row r="81" spans="6:7" x14ac:dyDescent="0.25">
      <c r="F81" s="9"/>
      <c r="G81" s="9"/>
    </row>
    <row r="82" spans="6:7" x14ac:dyDescent="0.25">
      <c r="F82" s="9"/>
      <c r="G82" s="9"/>
    </row>
    <row r="83" spans="6:7" x14ac:dyDescent="0.25">
      <c r="F83" s="9"/>
      <c r="G83" s="9"/>
    </row>
    <row r="84" spans="6:7" x14ac:dyDescent="0.25">
      <c r="F84" s="9"/>
      <c r="G84" s="9"/>
    </row>
  </sheetData>
  <phoneticPr fontId="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 id="{A8C22DB9-B66A-4EFF-980B-66CBBA32A158}">
            <x14:iconSet custom="1">
              <x14:cfvo type="percent">
                <xm:f>0</xm:f>
              </x14:cfvo>
              <x14:cfvo type="percent">
                <xm:f>33</xm:f>
              </x14:cfvo>
              <x14:cfvo type="percent">
                <xm:f>67</xm:f>
              </x14:cfvo>
              <x14:cfIcon iconSet="3TrafficLights1" iconId="2"/>
              <x14:cfIcon iconSet="3TrafficLights1" iconId="1"/>
              <x14:cfIcon iconSet="3TrafficLights1" iconId="0"/>
            </x14:iconSet>
          </x14:cfRule>
          <xm:sqref>E2:E12</xm:sqref>
        </x14:conditionalFormatting>
        <x14:conditionalFormatting xmlns:xm="http://schemas.microsoft.com/office/excel/2006/main">
          <x14:cfRule type="iconSet" priority="2" id="{6BBCF754-60CA-45C6-AA4A-E31C8DC110F9}">
            <x14:iconSet custom="1">
              <x14:cfvo type="percent">
                <xm:f>0</xm:f>
              </x14:cfvo>
              <x14:cfvo type="percent">
                <xm:f>33</xm:f>
              </x14:cfvo>
              <x14:cfvo type="percent">
                <xm:f>67</xm:f>
              </x14:cfvo>
              <x14:cfIcon iconSet="3TrafficLights1" iconId="2"/>
              <x14:cfIcon iconSet="3TrafficLights1" iconId="1"/>
              <x14:cfIcon iconSet="3TrafficLights1" iconId="0"/>
            </x14:iconSet>
          </x14:cfRule>
          <xm:sqref>E15:E30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49AEC-F548-4030-B622-92631EE944FF}">
  <dimension ref="A1:K76"/>
  <sheetViews>
    <sheetView topLeftCell="A53" zoomScale="172" zoomScaleNormal="130" workbookViewId="0">
      <selection activeCell="C62" sqref="C62"/>
    </sheetView>
  </sheetViews>
  <sheetFormatPr defaultRowHeight="15" x14ac:dyDescent="0.25"/>
  <cols>
    <col min="1" max="1" width="17" bestFit="1" customWidth="1"/>
    <col min="2" max="2" width="10.140625" bestFit="1" customWidth="1"/>
    <col min="3" max="3" width="9.85546875" bestFit="1" customWidth="1"/>
    <col min="4" max="4" width="9.7109375" bestFit="1" customWidth="1"/>
    <col min="5" max="5" width="9.28515625" bestFit="1" customWidth="1"/>
    <col min="6" max="6" width="5.28515625" bestFit="1" customWidth="1"/>
    <col min="7" max="7" width="8.140625" bestFit="1" customWidth="1"/>
    <col min="9" max="9" width="19.140625" bestFit="1" customWidth="1"/>
    <col min="11" max="11" width="9.28515625" bestFit="1" customWidth="1"/>
  </cols>
  <sheetData>
    <row r="1" spans="1:11" x14ac:dyDescent="0.25">
      <c r="A1" s="18" t="s">
        <v>142</v>
      </c>
      <c r="B1" s="16" t="s">
        <v>71</v>
      </c>
      <c r="C1" s="17" t="s">
        <v>109</v>
      </c>
      <c r="D1" s="17" t="s">
        <v>110</v>
      </c>
      <c r="E1" s="1"/>
      <c r="F1" s="16" t="s">
        <v>55</v>
      </c>
      <c r="G1" s="17" t="s">
        <v>72</v>
      </c>
      <c r="H1" s="1"/>
      <c r="I1" s="16" t="s">
        <v>119</v>
      </c>
      <c r="K1" s="16" t="s">
        <v>33</v>
      </c>
    </row>
    <row r="2" spans="1:11" x14ac:dyDescent="0.25">
      <c r="B2" s="2" t="s">
        <v>57</v>
      </c>
      <c r="C2" s="19" t="s">
        <v>90</v>
      </c>
      <c r="D2" s="19" t="s">
        <v>90</v>
      </c>
      <c r="F2" s="2">
        <f>VLOOKUP(B2,Operations!$B$37:$D$56,2,FALSE)</f>
        <v>0</v>
      </c>
      <c r="G2" s="19" t="str">
        <f>VLOOKUP(B2,Operations!$B$37:$D$56,3,FALSE)</f>
        <v>00001</v>
      </c>
      <c r="I2" s="2" t="str">
        <f>F2&amp;G2&amp;DEC2BIN(C2, 5)&amp;DEC2BIN(D2, 5)</f>
        <v>0000011111011110</v>
      </c>
      <c r="K2" s="8" t="str">
        <f>BIN2HEX(LEFT(I2, 8), 2)&amp;BIN2HEX(RIGHT(I2, 8), 2)</f>
        <v>07DE</v>
      </c>
    </row>
    <row r="3" spans="1:11" x14ac:dyDescent="0.25">
      <c r="B3" s="2" t="s">
        <v>59</v>
      </c>
      <c r="C3" s="19" t="s">
        <v>76</v>
      </c>
      <c r="D3" s="19" t="s">
        <v>75</v>
      </c>
      <c r="F3" s="2">
        <f>VLOOKUP(B3,Operations!$B$37:$D$56,2,FALSE)</f>
        <v>0</v>
      </c>
      <c r="G3" s="19" t="str">
        <f>VLOOKUP(B3,Operations!$B$37:$D$56,3,FALSE)</f>
        <v>00100</v>
      </c>
      <c r="I3" s="2" t="str">
        <f>F3&amp;G3&amp;DEC2BIN(C3, 5)&amp;DEC2BIN(D3, 5)</f>
        <v>0001000000100000</v>
      </c>
      <c r="K3" s="8" t="str">
        <f>BIN2HEX(LEFT(I3, 8), 2)&amp;BIN2HEX(RIGHT(I3, 8), 2)</f>
        <v>1020</v>
      </c>
    </row>
    <row r="4" spans="1:11" x14ac:dyDescent="0.25">
      <c r="B4" s="2" t="s">
        <v>73</v>
      </c>
      <c r="C4" s="19" t="s">
        <v>74</v>
      </c>
      <c r="D4" s="19" t="s">
        <v>74</v>
      </c>
      <c r="F4" s="2">
        <f>VLOOKUP(B4,Operations!$B$37:$D$56,2,FALSE)</f>
        <v>1</v>
      </c>
      <c r="G4" s="19" t="str">
        <f>VLOOKUP(B4,Operations!$B$37:$D$56,3,FALSE)</f>
        <v>00001</v>
      </c>
      <c r="I4" s="2" t="str">
        <f>F4&amp;G4&amp;DEC2BIN(C4, 5)&amp;DEC2BIN(D4, 5)</f>
        <v>1000011111111111</v>
      </c>
      <c r="K4" s="8" t="str">
        <f>BIN2HEX(LEFT(I4, 8), 2)&amp;BIN2HEX(RIGHT(I4, 8), 2)</f>
        <v>87FF</v>
      </c>
    </row>
    <row r="5" spans="1:11" x14ac:dyDescent="0.25">
      <c r="B5" s="2" t="s">
        <v>59</v>
      </c>
      <c r="C5" s="19" t="s">
        <v>89</v>
      </c>
      <c r="D5" s="19" t="s">
        <v>75</v>
      </c>
      <c r="F5" s="2">
        <f>VLOOKUP(B5,Operations!$B$37:$D$56,2,FALSE)</f>
        <v>0</v>
      </c>
      <c r="G5" s="19" t="str">
        <f>VLOOKUP(B5,Operations!$B$37:$D$56,3,FALSE)</f>
        <v>00100</v>
      </c>
      <c r="I5" s="2" t="str">
        <f>F5&amp;G5&amp;DEC2BIN(C5, 5)&amp;DEC2BIN(D5, 5)</f>
        <v>0001000001000000</v>
      </c>
      <c r="K5" s="8" t="str">
        <f>BIN2HEX(LEFT(I5, 8), 2)&amp;BIN2HEX(RIGHT(I5, 8), 2)</f>
        <v>1040</v>
      </c>
    </row>
    <row r="7" spans="1:11" x14ac:dyDescent="0.25">
      <c r="B7" s="1" t="s">
        <v>147</v>
      </c>
      <c r="D7" t="str" cm="1">
        <f t="array" ref="D7">_xlfn.CONCAT(K2:K5&amp;" ")</f>
        <v xml:space="preserve">07DE 1020 87FF 1040 </v>
      </c>
    </row>
    <row r="9" spans="1:11" x14ac:dyDescent="0.25">
      <c r="A9" s="18" t="s">
        <v>143</v>
      </c>
      <c r="B9" s="16" t="s">
        <v>71</v>
      </c>
      <c r="C9" s="17" t="s">
        <v>109</v>
      </c>
      <c r="D9" s="17" t="s">
        <v>110</v>
      </c>
      <c r="E9" s="1"/>
      <c r="F9" s="16" t="s">
        <v>55</v>
      </c>
      <c r="G9" s="17" t="s">
        <v>72</v>
      </c>
      <c r="H9" s="1"/>
      <c r="I9" s="16" t="s">
        <v>119</v>
      </c>
      <c r="K9" s="16" t="s">
        <v>33</v>
      </c>
    </row>
    <row r="10" spans="1:11" x14ac:dyDescent="0.25">
      <c r="B10" s="2" t="s">
        <v>57</v>
      </c>
      <c r="C10" s="19" t="s">
        <v>76</v>
      </c>
      <c r="D10" s="19" t="s">
        <v>89</v>
      </c>
      <c r="F10" s="2">
        <f>VLOOKUP(B10,Operations!$B$37:$D$56,2,FALSE)</f>
        <v>0</v>
      </c>
      <c r="G10" s="19" t="str">
        <f>VLOOKUP(B10,Operations!$B$37:$D$56,3,FALSE)</f>
        <v>00001</v>
      </c>
      <c r="I10" s="2" t="str">
        <f>F10&amp;G10&amp;DEC2BIN(C10, 5)&amp;DEC2BIN(D10, 5)</f>
        <v>0000010000100010</v>
      </c>
      <c r="K10" s="8" t="str">
        <f>BIN2HEX(LEFT(I10, 8), 2)&amp;BIN2HEX(RIGHT(I10, 8), 2)</f>
        <v>0422</v>
      </c>
    </row>
    <row r="11" spans="1:11" x14ac:dyDescent="0.25">
      <c r="B11" s="2" t="s">
        <v>59</v>
      </c>
      <c r="C11" s="19" t="s">
        <v>90</v>
      </c>
      <c r="D11" s="19" t="s">
        <v>75</v>
      </c>
      <c r="F11" s="2">
        <f>VLOOKUP(B11,Operations!$B$37:$D$56,2,FALSE)</f>
        <v>0</v>
      </c>
      <c r="G11" s="19" t="str">
        <f>VLOOKUP(B11,Operations!$B$37:$D$56,3,FALSE)</f>
        <v>00100</v>
      </c>
      <c r="I11" s="2" t="str">
        <f>F11&amp;G11&amp;DEC2BIN(C11, 5)&amp;DEC2BIN(D11, 5)</f>
        <v>0001001111000000</v>
      </c>
      <c r="K11" s="8" t="str">
        <f>BIN2HEX(LEFT(I11, 8), 2)&amp;BIN2HEX(RIGHT(I11, 8), 2)</f>
        <v>13C0</v>
      </c>
    </row>
    <row r="12" spans="1:11" x14ac:dyDescent="0.25">
      <c r="B12" s="2" t="s">
        <v>58</v>
      </c>
      <c r="C12" s="19" t="s">
        <v>97</v>
      </c>
      <c r="D12" s="19" t="s">
        <v>98</v>
      </c>
      <c r="F12" s="2">
        <f>VLOOKUP(B12,Operations!$B$37:$D$56,2,FALSE)</f>
        <v>0</v>
      </c>
      <c r="G12" s="19" t="str">
        <f>VLOOKUP(B12,Operations!$B$37:$D$56,3,FALSE)</f>
        <v>00011</v>
      </c>
      <c r="I12" s="2" t="str">
        <f>F12&amp;G12&amp;DEC2BIN(C12, 5)&amp;DEC2BIN(D12, 5)</f>
        <v>0000110001100100</v>
      </c>
      <c r="K12" s="8" t="str">
        <f>BIN2HEX(LEFT(I12, 8), 2)&amp;BIN2HEX(RIGHT(I12, 8), 2)</f>
        <v>0C64</v>
      </c>
    </row>
    <row r="13" spans="1:11" x14ac:dyDescent="0.25">
      <c r="B13" s="2" t="s">
        <v>59</v>
      </c>
      <c r="C13" s="19" t="s">
        <v>74</v>
      </c>
      <c r="D13" s="19" t="s">
        <v>75</v>
      </c>
      <c r="F13" s="2">
        <f>VLOOKUP(B13,Operations!$B$37:$D$56,2,FALSE)</f>
        <v>0</v>
      </c>
      <c r="G13" s="19" t="str">
        <f>VLOOKUP(B13,Operations!$B$37:$D$56,3,FALSE)</f>
        <v>00100</v>
      </c>
      <c r="I13" s="2" t="str">
        <f>F13&amp;G13&amp;DEC2BIN(C13, 5)&amp;DEC2BIN(D13, 5)</f>
        <v>0001001111100000</v>
      </c>
      <c r="K13" s="8" t="str">
        <f>BIN2HEX(LEFT(I13, 8), 2)&amp;BIN2HEX(RIGHT(I13, 8), 2)</f>
        <v>13E0</v>
      </c>
    </row>
    <row r="15" spans="1:11" x14ac:dyDescent="0.25">
      <c r="A15" s="18" t="s">
        <v>118</v>
      </c>
      <c r="B15" s="16" t="s">
        <v>71</v>
      </c>
      <c r="C15" s="17" t="s">
        <v>109</v>
      </c>
      <c r="D15" s="17" t="s">
        <v>110</v>
      </c>
      <c r="E15" s="1"/>
      <c r="F15" s="16" t="s">
        <v>55</v>
      </c>
      <c r="G15" s="17" t="s">
        <v>72</v>
      </c>
      <c r="H15" s="1"/>
      <c r="I15" s="16" t="s">
        <v>119</v>
      </c>
      <c r="K15" s="16" t="s">
        <v>33</v>
      </c>
    </row>
    <row r="16" spans="1:11" x14ac:dyDescent="0.25">
      <c r="B16" s="2" t="s">
        <v>58</v>
      </c>
      <c r="C16" s="19" t="s">
        <v>89</v>
      </c>
      <c r="D16" s="19" t="s">
        <v>97</v>
      </c>
      <c r="F16" s="2">
        <f>VLOOKUP(B16,Operations!$B$37:$D$56,2,FALSE)</f>
        <v>0</v>
      </c>
      <c r="G16" s="19" t="str">
        <f>VLOOKUP(B16,Operations!$B$37:$D$56,3,FALSE)</f>
        <v>00011</v>
      </c>
      <c r="I16" s="2" t="str">
        <f>F16&amp;G16&amp;DEC2BIN(C16, 5)&amp;DEC2BIN(D16, 5)</f>
        <v>0000110001000011</v>
      </c>
      <c r="K16" s="8" t="str">
        <f>BIN2HEX(LEFT(I16, 8), 2)&amp;BIN2HEX(RIGHT(I16, 8), 2)</f>
        <v>0C43</v>
      </c>
    </row>
    <row r="17" spans="1:11" x14ac:dyDescent="0.25">
      <c r="B17" s="2" t="s">
        <v>59</v>
      </c>
      <c r="C17" s="19" t="s">
        <v>90</v>
      </c>
      <c r="D17" s="19" t="s">
        <v>75</v>
      </c>
      <c r="F17" s="2">
        <f>VLOOKUP(B17,Operations!$B$37:$D$56,2,FALSE)</f>
        <v>0</v>
      </c>
      <c r="G17" s="19" t="str">
        <f>VLOOKUP(B17,Operations!$B$37:$D$56,3,FALSE)</f>
        <v>00100</v>
      </c>
      <c r="I17" s="2" t="str">
        <f>F17&amp;G17&amp;DEC2BIN(C17, 5)&amp;DEC2BIN(D17, 5)</f>
        <v>0001001111000000</v>
      </c>
      <c r="K17" s="8" t="str">
        <f>BIN2HEX(LEFT(I17, 8), 2)&amp;BIN2HEX(RIGHT(I17, 8), 2)</f>
        <v>13C0</v>
      </c>
    </row>
    <row r="18" spans="1:11" x14ac:dyDescent="0.25">
      <c r="B18" s="2" t="s">
        <v>73</v>
      </c>
      <c r="C18" s="19" t="s">
        <v>97</v>
      </c>
      <c r="D18" s="19" t="s">
        <v>100</v>
      </c>
      <c r="F18" s="2">
        <f>VLOOKUP(B18,Operations!$B$37:$D$56,2,FALSE)</f>
        <v>1</v>
      </c>
      <c r="G18" s="19" t="str">
        <f>VLOOKUP(B18,Operations!$B$37:$D$56,3,FALSE)</f>
        <v>00001</v>
      </c>
      <c r="I18" s="2" t="str">
        <f>F18&amp;G18&amp;DEC2BIN(C18, 5)&amp;DEC2BIN(D18, 5)</f>
        <v>1000010001100101</v>
      </c>
      <c r="K18" s="8" t="str">
        <f>BIN2HEX(LEFT(I18, 8), 2)&amp;BIN2HEX(RIGHT(I18, 8), 2)</f>
        <v>8465</v>
      </c>
    </row>
    <row r="19" spans="1:11" x14ac:dyDescent="0.25">
      <c r="B19" s="2" t="s">
        <v>59</v>
      </c>
      <c r="C19" s="19" t="s">
        <v>74</v>
      </c>
      <c r="D19" s="19" t="s">
        <v>75</v>
      </c>
      <c r="F19" s="2">
        <f>VLOOKUP(B19,Operations!$B$37:$D$56,2,FALSE)</f>
        <v>0</v>
      </c>
      <c r="G19" s="19" t="str">
        <f>VLOOKUP(B19,Operations!$B$37:$D$56,3,FALSE)</f>
        <v>00100</v>
      </c>
      <c r="I19" s="2" t="str">
        <f>F19&amp;G19&amp;DEC2BIN(C19, 5)&amp;DEC2BIN(D19, 5)</f>
        <v>0001001111100000</v>
      </c>
      <c r="K19" s="8" t="str">
        <f>BIN2HEX(LEFT(I19, 8), 2)&amp;BIN2HEX(RIGHT(I19, 8), 2)</f>
        <v>13E0</v>
      </c>
    </row>
    <row r="21" spans="1:11" x14ac:dyDescent="0.25">
      <c r="A21" s="18" t="s">
        <v>148</v>
      </c>
      <c r="B21" s="16" t="s">
        <v>71</v>
      </c>
      <c r="C21" s="17" t="s">
        <v>109</v>
      </c>
      <c r="D21" s="17" t="s">
        <v>110</v>
      </c>
      <c r="E21" s="1"/>
      <c r="F21" s="16" t="s">
        <v>55</v>
      </c>
      <c r="G21" s="17" t="s">
        <v>72</v>
      </c>
      <c r="H21" s="1"/>
      <c r="I21" s="16" t="s">
        <v>119</v>
      </c>
      <c r="K21" s="16" t="s">
        <v>33</v>
      </c>
    </row>
    <row r="22" spans="1:11" x14ac:dyDescent="0.25">
      <c r="B22" s="2" t="s">
        <v>57</v>
      </c>
      <c r="C22" s="19" t="s">
        <v>75</v>
      </c>
      <c r="D22" s="19" t="s">
        <v>75</v>
      </c>
      <c r="F22" s="2">
        <f>VLOOKUP(B22,Operations!$B$37:$D$56,2,FALSE)</f>
        <v>0</v>
      </c>
      <c r="G22" s="19" t="str">
        <f>VLOOKUP(B22,Operations!$B$37:$D$56,3,FALSE)</f>
        <v>00001</v>
      </c>
      <c r="I22" s="2" t="str">
        <f>F22&amp;G22&amp;DEC2BIN(C22, 5)&amp;DEC2BIN(D22, 5)</f>
        <v>0000010000000000</v>
      </c>
      <c r="K22" s="8" t="str">
        <f>BIN2HEX(LEFT(I22, 8), 2)&amp;BIN2HEX(RIGHT(I22, 8), 2)</f>
        <v>0400</v>
      </c>
    </row>
    <row r="23" spans="1:11" x14ac:dyDescent="0.25">
      <c r="B23" s="2" t="s">
        <v>59</v>
      </c>
      <c r="C23" s="19" t="s">
        <v>76</v>
      </c>
      <c r="D23" s="19" t="s">
        <v>75</v>
      </c>
      <c r="F23" s="2">
        <f>VLOOKUP(B23,Operations!$B$37:$D$56,2,FALSE)</f>
        <v>0</v>
      </c>
      <c r="G23" s="19" t="str">
        <f>VLOOKUP(B23,Operations!$B$37:$D$56,3,FALSE)</f>
        <v>00100</v>
      </c>
      <c r="I23" s="2" t="str">
        <f>F23&amp;G23&amp;DEC2BIN(C23, 5)&amp;DEC2BIN(D23, 5)</f>
        <v>0001000000100000</v>
      </c>
      <c r="K23" s="8" t="str">
        <f>BIN2HEX(LEFT(I23, 8), 2)&amp;BIN2HEX(RIGHT(I23, 8), 2)</f>
        <v>1020</v>
      </c>
    </row>
    <row r="24" spans="1:11" x14ac:dyDescent="0.25">
      <c r="B24" s="2" t="s">
        <v>58</v>
      </c>
      <c r="C24" s="19" t="s">
        <v>76</v>
      </c>
      <c r="D24" s="19" t="s">
        <v>76</v>
      </c>
      <c r="F24" s="2">
        <f>VLOOKUP(B24,Operations!$B$37:$D$56,2,FALSE)</f>
        <v>0</v>
      </c>
      <c r="G24" s="19" t="str">
        <f>VLOOKUP(B24,Operations!$B$37:$D$56,3,FALSE)</f>
        <v>00011</v>
      </c>
      <c r="I24" s="2" t="str">
        <f>F24&amp;G24&amp;DEC2BIN(C24, 5)&amp;DEC2BIN(D24, 5)</f>
        <v>0000110000100001</v>
      </c>
      <c r="K24" s="8" t="str">
        <f>BIN2HEX(LEFT(I24, 8), 2)&amp;BIN2HEX(RIGHT(I24, 8), 2)</f>
        <v>0C21</v>
      </c>
    </row>
    <row r="25" spans="1:11" x14ac:dyDescent="0.25">
      <c r="B25" s="2" t="s">
        <v>59</v>
      </c>
      <c r="C25" s="19" t="s">
        <v>76</v>
      </c>
      <c r="D25" s="19" t="s">
        <v>75</v>
      </c>
      <c r="F25" s="2">
        <f>VLOOKUP(B25,Operations!$B$37:$D$56,2,FALSE)</f>
        <v>0</v>
      </c>
      <c r="G25" s="19" t="str">
        <f>VLOOKUP(B25,Operations!$B$37:$D$56,3,FALSE)</f>
        <v>00100</v>
      </c>
      <c r="I25" s="2" t="str">
        <f>F25&amp;G25&amp;DEC2BIN(C25, 5)&amp;DEC2BIN(D25, 5)</f>
        <v>0001000000100000</v>
      </c>
      <c r="K25" s="8" t="str">
        <f>BIN2HEX(LEFT(I25, 8), 2)&amp;BIN2HEX(RIGHT(I25, 8), 2)</f>
        <v>1020</v>
      </c>
    </row>
    <row r="27" spans="1:11" x14ac:dyDescent="0.25">
      <c r="A27" s="18" t="s">
        <v>111</v>
      </c>
      <c r="B27" s="16" t="s">
        <v>71</v>
      </c>
      <c r="C27" s="17" t="s">
        <v>109</v>
      </c>
      <c r="D27" s="17" t="s">
        <v>110</v>
      </c>
      <c r="E27" s="1"/>
      <c r="F27" s="16" t="s">
        <v>55</v>
      </c>
      <c r="G27" s="17" t="s">
        <v>72</v>
      </c>
      <c r="H27" s="1"/>
      <c r="I27" s="16" t="s">
        <v>119</v>
      </c>
      <c r="K27" s="16" t="s">
        <v>33</v>
      </c>
    </row>
    <row r="28" spans="1:11" x14ac:dyDescent="0.25">
      <c r="B28" s="2" t="s">
        <v>57</v>
      </c>
      <c r="C28" s="19" t="s">
        <v>74</v>
      </c>
      <c r="D28" s="19" t="s">
        <v>74</v>
      </c>
      <c r="F28" s="2">
        <f>VLOOKUP(B28,Operations!$B$37:$D$56,2,FALSE)</f>
        <v>0</v>
      </c>
      <c r="G28" s="19" t="str">
        <f>VLOOKUP(B28,Operations!$B$37:$D$56,3,FALSE)</f>
        <v>00001</v>
      </c>
      <c r="I28" s="2" t="str">
        <f t="shared" ref="I28:I50" si="0">F28&amp;G28&amp;DEC2BIN(C28, 5)&amp;DEC2BIN(D28, 5)</f>
        <v>0000011111111111</v>
      </c>
      <c r="K28" s="8" t="str">
        <f t="shared" ref="K28:K50" si="1">BIN2HEX(LEFT(I28, 8), 2)&amp;BIN2HEX(RIGHT(I28, 8), 2)</f>
        <v>07FF</v>
      </c>
    </row>
    <row r="29" spans="1:11" x14ac:dyDescent="0.25">
      <c r="B29" s="2" t="s">
        <v>59</v>
      </c>
      <c r="C29" s="19" t="s">
        <v>74</v>
      </c>
      <c r="D29" s="19" t="s">
        <v>75</v>
      </c>
      <c r="F29" s="2">
        <f>VLOOKUP(B29,Operations!$B$37:$D$56,2,FALSE)</f>
        <v>0</v>
      </c>
      <c r="G29" s="19" t="str">
        <f>VLOOKUP(B29,Operations!$B$37:$D$56,3,FALSE)</f>
        <v>00100</v>
      </c>
      <c r="I29" s="2" t="str">
        <f t="shared" ref="I29" si="2">F29&amp;G29&amp;DEC2BIN(C29, 5)&amp;DEC2BIN(D29, 5)</f>
        <v>0001001111100000</v>
      </c>
      <c r="K29" s="8" t="str">
        <f t="shared" ref="K29" si="3">BIN2HEX(LEFT(I29, 8), 2)&amp;BIN2HEX(RIGHT(I29, 8), 2)</f>
        <v>13E0</v>
      </c>
    </row>
    <row r="30" spans="1:11" x14ac:dyDescent="0.25">
      <c r="B30" s="2" t="s">
        <v>60</v>
      </c>
      <c r="C30" s="19" t="s">
        <v>90</v>
      </c>
      <c r="D30" s="19" t="s">
        <v>75</v>
      </c>
      <c r="F30" s="2">
        <f>VLOOKUP(B30,Operations!$B$37:$D$56,2,FALSE)</f>
        <v>1</v>
      </c>
      <c r="G30" s="19" t="str">
        <f>VLOOKUP(B30,Operations!$B$37:$D$56,3,FALSE)</f>
        <v>00100</v>
      </c>
      <c r="I30" s="2" t="str">
        <f>F30&amp;G30&amp;DEC2BIN(C30, 5)&amp;DEC2BIN(D30, 5)</f>
        <v>1001001111000000</v>
      </c>
      <c r="K30" s="8" t="str">
        <f>BIN2HEX(LEFT(I30, 8), 2)&amp;BIN2HEX(RIGHT(I30, 8), 2)</f>
        <v>93C0</v>
      </c>
    </row>
    <row r="31" spans="1:11" x14ac:dyDescent="0.25">
      <c r="B31" s="2" t="s">
        <v>73</v>
      </c>
      <c r="C31" s="19" t="s">
        <v>74</v>
      </c>
      <c r="D31" s="19" t="s">
        <v>74</v>
      </c>
      <c r="F31" s="2">
        <f>VLOOKUP(B31,Operations!$B$37:$D$56,2,FALSE)</f>
        <v>1</v>
      </c>
      <c r="G31" s="19" t="str">
        <f>VLOOKUP(B31,Operations!$B$37:$D$56,3,FALSE)</f>
        <v>00001</v>
      </c>
      <c r="I31" s="2" t="str">
        <f t="shared" si="0"/>
        <v>1000011111111111</v>
      </c>
      <c r="K31" s="8" t="str">
        <f t="shared" si="1"/>
        <v>87FF</v>
      </c>
    </row>
    <row r="32" spans="1:11" x14ac:dyDescent="0.25">
      <c r="B32" s="2" t="s">
        <v>59</v>
      </c>
      <c r="C32" s="19" t="s">
        <v>187</v>
      </c>
      <c r="D32" s="19" t="s">
        <v>75</v>
      </c>
      <c r="F32" s="2">
        <f>VLOOKUP(B32,Operations!$B$37:$D$56,2,FALSE)</f>
        <v>0</v>
      </c>
      <c r="G32" s="19" t="str">
        <f>VLOOKUP(B32,Operations!$B$37:$D$56,3,FALSE)</f>
        <v>00100</v>
      </c>
      <c r="I32" s="2" t="str">
        <f t="shared" si="0"/>
        <v>0001001110100000</v>
      </c>
      <c r="K32" s="8" t="str">
        <f t="shared" si="1"/>
        <v>13A0</v>
      </c>
    </row>
    <row r="33" spans="2:11" x14ac:dyDescent="0.25">
      <c r="B33" s="2" t="s">
        <v>58</v>
      </c>
      <c r="C33" s="19" t="s">
        <v>187</v>
      </c>
      <c r="D33" s="19" t="s">
        <v>90</v>
      </c>
      <c r="F33" s="2">
        <f>VLOOKUP(B33,Operations!$B$37:$D$56,2,FALSE)</f>
        <v>0</v>
      </c>
      <c r="G33" s="19" t="str">
        <f>VLOOKUP(B33,Operations!$B$37:$D$56,3,FALSE)</f>
        <v>00011</v>
      </c>
      <c r="I33" s="2" t="str">
        <f t="shared" si="0"/>
        <v>0000111110111110</v>
      </c>
      <c r="K33" s="8" t="str">
        <f t="shared" si="1"/>
        <v>0FBE</v>
      </c>
    </row>
    <row r="34" spans="2:11" x14ac:dyDescent="0.25">
      <c r="B34" s="2" t="s">
        <v>59</v>
      </c>
      <c r="C34" s="19" t="s">
        <v>188</v>
      </c>
      <c r="D34" s="19" t="s">
        <v>75</v>
      </c>
      <c r="F34" s="2">
        <f>VLOOKUP(B34,Operations!$B$37:$D$56,2,FALSE)</f>
        <v>0</v>
      </c>
      <c r="G34" s="19" t="str">
        <f>VLOOKUP(B34,Operations!$B$37:$D$56,3,FALSE)</f>
        <v>00100</v>
      </c>
      <c r="I34" s="2" t="str">
        <f t="shared" si="0"/>
        <v>0001001110000000</v>
      </c>
      <c r="K34" s="8" t="str">
        <f t="shared" si="1"/>
        <v>1380</v>
      </c>
    </row>
    <row r="35" spans="2:11" x14ac:dyDescent="0.25">
      <c r="B35" s="2" t="s">
        <v>61</v>
      </c>
      <c r="C35" s="19" t="s">
        <v>202</v>
      </c>
      <c r="D35" s="19" t="s">
        <v>189</v>
      </c>
      <c r="F35" s="2">
        <f>VLOOKUP(B35,Operations!$B$37:$D$56,2,FALSE)</f>
        <v>0</v>
      </c>
      <c r="G35" s="19" t="str">
        <f>VLOOKUP(B35,Operations!$B$37:$D$56,3,FALSE)</f>
        <v>00101</v>
      </c>
      <c r="I35" s="2" t="str">
        <f t="shared" si="0"/>
        <v>0001010101001011</v>
      </c>
      <c r="K35" s="8" t="str">
        <f t="shared" si="1"/>
        <v>154B</v>
      </c>
    </row>
    <row r="36" spans="2:11" x14ac:dyDescent="0.25">
      <c r="B36" s="2" t="s">
        <v>63</v>
      </c>
      <c r="C36" s="19" t="s">
        <v>76</v>
      </c>
      <c r="D36" s="19" t="s">
        <v>100</v>
      </c>
      <c r="F36" s="2">
        <f>VLOOKUP(B36,Operations!$B$37:$D$56,2,FALSE)</f>
        <v>0</v>
      </c>
      <c r="G36" s="19" t="str">
        <f>VLOOKUP(B36,Operations!$B$37:$D$56,3,FALSE)</f>
        <v>00111</v>
      </c>
      <c r="I36" s="2" t="str">
        <f t="shared" si="0"/>
        <v>0001110000100101</v>
      </c>
      <c r="K36" s="8" t="str">
        <f t="shared" si="1"/>
        <v>1C25</v>
      </c>
    </row>
    <row r="37" spans="2:11" x14ac:dyDescent="0.25">
      <c r="B37" s="2" t="s">
        <v>141</v>
      </c>
      <c r="C37" s="19" t="s">
        <v>75</v>
      </c>
      <c r="D37" s="19" t="s">
        <v>75</v>
      </c>
      <c r="F37" s="2">
        <f>VLOOKUP(B37,Operations!$B$37:$D$56,2,FALSE)</f>
        <v>0</v>
      </c>
      <c r="G37" s="19" t="str">
        <f>VLOOKUP(B37,Operations!$B$37:$D$56,3,FALSE)</f>
        <v>01001</v>
      </c>
      <c r="I37" s="2" t="str">
        <f t="shared" ref="I37" si="4">F37&amp;G37&amp;DEC2BIN(C37, 5)&amp;DEC2BIN(D37, 5)</f>
        <v>0010010000000000</v>
      </c>
      <c r="K37" s="8" t="str">
        <f t="shared" ref="K37" si="5">BIN2HEX(LEFT(I37, 8), 2)&amp;BIN2HEX(RIGHT(I37, 8), 2)</f>
        <v>2400</v>
      </c>
    </row>
    <row r="38" spans="2:11" x14ac:dyDescent="0.25">
      <c r="B38" s="2" t="s">
        <v>64</v>
      </c>
      <c r="C38" s="19" t="s">
        <v>203</v>
      </c>
      <c r="D38" s="19" t="s">
        <v>75</v>
      </c>
      <c r="F38" s="2">
        <f>VLOOKUP(B38,Operations!$B$37:$D$56,2,FALSE)</f>
        <v>0</v>
      </c>
      <c r="G38" s="19" t="str">
        <f>VLOOKUP(B38,Operations!$B$37:$D$56,3,FALSE)</f>
        <v>01000</v>
      </c>
      <c r="I38" s="2" t="str">
        <f t="shared" si="0"/>
        <v>0010001100000000</v>
      </c>
      <c r="K38" s="8" t="str">
        <f t="shared" si="1"/>
        <v>2300</v>
      </c>
    </row>
    <row r="39" spans="2:11" x14ac:dyDescent="0.25">
      <c r="B39" s="2" t="s">
        <v>65</v>
      </c>
      <c r="C39" s="19" t="s">
        <v>74</v>
      </c>
      <c r="D39" s="19" t="s">
        <v>74</v>
      </c>
      <c r="F39" s="2">
        <f>VLOOKUP(B39,Operations!$B$37:$D$56,2,FALSE)</f>
        <v>0</v>
      </c>
      <c r="G39" s="19" t="str">
        <f>VLOOKUP(B39,Operations!$B$37:$D$56,3,FALSE)</f>
        <v>01010</v>
      </c>
      <c r="I39" s="2" t="str">
        <f t="shared" si="0"/>
        <v>0010101111111111</v>
      </c>
      <c r="K39" s="8" t="str">
        <f t="shared" si="1"/>
        <v>2BFF</v>
      </c>
    </row>
    <row r="40" spans="2:11" x14ac:dyDescent="0.25">
      <c r="B40" s="2" t="s">
        <v>59</v>
      </c>
      <c r="C40" s="19" t="s">
        <v>204</v>
      </c>
      <c r="D40" s="19" t="s">
        <v>75</v>
      </c>
      <c r="F40" s="2">
        <f>VLOOKUP(B40,Operations!$B$37:$D$56,2,FALSE)</f>
        <v>0</v>
      </c>
      <c r="G40" s="19" t="str">
        <f>VLOOKUP(B40,Operations!$B$37:$D$56,3,FALSE)</f>
        <v>00100</v>
      </c>
      <c r="I40" s="2" t="str">
        <f t="shared" ref="I40" si="6">F40&amp;G40&amp;DEC2BIN(C40, 5)&amp;DEC2BIN(D40, 5)</f>
        <v>0001001011100000</v>
      </c>
      <c r="K40" s="8" t="str">
        <f t="shared" ref="K40" si="7">BIN2HEX(LEFT(I40, 8), 2)&amp;BIN2HEX(RIGHT(I40, 8), 2)</f>
        <v>12E0</v>
      </c>
    </row>
    <row r="41" spans="2:11" x14ac:dyDescent="0.25">
      <c r="B41" s="2" t="s">
        <v>66</v>
      </c>
      <c r="C41" s="19" t="s">
        <v>74</v>
      </c>
      <c r="D41" s="19" t="s">
        <v>74</v>
      </c>
      <c r="F41" s="2">
        <f>VLOOKUP(B41,Operations!$B$37:$D$56,2,FALSE)</f>
        <v>0</v>
      </c>
      <c r="G41" s="19" t="str">
        <f>VLOOKUP(B41,Operations!$B$37:$D$56,3,FALSE)</f>
        <v>01011</v>
      </c>
      <c r="I41" s="2" t="str">
        <f t="shared" si="0"/>
        <v>0010111111111111</v>
      </c>
      <c r="K41" s="8" t="str">
        <f t="shared" si="1"/>
        <v>2FFF</v>
      </c>
    </row>
    <row r="42" spans="2:11" x14ac:dyDescent="0.25">
      <c r="B42" s="2" t="s">
        <v>59</v>
      </c>
      <c r="C42" s="19" t="s">
        <v>205</v>
      </c>
      <c r="D42" s="19" t="s">
        <v>75</v>
      </c>
      <c r="F42" s="2">
        <f>VLOOKUP(B42,Operations!$B$37:$D$56,2,FALSE)</f>
        <v>0</v>
      </c>
      <c r="G42" s="19" t="str">
        <f>VLOOKUP(B42,Operations!$B$37:$D$56,3,FALSE)</f>
        <v>00100</v>
      </c>
      <c r="I42" s="2" t="str">
        <f t="shared" si="0"/>
        <v>0001001011000000</v>
      </c>
      <c r="K42" s="8" t="str">
        <f t="shared" si="1"/>
        <v>12C0</v>
      </c>
    </row>
    <row r="43" spans="2:11" x14ac:dyDescent="0.25">
      <c r="B43" s="2" t="s">
        <v>67</v>
      </c>
      <c r="C43" s="19" t="s">
        <v>74</v>
      </c>
      <c r="D43" s="19" t="s">
        <v>74</v>
      </c>
      <c r="F43" s="2">
        <f>VLOOKUP(B43,Operations!$B$37:$D$56,2,FALSE)</f>
        <v>0</v>
      </c>
      <c r="G43" s="19" t="str">
        <f>VLOOKUP(B43,Operations!$B$37:$D$56,3,FALSE)</f>
        <v>01100</v>
      </c>
      <c r="I43" s="2" t="str">
        <f t="shared" si="0"/>
        <v>0011001111111111</v>
      </c>
      <c r="K43" s="8" t="str">
        <f t="shared" si="1"/>
        <v>33FF</v>
      </c>
    </row>
    <row r="44" spans="2:11" x14ac:dyDescent="0.25">
      <c r="B44" s="2" t="s">
        <v>59</v>
      </c>
      <c r="C44" s="19" t="s">
        <v>206</v>
      </c>
      <c r="D44" s="19" t="s">
        <v>75</v>
      </c>
      <c r="F44" s="2">
        <f>VLOOKUP(B44,Operations!$B$37:$D$56,2,FALSE)</f>
        <v>0</v>
      </c>
      <c r="G44" s="19" t="str">
        <f>VLOOKUP(B44,Operations!$B$37:$D$56,3,FALSE)</f>
        <v>00100</v>
      </c>
      <c r="I44" s="2" t="str">
        <f t="shared" si="0"/>
        <v>0001001010100000</v>
      </c>
      <c r="K44" s="8" t="str">
        <f t="shared" si="1"/>
        <v>12A0</v>
      </c>
    </row>
    <row r="45" spans="2:11" x14ac:dyDescent="0.25">
      <c r="B45" s="2" t="s">
        <v>68</v>
      </c>
      <c r="C45" s="19" t="s">
        <v>74</v>
      </c>
      <c r="D45" s="19" t="s">
        <v>74</v>
      </c>
      <c r="F45" s="2">
        <f>VLOOKUP(B45,Operations!$B$37:$D$56,2,FALSE)</f>
        <v>0</v>
      </c>
      <c r="G45" s="19" t="str">
        <f>VLOOKUP(B45,Operations!$B$37:$D$56,3,FALSE)</f>
        <v>01101</v>
      </c>
      <c r="I45" s="2" t="str">
        <f t="shared" si="0"/>
        <v>0011011111111111</v>
      </c>
      <c r="K45" s="8" t="str">
        <f t="shared" si="1"/>
        <v>37FF</v>
      </c>
    </row>
    <row r="46" spans="2:11" x14ac:dyDescent="0.25">
      <c r="B46" s="2" t="s">
        <v>59</v>
      </c>
      <c r="C46" s="19" t="s">
        <v>207</v>
      </c>
      <c r="D46" s="19" t="s">
        <v>75</v>
      </c>
      <c r="F46" s="2">
        <f>VLOOKUP(B46,Operations!$B$37:$D$56,2,FALSE)</f>
        <v>0</v>
      </c>
      <c r="G46" s="19" t="str">
        <f>VLOOKUP(B46,Operations!$B$37:$D$56,3,FALSE)</f>
        <v>00100</v>
      </c>
      <c r="I46" s="2" t="str">
        <f t="shared" ref="I46" si="8">F46&amp;G46&amp;DEC2BIN(C46, 5)&amp;DEC2BIN(D46, 5)</f>
        <v>0001001010000000</v>
      </c>
      <c r="K46" s="8" t="str">
        <f t="shared" ref="K46" si="9">BIN2HEX(LEFT(I46, 8), 2)&amp;BIN2HEX(RIGHT(I46, 8), 2)</f>
        <v>1280</v>
      </c>
    </row>
    <row r="47" spans="2:11" x14ac:dyDescent="0.25">
      <c r="B47" s="2" t="s">
        <v>69</v>
      </c>
      <c r="C47" s="19" t="s">
        <v>75</v>
      </c>
      <c r="D47" s="19" t="s">
        <v>75</v>
      </c>
      <c r="F47" s="2">
        <f>VLOOKUP(B47,Operations!$B$37:$D$56,2,FALSE)</f>
        <v>0</v>
      </c>
      <c r="G47" s="19" t="str">
        <f>VLOOKUP(B47,Operations!$B$37:$D$56,3,FALSE)</f>
        <v>01110</v>
      </c>
      <c r="I47" s="2" t="str">
        <f t="shared" si="0"/>
        <v>0011100000000000</v>
      </c>
      <c r="K47" s="8" t="str">
        <f t="shared" si="1"/>
        <v>3800</v>
      </c>
    </row>
    <row r="48" spans="2:11" x14ac:dyDescent="0.25">
      <c r="B48" s="2" t="s">
        <v>175</v>
      </c>
      <c r="C48" s="19" t="s">
        <v>76</v>
      </c>
      <c r="D48" s="19" t="s">
        <v>75</v>
      </c>
      <c r="F48" s="2">
        <f>VLOOKUP(B48,Operations!$B$37:$D$56,2,FALSE)</f>
        <v>0</v>
      </c>
      <c r="G48" s="19" t="str">
        <f>VLOOKUP(B48,Operations!$B$37:$D$56,3,FALSE)</f>
        <v>00010</v>
      </c>
      <c r="I48" s="2" t="str">
        <f t="shared" si="0"/>
        <v>0000100000100000</v>
      </c>
      <c r="K48" s="8" t="str">
        <f t="shared" si="1"/>
        <v>0820</v>
      </c>
    </row>
    <row r="49" spans="1:11" x14ac:dyDescent="0.25">
      <c r="B49" s="2" t="s">
        <v>62</v>
      </c>
      <c r="C49" s="19" t="s">
        <v>89</v>
      </c>
      <c r="D49" s="19" t="s">
        <v>184</v>
      </c>
      <c r="F49" s="2">
        <f>VLOOKUP(B49,Operations!$B$37:$D$56,2,FALSE)</f>
        <v>0</v>
      </c>
      <c r="G49" s="19" t="str">
        <f>VLOOKUP(B49,Operations!$B$37:$D$56,3,FALSE)</f>
        <v>00110</v>
      </c>
      <c r="I49" s="2" t="str">
        <f t="shared" ref="I49" si="10">F49&amp;G49&amp;DEC2BIN(C49, 5)&amp;DEC2BIN(D49, 5)</f>
        <v>0001100001001000</v>
      </c>
      <c r="K49" s="8" t="str">
        <f t="shared" ref="K49" si="11">BIN2HEX(LEFT(I49, 8), 2)&amp;BIN2HEX(RIGHT(I49, 8), 2)</f>
        <v>1848</v>
      </c>
    </row>
    <row r="50" spans="1:11" x14ac:dyDescent="0.25">
      <c r="B50" s="2" t="s">
        <v>165</v>
      </c>
      <c r="C50" s="19" t="s">
        <v>75</v>
      </c>
      <c r="D50" s="19" t="s">
        <v>74</v>
      </c>
      <c r="F50" s="2">
        <f>VLOOKUP(B50,Operations!$B$37:$D$56,2,FALSE)</f>
        <v>0</v>
      </c>
      <c r="G50" s="19" t="str">
        <f>VLOOKUP(B50,Operations!$B$37:$D$56,3,FALSE)</f>
        <v>01111</v>
      </c>
      <c r="I50" s="2" t="str">
        <f t="shared" si="0"/>
        <v>0011110000011111</v>
      </c>
      <c r="K50" s="8" t="str">
        <f t="shared" si="1"/>
        <v>3C1F</v>
      </c>
    </row>
    <row r="51" spans="1:11" x14ac:dyDescent="0.25">
      <c r="B51" s="2" t="s">
        <v>178</v>
      </c>
      <c r="C51" s="19" t="s">
        <v>75</v>
      </c>
      <c r="D51" s="19" t="s">
        <v>188</v>
      </c>
      <c r="F51" s="2">
        <f>VLOOKUP(B51,Operations!$B$37:$D$56,2,FALSE)</f>
        <v>1</v>
      </c>
      <c r="G51" s="19" t="str">
        <f>VLOOKUP(B51,Operations!$B$37:$D$56,3,FALSE)</f>
        <v>01111</v>
      </c>
      <c r="I51" s="2" t="str">
        <f t="shared" ref="I51:I52" si="12">F51&amp;G51&amp;DEC2BIN(C51, 5)&amp;DEC2BIN(D51, 5)</f>
        <v>1011110000011100</v>
      </c>
      <c r="K51" s="8" t="str">
        <f t="shared" ref="K51:K52" si="13">BIN2HEX(LEFT(I51, 8), 2)&amp;BIN2HEX(RIGHT(I51, 8), 2)</f>
        <v>BC1C</v>
      </c>
    </row>
    <row r="52" spans="1:11" x14ac:dyDescent="0.25">
      <c r="B52" s="2" t="s">
        <v>64</v>
      </c>
      <c r="C52" s="19" t="s">
        <v>208</v>
      </c>
      <c r="D52" s="19" t="s">
        <v>75</v>
      </c>
      <c r="F52" s="2">
        <v>1</v>
      </c>
      <c r="G52" s="19" t="str">
        <f>VLOOKUP(B52,Operations!$B$37:$D$56,3,FALSE)</f>
        <v>01000</v>
      </c>
      <c r="I52" s="2" t="str">
        <f t="shared" si="12"/>
        <v>1010001000000000</v>
      </c>
      <c r="K52" s="8" t="str">
        <f t="shared" si="13"/>
        <v>A200</v>
      </c>
    </row>
    <row r="53" spans="1:11" x14ac:dyDescent="0.25">
      <c r="B53" s="2" t="s">
        <v>70</v>
      </c>
      <c r="C53" s="19" t="s">
        <v>75</v>
      </c>
      <c r="D53" s="19" t="s">
        <v>75</v>
      </c>
      <c r="F53" s="2">
        <f>VLOOKUP(B53,Operations!$B$37:$D$56,2,FALSE)</f>
        <v>1</v>
      </c>
      <c r="G53" s="19" t="str">
        <f>VLOOKUP(B53,Operations!$B$37:$D$56,3,FALSE)</f>
        <v>01110</v>
      </c>
      <c r="I53" s="2" t="str">
        <f>F53&amp;G53&amp;DEC2BIN(C53, 5)&amp;DEC2BIN(D53, 5)</f>
        <v>1011100000000000</v>
      </c>
      <c r="K53" s="8" t="str">
        <f>BIN2HEX(LEFT(I53, 8), 2)&amp;BIN2HEX(RIGHT(I53, 8), 2)</f>
        <v>B800</v>
      </c>
    </row>
    <row r="55" spans="1:11" x14ac:dyDescent="0.25">
      <c r="B55" s="1" t="s">
        <v>147</v>
      </c>
      <c r="D55" t="str" cm="1">
        <f t="array" ref="D55">_xlfn.CONCAT(K28:K53&amp;" ")</f>
        <v xml:space="preserve">07FF 13E0 93C0 87FF 13A0 0FBE 1380 154B 1C25 2400 2300 2BFF 12E0 2FFF 12C0 33FF 12A0 37FF 1280 3800 0820 1848 3C1F BC1C A200 B800 </v>
      </c>
    </row>
    <row r="57" spans="1:11" x14ac:dyDescent="0.25">
      <c r="A57">
        <v>30</v>
      </c>
      <c r="B57">
        <v>31</v>
      </c>
      <c r="C57">
        <v>29</v>
      </c>
      <c r="D57" t="s">
        <v>90</v>
      </c>
      <c r="E57">
        <v>31</v>
      </c>
    </row>
    <row r="59" spans="1:11" x14ac:dyDescent="0.25">
      <c r="A59" s="18" t="s">
        <v>190</v>
      </c>
      <c r="B59" s="16" t="s">
        <v>71</v>
      </c>
      <c r="C59" s="17" t="s">
        <v>109</v>
      </c>
      <c r="D59" s="17" t="s">
        <v>110</v>
      </c>
      <c r="E59" s="1"/>
      <c r="F59" s="16" t="s">
        <v>55</v>
      </c>
      <c r="G59" s="17" t="s">
        <v>72</v>
      </c>
      <c r="H59" s="1"/>
      <c r="I59" s="16" t="s">
        <v>119</v>
      </c>
      <c r="K59" s="16" t="s">
        <v>33</v>
      </c>
    </row>
    <row r="60" spans="1:11" x14ac:dyDescent="0.25">
      <c r="B60" s="2" t="s">
        <v>57</v>
      </c>
      <c r="C60" s="19" t="s">
        <v>90</v>
      </c>
      <c r="D60" s="19" t="s">
        <v>74</v>
      </c>
      <c r="F60" s="2">
        <f>VLOOKUP(B60,Operations!$B$37:$D$56,2,FALSE)</f>
        <v>0</v>
      </c>
      <c r="G60" s="19" t="str">
        <f>VLOOKUP(B60,Operations!$B$37:$D$56,3,FALSE)</f>
        <v>00001</v>
      </c>
      <c r="I60" s="2" t="str">
        <f t="shared" ref="I60:I67" si="14">F60&amp;G60&amp;DEC2BIN(C60, 5)&amp;DEC2BIN(D60, 5)</f>
        <v>0000011111011111</v>
      </c>
      <c r="K60" s="8" t="str">
        <f t="shared" ref="K60:K67" si="15">BIN2HEX(LEFT(I60, 8), 2)&amp;BIN2HEX(RIGHT(I60, 8), 2)</f>
        <v>07DF</v>
      </c>
    </row>
    <row r="61" spans="1:11" x14ac:dyDescent="0.25">
      <c r="B61" s="2" t="s">
        <v>59</v>
      </c>
      <c r="C61" s="19" t="s">
        <v>187</v>
      </c>
      <c r="D61" s="19" t="s">
        <v>75</v>
      </c>
      <c r="F61" s="2">
        <f>VLOOKUP(B61,Operations!$B$37:$D$56,2,FALSE)</f>
        <v>0</v>
      </c>
      <c r="G61" s="19" t="str">
        <f>VLOOKUP(B61,Operations!$B$37:$D$56,3,FALSE)</f>
        <v>00100</v>
      </c>
      <c r="I61" s="2" t="str">
        <f t="shared" si="14"/>
        <v>0001001110100000</v>
      </c>
      <c r="K61" s="8" t="str">
        <f t="shared" si="15"/>
        <v>13A0</v>
      </c>
    </row>
    <row r="62" spans="1:11" x14ac:dyDescent="0.25">
      <c r="B62" s="2" t="s">
        <v>178</v>
      </c>
      <c r="C62" s="19" t="s">
        <v>74</v>
      </c>
      <c r="D62" s="19" t="s">
        <v>187</v>
      </c>
      <c r="F62" s="2">
        <f>VLOOKUP(B62,Operations!$B$37:$D$56,2,FALSE)</f>
        <v>1</v>
      </c>
      <c r="G62" s="19" t="str">
        <f>VLOOKUP(B62,Operations!$B$37:$D$56,3,FALSE)</f>
        <v>01111</v>
      </c>
      <c r="I62" s="2" t="str">
        <f t="shared" si="14"/>
        <v>1011111111111101</v>
      </c>
      <c r="K62" s="8" t="str">
        <f t="shared" si="15"/>
        <v>BFFD</v>
      </c>
    </row>
    <row r="63" spans="1:11" x14ac:dyDescent="0.25">
      <c r="B63" s="2" t="s">
        <v>58</v>
      </c>
      <c r="C63" s="19" t="s">
        <v>90</v>
      </c>
      <c r="D63" s="19" t="s">
        <v>74</v>
      </c>
      <c r="F63" s="2">
        <f>VLOOKUP(B63,Operations!$B$37:$D$56,2,FALSE)</f>
        <v>0</v>
      </c>
      <c r="G63" s="19" t="str">
        <f>VLOOKUP(B63,Operations!$B$37:$D$56,3,FALSE)</f>
        <v>00011</v>
      </c>
      <c r="I63" s="2" t="str">
        <f t="shared" si="14"/>
        <v>0000111111011111</v>
      </c>
      <c r="K63" s="8" t="str">
        <f t="shared" si="15"/>
        <v>0FDF</v>
      </c>
    </row>
    <row r="64" spans="1:11" x14ac:dyDescent="0.25">
      <c r="B64" s="2" t="s">
        <v>59</v>
      </c>
      <c r="C64" s="19" t="s">
        <v>90</v>
      </c>
      <c r="D64" s="19" t="s">
        <v>75</v>
      </c>
      <c r="F64" s="2">
        <f>VLOOKUP(B64,Operations!$B$37:$D$56,2,FALSE)</f>
        <v>0</v>
      </c>
      <c r="G64" s="19" t="str">
        <f>VLOOKUP(B64,Operations!$B$37:$D$56,3,FALSE)</f>
        <v>00100</v>
      </c>
      <c r="I64" s="2" t="str">
        <f t="shared" si="14"/>
        <v>0001001111000000</v>
      </c>
      <c r="K64" s="8" t="str">
        <f t="shared" si="15"/>
        <v>13C0</v>
      </c>
    </row>
    <row r="65" spans="2:11" x14ac:dyDescent="0.25">
      <c r="B65" s="2" t="s">
        <v>165</v>
      </c>
      <c r="C65" s="19" t="s">
        <v>90</v>
      </c>
      <c r="D65" s="19" t="s">
        <v>90</v>
      </c>
      <c r="F65" s="2">
        <f>VLOOKUP(B65,Operations!$B$37:$D$56,2,FALSE)</f>
        <v>0</v>
      </c>
      <c r="G65" s="19" t="str">
        <f>VLOOKUP(B65,Operations!$B$37:$D$56,3,FALSE)</f>
        <v>01111</v>
      </c>
      <c r="I65" s="2" t="str">
        <f t="shared" si="14"/>
        <v>0011111111011110</v>
      </c>
      <c r="K65" s="8" t="str">
        <f t="shared" si="15"/>
        <v>3FDE</v>
      </c>
    </row>
    <row r="66" spans="2:11" x14ac:dyDescent="0.25">
      <c r="B66" s="2" t="s">
        <v>57</v>
      </c>
      <c r="C66" s="19" t="s">
        <v>90</v>
      </c>
      <c r="D66" s="19" t="s">
        <v>74</v>
      </c>
      <c r="F66" s="2">
        <f>VLOOKUP(B66,Operations!$B$37:$D$56,2,FALSE)</f>
        <v>0</v>
      </c>
      <c r="G66" s="19" t="str">
        <f>VLOOKUP(B66,Operations!$B$37:$D$56,3,FALSE)</f>
        <v>00001</v>
      </c>
      <c r="I66" s="2" t="str">
        <f t="shared" ref="I66" si="16">F66&amp;G66&amp;DEC2BIN(C66, 5)&amp;DEC2BIN(D66, 5)</f>
        <v>0000011111011111</v>
      </c>
      <c r="K66" s="8" t="str">
        <f t="shared" ref="K66" si="17">BIN2HEX(LEFT(I66, 8), 2)&amp;BIN2HEX(RIGHT(I66, 8), 2)</f>
        <v>07DF</v>
      </c>
    </row>
    <row r="67" spans="2:11" x14ac:dyDescent="0.25">
      <c r="B67" s="2" t="s">
        <v>59</v>
      </c>
      <c r="C67" s="19" t="s">
        <v>74</v>
      </c>
      <c r="D67" s="19" t="s">
        <v>75</v>
      </c>
      <c r="F67" s="2">
        <f>VLOOKUP(B67,Operations!$B$37:$D$56,2,FALSE)</f>
        <v>0</v>
      </c>
      <c r="G67" s="19" t="str">
        <f>VLOOKUP(B67,Operations!$B$37:$D$56,3,FALSE)</f>
        <v>00100</v>
      </c>
      <c r="I67" s="2" t="str">
        <f t="shared" si="14"/>
        <v>0001001111100000</v>
      </c>
      <c r="K67" s="8" t="str">
        <f t="shared" si="15"/>
        <v>13E0</v>
      </c>
    </row>
    <row r="69" spans="2:11" x14ac:dyDescent="0.25">
      <c r="B69" s="1" t="s">
        <v>147</v>
      </c>
      <c r="D69" t="str" cm="1">
        <f t="array" ref="D69">_xlfn.CONCAT(K60:K67&amp;" ")</f>
        <v xml:space="preserve">07DF 13A0 BFFD 0FDF 13C0 3FDE 07DF 13E0 </v>
      </c>
    </row>
    <row r="71" spans="2:11" x14ac:dyDescent="0.25">
      <c r="B71" s="1"/>
    </row>
    <row r="72" spans="2:11" x14ac:dyDescent="0.25">
      <c r="B72" s="1" t="s">
        <v>201</v>
      </c>
      <c r="C72" s="23">
        <v>37</v>
      </c>
    </row>
    <row r="73" spans="2:11" x14ac:dyDescent="0.25">
      <c r="B73" s="1" t="s">
        <v>200</v>
      </c>
      <c r="C73" s="23">
        <v>8</v>
      </c>
    </row>
    <row r="74" spans="2:11" x14ac:dyDescent="0.25">
      <c r="B74" s="1" t="s">
        <v>197</v>
      </c>
      <c r="C74" s="23" t="str">
        <f>DEC2HEX(HEX2DEC(C72)+HEX2DEC(C73), 4)</f>
        <v>003F</v>
      </c>
    </row>
    <row r="75" spans="2:11" x14ac:dyDescent="0.25">
      <c r="B75" s="1" t="s">
        <v>198</v>
      </c>
      <c r="C75" s="23" t="str">
        <f>DEC2HEX(HEX2DEC(C72)*HEX2DEC(C74), 4)</f>
        <v>0D89</v>
      </c>
    </row>
    <row r="76" spans="2:11" x14ac:dyDescent="0.25">
      <c r="B76" s="1" t="s">
        <v>199</v>
      </c>
      <c r="C76" s="23" t="str">
        <f>DEC2HEX(HEX2DEC(C75)+HEX2DEC(C74), 4)</f>
        <v>0DC8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D1F3-F380-4EE9-B8DA-413C09630E8D}">
  <dimension ref="A1:U224"/>
  <sheetViews>
    <sheetView topLeftCell="A30" zoomScale="110" zoomScaleNormal="118" workbookViewId="0">
      <selection activeCell="E36" sqref="E36"/>
    </sheetView>
  </sheetViews>
  <sheetFormatPr defaultRowHeight="15" x14ac:dyDescent="0.25"/>
  <cols>
    <col min="1" max="1" width="3.42578125" bestFit="1" customWidth="1"/>
    <col min="2" max="2" width="16" bestFit="1" customWidth="1"/>
    <col min="3" max="3" width="6.5703125" bestFit="1" customWidth="1"/>
    <col min="4" max="19" width="12.85546875" customWidth="1"/>
  </cols>
  <sheetData>
    <row r="1" spans="1:21" ht="26.25" x14ac:dyDescent="0.4">
      <c r="D1" s="13" t="s">
        <v>94</v>
      </c>
      <c r="H1" s="13">
        <f>COUNTIF(D3:S3, "&gt;0")</f>
        <v>2</v>
      </c>
      <c r="I1" s="13" t="s">
        <v>145</v>
      </c>
    </row>
    <row r="2" spans="1:21" x14ac:dyDescent="0.25">
      <c r="A2" s="3" t="s">
        <v>35</v>
      </c>
      <c r="B2" s="3"/>
      <c r="C2" s="3" t="s">
        <v>36</v>
      </c>
      <c r="D2" s="3" t="s">
        <v>149</v>
      </c>
      <c r="E2" s="3" t="s">
        <v>150</v>
      </c>
      <c r="F2" s="3" t="s">
        <v>151</v>
      </c>
      <c r="G2" s="3" t="s">
        <v>152</v>
      </c>
      <c r="H2" s="3" t="s">
        <v>153</v>
      </c>
      <c r="I2" s="3" t="s">
        <v>154</v>
      </c>
      <c r="J2" s="3" t="s">
        <v>155</v>
      </c>
      <c r="K2" s="3" t="s">
        <v>156</v>
      </c>
      <c r="L2" s="3" t="s">
        <v>157</v>
      </c>
      <c r="M2" s="3" t="s">
        <v>158</v>
      </c>
      <c r="N2" s="3" t="s">
        <v>159</v>
      </c>
      <c r="O2" s="3" t="s">
        <v>160</v>
      </c>
      <c r="P2" s="3" t="s">
        <v>161</v>
      </c>
      <c r="Q2" s="3" t="s">
        <v>162</v>
      </c>
      <c r="R2" s="3" t="s">
        <v>163</v>
      </c>
      <c r="S2" s="3" t="s">
        <v>164</v>
      </c>
      <c r="U2" s="1"/>
    </row>
    <row r="3" spans="1:21" x14ac:dyDescent="0.25">
      <c r="A3" s="3"/>
      <c r="B3" s="3" t="s">
        <v>36</v>
      </c>
      <c r="C3" s="3"/>
      <c r="D3" s="3">
        <f t="shared" ref="D3:S3" si="0">COUNTIF(D6:D53, TRUE)</f>
        <v>4</v>
      </c>
      <c r="E3" s="3">
        <f t="shared" si="0"/>
        <v>7</v>
      </c>
      <c r="F3" s="3">
        <f t="shared" si="0"/>
        <v>0</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c r="U3" s="1"/>
    </row>
    <row r="4" spans="1:21" x14ac:dyDescent="0.25">
      <c r="A4" s="3"/>
      <c r="B4" s="3" t="s">
        <v>33</v>
      </c>
      <c r="C4" s="3"/>
      <c r="D4" s="3" t="str">
        <f>BIN2HEX(LEFT(D55,8),2)&amp;BIN2HEX(MID(D55,9,8),2)&amp;BIN2HEX(MID(D55,17,8),2)&amp;BIN2HEX(MID(D55,25,8),2)&amp;BIN2HEX(MID(D55,33,8),2)&amp;BIN2HEX(MID(D55,41,8),2)</f>
        <v>081000000410</v>
      </c>
      <c r="E4" s="3" t="str">
        <f>BIN2HEX(LEFT(E55,8),2)&amp;BIN2HEX(MID(E55,9,8),2)&amp;BIN2HEX(MID(E55,17,8),2)&amp;BIN2HEX(MID(E55,25,8),2)&amp;BIN2HEX(MID(E55,33,8),2)&amp;BIN2HEX(MID(E55,41,8),2)</f>
        <v>00018003C800</v>
      </c>
      <c r="F4" s="3" t="str">
        <f>BIN2HEX(LEFT(F55,8),2)&amp;BIN2HEX(MID(F55,9,8),2)&amp;BIN2HEX(MID(F55,17,8),2)&amp;BIN2HEX(MID(F55,25,8),2)&amp;BIN2HEX(MID(F55,33,8),2)&amp;BIN2HEX(MID(F55,41,8),2)</f>
        <v>000000000000</v>
      </c>
      <c r="G4" s="3" t="str">
        <f>BIN2HEX(LEFT(G55,8),2)&amp;BIN2HEX(MID(G55,9,8),2)&amp;BIN2HEX(MID(G55,17,8),2)&amp;BIN2HEX(MID(G55,25,8),2)&amp;BIN2HEX(MID(G55,33,8),2)&amp;BIN2HEX(MID(G55,41,8),2)</f>
        <v>000000000000</v>
      </c>
      <c r="H4" s="3" t="str">
        <f>BIN2HEX(LEFT(H55,8),2)&amp;BIN2HEX(MID(H55,9,8),2)&amp;BIN2HEX(MID(H55,17,8),2)&amp;BIN2HEX(MID(H55,25,8),2)&amp;BIN2HEX(MID(H55,33,8),2)&amp;BIN2HEX(MID(H55,41,8),2)</f>
        <v>000000000000</v>
      </c>
      <c r="I4" s="3" t="str">
        <f t="shared" ref="I4:S4" si="1">BIN2HEX(LEFT(I55,8),2)&amp;BIN2HEX(MID(I55,9,8),2)&amp;BIN2HEX(MID(I55,17,8),2)&amp;BIN2HEX(MID(I55,25,8),2)&amp;BIN2HEX(MID(I55,33,8),2)&amp;BIN2HEX(MID(I55,41,8),2)</f>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21" x14ac:dyDescent="0.25">
      <c r="A5" s="3"/>
      <c r="B5" s="3"/>
      <c r="C5" s="3"/>
      <c r="D5" s="3" t="s">
        <v>191</v>
      </c>
      <c r="E5" s="3" t="s">
        <v>121</v>
      </c>
      <c r="F5" s="3"/>
      <c r="G5" s="3"/>
      <c r="H5" s="3"/>
      <c r="I5" s="3"/>
      <c r="J5" s="3"/>
      <c r="K5" s="3"/>
      <c r="L5" s="3"/>
      <c r="M5" s="3"/>
      <c r="N5" s="3"/>
      <c r="O5" s="3"/>
      <c r="P5" s="3"/>
      <c r="Q5" s="3"/>
      <c r="R5" s="3"/>
      <c r="S5" s="3"/>
      <c r="U5" s="1"/>
    </row>
    <row r="6" spans="1:21" x14ac:dyDescent="0.25">
      <c r="A6" s="3">
        <v>47</v>
      </c>
      <c r="B6" s="3" t="s">
        <v>180</v>
      </c>
      <c r="C6" s="3">
        <f t="shared" ref="C6:C53" si="2">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21" x14ac:dyDescent="0.25">
      <c r="A7" s="3">
        <v>46</v>
      </c>
      <c r="B7" s="3" t="s">
        <v>176</v>
      </c>
      <c r="C7" s="3">
        <f t="shared" si="2"/>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21" x14ac:dyDescent="0.25">
      <c r="A8" s="3">
        <v>45</v>
      </c>
      <c r="B8" s="3" t="s">
        <v>170</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21" x14ac:dyDescent="0.25">
      <c r="A9" s="3">
        <v>44</v>
      </c>
      <c r="B9" s="3" t="s">
        <v>169</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21" x14ac:dyDescent="0.25">
      <c r="A10" s="3">
        <v>43</v>
      </c>
      <c r="B10" s="3" t="s">
        <v>167</v>
      </c>
      <c r="C10" s="3">
        <f t="shared" si="2"/>
        <v>1</v>
      </c>
      <c r="D10" s="20" t="b">
        <v>1</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21" x14ac:dyDescent="0.25">
      <c r="A11" s="3">
        <v>42</v>
      </c>
      <c r="B11" s="3" t="s">
        <v>166</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21" x14ac:dyDescent="0.25">
      <c r="A12" s="3">
        <v>41</v>
      </c>
      <c r="B12" s="3" t="s">
        <v>135</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21" x14ac:dyDescent="0.25">
      <c r="A13" s="3">
        <v>40</v>
      </c>
      <c r="B13" s="3" t="s">
        <v>131</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21" x14ac:dyDescent="0.25">
      <c r="A14" s="3">
        <v>39</v>
      </c>
      <c r="B14" s="3" t="s">
        <v>173</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21" x14ac:dyDescent="0.25">
      <c r="A15" s="3">
        <v>38</v>
      </c>
      <c r="B15" s="3" t="s">
        <v>174</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21" x14ac:dyDescent="0.25">
      <c r="A16" s="3">
        <v>37</v>
      </c>
      <c r="B16" s="3" t="s">
        <v>181</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v>36</v>
      </c>
      <c r="B17" s="3" t="s">
        <v>128</v>
      </c>
      <c r="C17" s="3">
        <f t="shared" si="2"/>
        <v>1</v>
      </c>
      <c r="D17" s="21" t="b">
        <v>1</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v>35</v>
      </c>
      <c r="B18" s="3" t="s">
        <v>134</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v>34</v>
      </c>
      <c r="B19" s="3" t="s">
        <v>112</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v>33</v>
      </c>
      <c r="B20" s="3" t="s">
        <v>54</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v>32</v>
      </c>
      <c r="B21" s="3" t="s">
        <v>53</v>
      </c>
      <c r="C21" s="3">
        <f>COUNTIF(D21:S21, TRUE)</f>
        <v>1</v>
      </c>
      <c r="D21" s="7" t="b">
        <v>0</v>
      </c>
      <c r="E21" s="20" t="b">
        <v>1</v>
      </c>
      <c r="F21" s="7" t="b">
        <v>0</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v>31</v>
      </c>
      <c r="B22" s="3" t="s">
        <v>129</v>
      </c>
      <c r="C22" s="3">
        <f t="shared" si="2"/>
        <v>1</v>
      </c>
      <c r="D22" s="4" t="b">
        <v>0</v>
      </c>
      <c r="E22" s="20" t="b">
        <v>1</v>
      </c>
      <c r="F22" s="4" t="b">
        <v>0</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v>30</v>
      </c>
      <c r="B23" s="3" t="s">
        <v>177</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v>29</v>
      </c>
      <c r="B24" s="3" t="s">
        <v>130</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v>28</v>
      </c>
      <c r="B25" s="3" t="s">
        <v>28</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v>27</v>
      </c>
      <c r="B26" s="3" t="s">
        <v>137</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v>26</v>
      </c>
      <c r="B27" s="3" t="s">
        <v>136</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v>25</v>
      </c>
      <c r="B28" s="3" t="s">
        <v>21</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v>24</v>
      </c>
      <c r="B29" s="3" t="s">
        <v>20</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v>23</v>
      </c>
      <c r="B30" s="3" t="s">
        <v>19</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v>22</v>
      </c>
      <c r="B31" s="3" t="s">
        <v>18</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v>21</v>
      </c>
      <c r="B32" s="3" t="s">
        <v>15</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v>20</v>
      </c>
      <c r="B33" s="3" t="s">
        <v>17</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v>19</v>
      </c>
      <c r="B34" s="3" t="s">
        <v>16</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v>18</v>
      </c>
      <c r="B35" s="3" t="s">
        <v>14</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v>17</v>
      </c>
      <c r="B36" s="3" t="s">
        <v>27</v>
      </c>
      <c r="C36" s="3">
        <f t="shared" si="2"/>
        <v>1</v>
      </c>
      <c r="D36" s="7" t="b">
        <v>0</v>
      </c>
      <c r="E36" s="20" t="b">
        <v>1</v>
      </c>
      <c r="F36" s="7" t="b">
        <v>0</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v>16</v>
      </c>
      <c r="B37" s="3" t="s">
        <v>26</v>
      </c>
      <c r="C37" s="3">
        <f t="shared" si="2"/>
        <v>1</v>
      </c>
      <c r="D37" s="7" t="b">
        <v>0</v>
      </c>
      <c r="E37" s="20" t="b">
        <v>1</v>
      </c>
      <c r="F37" s="7" t="b">
        <v>0</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v>15</v>
      </c>
      <c r="B38" s="3" t="s">
        <v>25</v>
      </c>
      <c r="C38" s="3">
        <f t="shared" si="2"/>
        <v>1</v>
      </c>
      <c r="D38" s="4" t="b">
        <v>0</v>
      </c>
      <c r="E38" s="21" t="b">
        <v>1</v>
      </c>
      <c r="F38" s="4" t="b">
        <v>0</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v>14</v>
      </c>
      <c r="B39" s="3" t="s">
        <v>24</v>
      </c>
      <c r="C39" s="3">
        <f t="shared" si="2"/>
        <v>1</v>
      </c>
      <c r="D39" s="4" t="b">
        <v>0</v>
      </c>
      <c r="E39" s="20" t="b">
        <v>1</v>
      </c>
      <c r="F39" s="4" t="b">
        <v>0</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v>13</v>
      </c>
      <c r="B40" s="3" t="s">
        <v>13</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v>12</v>
      </c>
      <c r="B41" s="3" t="s">
        <v>12</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v>11</v>
      </c>
      <c r="B42" s="3" t="s">
        <v>120</v>
      </c>
      <c r="C42" s="3">
        <f t="shared" si="2"/>
        <v>1</v>
      </c>
      <c r="D42" s="7" t="b">
        <v>0</v>
      </c>
      <c r="E42" s="20" t="b">
        <v>1</v>
      </c>
      <c r="F42" s="7" t="b">
        <v>0</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v>10</v>
      </c>
      <c r="B43" s="3" t="s">
        <v>10</v>
      </c>
      <c r="C43" s="3">
        <f t="shared" si="2"/>
        <v>1</v>
      </c>
      <c r="D43" s="20" t="b">
        <v>1</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v>9</v>
      </c>
      <c r="B44" s="3" t="s">
        <v>9</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v>8</v>
      </c>
      <c r="B45" s="3" t="s">
        <v>8</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v>7</v>
      </c>
      <c r="B46" s="3" t="s">
        <v>7</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v>6</v>
      </c>
      <c r="B47" s="3" t="s">
        <v>6</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v>5</v>
      </c>
      <c r="B48" s="3" t="s">
        <v>5</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v>4</v>
      </c>
      <c r="B49" s="3" t="s">
        <v>4</v>
      </c>
      <c r="C49" s="3">
        <f t="shared" si="2"/>
        <v>1</v>
      </c>
      <c r="D49" s="20" t="b">
        <v>1</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v>3</v>
      </c>
      <c r="B50" s="3" t="s">
        <v>3</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v>2</v>
      </c>
      <c r="B51" s="3" t="s">
        <v>2</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v>1</v>
      </c>
      <c r="B52" s="5" t="s">
        <v>1</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v>0</v>
      </c>
      <c r="B53" s="3" t="s">
        <v>0</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000010000001000000000000000000000000010000010000</v>
      </c>
      <c r="E55" t="str" cm="1">
        <f t="array" ref="E55">_xlfn.CONCAT(IF(E6:E53, 1, 0))</f>
        <v>000000000000000110000000000000111100100000000000</v>
      </c>
      <c r="F55" t="str" cm="1">
        <f t="array" ref="F55">_xlfn.CONCAT(IF(F6:F53, 1, 0))</f>
        <v>000000000000000000000000000000000000000000000000</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081000000410 00018003C800 000000000000 000000000000 000000000000 000000000000 000000000000 000000000000 000000000000 000000000000 000000000000 000000000000 000000000000 000000000000 000000000000 000000000000 </v>
      </c>
    </row>
    <row r="224" spans="2:3" x14ac:dyDescent="0.25">
      <c r="B224" s="1"/>
      <c r="C224" s="1"/>
    </row>
  </sheetData>
  <sortState xmlns:xlrd2="http://schemas.microsoft.com/office/spreadsheetml/2017/richdata2" ref="A6:S53">
    <sortCondition descending="1" ref="A6:A53"/>
  </sortState>
  <phoneticPr fontId="2" type="noConversion"/>
  <conditionalFormatting sqref="C6:C53 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66BDC-8EA6-4666-A2C7-980E18D45525}">
  <dimension ref="A1:S224"/>
  <sheetViews>
    <sheetView topLeftCell="A34" zoomScale="126" zoomScaleNormal="100" workbookViewId="0">
      <selection activeCell="E4" sqref="E4"/>
    </sheetView>
  </sheetViews>
  <sheetFormatPr defaultRowHeight="15" x14ac:dyDescent="0.25"/>
  <cols>
    <col min="1" max="1" width="3.42578125" bestFit="1" customWidth="1"/>
    <col min="2" max="2" width="18" bestFit="1" customWidth="1"/>
    <col min="3" max="3" width="6.5703125" bestFit="1" customWidth="1"/>
    <col min="4" max="19" width="12.85546875" customWidth="1"/>
  </cols>
  <sheetData>
    <row r="1" spans="1:19" ht="26.25" x14ac:dyDescent="0.4">
      <c r="D1" s="13" t="s">
        <v>179</v>
      </c>
      <c r="H1" s="13">
        <f>COUNTIF(D3:S3, "&gt;0")</f>
        <v>3</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6</v>
      </c>
      <c r="E3" s="3">
        <f t="shared" si="0"/>
        <v>9</v>
      </c>
      <c r="F3" s="3">
        <f t="shared" si="0"/>
        <v>8</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BIN2HEX(LEFT(ALU!D55,8),2)&amp;BIN2HEX(MID(ALU!D55,9,8),2)&amp;BIN2HEX(MID(ALU!D55,17,8),2)&amp;BIN2HEX(MID(ALU!D55,25,8),2)&amp;BIN2HEX(MID(ALU!D55,33,8),2)&amp;BIN2HEX(MID(ALU!D55,41,8),2)</f>
        <v>300000000306</v>
      </c>
      <c r="E4" s="3" t="str">
        <f>BIN2HEX(LEFT(ALU!E55,8),2)&amp;BIN2HEX(MID(ALU!E55,9,8),2)&amp;BIN2HEX(MID(ALU!E55,17,8),2)&amp;BIN2HEX(MID(ALU!E55,25,8),2)&amp;BIN2HEX(MID(ALU!E55,33,8),2)&amp;BIN2HEX(MID(ALU!E55,41,8),2)</f>
        <v>881002803410</v>
      </c>
      <c r="F4" s="3" t="str">
        <f>BIN2HEX(LEFT(ALU!F55,8),2)&amp;BIN2HEX(MID(ALU!F55,9,8),2)&amp;BIN2HEX(MID(ALU!F55,17,8),2)&amp;BIN2HEX(MID(ALU!F55,25,8),2)&amp;BIN2HEX(MID(ALU!F55,33,8),2)&amp;BIN2HEX(MID(ALU!F55,41,8),2)</f>
        <v>00058003C800</v>
      </c>
      <c r="G4" s="3" t="str">
        <f>BIN2HEX(LEFT(ALU!G55,8),2)&amp;BIN2HEX(MID(ALU!G55,9,8),2)&amp;BIN2HEX(MID(ALU!G55,17,8),2)&amp;BIN2HEX(MID(ALU!G55,25,8),2)&amp;BIN2HEX(MID(ALU!G55,33,8),2)&amp;BIN2HEX(MID(ALU!G55,41,8),2)</f>
        <v>000000000000</v>
      </c>
      <c r="H4" s="3" t="str">
        <f>BIN2HEX(LEFT(ALU!H55,8),2)&amp;BIN2HEX(MID(ALU!H55,9,8),2)&amp;BIN2HEX(MID(ALU!H55,17,8),2)&amp;BIN2HEX(MID(ALU!H55,25,8),2)&amp;BIN2HEX(MID(ALU!H55,33,8),2)&amp;BIN2HEX(MID(ALU!H55,41,8),2)</f>
        <v>000000000000</v>
      </c>
      <c r="I4" s="3" t="str">
        <f>BIN2HEX(LEFT(ALU!I55,8),2)&amp;BIN2HEX(MID(ALU!I55,9,8),2)&amp;BIN2HEX(MID(ALU!I55,17,8),2)&amp;BIN2HEX(MID(ALU!I55,25,8),2)&amp;BIN2HEX(MID(ALU!I55,33,8),2)&amp;BIN2HEX(MID(ALU!I55,41,8),2)</f>
        <v>000000000000</v>
      </c>
      <c r="J4" s="3" t="str">
        <f>BIN2HEX(LEFT(ALU!J55,8),2)&amp;BIN2HEX(MID(ALU!J55,9,8),2)&amp;BIN2HEX(MID(ALU!J55,17,8),2)&amp;BIN2HEX(MID(ALU!J55,25,8),2)&amp;BIN2HEX(MID(ALU!J55,33,8),2)&amp;BIN2HEX(MID(ALU!J55,41,8),2)</f>
        <v>000000000000</v>
      </c>
      <c r="K4" s="3" t="str">
        <f>BIN2HEX(LEFT(ALU!K55,8),2)&amp;BIN2HEX(MID(ALU!K55,9,8),2)&amp;BIN2HEX(MID(ALU!K55,17,8),2)&amp;BIN2HEX(MID(ALU!K55,25,8),2)&amp;BIN2HEX(MID(ALU!K55,33,8),2)&amp;BIN2HEX(MID(ALU!K55,41,8),2)</f>
        <v>000000000000</v>
      </c>
      <c r="L4" s="3" t="str">
        <f>BIN2HEX(LEFT(ALU!L55,8),2)&amp;BIN2HEX(MID(ALU!L55,9,8),2)&amp;BIN2HEX(MID(ALU!L55,17,8),2)&amp;BIN2HEX(MID(ALU!L55,25,8),2)&amp;BIN2HEX(MID(ALU!L55,33,8),2)&amp;BIN2HEX(MID(ALU!L55,41,8),2)</f>
        <v>000000000000</v>
      </c>
      <c r="M4" s="3" t="str">
        <f>BIN2HEX(LEFT(ALU!M55,8),2)&amp;BIN2HEX(MID(ALU!M55,9,8),2)&amp;BIN2HEX(MID(ALU!M55,17,8),2)&amp;BIN2HEX(MID(ALU!M55,25,8),2)&amp;BIN2HEX(MID(ALU!M55,33,8),2)&amp;BIN2HEX(MID(ALU!M55,41,8),2)</f>
        <v>000000000000</v>
      </c>
      <c r="N4" s="3" t="str">
        <f>BIN2HEX(LEFT(ALU!N55,8),2)&amp;BIN2HEX(MID(ALU!N55,9,8),2)&amp;BIN2HEX(MID(ALU!N55,17,8),2)&amp;BIN2HEX(MID(ALU!N55,25,8),2)&amp;BIN2HEX(MID(ALU!N55,33,8),2)&amp;BIN2HEX(MID(ALU!N55,41,8),2)</f>
        <v>000000000000</v>
      </c>
      <c r="O4" s="3" t="str">
        <f>BIN2HEX(LEFT(ALU!O55,8),2)&amp;BIN2HEX(MID(ALU!O55,9,8),2)&amp;BIN2HEX(MID(ALU!O55,17,8),2)&amp;BIN2HEX(MID(ALU!O55,25,8),2)&amp;BIN2HEX(MID(ALU!O55,33,8),2)&amp;BIN2HEX(MID(ALU!O55,41,8),2)</f>
        <v>000000000000</v>
      </c>
      <c r="P4" s="3" t="str">
        <f>BIN2HEX(LEFT(ALU!P55,8),2)&amp;BIN2HEX(MID(ALU!P55,9,8),2)&amp;BIN2HEX(MID(ALU!P55,17,8),2)&amp;BIN2HEX(MID(ALU!P55,25,8),2)&amp;BIN2HEX(MID(ALU!P55,33,8),2)&amp;BIN2HEX(MID(ALU!P55,41,8),2)</f>
        <v>000000000000</v>
      </c>
      <c r="Q4" s="3" t="str">
        <f>BIN2HEX(LEFT(ALU!Q55,8),2)&amp;BIN2HEX(MID(ALU!Q55,9,8),2)&amp;BIN2HEX(MID(ALU!Q55,17,8),2)&amp;BIN2HEX(MID(ALU!Q55,25,8),2)&amp;BIN2HEX(MID(ALU!Q55,33,8),2)&amp;BIN2HEX(MID(ALU!Q55,41,8),2)</f>
        <v>000000000000</v>
      </c>
      <c r="R4" s="3" t="str">
        <f>BIN2HEX(LEFT(ALU!R55,8),2)&amp;BIN2HEX(MID(ALU!R55,9,8),2)&amp;BIN2HEX(MID(ALU!R55,17,8),2)&amp;BIN2HEX(MID(ALU!R55,25,8),2)&amp;BIN2HEX(MID(ALU!R55,33,8),2)&amp;BIN2HEX(MID(ALU!R55,41,8),2)</f>
        <v>000000000000</v>
      </c>
      <c r="S4" s="3" t="str">
        <f>BIN2HEX(LEFT(ALU!S55,8),2)&amp;BIN2HEX(MID(ALU!S55,9,8),2)&amp;BIN2HEX(MID(ALU!S55,17,8),2)&amp;BIN2HEX(MID(ALU!S55,25,8),2)&amp;BIN2HEX(MID(ALU!S55,33,8),2)&amp;BIN2HEX(MID(ALU!S55,41,8),2)</f>
        <v>000000000000</v>
      </c>
    </row>
    <row r="5" spans="1:19" x14ac:dyDescent="0.25">
      <c r="A5" s="3" t="str">
        <f>IF(INIT!A5&lt;&gt;"", INIT!A5, "")</f>
        <v/>
      </c>
      <c r="B5" s="3" t="str">
        <f>IF(INIT!B5&lt;&gt;"", INIT!B5, "")</f>
        <v/>
      </c>
      <c r="C5" s="3"/>
      <c r="D5" s="3" t="s">
        <v>192</v>
      </c>
      <c r="E5" s="3" t="s">
        <v>193</v>
      </c>
      <c r="F5" s="3" t="s">
        <v>186</v>
      </c>
      <c r="G5" s="3"/>
      <c r="H5" s="3"/>
      <c r="I5" s="3"/>
      <c r="J5" s="3"/>
      <c r="K5" s="3"/>
      <c r="L5" s="3"/>
      <c r="M5" s="3"/>
      <c r="N5" s="3"/>
      <c r="O5" s="3"/>
      <c r="P5" s="3"/>
      <c r="Q5" s="3"/>
      <c r="R5" s="3"/>
      <c r="S5" s="3"/>
    </row>
    <row r="6" spans="1:19" x14ac:dyDescent="0.25">
      <c r="A6" s="3">
        <f>IF(INIT!A6&lt;&gt;"", INIT!A6, "")</f>
        <v>47</v>
      </c>
      <c r="B6" s="3" t="str">
        <f>IF(INIT!B6&lt;&gt;"", INIT!B6, "")</f>
        <v>Reg_Sel_OE</v>
      </c>
      <c r="C6" s="3">
        <f t="shared" ref="C6:C53" si="1">COUNTIF(D6:S6, TRUE)</f>
        <v>1</v>
      </c>
      <c r="D6" s="4" t="b">
        <v>0</v>
      </c>
      <c r="E6" s="4" t="b">
        <v>1</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si="1"/>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1"/>
        <v>1</v>
      </c>
      <c r="D8" s="4" t="b">
        <v>1</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1"/>
        <v>1</v>
      </c>
      <c r="D9" s="4" t="b">
        <v>1</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1"/>
        <v>1</v>
      </c>
      <c r="D10" s="7" t="b">
        <v>0</v>
      </c>
      <c r="E10" s="20" t="b">
        <v>1</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1"/>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1"/>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1"/>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1"/>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1"/>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1"/>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1"/>
        <v>1</v>
      </c>
      <c r="D17" s="4" t="b">
        <v>0</v>
      </c>
      <c r="E17" s="21" t="b">
        <v>1</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1"/>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1"/>
        <v>1</v>
      </c>
      <c r="D19" s="7" t="b">
        <v>0</v>
      </c>
      <c r="E19" s="7" t="b">
        <v>0</v>
      </c>
      <c r="F19" s="7" t="b">
        <v>1</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1"/>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 t="shared" si="1"/>
        <v>1</v>
      </c>
      <c r="D21" s="7" t="b">
        <v>0</v>
      </c>
      <c r="E21" s="7" t="b">
        <v>0</v>
      </c>
      <c r="F21" s="20" t="b">
        <v>1</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1"/>
        <v>1</v>
      </c>
      <c r="D22" s="4" t="b">
        <v>0</v>
      </c>
      <c r="E22" s="4" t="b">
        <v>0</v>
      </c>
      <c r="F22" s="20" t="b">
        <v>1</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1"/>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1"/>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1"/>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1"/>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1"/>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1"/>
        <v>1</v>
      </c>
      <c r="D28" s="7" t="b">
        <v>0</v>
      </c>
      <c r="E28" s="7" t="b">
        <v>1</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1"/>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1"/>
        <v>1</v>
      </c>
      <c r="D30" s="4" t="b">
        <v>0</v>
      </c>
      <c r="E30" s="4" t="b">
        <v>1</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1"/>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1"/>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1"/>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1"/>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1"/>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1"/>
        <v>1</v>
      </c>
      <c r="D36" s="7" t="b">
        <v>0</v>
      </c>
      <c r="E36" s="7" t="b">
        <v>0</v>
      </c>
      <c r="F36" s="20" t="b">
        <v>1</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1"/>
        <v>1</v>
      </c>
      <c r="D37" s="7" t="b">
        <v>0</v>
      </c>
      <c r="E37" s="7" t="b">
        <v>0</v>
      </c>
      <c r="F37" s="20" t="b">
        <v>1</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1"/>
        <v>1</v>
      </c>
      <c r="D38" s="4" t="b">
        <v>0</v>
      </c>
      <c r="E38" s="4" t="b">
        <v>0</v>
      </c>
      <c r="F38" s="21" t="b">
        <v>1</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1"/>
        <v>1</v>
      </c>
      <c r="D39" s="4" t="b">
        <v>0</v>
      </c>
      <c r="E39" s="4" t="b">
        <v>0</v>
      </c>
      <c r="F39" s="20" t="b">
        <v>1</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1"/>
        <v>1</v>
      </c>
      <c r="D40" s="4" t="b">
        <v>0</v>
      </c>
      <c r="E40" s="4" t="b">
        <v>1</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1"/>
        <v>1</v>
      </c>
      <c r="D41" s="4" t="b">
        <v>0</v>
      </c>
      <c r="E41" s="4" t="b">
        <v>1</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1"/>
        <v>1</v>
      </c>
      <c r="D42" s="7" t="b">
        <v>0</v>
      </c>
      <c r="E42" s="7" t="b">
        <v>0</v>
      </c>
      <c r="F42" s="20" t="b">
        <v>1</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1"/>
        <v>1</v>
      </c>
      <c r="D43" s="7" t="b">
        <v>0</v>
      </c>
      <c r="E43" s="20" t="b">
        <v>1</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1"/>
        <v>1</v>
      </c>
      <c r="D44" s="7" t="b">
        <v>1</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1"/>
        <v>1</v>
      </c>
      <c r="D45" s="7" t="b">
        <v>1</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1"/>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1"/>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1"/>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1"/>
        <v>1</v>
      </c>
      <c r="D49" s="4" t="b">
        <v>0</v>
      </c>
      <c r="E49" s="20" t="b">
        <v>1</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1"/>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1"/>
        <v>1</v>
      </c>
      <c r="D51" s="7" t="b">
        <v>1</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1"/>
        <v>1</v>
      </c>
      <c r="D52" s="7" t="b">
        <v>1</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1"/>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001100000000000000000000000000000000001100000110</v>
      </c>
      <c r="E55" t="str" cm="1">
        <f t="array" ref="E55">_xlfn.CONCAT(IF(E6:E53, 1, 0))</f>
        <v>100010000001000000000010100000000011010000010000</v>
      </c>
      <c r="F55" t="str" cm="1">
        <f t="array" ref="F55">_xlfn.CONCAT(IF(F6:F53, 1, 0))</f>
        <v>000000000000010110000000000000111100100000000000</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C57" s="1"/>
      <c r="D57" s="1" t="str" cm="1">
        <f t="array" ref="D57">_xlfn.CONCAT(D4:S4&amp;" ")</f>
        <v xml:space="preserve">300000000306 881002803410 00058003C800 000000000000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627A-FBAB-4CFF-BCC5-67893DD9A944}">
  <dimension ref="A1:S224"/>
  <sheetViews>
    <sheetView topLeftCell="A4" zoomScale="117" workbookViewId="0">
      <selection activeCell="F49" sqref="F49"/>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96</v>
      </c>
      <c r="H1" s="13">
        <f>COUNTIF(D3:S3, "&gt;0")</f>
        <v>4</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4</v>
      </c>
      <c r="E3" s="3">
        <f t="shared" si="0"/>
        <v>3</v>
      </c>
      <c r="F3" s="3">
        <f t="shared" si="0"/>
        <v>4</v>
      </c>
      <c r="G3" s="3">
        <f t="shared" si="0"/>
        <v>7</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 t="shared" ref="D4:S4" si="1">BIN2HEX(LEFT(D55,8),2)&amp;BIN2HEX(MID(D55,9,8),2)&amp;BIN2HEX(MID(D55,17,8),2)&amp;BIN2HEX(MID(D55,25,8),2)&amp;BIN2HEX(MID(D55,33,8),2)&amp;BIN2HEX(MID(D55,41,8),2)</f>
        <v>000810008400</v>
      </c>
      <c r="E4" s="3" t="str">
        <f t="shared" si="1"/>
        <v>00000000C080</v>
      </c>
      <c r="F4" s="3" t="str">
        <f t="shared" si="1"/>
        <v>081000000410</v>
      </c>
      <c r="G4" s="3" t="str">
        <f t="shared" si="1"/>
        <v>00018003C800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t="s">
        <v>194</v>
      </c>
      <c r="E5" s="3" t="s">
        <v>168</v>
      </c>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7" t="b">
        <v>0</v>
      </c>
      <c r="E10" s="7" t="b">
        <v>0</v>
      </c>
      <c r="F10" s="20" t="b">
        <v>1</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4" t="b">
        <v>0</v>
      </c>
      <c r="E17" s="4" t="b">
        <v>0</v>
      </c>
      <c r="F17" s="21" t="b">
        <v>1</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1</v>
      </c>
      <c r="D18" s="7" t="b">
        <v>1</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7" t="b">
        <v>0</v>
      </c>
      <c r="G21" s="20" t="b">
        <v>1</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4" t="b">
        <v>0</v>
      </c>
      <c r="G22" s="20" t="b">
        <v>1</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1</v>
      </c>
      <c r="D25" s="4" t="b">
        <v>1</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7" t="b">
        <v>0</v>
      </c>
      <c r="G36" s="20" t="b">
        <v>1</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7" t="b">
        <v>0</v>
      </c>
      <c r="G37" s="20" t="b">
        <v>1</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3</v>
      </c>
      <c r="D38" s="4" t="b">
        <v>1</v>
      </c>
      <c r="E38" s="20" t="b">
        <v>1</v>
      </c>
      <c r="F38" s="4" t="b">
        <v>0</v>
      </c>
      <c r="G38" s="21" t="b">
        <v>1</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2</v>
      </c>
      <c r="D39" s="4" t="b">
        <v>0</v>
      </c>
      <c r="E39" s="4" t="b">
        <v>1</v>
      </c>
      <c r="F39" s="4" t="b">
        <v>0</v>
      </c>
      <c r="G39" s="20" t="b">
        <v>1</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7" t="b">
        <v>0</v>
      </c>
      <c r="G42" s="20" t="b">
        <v>1</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2</v>
      </c>
      <c r="D43" s="7" t="b">
        <v>1</v>
      </c>
      <c r="E43" s="7" t="b">
        <v>0</v>
      </c>
      <c r="F43" s="20" t="b">
        <v>1</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1</v>
      </c>
      <c r="D46" s="4" t="b">
        <v>0</v>
      </c>
      <c r="E46" s="4" t="b">
        <v>1</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4" t="b">
        <v>0</v>
      </c>
      <c r="E49" s="4" t="b">
        <v>0</v>
      </c>
      <c r="F49" s="20" t="b">
        <v>1</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000000000000100000010000000000001000010000000000</v>
      </c>
      <c r="E55" t="str" cm="1">
        <f t="array" ref="E55">_xlfn.CONCAT(IF(E6:E53, 1, 0))</f>
        <v>000000000000000000000000000000001100000010000000</v>
      </c>
      <c r="F55" t="str" cm="1">
        <f t="array" ref="F55">_xlfn.CONCAT(IF(F6:F53, 1, 0))</f>
        <v>000010000001000000000000000000000000010000010000</v>
      </c>
      <c r="G55" t="str" cm="1">
        <f t="array" ref="G55">_xlfn.CONCAT(IF(G6:G53, 1, 0))</f>
        <v>000000000000000110000000000000111100100000000000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000810008400 00000000C080 081000000410 00018003C800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96E1-AC8B-4792-8098-66AB3CA7852F}">
  <dimension ref="A1:S224"/>
  <sheetViews>
    <sheetView zoomScale="107" zoomScaleNormal="100" workbookViewId="0">
      <selection activeCell="G5" sqref="G5"/>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108</v>
      </c>
      <c r="H1" s="13">
        <f>COUNTIF(D3:S3, "&gt;0")</f>
        <v>3</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10</v>
      </c>
      <c r="E3" s="3">
        <f t="shared" si="0"/>
        <v>5</v>
      </c>
      <c r="F3" s="3">
        <f t="shared" si="0"/>
        <v>11</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 t="shared" ref="D4:S4" si="1">BIN2HEX(LEFT(D55,8),2)&amp;BIN2HEX(MID(D55,9,8),2)&amp;BIN2HEX(MID(D55,17,8),2)&amp;BIN2HEX(MID(D55,25,8),2)&amp;BIN2HEX(MID(D55,33,8),2)&amp;BIN2HEX(MID(D55,41,8),2)</f>
        <v>381000000716</v>
      </c>
      <c r="E4" s="3" t="str">
        <f t="shared" si="1"/>
        <v>002000003300</v>
      </c>
      <c r="F4" s="3" t="str">
        <f t="shared" si="1"/>
        <v>00018003F809</v>
      </c>
      <c r="G4" s="3" t="str">
        <f t="shared" si="1"/>
        <v>000000000000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t="s">
        <v>195</v>
      </c>
      <c r="E5" s="3" t="s">
        <v>196</v>
      </c>
      <c r="F5" s="3" t="s">
        <v>59</v>
      </c>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1</v>
      </c>
      <c r="D8" s="4" t="b">
        <v>1</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1</v>
      </c>
      <c r="D9" s="4" t="b">
        <v>1</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20" t="b">
        <v>1</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1</v>
      </c>
      <c r="D16" s="4" t="b">
        <v>0</v>
      </c>
      <c r="E16" s="4" t="b">
        <v>1</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21" t="b">
        <v>1</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20" t="b">
        <v>1</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20" t="b">
        <v>1</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20" t="b">
        <v>1</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20" t="b">
        <v>1</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1</v>
      </c>
      <c r="D38" s="4" t="b">
        <v>0</v>
      </c>
      <c r="E38" s="4" t="b">
        <v>0</v>
      </c>
      <c r="F38" s="21" t="b">
        <v>1</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1</v>
      </c>
      <c r="D39" s="4" t="b">
        <v>0</v>
      </c>
      <c r="E39" s="4" t="b">
        <v>0</v>
      </c>
      <c r="F39" s="20" t="b">
        <v>1</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2</v>
      </c>
      <c r="D40" s="4" t="b">
        <v>0</v>
      </c>
      <c r="E40" s="4" t="b">
        <v>1</v>
      </c>
      <c r="F40" s="4" t="b">
        <v>1</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2</v>
      </c>
      <c r="D41" s="4" t="b">
        <v>0</v>
      </c>
      <c r="E41" s="4" t="b">
        <v>1</v>
      </c>
      <c r="F41" s="4" t="b">
        <v>1</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20" t="b">
        <v>1</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1</v>
      </c>
      <c r="D43" s="20" t="b">
        <v>1</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2</v>
      </c>
      <c r="D44" s="7" t="b">
        <v>1</v>
      </c>
      <c r="E44" s="7" t="b">
        <v>1</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2</v>
      </c>
      <c r="D45" s="7" t="b">
        <v>1</v>
      </c>
      <c r="E45" s="7" t="b">
        <v>1</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20" t="b">
        <v>1</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1</v>
      </c>
      <c r="D50" s="7" t="b">
        <v>0</v>
      </c>
      <c r="E50" s="7" t="b">
        <v>0</v>
      </c>
      <c r="F50" s="7" t="b">
        <v>1</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1</v>
      </c>
      <c r="D51" s="7" t="b">
        <v>1</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1</v>
      </c>
      <c r="D52" s="7" t="b">
        <v>1</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1</v>
      </c>
      <c r="D53" s="7" t="b">
        <v>0</v>
      </c>
      <c r="E53" s="7" t="b">
        <v>0</v>
      </c>
      <c r="F53" s="7" t="b">
        <v>1</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001110000001000000000000000000000000011100010110</v>
      </c>
      <c r="E55" t="str" cm="1">
        <f t="array" ref="E55">_xlfn.CONCAT(IF(E6:E53, 1, 0))</f>
        <v>000000000010000000000000000000000011001100000000</v>
      </c>
      <c r="F55" t="str" cm="1">
        <f t="array" ref="F55">_xlfn.CONCAT(IF(F6:F53, 1, 0))</f>
        <v>000000000000000110000000000000111111100000001001</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C57" s="1"/>
      <c r="D57" s="1" t="str" cm="1">
        <f t="array" ref="D57">_xlfn.CONCAT(D4:S4&amp;" ")</f>
        <v xml:space="preserve">381000000716 002000003300 00018003F809 000000000000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FC78A-825E-4D20-8F6F-E44F9879A4DC}">
  <dimension ref="A1:S224"/>
  <sheetViews>
    <sheetView topLeftCell="A25" zoomScale="120" zoomScaleNormal="90" workbookViewId="0">
      <selection activeCell="B34" sqref="B34:B35"/>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63</v>
      </c>
      <c r="H1" s="13">
        <f>COUNTIF(D3:S3, "&gt;0")</f>
        <v>5</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11</v>
      </c>
      <c r="E3" s="3">
        <f t="shared" si="0"/>
        <v>11</v>
      </c>
      <c r="F3" s="3">
        <f t="shared" si="0"/>
        <v>11</v>
      </c>
      <c r="G3" s="3">
        <f t="shared" si="0"/>
        <v>11</v>
      </c>
      <c r="H3" s="3">
        <f t="shared" si="0"/>
        <v>11</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 t="shared" ref="D4:S4" si="1">BIN2HEX(LEFT(D55,8),2)&amp;BIN2HEX(MID(D55,9,8),2)&amp;BIN2HEX(MID(D55,17,8),2)&amp;BIN2HEX(MID(D55,25,8),2)&amp;BIN2HEX(MID(D55,33,8),2)&amp;BIN2HEX(MID(D55,41,8),2)</f>
        <v>389000000716</v>
      </c>
      <c r="E4" s="3" t="str">
        <f t="shared" si="1"/>
        <v>308002803306</v>
      </c>
      <c r="F4" s="3" t="str">
        <f t="shared" si="1"/>
        <v>308000303306</v>
      </c>
      <c r="G4" s="3" t="str">
        <f t="shared" si="1"/>
        <v>308001403306</v>
      </c>
      <c r="H4" s="3" t="str">
        <f t="shared" si="1"/>
        <v>0001800FF800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t="s">
        <v>123</v>
      </c>
      <c r="E5" s="3" t="s">
        <v>124</v>
      </c>
      <c r="F5" s="3" t="s">
        <v>125</v>
      </c>
      <c r="G5" s="3" t="s">
        <v>126</v>
      </c>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4</v>
      </c>
      <c r="D8" s="4" t="b">
        <v>1</v>
      </c>
      <c r="E8" s="4" t="b">
        <v>1</v>
      </c>
      <c r="F8" s="4" t="b">
        <v>1</v>
      </c>
      <c r="G8" s="4" t="b">
        <v>1</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4</v>
      </c>
      <c r="D9" s="4" t="b">
        <v>1</v>
      </c>
      <c r="E9" s="4" t="b">
        <v>1</v>
      </c>
      <c r="F9" s="4" t="b">
        <v>1</v>
      </c>
      <c r="G9" s="4" t="b">
        <v>1</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20" t="b">
        <v>1</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4</v>
      </c>
      <c r="D14" s="4" t="b">
        <v>1</v>
      </c>
      <c r="E14" s="4" t="b">
        <v>1</v>
      </c>
      <c r="F14" s="4" t="b">
        <v>1</v>
      </c>
      <c r="G14" s="4" t="b">
        <v>1</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21" t="b">
        <v>1</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7" t="b">
        <v>0</v>
      </c>
      <c r="G21" s="7" t="b">
        <v>0</v>
      </c>
      <c r="H21" s="20" t="b">
        <v>1</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4" t="b">
        <v>0</v>
      </c>
      <c r="G22" s="4" t="b">
        <v>0</v>
      </c>
      <c r="H22" s="20" t="b">
        <v>1</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1</v>
      </c>
      <c r="D28" s="7" t="b">
        <v>0</v>
      </c>
      <c r="E28" s="7" t="b">
        <v>1</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1</v>
      </c>
      <c r="D29" s="7" t="b">
        <v>0</v>
      </c>
      <c r="E29" s="7" t="b">
        <v>0</v>
      </c>
      <c r="F29" s="7" t="b">
        <v>0</v>
      </c>
      <c r="G29" s="7" t="b">
        <v>1</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1</v>
      </c>
      <c r="D30" s="4" t="b">
        <v>0</v>
      </c>
      <c r="E30" s="4" t="b">
        <v>1</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1</v>
      </c>
      <c r="D31" s="4" t="b">
        <v>0</v>
      </c>
      <c r="E31" s="4" t="b">
        <v>0</v>
      </c>
      <c r="F31" s="4" t="b">
        <v>0</v>
      </c>
      <c r="G31" s="4" t="b">
        <v>1</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1</v>
      </c>
      <c r="D32" s="4" t="b">
        <v>0</v>
      </c>
      <c r="E32" s="4" t="b">
        <v>0</v>
      </c>
      <c r="F32" s="4" t="b">
        <v>1</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1</v>
      </c>
      <c r="D33" s="4" t="b">
        <v>0</v>
      </c>
      <c r="E33" s="4" t="b">
        <v>0</v>
      </c>
      <c r="F33" s="4" t="b">
        <v>1</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1</v>
      </c>
      <c r="D34" s="7" t="b">
        <v>0</v>
      </c>
      <c r="E34" s="7" t="b">
        <v>0</v>
      </c>
      <c r="F34" s="7" t="b">
        <v>0</v>
      </c>
      <c r="G34" s="7" t="b">
        <v>0</v>
      </c>
      <c r="H34" s="7" t="b">
        <v>1</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1</v>
      </c>
      <c r="D35" s="7" t="b">
        <v>0</v>
      </c>
      <c r="E35" s="7" t="b">
        <v>0</v>
      </c>
      <c r="F35" s="7" t="b">
        <v>0</v>
      </c>
      <c r="G35" s="7" t="b">
        <v>0</v>
      </c>
      <c r="H35" s="7" t="b">
        <v>1</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7" t="b">
        <v>0</v>
      </c>
      <c r="G36" s="7" t="b">
        <v>0</v>
      </c>
      <c r="H36" s="20" t="b">
        <v>1</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7" t="b">
        <v>0</v>
      </c>
      <c r="G37" s="7" t="b">
        <v>0</v>
      </c>
      <c r="H37" s="20" t="b">
        <v>1</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1</v>
      </c>
      <c r="D38" s="4" t="b">
        <v>0</v>
      </c>
      <c r="E38" s="4" t="b">
        <v>0</v>
      </c>
      <c r="F38" s="4" t="b">
        <v>0</v>
      </c>
      <c r="G38" s="4" t="b">
        <v>0</v>
      </c>
      <c r="H38" s="21" t="b">
        <v>1</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1</v>
      </c>
      <c r="D39" s="4" t="b">
        <v>0</v>
      </c>
      <c r="E39" s="4" t="b">
        <v>0</v>
      </c>
      <c r="F39" s="4" t="b">
        <v>0</v>
      </c>
      <c r="G39" s="4" t="b">
        <v>0</v>
      </c>
      <c r="H39" s="20" t="b">
        <v>1</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4</v>
      </c>
      <c r="D40" s="4" t="b">
        <v>0</v>
      </c>
      <c r="E40" s="4" t="b">
        <v>1</v>
      </c>
      <c r="F40" s="4" t="b">
        <v>1</v>
      </c>
      <c r="G40" s="4" t="b">
        <v>1</v>
      </c>
      <c r="H40" s="4" t="b">
        <v>1</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4</v>
      </c>
      <c r="D41" s="4" t="b">
        <v>0</v>
      </c>
      <c r="E41" s="4" t="b">
        <v>1</v>
      </c>
      <c r="F41" s="4" t="b">
        <v>1</v>
      </c>
      <c r="G41" s="4" t="b">
        <v>1</v>
      </c>
      <c r="H41" s="4" t="b">
        <v>1</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7" t="b">
        <v>0</v>
      </c>
      <c r="G42" s="7" t="b">
        <v>0</v>
      </c>
      <c r="H42" s="20" t="b">
        <v>1</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1</v>
      </c>
      <c r="D43" s="20" t="b">
        <v>1</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4</v>
      </c>
      <c r="D44" s="7" t="b">
        <v>1</v>
      </c>
      <c r="E44" s="7" t="b">
        <v>1</v>
      </c>
      <c r="F44" s="7" t="b">
        <v>1</v>
      </c>
      <c r="G44" s="7" t="b">
        <v>1</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4</v>
      </c>
      <c r="D45" s="7" t="b">
        <v>1</v>
      </c>
      <c r="E45" s="7" t="b">
        <v>1</v>
      </c>
      <c r="F45" s="7" t="b">
        <v>1</v>
      </c>
      <c r="G45" s="7" t="b">
        <v>1</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20" t="b">
        <v>1</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4</v>
      </c>
      <c r="D51" s="7" t="b">
        <v>1</v>
      </c>
      <c r="E51" s="7" t="b">
        <v>1</v>
      </c>
      <c r="F51" s="7" t="b">
        <v>1</v>
      </c>
      <c r="G51" s="7" t="b">
        <v>1</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4</v>
      </c>
      <c r="D52" s="7" t="b">
        <v>1</v>
      </c>
      <c r="E52" s="7" t="b">
        <v>1</v>
      </c>
      <c r="F52" s="7" t="b">
        <v>1</v>
      </c>
      <c r="G52" s="7" t="b">
        <v>1</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001110001001000000000000000000000000011100010110</v>
      </c>
      <c r="E55" t="str" cm="1">
        <f t="array" ref="E55">_xlfn.CONCAT(IF(E6:E53, 1, 0))</f>
        <v>001100001000000000000010100000000011001100000110</v>
      </c>
      <c r="F55" t="str" cm="1">
        <f t="array" ref="F55">_xlfn.CONCAT(IF(F6:F53, 1, 0))</f>
        <v>001100001000000000000000001100000011001100000110</v>
      </c>
      <c r="G55" t="str" cm="1">
        <f t="array" ref="G55">_xlfn.CONCAT(IF(G6:G53, 1, 0))</f>
        <v>001100001000000000000001010000000011001100000110</v>
      </c>
      <c r="H55" t="str" cm="1">
        <f t="array" ref="H55">_xlfn.CONCAT(IF(H6:H53, 1, 0))</f>
        <v>000000000000000110000000000011111111100000000000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6" spans="1:19" x14ac:dyDescent="0.25">
      <c r="B56" s="1"/>
    </row>
    <row r="57" spans="1:19" x14ac:dyDescent="0.25">
      <c r="B57" s="1"/>
      <c r="C57" s="1"/>
      <c r="D57" s="1" t="str" cm="1">
        <f t="array" ref="D57">_xlfn.CONCAT(D4:S4&amp;" ")</f>
        <v xml:space="preserve">389000000716 308002803306 308000303306 308001403306 0001800FF800 000000000000 000000000000 000000000000 000000000000 000000000000 000000000000 000000000000 000000000000 000000000000 000000000000 000000000000 </v>
      </c>
    </row>
    <row r="59" spans="1:19" x14ac:dyDescent="0.25">
      <c r="B59" s="1" t="s">
        <v>113</v>
      </c>
      <c r="D59" t="s">
        <v>114</v>
      </c>
    </row>
    <row r="60" spans="1:19" x14ac:dyDescent="0.25">
      <c r="D60" t="s">
        <v>115</v>
      </c>
    </row>
    <row r="61" spans="1:19" x14ac:dyDescent="0.25">
      <c r="D61" t="s">
        <v>122</v>
      </c>
    </row>
    <row r="62" spans="1:19" x14ac:dyDescent="0.25">
      <c r="D62" t="s">
        <v>116</v>
      </c>
    </row>
    <row r="63" spans="1:19" x14ac:dyDescent="0.25">
      <c r="D63" t="s">
        <v>117</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B06-FF93-434E-B5C3-F98442580774}">
  <dimension ref="A1:S224"/>
  <sheetViews>
    <sheetView topLeftCell="A21" zoomScale="120" workbookViewId="0">
      <selection activeCell="G5" sqref="G5"/>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183</v>
      </c>
      <c r="H1" s="13">
        <f>COUNTIF(D3:S3, "&gt;0")</f>
        <v>4</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3</v>
      </c>
      <c r="E3" s="3">
        <f t="shared" si="0"/>
        <v>3</v>
      </c>
      <c r="F3" s="3">
        <f t="shared" si="0"/>
        <v>7</v>
      </c>
      <c r="G3" s="3">
        <f t="shared" si="0"/>
        <v>10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BIN2HEX(LEFT(D55,8),2)&amp;BIN2HEX(MID(D55,9,8),2)&amp;BIN2HEX(MID(D55,17,8),2)&amp;BIN2HEX(MID(D55,25,8),2)&amp;BIN2HEX(MID(D55,33,8),2)&amp;BIN2HEX(MID(D55,41,8),2)</f>
        <v>00C040000000</v>
      </c>
      <c r="E4" s="3" t="str">
        <f t="shared" ref="E4:S4" si="1">BIN2HEX(LEFT(E55,8),2)&amp;BIN2HEX(MID(E55,9,8),2)&amp;BIN2HEX(MID(E55,17,8),2)&amp;BIN2HEX(MID(E55,25,8),2)&amp;BIN2HEX(MID(E55,33,8),2)&amp;BIN2HEX(MID(E55,41,8),2)</f>
        <v>00C040000000</v>
      </c>
      <c r="F4" s="3" t="str">
        <f t="shared" si="1"/>
        <v>08D040000410</v>
      </c>
      <c r="G4" s="3" t="str">
        <f t="shared" si="1"/>
        <v>00C1C003C800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c r="E5" s="3"/>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7" t="b">
        <v>0</v>
      </c>
      <c r="E10" s="7" t="b">
        <v>0</v>
      </c>
      <c r="F10" s="20" t="b">
        <v>1</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4</v>
      </c>
      <c r="D14" s="4" t="b">
        <v>1</v>
      </c>
      <c r="E14" s="4" t="b">
        <v>1</v>
      </c>
      <c r="F14" s="4" t="b">
        <v>1</v>
      </c>
      <c r="G14" s="4" t="b">
        <v>1</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4</v>
      </c>
      <c r="D15" s="4" t="b">
        <v>1</v>
      </c>
      <c r="E15" s="4" t="b">
        <v>1</v>
      </c>
      <c r="F15" s="4" t="b">
        <v>1</v>
      </c>
      <c r="G15" s="4" t="b">
        <v>1</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4" t="b">
        <v>0</v>
      </c>
      <c r="E17" s="4" t="b">
        <v>0</v>
      </c>
      <c r="F17" s="21" t="b">
        <v>1</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7" t="b">
        <v>0</v>
      </c>
      <c r="G21" s="20" t="b">
        <v>1</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4" t="b">
        <v>0</v>
      </c>
      <c r="G22" s="20" t="b">
        <v>1</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4</v>
      </c>
      <c r="D23" s="4" t="b">
        <v>1</v>
      </c>
      <c r="E23" s="4" t="b">
        <v>1</v>
      </c>
      <c r="F23" s="4" t="b">
        <v>1</v>
      </c>
      <c r="G23" s="4" t="b">
        <v>1</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7" t="b">
        <v>0</v>
      </c>
      <c r="G36" s="20" t="b">
        <v>1</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7" t="b">
        <v>0</v>
      </c>
      <c r="G37" s="20" t="b">
        <v>1</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1</v>
      </c>
      <c r="D38" s="4" t="b">
        <v>0</v>
      </c>
      <c r="E38" s="4" t="b">
        <v>0</v>
      </c>
      <c r="F38" s="4" t="b">
        <v>0</v>
      </c>
      <c r="G38" s="21" t="b">
        <v>1</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1</v>
      </c>
      <c r="D39" s="4" t="b">
        <v>0</v>
      </c>
      <c r="E39" s="4" t="b">
        <v>0</v>
      </c>
      <c r="F39" s="4" t="b">
        <v>0</v>
      </c>
      <c r="G39" s="20" t="b">
        <v>1</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7" t="b">
        <v>0</v>
      </c>
      <c r="G42" s="20" t="b">
        <v>1</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1</v>
      </c>
      <c r="D43" s="7" t="b">
        <v>0</v>
      </c>
      <c r="E43" s="7" t="b">
        <v>0</v>
      </c>
      <c r="F43" s="20" t="b">
        <v>1</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4" t="b">
        <v>0</v>
      </c>
      <c r="E49" s="4" t="b">
        <v>0</v>
      </c>
      <c r="F49" s="20" t="b">
        <v>1</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000000001100000001000000000000000000000000000000</v>
      </c>
      <c r="E55" t="str" cm="1">
        <f t="array" ref="E55">_xlfn.CONCAT(IF(E6:E53, 1, 0))</f>
        <v>000000001100000001000000000000000000000000000000</v>
      </c>
      <c r="F55" t="str" cm="1">
        <f t="array" ref="F55">_xlfn.CONCAT(IF(F6:F53, 1, 0))</f>
        <v>000010001101000001000000000000000000010000010000</v>
      </c>
      <c r="G55" t="str" cm="1">
        <f t="array" ref="G55">_xlfn.CONCAT(IF(G6:G53, 1, 0))</f>
        <v>000000001100000111000000000000111100100000000000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00C040000000 00C040000000 08D040000410 00C1C003C800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6A5D-3AA0-46E3-B790-522D92E1F411}">
  <dimension ref="A1:S224"/>
  <sheetViews>
    <sheetView topLeftCell="A25" zoomScale="131" workbookViewId="0">
      <selection activeCell="D3" sqref="D3:J3"/>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64</v>
      </c>
      <c r="H1" s="13">
        <f>COUNTIF(D3:S3, "&gt;0")</f>
        <v>7</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5</v>
      </c>
      <c r="E3" s="3">
        <f t="shared" si="0"/>
        <v>5</v>
      </c>
      <c r="F3" s="3">
        <f t="shared" si="0"/>
        <v>5</v>
      </c>
      <c r="G3" s="3">
        <f t="shared" si="0"/>
        <v>5</v>
      </c>
      <c r="H3" s="3">
        <f t="shared" si="0"/>
        <v>3</v>
      </c>
      <c r="I3" s="3">
        <f t="shared" si="0"/>
        <v>4</v>
      </c>
      <c r="J3" s="3">
        <f t="shared" si="0"/>
        <v>7</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 t="shared" ref="D4:S4" si="1">BIN2HEX(LEFT(D55,8),2)&amp;BIN2HEX(MID(D55,9,8),2)&amp;BIN2HEX(MID(D55,17,8),2)&amp;BIN2HEX(MID(D55,25,8),2)&amp;BIN2HEX(MID(D55,33,8),2)&amp;BIN2HEX(MID(D55,41,8),2)</f>
        <v>00C800008400</v>
      </c>
      <c r="E4" s="3" t="str">
        <f t="shared" si="1"/>
        <v>00C000004480</v>
      </c>
      <c r="F4" s="3" t="str">
        <f t="shared" si="1"/>
        <v>00C000004480</v>
      </c>
      <c r="G4" s="3" t="str">
        <f t="shared" si="1"/>
        <v>00C000004480</v>
      </c>
      <c r="H4" s="3" t="str">
        <f t="shared" si="1"/>
        <v>00000000C080</v>
      </c>
      <c r="I4" s="3" t="str">
        <f t="shared" si="1"/>
        <v>081000000410</v>
      </c>
      <c r="J4" s="3" t="str">
        <f t="shared" si="1"/>
        <v>00018003C800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t="s">
        <v>171</v>
      </c>
      <c r="E5" s="3" t="s">
        <v>168</v>
      </c>
      <c r="F5" s="3" t="s">
        <v>127</v>
      </c>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7" t="b">
        <v>0</v>
      </c>
      <c r="E10" s="7" t="b">
        <v>0</v>
      </c>
      <c r="F10" s="7" t="b">
        <v>0</v>
      </c>
      <c r="G10" s="7" t="b">
        <v>0</v>
      </c>
      <c r="H10" s="7" t="b">
        <v>0</v>
      </c>
      <c r="I10" s="20" t="b">
        <v>1</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4</v>
      </c>
      <c r="D14" s="4" t="b">
        <v>1</v>
      </c>
      <c r="E14" s="4" t="b">
        <v>1</v>
      </c>
      <c r="F14" s="4" t="b">
        <v>1</v>
      </c>
      <c r="G14" s="4" t="b">
        <v>1</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4</v>
      </c>
      <c r="D15" s="4" t="b">
        <v>1</v>
      </c>
      <c r="E15" s="4" t="b">
        <v>1</v>
      </c>
      <c r="F15" s="4" t="b">
        <v>1</v>
      </c>
      <c r="G15" s="4" t="b">
        <v>1</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4" t="b">
        <v>0</v>
      </c>
      <c r="E17" s="4" t="b">
        <v>0</v>
      </c>
      <c r="F17" s="4" t="b">
        <v>0</v>
      </c>
      <c r="G17" s="4" t="b">
        <v>0</v>
      </c>
      <c r="H17" s="4" t="b">
        <v>0</v>
      </c>
      <c r="I17" s="21" t="b">
        <v>1</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1</v>
      </c>
      <c r="D18" s="7" t="b">
        <v>1</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7" t="b">
        <v>0</v>
      </c>
      <c r="G21" s="7" t="b">
        <v>0</v>
      </c>
      <c r="H21" s="7" t="b">
        <v>0</v>
      </c>
      <c r="I21" s="7" t="b">
        <v>0</v>
      </c>
      <c r="J21" s="20" t="b">
        <v>1</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4" t="b">
        <v>0</v>
      </c>
      <c r="G22" s="4" t="b">
        <v>0</v>
      </c>
      <c r="H22" s="4" t="b">
        <v>0</v>
      </c>
      <c r="I22" s="4" t="b">
        <v>0</v>
      </c>
      <c r="J22" s="20" t="b">
        <v>1</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7" t="b">
        <v>0</v>
      </c>
      <c r="G36" s="7" t="b">
        <v>0</v>
      </c>
      <c r="H36" s="7" t="b">
        <v>0</v>
      </c>
      <c r="I36" s="7" t="b">
        <v>0</v>
      </c>
      <c r="J36" s="20" t="b">
        <v>1</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7" t="b">
        <v>0</v>
      </c>
      <c r="G37" s="7" t="b">
        <v>0</v>
      </c>
      <c r="H37" s="7" t="b">
        <v>0</v>
      </c>
      <c r="I37" s="7" t="b">
        <v>0</v>
      </c>
      <c r="J37" s="20" t="b">
        <v>1</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3</v>
      </c>
      <c r="D38" s="4" t="b">
        <v>1</v>
      </c>
      <c r="E38" s="4" t="b">
        <v>0</v>
      </c>
      <c r="F38" s="4" t="b">
        <v>0</v>
      </c>
      <c r="G38" s="4" t="b">
        <v>0</v>
      </c>
      <c r="H38" s="20" t="b">
        <v>1</v>
      </c>
      <c r="I38" s="4" t="b">
        <v>0</v>
      </c>
      <c r="J38" s="21" t="b">
        <v>1</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5</v>
      </c>
      <c r="D39" s="4" t="b">
        <v>0</v>
      </c>
      <c r="E39" s="4" t="b">
        <v>1</v>
      </c>
      <c r="F39" s="4" t="b">
        <v>1</v>
      </c>
      <c r="G39" s="4" t="b">
        <v>1</v>
      </c>
      <c r="H39" s="4" t="b">
        <v>1</v>
      </c>
      <c r="I39" s="4" t="b">
        <v>0</v>
      </c>
      <c r="J39" s="20" t="b">
        <v>1</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7" t="b">
        <v>0</v>
      </c>
      <c r="G42" s="7" t="b">
        <v>0</v>
      </c>
      <c r="H42" s="7" t="b">
        <v>0</v>
      </c>
      <c r="I42" s="7" t="b">
        <v>0</v>
      </c>
      <c r="J42" s="20" t="b">
        <v>1</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5</v>
      </c>
      <c r="D43" s="7" t="b">
        <v>1</v>
      </c>
      <c r="E43" s="7" t="b">
        <v>1</v>
      </c>
      <c r="F43" s="7" t="b">
        <v>1</v>
      </c>
      <c r="G43" s="7" t="b">
        <v>1</v>
      </c>
      <c r="H43" s="7" t="b">
        <v>0</v>
      </c>
      <c r="I43" s="20" t="b">
        <v>1</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4</v>
      </c>
      <c r="D46" s="4" t="b">
        <v>0</v>
      </c>
      <c r="E46" s="4" t="b">
        <v>1</v>
      </c>
      <c r="F46" s="4" t="b">
        <v>1</v>
      </c>
      <c r="G46" s="4" t="b">
        <v>1</v>
      </c>
      <c r="H46" s="4" t="b">
        <v>1</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4" t="b">
        <v>0</v>
      </c>
      <c r="E49" s="4" t="b">
        <v>0</v>
      </c>
      <c r="F49" s="4" t="b">
        <v>0</v>
      </c>
      <c r="G49" s="4" t="b">
        <v>0</v>
      </c>
      <c r="H49" s="4" t="b">
        <v>0</v>
      </c>
      <c r="I49" s="20" t="b">
        <v>1</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000000001100100000000000000000001000010000000000</v>
      </c>
      <c r="E55" t="str" cm="1">
        <f t="array" ref="E55">_xlfn.CONCAT(IF(E6:E53, 1, 0))</f>
        <v>000000001100000000000000000000000100010010000000</v>
      </c>
      <c r="F55" t="str" cm="1">
        <f t="array" ref="F55">_xlfn.CONCAT(IF(F6:F53, 1, 0))</f>
        <v>000000001100000000000000000000000100010010000000</v>
      </c>
      <c r="G55" t="str" cm="1">
        <f t="array" ref="G55">_xlfn.CONCAT(IF(G6:G53, 1, 0))</f>
        <v>000000001100000000000000000000000100010010000000</v>
      </c>
      <c r="H55" t="str" cm="1">
        <f t="array" ref="H55">_xlfn.CONCAT(IF(H6:H53, 1, 0))</f>
        <v>000000000000000000000000000000001100000010000000</v>
      </c>
      <c r="I55" t="str" cm="1">
        <f t="array" ref="I55">_xlfn.CONCAT(IF(I6:I53, 1, 0))</f>
        <v>000010000001000000000000000000000000010000010000</v>
      </c>
      <c r="J55" t="str" cm="1">
        <f t="array" ref="J55">_xlfn.CONCAT(IF(J6:J53, 1, 0))</f>
        <v>000000000000000110000000000000111100100000000000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00C800008400 00C000004480 00C000004480 00C000004480 00000000C080 081000000410 00018003C800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12EF-CC25-4C12-84ED-CDE55D40EFD4}">
  <dimension ref="A1:R43"/>
  <sheetViews>
    <sheetView topLeftCell="A33" workbookViewId="0">
      <selection activeCell="B43" sqref="B43"/>
    </sheetView>
  </sheetViews>
  <sheetFormatPr defaultRowHeight="15" x14ac:dyDescent="0.25"/>
  <cols>
    <col min="2" max="2" width="14.85546875" bestFit="1" customWidth="1"/>
  </cols>
  <sheetData>
    <row r="1" spans="1:18" x14ac:dyDescent="0.25">
      <c r="A1" t="s">
        <v>35</v>
      </c>
      <c r="B1" t="s">
        <v>32</v>
      </c>
      <c r="C1" t="s">
        <v>37</v>
      </c>
      <c r="D1" t="s">
        <v>38</v>
      </c>
      <c r="E1" t="s">
        <v>39</v>
      </c>
      <c r="F1" t="s">
        <v>40</v>
      </c>
      <c r="G1" t="s">
        <v>41</v>
      </c>
      <c r="H1" t="s">
        <v>42</v>
      </c>
      <c r="I1" t="s">
        <v>43</v>
      </c>
      <c r="J1" t="s">
        <v>44</v>
      </c>
      <c r="K1" t="s">
        <v>45</v>
      </c>
      <c r="L1" t="s">
        <v>46</v>
      </c>
      <c r="M1" t="s">
        <v>47</v>
      </c>
      <c r="N1" t="s">
        <v>48</v>
      </c>
      <c r="O1" t="s">
        <v>49</v>
      </c>
      <c r="P1" t="s">
        <v>50</v>
      </c>
      <c r="Q1" t="s">
        <v>51</v>
      </c>
      <c r="R1" t="s">
        <v>52</v>
      </c>
    </row>
    <row r="2" spans="1:18" x14ac:dyDescent="0.25">
      <c r="B2" t="s">
        <v>36</v>
      </c>
      <c r="C2">
        <v>2</v>
      </c>
      <c r="D2">
        <v>5</v>
      </c>
      <c r="E2">
        <v>3</v>
      </c>
      <c r="F2">
        <v>4</v>
      </c>
      <c r="G2">
        <v>5</v>
      </c>
      <c r="H2">
        <v>4</v>
      </c>
      <c r="I2">
        <v>4</v>
      </c>
      <c r="J2">
        <v>6</v>
      </c>
      <c r="K2">
        <v>0</v>
      </c>
      <c r="L2">
        <v>0</v>
      </c>
      <c r="M2">
        <v>0</v>
      </c>
      <c r="N2">
        <v>0</v>
      </c>
      <c r="O2">
        <v>0</v>
      </c>
      <c r="P2">
        <v>0</v>
      </c>
      <c r="Q2">
        <v>0</v>
      </c>
      <c r="R2">
        <v>0</v>
      </c>
    </row>
    <row r="3" spans="1:18" x14ac:dyDescent="0.25">
      <c r="B3" t="s">
        <v>33</v>
      </c>
      <c r="C3" t="s">
        <v>78</v>
      </c>
      <c r="D3" t="s">
        <v>79</v>
      </c>
      <c r="E3" t="s">
        <v>80</v>
      </c>
      <c r="F3" t="s">
        <v>81</v>
      </c>
      <c r="G3" t="s">
        <v>82</v>
      </c>
      <c r="H3" t="s">
        <v>83</v>
      </c>
      <c r="I3" t="s">
        <v>84</v>
      </c>
      <c r="J3" t="s">
        <v>85</v>
      </c>
      <c r="K3" t="s">
        <v>86</v>
      </c>
      <c r="L3" t="s">
        <v>86</v>
      </c>
      <c r="M3" t="s">
        <v>86</v>
      </c>
      <c r="N3" t="s">
        <v>86</v>
      </c>
      <c r="O3" t="s">
        <v>86</v>
      </c>
      <c r="P3" t="s">
        <v>86</v>
      </c>
      <c r="Q3" t="s">
        <v>86</v>
      </c>
      <c r="R3" t="s">
        <v>86</v>
      </c>
    </row>
    <row r="4" spans="1:18" x14ac:dyDescent="0.25">
      <c r="A4">
        <v>39</v>
      </c>
      <c r="C4" s="10" t="b">
        <v>0</v>
      </c>
      <c r="D4" s="10" t="b">
        <v>0</v>
      </c>
      <c r="E4" s="10" t="b">
        <v>0</v>
      </c>
      <c r="F4" s="10" t="b">
        <v>0</v>
      </c>
      <c r="G4" s="10" t="b">
        <v>0</v>
      </c>
      <c r="H4" s="10" t="b">
        <v>0</v>
      </c>
      <c r="I4" s="10" t="b">
        <v>0</v>
      </c>
      <c r="J4" s="10" t="b">
        <v>0</v>
      </c>
      <c r="K4" s="10" t="b">
        <v>0</v>
      </c>
      <c r="L4" s="10" t="b">
        <v>0</v>
      </c>
      <c r="M4" s="10" t="b">
        <v>0</v>
      </c>
      <c r="N4" s="10" t="b">
        <v>0</v>
      </c>
      <c r="O4" s="10" t="b">
        <v>0</v>
      </c>
      <c r="P4" s="10" t="b">
        <v>0</v>
      </c>
      <c r="Q4" s="10" t="b">
        <v>0</v>
      </c>
      <c r="R4" s="10" t="b">
        <v>0</v>
      </c>
    </row>
    <row r="5" spans="1:18" x14ac:dyDescent="0.25">
      <c r="A5">
        <v>38</v>
      </c>
      <c r="C5" s="10" t="b">
        <v>0</v>
      </c>
      <c r="D5" s="10" t="b">
        <v>0</v>
      </c>
      <c r="E5" s="10" t="b">
        <v>0</v>
      </c>
      <c r="F5" s="10" t="b">
        <v>0</v>
      </c>
      <c r="G5" s="10" t="b">
        <v>0</v>
      </c>
      <c r="H5" s="10" t="b">
        <v>0</v>
      </c>
      <c r="I5" s="10" t="b">
        <v>0</v>
      </c>
      <c r="J5" s="10" t="b">
        <v>0</v>
      </c>
      <c r="K5" s="10" t="b">
        <v>0</v>
      </c>
      <c r="L5" s="10" t="b">
        <v>0</v>
      </c>
      <c r="M5" s="10" t="b">
        <v>0</v>
      </c>
      <c r="N5" s="10" t="b">
        <v>0</v>
      </c>
      <c r="O5" s="10" t="b">
        <v>0</v>
      </c>
      <c r="P5" s="10" t="b">
        <v>0</v>
      </c>
      <c r="Q5" s="10" t="b">
        <v>0</v>
      </c>
      <c r="R5" s="10" t="b">
        <v>0</v>
      </c>
    </row>
    <row r="6" spans="1:18" x14ac:dyDescent="0.25">
      <c r="A6">
        <v>37</v>
      </c>
      <c r="C6" s="10" t="b">
        <v>0</v>
      </c>
      <c r="D6" s="10" t="b">
        <v>0</v>
      </c>
      <c r="E6" s="10" t="b">
        <v>0</v>
      </c>
      <c r="F6" s="10" t="b">
        <v>0</v>
      </c>
      <c r="G6" s="10" t="b">
        <v>0</v>
      </c>
      <c r="H6" s="10" t="b">
        <v>0</v>
      </c>
      <c r="I6" s="10" t="b">
        <v>0</v>
      </c>
      <c r="J6" s="10" t="b">
        <v>0</v>
      </c>
      <c r="K6" s="10" t="b">
        <v>0</v>
      </c>
      <c r="L6" s="10" t="b">
        <v>0</v>
      </c>
      <c r="M6" s="10" t="b">
        <v>0</v>
      </c>
      <c r="N6" s="10" t="b">
        <v>0</v>
      </c>
      <c r="O6" s="10" t="b">
        <v>0</v>
      </c>
      <c r="P6" s="10" t="b">
        <v>0</v>
      </c>
      <c r="Q6" s="10" t="b">
        <v>0</v>
      </c>
      <c r="R6" s="10" t="b">
        <v>0</v>
      </c>
    </row>
    <row r="7" spans="1:18" x14ac:dyDescent="0.25">
      <c r="A7">
        <v>36</v>
      </c>
      <c r="C7" s="10" t="b">
        <v>0</v>
      </c>
      <c r="D7" s="10" t="b">
        <v>0</v>
      </c>
      <c r="E7" s="10" t="b">
        <v>0</v>
      </c>
      <c r="F7" s="10" t="b">
        <v>0</v>
      </c>
      <c r="G7" s="10" t="b">
        <v>0</v>
      </c>
      <c r="H7" s="10" t="b">
        <v>0</v>
      </c>
      <c r="I7" s="10" t="b">
        <v>0</v>
      </c>
      <c r="J7" s="10" t="b">
        <v>0</v>
      </c>
      <c r="K7" s="10" t="b">
        <v>0</v>
      </c>
      <c r="L7" s="10" t="b">
        <v>0</v>
      </c>
      <c r="M7" s="10" t="b">
        <v>0</v>
      </c>
      <c r="N7" s="10" t="b">
        <v>0</v>
      </c>
      <c r="O7" s="10" t="b">
        <v>0</v>
      </c>
      <c r="P7" s="10" t="b">
        <v>0</v>
      </c>
      <c r="Q7" s="10" t="b">
        <v>0</v>
      </c>
      <c r="R7" s="10" t="b">
        <v>0</v>
      </c>
    </row>
    <row r="8" spans="1:18" x14ac:dyDescent="0.25">
      <c r="A8">
        <v>35</v>
      </c>
      <c r="C8" s="10" t="b">
        <v>0</v>
      </c>
      <c r="D8" s="10" t="b">
        <v>0</v>
      </c>
      <c r="E8" s="10" t="b">
        <v>0</v>
      </c>
      <c r="F8" s="10" t="b">
        <v>0</v>
      </c>
      <c r="G8" s="10" t="b">
        <v>0</v>
      </c>
      <c r="H8" s="10" t="b">
        <v>0</v>
      </c>
      <c r="I8" s="10" t="b">
        <v>0</v>
      </c>
      <c r="J8" s="10" t="b">
        <v>0</v>
      </c>
      <c r="K8" s="10" t="b">
        <v>0</v>
      </c>
      <c r="L8" s="10" t="b">
        <v>0</v>
      </c>
      <c r="M8" s="10" t="b">
        <v>0</v>
      </c>
      <c r="N8" s="10" t="b">
        <v>0</v>
      </c>
      <c r="O8" s="10" t="b">
        <v>0</v>
      </c>
      <c r="P8" s="10" t="b">
        <v>0</v>
      </c>
      <c r="Q8" s="10" t="b">
        <v>0</v>
      </c>
      <c r="R8" s="10" t="b">
        <v>0</v>
      </c>
    </row>
    <row r="9" spans="1:18" x14ac:dyDescent="0.25">
      <c r="A9">
        <v>34</v>
      </c>
      <c r="B9" t="s">
        <v>77</v>
      </c>
      <c r="C9" s="10" t="b">
        <v>0</v>
      </c>
      <c r="D9" s="10" t="b">
        <v>0</v>
      </c>
      <c r="E9" s="10" t="b">
        <v>0</v>
      </c>
      <c r="F9" s="10" t="b">
        <v>0</v>
      </c>
      <c r="G9" s="10" t="b">
        <v>0</v>
      </c>
      <c r="H9" s="10" t="b">
        <v>0</v>
      </c>
      <c r="I9" s="10" t="b">
        <v>0</v>
      </c>
      <c r="J9" s="10" t="b">
        <v>1</v>
      </c>
      <c r="K9" s="10" t="b">
        <v>0</v>
      </c>
      <c r="L9" s="10" t="b">
        <v>0</v>
      </c>
      <c r="M9" s="10" t="b">
        <v>0</v>
      </c>
      <c r="N9" s="10" t="b">
        <v>0</v>
      </c>
      <c r="O9" s="10" t="b">
        <v>0</v>
      </c>
      <c r="P9" s="10" t="b">
        <v>0</v>
      </c>
      <c r="Q9" s="10" t="b">
        <v>0</v>
      </c>
      <c r="R9" s="10" t="b">
        <v>0</v>
      </c>
    </row>
    <row r="10" spans="1:18" x14ac:dyDescent="0.25">
      <c r="A10">
        <v>33</v>
      </c>
      <c r="B10" t="s">
        <v>54</v>
      </c>
      <c r="C10" s="10" t="b">
        <v>0</v>
      </c>
      <c r="D10" s="10" t="b">
        <v>0</v>
      </c>
      <c r="E10" s="10" t="b">
        <v>0</v>
      </c>
      <c r="F10" s="10" t="b">
        <v>0</v>
      </c>
      <c r="G10" s="10" t="b">
        <v>0</v>
      </c>
      <c r="H10" s="10" t="b">
        <v>0</v>
      </c>
      <c r="I10" s="10" t="b">
        <v>0</v>
      </c>
      <c r="J10" s="10" t="b">
        <v>0</v>
      </c>
      <c r="K10" s="10" t="b">
        <v>0</v>
      </c>
      <c r="L10" s="10" t="b">
        <v>0</v>
      </c>
      <c r="M10" s="10" t="b">
        <v>0</v>
      </c>
      <c r="N10" s="10" t="b">
        <v>0</v>
      </c>
      <c r="O10" s="10" t="b">
        <v>0</v>
      </c>
      <c r="P10" s="10" t="b">
        <v>0</v>
      </c>
      <c r="Q10" s="10" t="b">
        <v>0</v>
      </c>
      <c r="R10" s="10" t="b">
        <v>0</v>
      </c>
    </row>
    <row r="11" spans="1:18" x14ac:dyDescent="0.25">
      <c r="A11">
        <v>32</v>
      </c>
      <c r="B11" t="s">
        <v>53</v>
      </c>
      <c r="C11" s="10" t="b">
        <v>0</v>
      </c>
      <c r="D11" s="10" t="b">
        <v>0</v>
      </c>
      <c r="E11" s="10" t="b">
        <v>0</v>
      </c>
      <c r="F11" s="10" t="b">
        <v>0</v>
      </c>
      <c r="G11" s="10" t="b">
        <v>1</v>
      </c>
      <c r="H11" s="10" t="b">
        <v>0</v>
      </c>
      <c r="I11" s="10" t="b">
        <v>0</v>
      </c>
      <c r="J11" s="10" t="b">
        <v>0</v>
      </c>
      <c r="K11" s="10" t="b">
        <v>0</v>
      </c>
      <c r="L11" s="10" t="b">
        <v>0</v>
      </c>
      <c r="M11" s="10" t="b">
        <v>0</v>
      </c>
      <c r="N11" s="10" t="b">
        <v>0</v>
      </c>
      <c r="O11" s="10" t="b">
        <v>0</v>
      </c>
      <c r="P11" s="10" t="b">
        <v>0</v>
      </c>
      <c r="Q11" s="10" t="b">
        <v>0</v>
      </c>
      <c r="R11" s="10" t="b">
        <v>0</v>
      </c>
    </row>
    <row r="12" spans="1:18" x14ac:dyDescent="0.25">
      <c r="A12">
        <v>31</v>
      </c>
      <c r="B12" t="s">
        <v>31</v>
      </c>
      <c r="C12" s="10" t="b">
        <v>0</v>
      </c>
      <c r="D12" s="10" t="b">
        <v>0</v>
      </c>
      <c r="E12" s="10" t="b">
        <v>0</v>
      </c>
      <c r="F12" s="10" t="b">
        <v>0</v>
      </c>
      <c r="G12" s="10" t="b">
        <v>0</v>
      </c>
      <c r="H12" s="10" t="b">
        <v>0</v>
      </c>
      <c r="I12" s="10" t="b">
        <v>0</v>
      </c>
      <c r="J12" s="10" t="b">
        <v>0</v>
      </c>
      <c r="K12" s="10" t="b">
        <v>0</v>
      </c>
      <c r="L12" s="10" t="b">
        <v>0</v>
      </c>
      <c r="M12" s="10" t="b">
        <v>0</v>
      </c>
      <c r="N12" s="10" t="b">
        <v>0</v>
      </c>
      <c r="O12" s="10" t="b">
        <v>0</v>
      </c>
      <c r="P12" s="10" t="b">
        <v>0</v>
      </c>
      <c r="Q12" s="10" t="b">
        <v>0</v>
      </c>
      <c r="R12" s="10" t="b">
        <v>0</v>
      </c>
    </row>
    <row r="13" spans="1:18" x14ac:dyDescent="0.25">
      <c r="A13">
        <v>30</v>
      </c>
      <c r="B13" t="s">
        <v>30</v>
      </c>
      <c r="C13" s="10" t="b">
        <v>1</v>
      </c>
      <c r="D13" s="10" t="b">
        <v>1</v>
      </c>
      <c r="E13" s="10" t="b">
        <v>1</v>
      </c>
      <c r="F13" s="10" t="b">
        <v>1</v>
      </c>
      <c r="G13" s="10" t="b">
        <v>1</v>
      </c>
      <c r="H13" s="10" t="b">
        <v>1</v>
      </c>
      <c r="I13" s="10" t="b">
        <v>1</v>
      </c>
      <c r="J13" s="10" t="b">
        <v>1</v>
      </c>
      <c r="K13" s="10" t="b">
        <v>0</v>
      </c>
      <c r="L13" s="10" t="b">
        <v>0</v>
      </c>
      <c r="M13" s="10" t="b">
        <v>0</v>
      </c>
      <c r="N13" s="10" t="b">
        <v>0</v>
      </c>
      <c r="O13" s="10" t="b">
        <v>0</v>
      </c>
      <c r="P13" s="10" t="b">
        <v>0</v>
      </c>
      <c r="Q13" s="10" t="b">
        <v>0</v>
      </c>
      <c r="R13" s="10" t="b">
        <v>0</v>
      </c>
    </row>
    <row r="14" spans="1:18" x14ac:dyDescent="0.25">
      <c r="A14">
        <v>29</v>
      </c>
      <c r="B14" t="s">
        <v>29</v>
      </c>
      <c r="C14" s="10" t="b">
        <v>1</v>
      </c>
      <c r="D14" s="10" t="b">
        <v>1</v>
      </c>
      <c r="E14" s="10" t="b">
        <v>1</v>
      </c>
      <c r="F14" s="10" t="b">
        <v>1</v>
      </c>
      <c r="G14" s="10" t="b">
        <v>1</v>
      </c>
      <c r="H14" s="10" t="b">
        <v>1</v>
      </c>
      <c r="I14" s="10" t="b">
        <v>1</v>
      </c>
      <c r="J14" s="10" t="b">
        <v>1</v>
      </c>
      <c r="K14" s="10" t="b">
        <v>0</v>
      </c>
      <c r="L14" s="10" t="b">
        <v>0</v>
      </c>
      <c r="M14" s="10" t="b">
        <v>0</v>
      </c>
      <c r="N14" s="10" t="b">
        <v>0</v>
      </c>
      <c r="O14" s="10" t="b">
        <v>0</v>
      </c>
      <c r="P14" s="10" t="b">
        <v>0</v>
      </c>
      <c r="Q14" s="10" t="b">
        <v>0</v>
      </c>
      <c r="R14" s="10" t="b">
        <v>0</v>
      </c>
    </row>
    <row r="15" spans="1:18" x14ac:dyDescent="0.25">
      <c r="A15">
        <v>28</v>
      </c>
      <c r="B15" t="s">
        <v>28</v>
      </c>
      <c r="C15" s="10" t="b">
        <v>0</v>
      </c>
      <c r="D15" s="10" t="b">
        <v>0</v>
      </c>
      <c r="E15" s="10" t="b">
        <v>0</v>
      </c>
      <c r="F15" s="10" t="b">
        <v>0</v>
      </c>
      <c r="G15" s="10" t="b">
        <v>0</v>
      </c>
      <c r="H15" s="10" t="b">
        <v>0</v>
      </c>
      <c r="I15" s="10" t="b">
        <v>0</v>
      </c>
      <c r="J15" s="10" t="b">
        <v>1</v>
      </c>
      <c r="K15" s="10" t="b">
        <v>0</v>
      </c>
      <c r="L15" s="10" t="b">
        <v>0</v>
      </c>
      <c r="M15" s="10" t="b">
        <v>0</v>
      </c>
      <c r="N15" s="10" t="b">
        <v>0</v>
      </c>
      <c r="O15" s="10" t="b">
        <v>0</v>
      </c>
      <c r="P15" s="10" t="b">
        <v>0</v>
      </c>
      <c r="Q15" s="10" t="b">
        <v>0</v>
      </c>
      <c r="R15" s="10" t="b">
        <v>0</v>
      </c>
    </row>
    <row r="16" spans="1:18" x14ac:dyDescent="0.25">
      <c r="A16">
        <v>27</v>
      </c>
      <c r="B16" t="s">
        <v>23</v>
      </c>
      <c r="C16" s="10" t="b">
        <v>0</v>
      </c>
      <c r="D16" s="10" t="b">
        <v>0</v>
      </c>
      <c r="E16" s="10" t="b">
        <v>0</v>
      </c>
      <c r="F16" s="10" t="b">
        <v>0</v>
      </c>
      <c r="G16" s="10" t="b">
        <v>0</v>
      </c>
      <c r="H16" s="10" t="b">
        <v>0</v>
      </c>
      <c r="I16" s="10" t="b">
        <v>0</v>
      </c>
      <c r="J16" s="10" t="b">
        <v>0</v>
      </c>
      <c r="K16" s="10" t="b">
        <v>0</v>
      </c>
      <c r="L16" s="10" t="b">
        <v>0</v>
      </c>
      <c r="M16" s="10" t="b">
        <v>0</v>
      </c>
      <c r="N16" s="10" t="b">
        <v>0</v>
      </c>
      <c r="O16" s="10" t="b">
        <v>0</v>
      </c>
      <c r="P16" s="10" t="b">
        <v>0</v>
      </c>
      <c r="Q16" s="10" t="b">
        <v>0</v>
      </c>
      <c r="R16" s="10" t="b">
        <v>0</v>
      </c>
    </row>
    <row r="17" spans="1:18" x14ac:dyDescent="0.25">
      <c r="A17">
        <v>26</v>
      </c>
      <c r="B17" t="s">
        <v>22</v>
      </c>
      <c r="C17" s="10" t="b">
        <v>0</v>
      </c>
      <c r="D17" s="10" t="b">
        <v>0</v>
      </c>
      <c r="E17" s="10" t="b">
        <v>0</v>
      </c>
      <c r="F17" s="10" t="b">
        <v>0</v>
      </c>
      <c r="G17" s="10" t="b">
        <v>0</v>
      </c>
      <c r="H17" s="10" t="b">
        <v>0</v>
      </c>
      <c r="I17" s="10" t="b">
        <v>0</v>
      </c>
      <c r="J17" s="10" t="b">
        <v>0</v>
      </c>
      <c r="K17" s="10" t="b">
        <v>0</v>
      </c>
      <c r="L17" s="10" t="b">
        <v>0</v>
      </c>
      <c r="M17" s="10" t="b">
        <v>0</v>
      </c>
      <c r="N17" s="10" t="b">
        <v>0</v>
      </c>
      <c r="O17" s="10" t="b">
        <v>0</v>
      </c>
      <c r="P17" s="10" t="b">
        <v>0</v>
      </c>
      <c r="Q17" s="10" t="b">
        <v>0</v>
      </c>
      <c r="R17" s="10" t="b">
        <v>0</v>
      </c>
    </row>
    <row r="18" spans="1:18" x14ac:dyDescent="0.25">
      <c r="A18">
        <v>25</v>
      </c>
      <c r="B18" t="s">
        <v>21</v>
      </c>
      <c r="C18" s="10" t="b">
        <v>0</v>
      </c>
      <c r="D18" s="10" t="b">
        <v>0</v>
      </c>
      <c r="E18" s="10" t="b">
        <v>0</v>
      </c>
      <c r="F18" s="10" t="b">
        <v>0</v>
      </c>
      <c r="G18" s="10" t="b">
        <v>0</v>
      </c>
      <c r="H18" s="10" t="b">
        <v>0</v>
      </c>
      <c r="I18" s="10" t="b">
        <v>0</v>
      </c>
      <c r="J18" s="10" t="b">
        <v>0</v>
      </c>
      <c r="K18" s="10" t="b">
        <v>0</v>
      </c>
      <c r="L18" s="10" t="b">
        <v>0</v>
      </c>
      <c r="M18" s="10" t="b">
        <v>0</v>
      </c>
      <c r="N18" s="10" t="b">
        <v>0</v>
      </c>
      <c r="O18" s="10" t="b">
        <v>0</v>
      </c>
      <c r="P18" s="10" t="b">
        <v>0</v>
      </c>
      <c r="Q18" s="10" t="b">
        <v>0</v>
      </c>
      <c r="R18" s="10" t="b">
        <v>0</v>
      </c>
    </row>
    <row r="19" spans="1:18" x14ac:dyDescent="0.25">
      <c r="A19">
        <v>24</v>
      </c>
      <c r="B19" t="s">
        <v>20</v>
      </c>
      <c r="C19" s="10" t="b">
        <v>0</v>
      </c>
      <c r="D19" s="10" t="b">
        <v>0</v>
      </c>
      <c r="E19" s="10" t="b">
        <v>0</v>
      </c>
      <c r="F19" s="10" t="b">
        <v>0</v>
      </c>
      <c r="G19" s="10" t="b">
        <v>0</v>
      </c>
      <c r="H19" s="10" t="b">
        <v>0</v>
      </c>
      <c r="I19" s="10" t="b">
        <v>0</v>
      </c>
      <c r="J19" s="10" t="b">
        <v>0</v>
      </c>
      <c r="K19" s="10" t="b">
        <v>0</v>
      </c>
      <c r="L19" s="10" t="b">
        <v>0</v>
      </c>
      <c r="M19" s="10" t="b">
        <v>0</v>
      </c>
      <c r="N19" s="10" t="b">
        <v>0</v>
      </c>
      <c r="O19" s="10" t="b">
        <v>0</v>
      </c>
      <c r="P19" s="10" t="b">
        <v>0</v>
      </c>
      <c r="Q19" s="10" t="b">
        <v>0</v>
      </c>
      <c r="R19" s="10" t="b">
        <v>0</v>
      </c>
    </row>
    <row r="20" spans="1:18" x14ac:dyDescent="0.25">
      <c r="A20">
        <v>23</v>
      </c>
      <c r="B20" t="s">
        <v>19</v>
      </c>
      <c r="C20" s="10" t="b">
        <v>0</v>
      </c>
      <c r="D20" s="10" t="b">
        <v>0</v>
      </c>
      <c r="E20" s="10" t="b">
        <v>0</v>
      </c>
      <c r="F20" s="10" t="b">
        <v>0</v>
      </c>
      <c r="G20" s="10" t="b">
        <v>0</v>
      </c>
      <c r="H20" s="10" t="b">
        <v>0</v>
      </c>
      <c r="I20" s="10" t="b">
        <v>0</v>
      </c>
      <c r="J20" s="10" t="b">
        <v>0</v>
      </c>
      <c r="K20" s="10" t="b">
        <v>0</v>
      </c>
      <c r="L20" s="10" t="b">
        <v>0</v>
      </c>
      <c r="M20" s="10" t="b">
        <v>0</v>
      </c>
      <c r="N20" s="10" t="b">
        <v>0</v>
      </c>
      <c r="O20" s="10" t="b">
        <v>0</v>
      </c>
      <c r="P20" s="10" t="b">
        <v>0</v>
      </c>
      <c r="Q20" s="10" t="b">
        <v>0</v>
      </c>
      <c r="R20" s="10" t="b">
        <v>0</v>
      </c>
    </row>
    <row r="21" spans="1:18" x14ac:dyDescent="0.25">
      <c r="A21">
        <v>22</v>
      </c>
      <c r="B21" t="s">
        <v>18</v>
      </c>
      <c r="C21" s="10" t="b">
        <v>0</v>
      </c>
      <c r="D21" s="10" t="b">
        <v>0</v>
      </c>
      <c r="E21" s="10" t="b">
        <v>0</v>
      </c>
      <c r="F21" s="10" t="b">
        <v>0</v>
      </c>
      <c r="G21" s="10" t="b">
        <v>0</v>
      </c>
      <c r="H21" s="10" t="b">
        <v>0</v>
      </c>
      <c r="I21" s="10" t="b">
        <v>0</v>
      </c>
      <c r="J21" s="10" t="b">
        <v>0</v>
      </c>
      <c r="K21" s="10" t="b">
        <v>0</v>
      </c>
      <c r="L21" s="10" t="b">
        <v>0</v>
      </c>
      <c r="M21" s="10" t="b">
        <v>0</v>
      </c>
      <c r="N21" s="10" t="b">
        <v>0</v>
      </c>
      <c r="O21" s="10" t="b">
        <v>0</v>
      </c>
      <c r="P21" s="10" t="b">
        <v>0</v>
      </c>
      <c r="Q21" s="10" t="b">
        <v>0</v>
      </c>
      <c r="R21" s="10" t="b">
        <v>0</v>
      </c>
    </row>
    <row r="22" spans="1:18" x14ac:dyDescent="0.25">
      <c r="A22">
        <v>21</v>
      </c>
      <c r="B22" t="s">
        <v>15</v>
      </c>
      <c r="C22" s="10" t="b">
        <v>0</v>
      </c>
      <c r="D22" s="10" t="b">
        <v>0</v>
      </c>
      <c r="E22" s="10" t="b">
        <v>0</v>
      </c>
      <c r="F22" s="10" t="b">
        <v>0</v>
      </c>
      <c r="G22" s="10" t="b">
        <v>0</v>
      </c>
      <c r="H22" s="10" t="b">
        <v>0</v>
      </c>
      <c r="I22" s="10" t="b">
        <v>0</v>
      </c>
      <c r="J22" s="10" t="b">
        <v>0</v>
      </c>
      <c r="K22" s="10" t="b">
        <v>0</v>
      </c>
      <c r="L22" s="10" t="b">
        <v>0</v>
      </c>
      <c r="M22" s="10" t="b">
        <v>0</v>
      </c>
      <c r="N22" s="10" t="b">
        <v>0</v>
      </c>
      <c r="O22" s="10" t="b">
        <v>0</v>
      </c>
      <c r="P22" s="10" t="b">
        <v>0</v>
      </c>
      <c r="Q22" s="10" t="b">
        <v>0</v>
      </c>
      <c r="R22" s="10" t="b">
        <v>0</v>
      </c>
    </row>
    <row r="23" spans="1:18" x14ac:dyDescent="0.25">
      <c r="A23">
        <v>20</v>
      </c>
      <c r="B23" t="s">
        <v>17</v>
      </c>
      <c r="C23" s="10" t="b">
        <v>0</v>
      </c>
      <c r="D23" s="10" t="b">
        <v>0</v>
      </c>
      <c r="E23" s="10" t="b">
        <v>0</v>
      </c>
      <c r="F23" s="10" t="b">
        <v>0</v>
      </c>
      <c r="G23" s="10" t="b">
        <v>0</v>
      </c>
      <c r="H23" s="10" t="b">
        <v>0</v>
      </c>
      <c r="I23" s="10" t="b">
        <v>0</v>
      </c>
      <c r="J23" s="10" t="b">
        <v>0</v>
      </c>
      <c r="K23" s="10" t="b">
        <v>0</v>
      </c>
      <c r="L23" s="10" t="b">
        <v>0</v>
      </c>
      <c r="M23" s="10" t="b">
        <v>0</v>
      </c>
      <c r="N23" s="10" t="b">
        <v>0</v>
      </c>
      <c r="O23" s="10" t="b">
        <v>0</v>
      </c>
      <c r="P23" s="10" t="b">
        <v>0</v>
      </c>
      <c r="Q23" s="10" t="b">
        <v>0</v>
      </c>
      <c r="R23" s="10" t="b">
        <v>0</v>
      </c>
    </row>
    <row r="24" spans="1:18" x14ac:dyDescent="0.25">
      <c r="A24">
        <v>19</v>
      </c>
      <c r="B24" t="s">
        <v>16</v>
      </c>
      <c r="C24" s="10" t="b">
        <v>0</v>
      </c>
      <c r="D24" s="10" t="b">
        <v>0</v>
      </c>
      <c r="E24" s="10" t="b">
        <v>0</v>
      </c>
      <c r="F24" s="10" t="b">
        <v>0</v>
      </c>
      <c r="G24" s="10" t="b">
        <v>0</v>
      </c>
      <c r="H24" s="10" t="b">
        <v>0</v>
      </c>
      <c r="I24" s="10" t="b">
        <v>0</v>
      </c>
      <c r="J24" s="10" t="b">
        <v>0</v>
      </c>
      <c r="K24" s="10" t="b">
        <v>0</v>
      </c>
      <c r="L24" s="10" t="b">
        <v>0</v>
      </c>
      <c r="M24" s="10" t="b">
        <v>0</v>
      </c>
      <c r="N24" s="10" t="b">
        <v>0</v>
      </c>
      <c r="O24" s="10" t="b">
        <v>0</v>
      </c>
      <c r="P24" s="10" t="b">
        <v>0</v>
      </c>
      <c r="Q24" s="10" t="b">
        <v>0</v>
      </c>
      <c r="R24" s="10" t="b">
        <v>0</v>
      </c>
    </row>
    <row r="25" spans="1:18" x14ac:dyDescent="0.25">
      <c r="A25">
        <v>18</v>
      </c>
      <c r="B25" t="s">
        <v>14</v>
      </c>
      <c r="C25" s="10" t="b">
        <v>0</v>
      </c>
      <c r="D25" s="10" t="b">
        <v>0</v>
      </c>
      <c r="E25" s="10" t="b">
        <v>0</v>
      </c>
      <c r="F25" s="10" t="b">
        <v>0</v>
      </c>
      <c r="G25" s="10" t="b">
        <v>0</v>
      </c>
      <c r="H25" s="10" t="b">
        <v>0</v>
      </c>
      <c r="I25" s="10" t="b">
        <v>0</v>
      </c>
      <c r="J25" s="10" t="b">
        <v>0</v>
      </c>
      <c r="K25" s="10" t="b">
        <v>0</v>
      </c>
      <c r="L25" s="10" t="b">
        <v>0</v>
      </c>
      <c r="M25" s="10" t="b">
        <v>0</v>
      </c>
      <c r="N25" s="10" t="b">
        <v>0</v>
      </c>
      <c r="O25" s="10" t="b">
        <v>0</v>
      </c>
      <c r="P25" s="10" t="b">
        <v>0</v>
      </c>
      <c r="Q25" s="10" t="b">
        <v>0</v>
      </c>
      <c r="R25" s="10" t="b">
        <v>0</v>
      </c>
    </row>
    <row r="26" spans="1:18" x14ac:dyDescent="0.25">
      <c r="A26">
        <v>17</v>
      </c>
      <c r="B26" t="s">
        <v>27</v>
      </c>
      <c r="C26" s="10" t="b">
        <v>0</v>
      </c>
      <c r="D26" s="10" t="b">
        <v>0</v>
      </c>
      <c r="E26" s="10" t="b">
        <v>0</v>
      </c>
      <c r="F26" s="10" t="b">
        <v>0</v>
      </c>
      <c r="G26" s="10" t="b">
        <v>1</v>
      </c>
      <c r="H26" s="10" t="b">
        <v>0</v>
      </c>
      <c r="I26" s="10" t="b">
        <v>0</v>
      </c>
      <c r="J26" s="10" t="b">
        <v>0</v>
      </c>
      <c r="K26" s="10" t="b">
        <v>0</v>
      </c>
      <c r="L26" s="10" t="b">
        <v>0</v>
      </c>
      <c r="M26" s="10" t="b">
        <v>0</v>
      </c>
      <c r="N26" s="10" t="b">
        <v>0</v>
      </c>
      <c r="O26" s="10" t="b">
        <v>0</v>
      </c>
      <c r="P26" s="10" t="b">
        <v>0</v>
      </c>
      <c r="Q26" s="10" t="b">
        <v>0</v>
      </c>
      <c r="R26" s="10" t="b">
        <v>0</v>
      </c>
    </row>
    <row r="27" spans="1:18" x14ac:dyDescent="0.25">
      <c r="A27">
        <v>16</v>
      </c>
      <c r="B27" t="s">
        <v>26</v>
      </c>
      <c r="C27" s="10" t="b">
        <v>0</v>
      </c>
      <c r="D27" s="10" t="b">
        <v>0</v>
      </c>
      <c r="E27" s="10" t="b">
        <v>0</v>
      </c>
      <c r="F27" s="10" t="b">
        <v>0</v>
      </c>
      <c r="G27" s="10" t="b">
        <v>1</v>
      </c>
      <c r="H27" s="10" t="b">
        <v>0</v>
      </c>
      <c r="I27" s="10" t="b">
        <v>0</v>
      </c>
      <c r="J27" s="10" t="b">
        <v>0</v>
      </c>
      <c r="K27" s="10" t="b">
        <v>0</v>
      </c>
      <c r="L27" s="10" t="b">
        <v>0</v>
      </c>
      <c r="M27" s="10" t="b">
        <v>0</v>
      </c>
      <c r="N27" s="10" t="b">
        <v>0</v>
      </c>
      <c r="O27" s="10" t="b">
        <v>0</v>
      </c>
      <c r="P27" s="10" t="b">
        <v>0</v>
      </c>
      <c r="Q27" s="10" t="b">
        <v>0</v>
      </c>
      <c r="R27" s="10" t="b">
        <v>0</v>
      </c>
    </row>
    <row r="28" spans="1:18" x14ac:dyDescent="0.25">
      <c r="A28">
        <v>15</v>
      </c>
      <c r="B28" t="s">
        <v>25</v>
      </c>
      <c r="C28" s="10" t="b">
        <v>0</v>
      </c>
      <c r="D28" s="10" t="b">
        <v>1</v>
      </c>
      <c r="E28" s="10" t="b">
        <v>0</v>
      </c>
      <c r="F28" s="10" t="b">
        <v>0</v>
      </c>
      <c r="G28" s="10" t="b">
        <v>0</v>
      </c>
      <c r="H28" s="10" t="b">
        <v>0</v>
      </c>
      <c r="I28" s="10" t="b">
        <v>0</v>
      </c>
      <c r="J28" s="10" t="b">
        <v>0</v>
      </c>
      <c r="K28" s="10" t="b">
        <v>0</v>
      </c>
      <c r="L28" s="10" t="b">
        <v>0</v>
      </c>
      <c r="M28" s="10" t="b">
        <v>0</v>
      </c>
      <c r="N28" s="10" t="b">
        <v>0</v>
      </c>
      <c r="O28" s="10" t="b">
        <v>0</v>
      </c>
      <c r="P28" s="10" t="b">
        <v>0</v>
      </c>
      <c r="Q28" s="10" t="b">
        <v>0</v>
      </c>
      <c r="R28" s="10" t="b">
        <v>0</v>
      </c>
    </row>
    <row r="29" spans="1:18" x14ac:dyDescent="0.25">
      <c r="A29">
        <v>14</v>
      </c>
      <c r="B29" t="s">
        <v>24</v>
      </c>
      <c r="C29" s="10" t="b">
        <v>0</v>
      </c>
      <c r="D29" s="10" t="b">
        <v>0</v>
      </c>
      <c r="E29" s="10" t="b">
        <v>0</v>
      </c>
      <c r="F29" s="10" t="b">
        <v>1</v>
      </c>
      <c r="G29" s="10" t="b">
        <v>0</v>
      </c>
      <c r="H29" s="10" t="b">
        <v>0</v>
      </c>
      <c r="I29" s="10" t="b">
        <v>0</v>
      </c>
      <c r="J29" s="10" t="b">
        <v>0</v>
      </c>
      <c r="K29" s="10" t="b">
        <v>0</v>
      </c>
      <c r="L29" s="10" t="b">
        <v>0</v>
      </c>
      <c r="M29" s="10" t="b">
        <v>0</v>
      </c>
      <c r="N29" s="10" t="b">
        <v>0</v>
      </c>
      <c r="O29" s="10" t="b">
        <v>0</v>
      </c>
      <c r="P29" s="10" t="b">
        <v>0</v>
      </c>
      <c r="Q29" s="10" t="b">
        <v>0</v>
      </c>
      <c r="R29" s="10" t="b">
        <v>0</v>
      </c>
    </row>
    <row r="30" spans="1:18" x14ac:dyDescent="0.25">
      <c r="A30">
        <v>13</v>
      </c>
      <c r="B30" t="s">
        <v>13</v>
      </c>
      <c r="C30" s="10" t="b">
        <v>0</v>
      </c>
      <c r="D30" s="10" t="b">
        <v>0</v>
      </c>
      <c r="E30" s="10" t="b">
        <v>0</v>
      </c>
      <c r="F30" s="10" t="b">
        <v>0</v>
      </c>
      <c r="G30" s="10" t="b">
        <v>0</v>
      </c>
      <c r="H30" s="10" t="b">
        <v>0</v>
      </c>
      <c r="I30" s="10" t="b">
        <v>0</v>
      </c>
      <c r="J30" s="10" t="b">
        <v>1</v>
      </c>
      <c r="K30" s="10" t="b">
        <v>0</v>
      </c>
      <c r="L30" s="10" t="b">
        <v>0</v>
      </c>
      <c r="M30" s="10" t="b">
        <v>0</v>
      </c>
      <c r="N30" s="10" t="b">
        <v>0</v>
      </c>
      <c r="O30" s="10" t="b">
        <v>0</v>
      </c>
      <c r="P30" s="10" t="b">
        <v>0</v>
      </c>
      <c r="Q30" s="10" t="b">
        <v>0</v>
      </c>
      <c r="R30" s="10" t="b">
        <v>0</v>
      </c>
    </row>
    <row r="31" spans="1:18" x14ac:dyDescent="0.25">
      <c r="A31">
        <v>12</v>
      </c>
      <c r="B31" t="s">
        <v>12</v>
      </c>
      <c r="C31" s="10" t="b">
        <v>0</v>
      </c>
      <c r="D31" s="10" t="b">
        <v>0</v>
      </c>
      <c r="E31" s="10" t="b">
        <v>0</v>
      </c>
      <c r="F31" s="10" t="b">
        <v>0</v>
      </c>
      <c r="G31" s="10" t="b">
        <v>0</v>
      </c>
      <c r="H31" s="10" t="b">
        <v>0</v>
      </c>
      <c r="I31" s="10" t="b">
        <v>0</v>
      </c>
      <c r="J31" s="10" t="b">
        <v>1</v>
      </c>
      <c r="K31" s="10" t="b">
        <v>0</v>
      </c>
      <c r="L31" s="10" t="b">
        <v>0</v>
      </c>
      <c r="M31" s="10" t="b">
        <v>0</v>
      </c>
      <c r="N31" s="10" t="b">
        <v>0</v>
      </c>
      <c r="O31" s="10" t="b">
        <v>0</v>
      </c>
      <c r="P31" s="10" t="b">
        <v>0</v>
      </c>
      <c r="Q31" s="10" t="b">
        <v>0</v>
      </c>
      <c r="R31" s="10" t="b">
        <v>0</v>
      </c>
    </row>
    <row r="32" spans="1:18" x14ac:dyDescent="0.25">
      <c r="A32">
        <v>11</v>
      </c>
      <c r="B32" t="s">
        <v>11</v>
      </c>
      <c r="C32" s="10" t="b">
        <v>0</v>
      </c>
      <c r="D32" s="10" t="b">
        <v>0</v>
      </c>
      <c r="E32" s="10" t="b">
        <v>0</v>
      </c>
      <c r="F32" s="10" t="b">
        <v>1</v>
      </c>
      <c r="G32" s="10" t="b">
        <v>0</v>
      </c>
      <c r="H32" s="10" t="b">
        <v>0</v>
      </c>
      <c r="I32" s="10" t="b">
        <v>0</v>
      </c>
      <c r="J32" s="10" t="b">
        <v>0</v>
      </c>
      <c r="K32" s="10" t="b">
        <v>0</v>
      </c>
      <c r="L32" s="10" t="b">
        <v>0</v>
      </c>
      <c r="M32" s="10" t="b">
        <v>0</v>
      </c>
      <c r="N32" s="10" t="b">
        <v>0</v>
      </c>
      <c r="O32" s="10" t="b">
        <v>0</v>
      </c>
      <c r="P32" s="10" t="b">
        <v>0</v>
      </c>
      <c r="Q32" s="10" t="b">
        <v>0</v>
      </c>
      <c r="R32" s="10" t="b">
        <v>0</v>
      </c>
    </row>
    <row r="33" spans="1:18" x14ac:dyDescent="0.25">
      <c r="A33">
        <v>10</v>
      </c>
      <c r="B33" t="s">
        <v>10</v>
      </c>
      <c r="C33" s="10" t="b">
        <v>0</v>
      </c>
      <c r="D33" s="10" t="b">
        <v>0</v>
      </c>
      <c r="E33" s="10" t="b">
        <v>1</v>
      </c>
      <c r="F33" s="10" t="b">
        <v>0</v>
      </c>
      <c r="G33" s="10" t="b">
        <v>0</v>
      </c>
      <c r="H33" s="10" t="b">
        <v>0</v>
      </c>
      <c r="I33" s="10" t="b">
        <v>0</v>
      </c>
      <c r="J33" s="10" t="b">
        <v>0</v>
      </c>
      <c r="K33" s="10" t="b">
        <v>0</v>
      </c>
      <c r="L33" s="10" t="b">
        <v>0</v>
      </c>
      <c r="M33" s="10" t="b">
        <v>0</v>
      </c>
      <c r="N33" s="10" t="b">
        <v>0</v>
      </c>
      <c r="O33" s="10" t="b">
        <v>0</v>
      </c>
      <c r="P33" s="10" t="b">
        <v>0</v>
      </c>
      <c r="Q33" s="10" t="b">
        <v>0</v>
      </c>
      <c r="R33" s="10" t="b">
        <v>0</v>
      </c>
    </row>
    <row r="34" spans="1:18" x14ac:dyDescent="0.25">
      <c r="A34">
        <v>9</v>
      </c>
      <c r="B34" t="s">
        <v>9</v>
      </c>
      <c r="C34" s="10" t="b">
        <v>0</v>
      </c>
      <c r="D34" s="10" t="b">
        <v>0</v>
      </c>
      <c r="E34" s="10" t="b">
        <v>0</v>
      </c>
      <c r="F34" s="10" t="b">
        <v>0</v>
      </c>
      <c r="G34" s="10" t="b">
        <v>0</v>
      </c>
      <c r="H34" s="10" t="b">
        <v>0</v>
      </c>
      <c r="I34" s="10" t="b">
        <v>1</v>
      </c>
      <c r="J34" s="10" t="b">
        <v>0</v>
      </c>
      <c r="K34" s="10" t="b">
        <v>0</v>
      </c>
      <c r="L34" s="10" t="b">
        <v>0</v>
      </c>
      <c r="M34" s="10" t="b">
        <v>0</v>
      </c>
      <c r="N34" s="10" t="b">
        <v>0</v>
      </c>
      <c r="O34" s="10" t="b">
        <v>0</v>
      </c>
      <c r="P34" s="10" t="b">
        <v>0</v>
      </c>
      <c r="Q34" s="10" t="b">
        <v>0</v>
      </c>
      <c r="R34" s="10" t="b">
        <v>0</v>
      </c>
    </row>
    <row r="35" spans="1:18" x14ac:dyDescent="0.25">
      <c r="A35">
        <v>8</v>
      </c>
      <c r="B35" t="s">
        <v>8</v>
      </c>
      <c r="C35" s="10" t="b">
        <v>0</v>
      </c>
      <c r="D35" s="10" t="b">
        <v>0</v>
      </c>
      <c r="E35" s="10" t="b">
        <v>0</v>
      </c>
      <c r="F35" s="10" t="b">
        <v>0</v>
      </c>
      <c r="G35" s="10" t="b">
        <v>0</v>
      </c>
      <c r="H35" s="10" t="b">
        <v>0</v>
      </c>
      <c r="I35" s="10" t="b">
        <v>1</v>
      </c>
      <c r="J35" s="10" t="b">
        <v>0</v>
      </c>
      <c r="K35" s="10" t="b">
        <v>0</v>
      </c>
      <c r="L35" s="10" t="b">
        <v>0</v>
      </c>
      <c r="M35" s="10" t="b">
        <v>0</v>
      </c>
      <c r="N35" s="10" t="b">
        <v>0</v>
      </c>
      <c r="O35" s="10" t="b">
        <v>0</v>
      </c>
      <c r="P35" s="10" t="b">
        <v>0</v>
      </c>
      <c r="Q35" s="10" t="b">
        <v>0</v>
      </c>
      <c r="R35" s="10" t="b">
        <v>0</v>
      </c>
    </row>
    <row r="36" spans="1:18" x14ac:dyDescent="0.25">
      <c r="A36">
        <v>7</v>
      </c>
      <c r="B36" t="s">
        <v>7</v>
      </c>
      <c r="C36" s="10" t="b">
        <v>0</v>
      </c>
      <c r="D36" s="10" t="b">
        <v>0</v>
      </c>
      <c r="E36" s="10" t="b">
        <v>0</v>
      </c>
      <c r="F36" s="10" t="b">
        <v>0</v>
      </c>
      <c r="G36" s="10" t="b">
        <v>0</v>
      </c>
      <c r="H36" s="10" t="b">
        <v>0</v>
      </c>
      <c r="I36" s="10" t="b">
        <v>0</v>
      </c>
      <c r="J36" s="10" t="b">
        <v>0</v>
      </c>
      <c r="K36" s="10" t="b">
        <v>0</v>
      </c>
      <c r="L36" s="10" t="b">
        <v>0</v>
      </c>
      <c r="M36" s="10" t="b">
        <v>0</v>
      </c>
      <c r="N36" s="10" t="b">
        <v>0</v>
      </c>
      <c r="O36" s="10" t="b">
        <v>0</v>
      </c>
      <c r="P36" s="10" t="b">
        <v>0</v>
      </c>
      <c r="Q36" s="10" t="b">
        <v>0</v>
      </c>
      <c r="R36" s="10" t="b">
        <v>0</v>
      </c>
    </row>
    <row r="37" spans="1:18" x14ac:dyDescent="0.25">
      <c r="A37">
        <v>6</v>
      </c>
      <c r="B37" t="s">
        <v>6</v>
      </c>
      <c r="C37" s="10" t="b">
        <v>0</v>
      </c>
      <c r="D37" s="10" t="b">
        <v>0</v>
      </c>
      <c r="E37" s="10" t="b">
        <v>0</v>
      </c>
      <c r="F37" s="10" t="b">
        <v>0</v>
      </c>
      <c r="G37" s="10" t="b">
        <v>0</v>
      </c>
      <c r="H37" s="10" t="b">
        <v>0</v>
      </c>
      <c r="I37" s="10" t="b">
        <v>0</v>
      </c>
      <c r="J37" s="10" t="b">
        <v>0</v>
      </c>
      <c r="K37" s="10" t="b">
        <v>0</v>
      </c>
      <c r="L37" s="10" t="b">
        <v>0</v>
      </c>
      <c r="M37" s="10" t="b">
        <v>0</v>
      </c>
      <c r="N37" s="10" t="b">
        <v>0</v>
      </c>
      <c r="O37" s="10" t="b">
        <v>0</v>
      </c>
      <c r="P37" s="10" t="b">
        <v>0</v>
      </c>
      <c r="Q37" s="10" t="b">
        <v>0</v>
      </c>
      <c r="R37" s="10" t="b">
        <v>0</v>
      </c>
    </row>
    <row r="38" spans="1:18" x14ac:dyDescent="0.25">
      <c r="A38">
        <v>5</v>
      </c>
      <c r="B38" t="s">
        <v>5</v>
      </c>
      <c r="C38" s="10" t="b">
        <v>0</v>
      </c>
      <c r="D38" s="10" t="b">
        <v>0</v>
      </c>
      <c r="E38" s="10" t="b">
        <v>0</v>
      </c>
      <c r="F38" s="10" t="b">
        <v>0</v>
      </c>
      <c r="G38" s="10" t="b">
        <v>0</v>
      </c>
      <c r="H38" s="10" t="b">
        <v>0</v>
      </c>
      <c r="I38" s="10" t="b">
        <v>0</v>
      </c>
      <c r="J38" s="10" t="b">
        <v>0</v>
      </c>
      <c r="K38" s="10" t="b">
        <v>0</v>
      </c>
      <c r="L38" s="10" t="b">
        <v>0</v>
      </c>
      <c r="M38" s="10" t="b">
        <v>0</v>
      </c>
      <c r="N38" s="10" t="b">
        <v>0</v>
      </c>
      <c r="O38" s="10" t="b">
        <v>0</v>
      </c>
      <c r="P38" s="10" t="b">
        <v>0</v>
      </c>
      <c r="Q38" s="10" t="b">
        <v>0</v>
      </c>
      <c r="R38" s="10" t="b">
        <v>0</v>
      </c>
    </row>
    <row r="39" spans="1:18" x14ac:dyDescent="0.25">
      <c r="A39">
        <v>4</v>
      </c>
      <c r="B39" t="s">
        <v>4</v>
      </c>
      <c r="C39" s="10" t="b">
        <v>0</v>
      </c>
      <c r="D39" s="10" t="b">
        <v>1</v>
      </c>
      <c r="E39" s="10" t="b">
        <v>0</v>
      </c>
      <c r="F39" s="10" t="b">
        <v>0</v>
      </c>
      <c r="G39" s="10" t="b">
        <v>0</v>
      </c>
      <c r="H39" s="10" t="b">
        <v>0</v>
      </c>
      <c r="I39" s="10" t="b">
        <v>0</v>
      </c>
      <c r="J39" s="10" t="b">
        <v>0</v>
      </c>
      <c r="K39" s="10" t="b">
        <v>0</v>
      </c>
      <c r="L39" s="10" t="b">
        <v>0</v>
      </c>
      <c r="M39" s="10" t="b">
        <v>0</v>
      </c>
      <c r="N39" s="10" t="b">
        <v>0</v>
      </c>
      <c r="O39" s="10" t="b">
        <v>0</v>
      </c>
      <c r="P39" s="10" t="b">
        <v>0</v>
      </c>
      <c r="Q39" s="10" t="b">
        <v>0</v>
      </c>
      <c r="R39" s="10" t="b">
        <v>0</v>
      </c>
    </row>
    <row r="40" spans="1:18" x14ac:dyDescent="0.25">
      <c r="A40">
        <v>3</v>
      </c>
      <c r="B40" t="s">
        <v>3</v>
      </c>
      <c r="C40" s="10" t="b">
        <v>0</v>
      </c>
      <c r="D40" s="10" t="b">
        <v>0</v>
      </c>
      <c r="E40" s="10" t="b">
        <v>0</v>
      </c>
      <c r="F40" s="10" t="b">
        <v>0</v>
      </c>
      <c r="G40" s="10" t="b">
        <v>0</v>
      </c>
      <c r="H40" s="10" t="b">
        <v>0</v>
      </c>
      <c r="I40" s="10" t="b">
        <v>0</v>
      </c>
      <c r="J40" s="10" t="b">
        <v>0</v>
      </c>
      <c r="K40" s="10" t="b">
        <v>0</v>
      </c>
      <c r="L40" s="10" t="b">
        <v>0</v>
      </c>
      <c r="M40" s="10" t="b">
        <v>0</v>
      </c>
      <c r="N40" s="10" t="b">
        <v>0</v>
      </c>
      <c r="O40" s="10" t="b">
        <v>0</v>
      </c>
      <c r="P40" s="10" t="b">
        <v>0</v>
      </c>
      <c r="Q40" s="10" t="b">
        <v>0</v>
      </c>
      <c r="R40" s="10" t="b">
        <v>0</v>
      </c>
    </row>
    <row r="41" spans="1:18" x14ac:dyDescent="0.25">
      <c r="A41">
        <v>2</v>
      </c>
      <c r="B41" t="s">
        <v>2</v>
      </c>
      <c r="C41" s="10" t="b">
        <v>0</v>
      </c>
      <c r="D41" s="10" t="b">
        <v>0</v>
      </c>
      <c r="E41" s="10" t="b">
        <v>0</v>
      </c>
      <c r="F41" s="10" t="b">
        <v>0</v>
      </c>
      <c r="G41" s="10" t="b">
        <v>0</v>
      </c>
      <c r="H41" s="10" t="b">
        <v>1</v>
      </c>
      <c r="I41" s="10" t="b">
        <v>0</v>
      </c>
      <c r="J41" s="10" t="b">
        <v>0</v>
      </c>
      <c r="K41" s="10" t="b">
        <v>0</v>
      </c>
      <c r="L41" s="10" t="b">
        <v>0</v>
      </c>
      <c r="M41" s="10" t="b">
        <v>0</v>
      </c>
      <c r="N41" s="10" t="b">
        <v>0</v>
      </c>
      <c r="O41" s="10" t="b">
        <v>0</v>
      </c>
      <c r="P41" s="10" t="b">
        <v>0</v>
      </c>
      <c r="Q41" s="10" t="b">
        <v>0</v>
      </c>
      <c r="R41" s="10" t="b">
        <v>0</v>
      </c>
    </row>
    <row r="42" spans="1:18" x14ac:dyDescent="0.25">
      <c r="A42">
        <v>1</v>
      </c>
      <c r="B42" t="s">
        <v>1</v>
      </c>
      <c r="C42" s="10" t="b">
        <v>0</v>
      </c>
      <c r="D42" s="10" t="b">
        <v>0</v>
      </c>
      <c r="E42" s="10" t="b">
        <v>0</v>
      </c>
      <c r="F42" s="10" t="b">
        <v>0</v>
      </c>
      <c r="G42" s="10" t="b">
        <v>0</v>
      </c>
      <c r="H42" s="10" t="b">
        <v>1</v>
      </c>
      <c r="I42" s="10" t="b">
        <v>0</v>
      </c>
      <c r="J42" s="10" t="b">
        <v>0</v>
      </c>
      <c r="K42" s="10" t="b">
        <v>0</v>
      </c>
      <c r="L42" s="10" t="b">
        <v>0</v>
      </c>
      <c r="M42" s="10" t="b">
        <v>0</v>
      </c>
      <c r="N42" s="10" t="b">
        <v>0</v>
      </c>
      <c r="O42" s="10" t="b">
        <v>0</v>
      </c>
      <c r="P42" s="10" t="b">
        <v>0</v>
      </c>
      <c r="Q42" s="10" t="b">
        <v>0</v>
      </c>
      <c r="R42" s="10" t="b">
        <v>0</v>
      </c>
    </row>
    <row r="43" spans="1:18" x14ac:dyDescent="0.25">
      <c r="A43">
        <v>0</v>
      </c>
      <c r="B43" t="s">
        <v>0</v>
      </c>
      <c r="C43" s="10" t="b">
        <v>0</v>
      </c>
      <c r="D43" s="10" t="b">
        <v>0</v>
      </c>
      <c r="E43" s="10" t="b">
        <v>0</v>
      </c>
      <c r="F43" s="10" t="b">
        <v>0</v>
      </c>
      <c r="G43" s="10" t="b">
        <v>0</v>
      </c>
      <c r="H43" s="10" t="b">
        <v>0</v>
      </c>
      <c r="I43" s="10" t="b">
        <v>0</v>
      </c>
      <c r="J43" s="10" t="b">
        <v>0</v>
      </c>
      <c r="K43" s="10" t="b">
        <v>0</v>
      </c>
      <c r="L43" s="10" t="b">
        <v>0</v>
      </c>
      <c r="M43" s="10" t="b">
        <v>0</v>
      </c>
      <c r="N43" s="10" t="b">
        <v>0</v>
      </c>
      <c r="O43" s="10" t="b">
        <v>0</v>
      </c>
      <c r="P43" s="10" t="b">
        <v>0</v>
      </c>
      <c r="Q43" s="10" t="b">
        <v>0</v>
      </c>
      <c r="R43" s="10" t="b">
        <v>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631E-0528-46BA-9EA6-324CC53427CD}">
  <dimension ref="A1:R43"/>
  <sheetViews>
    <sheetView workbookViewId="0">
      <selection activeCell="B6" sqref="B6"/>
    </sheetView>
  </sheetViews>
  <sheetFormatPr defaultRowHeight="15" x14ac:dyDescent="0.25"/>
  <sheetData>
    <row r="1" spans="1:18" x14ac:dyDescent="0.25">
      <c r="A1" t="s">
        <v>35</v>
      </c>
      <c r="B1" t="s">
        <v>32</v>
      </c>
      <c r="C1" t="s">
        <v>37</v>
      </c>
      <c r="D1" t="s">
        <v>38</v>
      </c>
      <c r="E1" t="s">
        <v>39</v>
      </c>
      <c r="F1" t="s">
        <v>40</v>
      </c>
      <c r="G1" t="s">
        <v>41</v>
      </c>
      <c r="H1" t="s">
        <v>42</v>
      </c>
      <c r="I1" t="s">
        <v>43</v>
      </c>
      <c r="J1" t="s">
        <v>44</v>
      </c>
      <c r="K1" t="s">
        <v>45</v>
      </c>
      <c r="L1" t="s">
        <v>46</v>
      </c>
      <c r="M1" t="s">
        <v>47</v>
      </c>
      <c r="N1" t="s">
        <v>48</v>
      </c>
      <c r="O1" t="s">
        <v>49</v>
      </c>
      <c r="P1" t="s">
        <v>50</v>
      </c>
      <c r="Q1" t="s">
        <v>51</v>
      </c>
      <c r="R1" t="s">
        <v>52</v>
      </c>
    </row>
    <row r="2" spans="1:18" x14ac:dyDescent="0.25">
      <c r="B2" t="s">
        <v>36</v>
      </c>
      <c r="C2">
        <v>2</v>
      </c>
      <c r="D2">
        <v>4</v>
      </c>
      <c r="E2">
        <v>3</v>
      </c>
      <c r="F2">
        <v>4</v>
      </c>
      <c r="G2">
        <v>4</v>
      </c>
      <c r="H2">
        <v>4</v>
      </c>
      <c r="I2">
        <v>4</v>
      </c>
      <c r="J2">
        <v>2</v>
      </c>
      <c r="K2">
        <v>0</v>
      </c>
      <c r="L2">
        <v>0</v>
      </c>
      <c r="M2">
        <v>0</v>
      </c>
      <c r="N2">
        <v>0</v>
      </c>
      <c r="O2">
        <v>0</v>
      </c>
      <c r="P2">
        <v>0</v>
      </c>
      <c r="Q2">
        <v>0</v>
      </c>
      <c r="R2">
        <v>0</v>
      </c>
    </row>
    <row r="3" spans="1:18" x14ac:dyDescent="0.25">
      <c r="B3" t="s">
        <v>33</v>
      </c>
      <c r="C3" t="s">
        <v>78</v>
      </c>
      <c r="D3" t="s">
        <v>88</v>
      </c>
      <c r="E3" t="s">
        <v>80</v>
      </c>
      <c r="F3" t="s">
        <v>81</v>
      </c>
      <c r="G3" t="s">
        <v>91</v>
      </c>
      <c r="H3" t="s">
        <v>92</v>
      </c>
      <c r="I3" t="s">
        <v>93</v>
      </c>
      <c r="J3" t="s">
        <v>78</v>
      </c>
      <c r="K3" t="s">
        <v>86</v>
      </c>
      <c r="L3" t="s">
        <v>86</v>
      </c>
      <c r="M3" t="s">
        <v>86</v>
      </c>
      <c r="N3" t="s">
        <v>86</v>
      </c>
      <c r="O3" t="s">
        <v>86</v>
      </c>
      <c r="P3" t="s">
        <v>86</v>
      </c>
      <c r="Q3" t="s">
        <v>86</v>
      </c>
      <c r="R3" t="s">
        <v>86</v>
      </c>
    </row>
    <row r="4" spans="1:18" x14ac:dyDescent="0.25">
      <c r="A4">
        <v>39</v>
      </c>
      <c r="C4" s="10" t="b">
        <v>0</v>
      </c>
      <c r="D4" s="10" t="b">
        <v>0</v>
      </c>
      <c r="E4" s="10" t="b">
        <v>0</v>
      </c>
      <c r="F4" s="10" t="b">
        <v>0</v>
      </c>
      <c r="G4" s="10" t="b">
        <v>0</v>
      </c>
      <c r="H4" s="10" t="b">
        <v>0</v>
      </c>
      <c r="I4" s="10" t="b">
        <v>0</v>
      </c>
      <c r="J4" s="10" t="b">
        <v>0</v>
      </c>
      <c r="K4" s="10" t="b">
        <v>0</v>
      </c>
      <c r="L4" s="10" t="b">
        <v>0</v>
      </c>
      <c r="M4" s="10" t="b">
        <v>0</v>
      </c>
      <c r="N4" s="10" t="b">
        <v>0</v>
      </c>
      <c r="O4" s="10" t="b">
        <v>0</v>
      </c>
      <c r="P4" s="10" t="b">
        <v>0</v>
      </c>
      <c r="Q4" s="10" t="b">
        <v>0</v>
      </c>
      <c r="R4" s="10" t="b">
        <v>0</v>
      </c>
    </row>
    <row r="5" spans="1:18" x14ac:dyDescent="0.25">
      <c r="A5">
        <v>38</v>
      </c>
      <c r="C5" s="10" t="b">
        <v>0</v>
      </c>
      <c r="D5" s="10" t="b">
        <v>0</v>
      </c>
      <c r="E5" s="10" t="b">
        <v>0</v>
      </c>
      <c r="F5" s="10" t="b">
        <v>0</v>
      </c>
      <c r="G5" s="10" t="b">
        <v>0</v>
      </c>
      <c r="H5" s="10" t="b">
        <v>0</v>
      </c>
      <c r="I5" s="10" t="b">
        <v>0</v>
      </c>
      <c r="J5" s="10" t="b">
        <v>0</v>
      </c>
      <c r="K5" s="10" t="b">
        <v>0</v>
      </c>
      <c r="L5" s="10" t="b">
        <v>0</v>
      </c>
      <c r="M5" s="10" t="b">
        <v>0</v>
      </c>
      <c r="N5" s="10" t="b">
        <v>0</v>
      </c>
      <c r="O5" s="10" t="b">
        <v>0</v>
      </c>
      <c r="P5" s="10" t="b">
        <v>0</v>
      </c>
      <c r="Q5" s="10" t="b">
        <v>0</v>
      </c>
      <c r="R5" s="10" t="b">
        <v>0</v>
      </c>
    </row>
    <row r="6" spans="1:18" x14ac:dyDescent="0.25">
      <c r="A6">
        <v>37</v>
      </c>
      <c r="C6" s="10" t="b">
        <v>0</v>
      </c>
      <c r="D6" s="10" t="b">
        <v>0</v>
      </c>
      <c r="E6" s="10" t="b">
        <v>0</v>
      </c>
      <c r="F6" s="10" t="b">
        <v>0</v>
      </c>
      <c r="G6" s="10" t="b">
        <v>0</v>
      </c>
      <c r="H6" s="10" t="b">
        <v>0</v>
      </c>
      <c r="I6" s="10" t="b">
        <v>0</v>
      </c>
      <c r="J6" s="10" t="b">
        <v>0</v>
      </c>
      <c r="K6" s="10" t="b">
        <v>0</v>
      </c>
      <c r="L6" s="10" t="b">
        <v>0</v>
      </c>
      <c r="M6" s="10" t="b">
        <v>0</v>
      </c>
      <c r="N6" s="10" t="b">
        <v>0</v>
      </c>
      <c r="O6" s="10" t="b">
        <v>0</v>
      </c>
      <c r="P6" s="10" t="b">
        <v>0</v>
      </c>
      <c r="Q6" s="10" t="b">
        <v>0</v>
      </c>
      <c r="R6" s="10" t="b">
        <v>0</v>
      </c>
    </row>
    <row r="7" spans="1:18" x14ac:dyDescent="0.25">
      <c r="A7">
        <v>36</v>
      </c>
      <c r="C7" s="10" t="b">
        <v>0</v>
      </c>
      <c r="D7" s="10" t="b">
        <v>0</v>
      </c>
      <c r="E7" s="10" t="b">
        <v>0</v>
      </c>
      <c r="F7" s="10" t="b">
        <v>0</v>
      </c>
      <c r="G7" s="10" t="b">
        <v>0</v>
      </c>
      <c r="H7" s="10" t="b">
        <v>0</v>
      </c>
      <c r="I7" s="10" t="b">
        <v>0</v>
      </c>
      <c r="J7" s="10" t="b">
        <v>0</v>
      </c>
      <c r="K7" s="10" t="b">
        <v>0</v>
      </c>
      <c r="L7" s="10" t="b">
        <v>0</v>
      </c>
      <c r="M7" s="10" t="b">
        <v>0</v>
      </c>
      <c r="N7" s="10" t="b">
        <v>0</v>
      </c>
      <c r="O7" s="10" t="b">
        <v>0</v>
      </c>
      <c r="P7" s="10" t="b">
        <v>0</v>
      </c>
      <c r="Q7" s="10" t="b">
        <v>0</v>
      </c>
      <c r="R7" s="10" t="b">
        <v>0</v>
      </c>
    </row>
    <row r="8" spans="1:18" x14ac:dyDescent="0.25">
      <c r="A8">
        <v>35</v>
      </c>
      <c r="B8" t="s">
        <v>87</v>
      </c>
      <c r="C8" s="10" t="b">
        <v>0</v>
      </c>
      <c r="D8" s="10" t="b">
        <v>0</v>
      </c>
      <c r="E8" s="10" t="b">
        <v>0</v>
      </c>
      <c r="F8" s="10" t="b">
        <v>0</v>
      </c>
      <c r="G8" s="10" t="b">
        <v>0</v>
      </c>
      <c r="H8" s="10" t="b">
        <v>1</v>
      </c>
      <c r="I8" s="10" t="b">
        <v>0</v>
      </c>
      <c r="J8" s="10" t="b">
        <v>0</v>
      </c>
      <c r="K8" s="10" t="b">
        <v>0</v>
      </c>
      <c r="L8" s="10" t="b">
        <v>0</v>
      </c>
      <c r="M8" s="10" t="b">
        <v>0</v>
      </c>
      <c r="N8" s="10" t="b">
        <v>0</v>
      </c>
      <c r="O8" s="10" t="b">
        <v>0</v>
      </c>
      <c r="P8" s="10" t="b">
        <v>0</v>
      </c>
      <c r="Q8" s="10" t="b">
        <v>0</v>
      </c>
      <c r="R8" s="10" t="b">
        <v>0</v>
      </c>
    </row>
    <row r="9" spans="1:18" x14ac:dyDescent="0.25">
      <c r="A9">
        <v>34</v>
      </c>
      <c r="B9" t="s">
        <v>77</v>
      </c>
      <c r="C9" s="10" t="b">
        <v>0</v>
      </c>
      <c r="D9" s="10" t="b">
        <v>0</v>
      </c>
      <c r="E9" s="10" t="b">
        <v>0</v>
      </c>
      <c r="F9" s="10" t="b">
        <v>0</v>
      </c>
      <c r="G9" s="10" t="b">
        <v>0</v>
      </c>
      <c r="H9" s="10" t="b">
        <v>0</v>
      </c>
      <c r="I9" s="10" t="b">
        <v>0</v>
      </c>
      <c r="J9" s="10" t="b">
        <v>0</v>
      </c>
      <c r="K9" s="10" t="b">
        <v>0</v>
      </c>
      <c r="L9" s="10" t="b">
        <v>0</v>
      </c>
      <c r="M9" s="10" t="b">
        <v>0</v>
      </c>
      <c r="N9" s="10" t="b">
        <v>0</v>
      </c>
      <c r="O9" s="10" t="b">
        <v>0</v>
      </c>
      <c r="P9" s="10" t="b">
        <v>0</v>
      </c>
      <c r="Q9" s="10" t="b">
        <v>0</v>
      </c>
      <c r="R9" s="10" t="b">
        <v>0</v>
      </c>
    </row>
    <row r="10" spans="1:18" x14ac:dyDescent="0.25">
      <c r="A10">
        <v>33</v>
      </c>
      <c r="B10" t="s">
        <v>54</v>
      </c>
      <c r="C10" s="10" t="b">
        <v>0</v>
      </c>
      <c r="D10" s="10" t="b">
        <v>0</v>
      </c>
      <c r="E10" s="10" t="b">
        <v>0</v>
      </c>
      <c r="F10" s="10" t="b">
        <v>0</v>
      </c>
      <c r="G10" s="10" t="b">
        <v>0</v>
      </c>
      <c r="H10" s="10" t="b">
        <v>0</v>
      </c>
      <c r="I10" s="10" t="b">
        <v>0</v>
      </c>
      <c r="J10" s="10" t="b">
        <v>0</v>
      </c>
      <c r="K10" s="10" t="b">
        <v>0</v>
      </c>
      <c r="L10" s="10" t="b">
        <v>0</v>
      </c>
      <c r="M10" s="10" t="b">
        <v>0</v>
      </c>
      <c r="N10" s="10" t="b">
        <v>0</v>
      </c>
      <c r="O10" s="10" t="b">
        <v>0</v>
      </c>
      <c r="P10" s="10" t="b">
        <v>0</v>
      </c>
      <c r="Q10" s="10" t="b">
        <v>0</v>
      </c>
      <c r="R10" s="10" t="b">
        <v>0</v>
      </c>
    </row>
    <row r="11" spans="1:18" x14ac:dyDescent="0.25">
      <c r="A11">
        <v>32</v>
      </c>
      <c r="B11" t="s">
        <v>53</v>
      </c>
      <c r="C11" s="10" t="b">
        <v>0</v>
      </c>
      <c r="D11" s="10" t="b">
        <v>0</v>
      </c>
      <c r="E11" s="10" t="b">
        <v>0</v>
      </c>
      <c r="F11" s="10" t="b">
        <v>0</v>
      </c>
      <c r="G11" s="10" t="b">
        <v>1</v>
      </c>
      <c r="H11" s="10" t="b">
        <v>0</v>
      </c>
      <c r="I11" s="10" t="b">
        <v>0</v>
      </c>
      <c r="J11" s="10" t="b">
        <v>0</v>
      </c>
      <c r="K11" s="10" t="b">
        <v>0</v>
      </c>
      <c r="L11" s="10" t="b">
        <v>0</v>
      </c>
      <c r="M11" s="10" t="b">
        <v>0</v>
      </c>
      <c r="N11" s="10" t="b">
        <v>0</v>
      </c>
      <c r="O11" s="10" t="b">
        <v>0</v>
      </c>
      <c r="P11" s="10" t="b">
        <v>0</v>
      </c>
      <c r="Q11" s="10" t="b">
        <v>0</v>
      </c>
      <c r="R11" s="10" t="b">
        <v>0</v>
      </c>
    </row>
    <row r="12" spans="1:18" x14ac:dyDescent="0.25">
      <c r="A12">
        <v>31</v>
      </c>
      <c r="B12" t="s">
        <v>31</v>
      </c>
      <c r="C12" s="10" t="b">
        <v>0</v>
      </c>
      <c r="D12" s="10" t="b">
        <v>0</v>
      </c>
      <c r="E12" s="10" t="b">
        <v>0</v>
      </c>
      <c r="F12" s="10" t="b">
        <v>0</v>
      </c>
      <c r="G12" s="10" t="b">
        <v>0</v>
      </c>
      <c r="H12" s="10" t="b">
        <v>0</v>
      </c>
      <c r="I12" s="10" t="b">
        <v>0</v>
      </c>
      <c r="J12" s="10" t="b">
        <v>0</v>
      </c>
      <c r="K12" s="10" t="b">
        <v>0</v>
      </c>
      <c r="L12" s="10" t="b">
        <v>0</v>
      </c>
      <c r="M12" s="10" t="b">
        <v>0</v>
      </c>
      <c r="N12" s="10" t="b">
        <v>0</v>
      </c>
      <c r="O12" s="10" t="b">
        <v>0</v>
      </c>
      <c r="P12" s="10" t="b">
        <v>0</v>
      </c>
      <c r="Q12" s="10" t="b">
        <v>0</v>
      </c>
      <c r="R12" s="10" t="b">
        <v>0</v>
      </c>
    </row>
    <row r="13" spans="1:18" x14ac:dyDescent="0.25">
      <c r="A13">
        <v>30</v>
      </c>
      <c r="B13" t="s">
        <v>30</v>
      </c>
      <c r="C13" s="10" t="b">
        <v>1</v>
      </c>
      <c r="D13" s="10" t="b">
        <v>1</v>
      </c>
      <c r="E13" s="10" t="b">
        <v>1</v>
      </c>
      <c r="F13" s="10" t="b">
        <v>1</v>
      </c>
      <c r="G13" s="10" t="b">
        <v>1</v>
      </c>
      <c r="H13" s="10" t="b">
        <v>1</v>
      </c>
      <c r="I13" s="10" t="b">
        <v>1</v>
      </c>
      <c r="J13" s="10" t="b">
        <v>1</v>
      </c>
      <c r="K13" s="10" t="b">
        <v>0</v>
      </c>
      <c r="L13" s="10" t="b">
        <v>0</v>
      </c>
      <c r="M13" s="10" t="b">
        <v>0</v>
      </c>
      <c r="N13" s="10" t="b">
        <v>0</v>
      </c>
      <c r="O13" s="10" t="b">
        <v>0</v>
      </c>
      <c r="P13" s="10" t="b">
        <v>0</v>
      </c>
      <c r="Q13" s="10" t="b">
        <v>0</v>
      </c>
      <c r="R13" s="10" t="b">
        <v>0</v>
      </c>
    </row>
    <row r="14" spans="1:18" x14ac:dyDescent="0.25">
      <c r="A14">
        <v>29</v>
      </c>
      <c r="B14" t="s">
        <v>29</v>
      </c>
      <c r="C14" s="10" t="b">
        <v>1</v>
      </c>
      <c r="D14" s="10" t="b">
        <v>1</v>
      </c>
      <c r="E14" s="10" t="b">
        <v>1</v>
      </c>
      <c r="F14" s="10" t="b">
        <v>1</v>
      </c>
      <c r="G14" s="10" t="b">
        <v>1</v>
      </c>
      <c r="H14" s="10" t="b">
        <v>1</v>
      </c>
      <c r="I14" s="10" t="b">
        <v>1</v>
      </c>
      <c r="J14" s="10" t="b">
        <v>1</v>
      </c>
      <c r="K14" s="10" t="b">
        <v>0</v>
      </c>
      <c r="L14" s="10" t="b">
        <v>0</v>
      </c>
      <c r="M14" s="10" t="b">
        <v>0</v>
      </c>
      <c r="N14" s="10" t="b">
        <v>0</v>
      </c>
      <c r="O14" s="10" t="b">
        <v>0</v>
      </c>
      <c r="P14" s="10" t="b">
        <v>0</v>
      </c>
      <c r="Q14" s="10" t="b">
        <v>0</v>
      </c>
      <c r="R14" s="10" t="b">
        <v>0</v>
      </c>
    </row>
    <row r="15" spans="1:18" x14ac:dyDescent="0.25">
      <c r="A15">
        <v>28</v>
      </c>
      <c r="B15" t="s">
        <v>28</v>
      </c>
      <c r="C15" s="10" t="b">
        <v>0</v>
      </c>
      <c r="D15" s="10" t="b">
        <v>0</v>
      </c>
      <c r="E15" s="10" t="b">
        <v>0</v>
      </c>
      <c r="F15" s="10" t="b">
        <v>0</v>
      </c>
      <c r="G15" s="10" t="b">
        <v>0</v>
      </c>
      <c r="H15" s="10" t="b">
        <v>0</v>
      </c>
      <c r="I15" s="10" t="b">
        <v>1</v>
      </c>
      <c r="J15" s="10" t="b">
        <v>0</v>
      </c>
      <c r="K15" s="10" t="b">
        <v>0</v>
      </c>
      <c r="L15" s="10" t="b">
        <v>0</v>
      </c>
      <c r="M15" s="10" t="b">
        <v>0</v>
      </c>
      <c r="N15" s="10" t="b">
        <v>0</v>
      </c>
      <c r="O15" s="10" t="b">
        <v>0</v>
      </c>
      <c r="P15" s="10" t="b">
        <v>0</v>
      </c>
      <c r="Q15" s="10" t="b">
        <v>0</v>
      </c>
      <c r="R15" s="10" t="b">
        <v>0</v>
      </c>
    </row>
    <row r="16" spans="1:18" x14ac:dyDescent="0.25">
      <c r="A16">
        <v>27</v>
      </c>
      <c r="B16" t="s">
        <v>23</v>
      </c>
      <c r="C16" s="10" t="b">
        <v>0</v>
      </c>
      <c r="D16" s="10" t="b">
        <v>0</v>
      </c>
      <c r="E16" s="10" t="b">
        <v>0</v>
      </c>
      <c r="F16" s="10" t="b">
        <v>0</v>
      </c>
      <c r="G16" s="10" t="b">
        <v>0</v>
      </c>
      <c r="H16" s="10" t="b">
        <v>0</v>
      </c>
      <c r="I16" s="10" t="b">
        <v>0</v>
      </c>
      <c r="J16" s="10" t="b">
        <v>0</v>
      </c>
      <c r="K16" s="10" t="b">
        <v>0</v>
      </c>
      <c r="L16" s="10" t="b">
        <v>0</v>
      </c>
      <c r="M16" s="10" t="b">
        <v>0</v>
      </c>
      <c r="N16" s="10" t="b">
        <v>0</v>
      </c>
      <c r="O16" s="10" t="b">
        <v>0</v>
      </c>
      <c r="P16" s="10" t="b">
        <v>0</v>
      </c>
      <c r="Q16" s="10" t="b">
        <v>0</v>
      </c>
      <c r="R16" s="10" t="b">
        <v>0</v>
      </c>
    </row>
    <row r="17" spans="1:18" x14ac:dyDescent="0.25">
      <c r="A17">
        <v>26</v>
      </c>
      <c r="B17" t="s">
        <v>22</v>
      </c>
      <c r="C17" s="10" t="b">
        <v>0</v>
      </c>
      <c r="D17" s="10" t="b">
        <v>0</v>
      </c>
      <c r="E17" s="10" t="b">
        <v>0</v>
      </c>
      <c r="F17" s="10" t="b">
        <v>0</v>
      </c>
      <c r="G17" s="10" t="b">
        <v>0</v>
      </c>
      <c r="H17" s="10" t="b">
        <v>0</v>
      </c>
      <c r="I17" s="10" t="b">
        <v>0</v>
      </c>
      <c r="J17" s="10" t="b">
        <v>0</v>
      </c>
      <c r="K17" s="10" t="b">
        <v>0</v>
      </c>
      <c r="L17" s="10" t="b">
        <v>0</v>
      </c>
      <c r="M17" s="10" t="b">
        <v>0</v>
      </c>
      <c r="N17" s="10" t="b">
        <v>0</v>
      </c>
      <c r="O17" s="10" t="b">
        <v>0</v>
      </c>
      <c r="P17" s="10" t="b">
        <v>0</v>
      </c>
      <c r="Q17" s="10" t="b">
        <v>0</v>
      </c>
      <c r="R17" s="10" t="b">
        <v>0</v>
      </c>
    </row>
    <row r="18" spans="1:18" x14ac:dyDescent="0.25">
      <c r="A18">
        <v>25</v>
      </c>
      <c r="B18" t="s">
        <v>21</v>
      </c>
      <c r="C18" s="10" t="b">
        <v>0</v>
      </c>
      <c r="D18" s="10" t="b">
        <v>0</v>
      </c>
      <c r="E18" s="10" t="b">
        <v>0</v>
      </c>
      <c r="F18" s="10" t="b">
        <v>0</v>
      </c>
      <c r="G18" s="10" t="b">
        <v>0</v>
      </c>
      <c r="H18" s="10" t="b">
        <v>0</v>
      </c>
      <c r="I18" s="10" t="b">
        <v>0</v>
      </c>
      <c r="J18" s="10" t="b">
        <v>0</v>
      </c>
      <c r="K18" s="10" t="b">
        <v>0</v>
      </c>
      <c r="L18" s="10" t="b">
        <v>0</v>
      </c>
      <c r="M18" s="10" t="b">
        <v>0</v>
      </c>
      <c r="N18" s="10" t="b">
        <v>0</v>
      </c>
      <c r="O18" s="10" t="b">
        <v>0</v>
      </c>
      <c r="P18" s="10" t="b">
        <v>0</v>
      </c>
      <c r="Q18" s="10" t="b">
        <v>0</v>
      </c>
      <c r="R18" s="10" t="b">
        <v>0</v>
      </c>
    </row>
    <row r="19" spans="1:18" x14ac:dyDescent="0.25">
      <c r="A19">
        <v>24</v>
      </c>
      <c r="B19" t="s">
        <v>20</v>
      </c>
      <c r="C19" s="10" t="b">
        <v>0</v>
      </c>
      <c r="D19" s="10" t="b">
        <v>0</v>
      </c>
      <c r="E19" s="10" t="b">
        <v>0</v>
      </c>
      <c r="F19" s="10" t="b">
        <v>0</v>
      </c>
      <c r="G19" s="10" t="b">
        <v>0</v>
      </c>
      <c r="H19" s="10" t="b">
        <v>0</v>
      </c>
      <c r="I19" s="10" t="b">
        <v>0</v>
      </c>
      <c r="J19" s="10" t="b">
        <v>0</v>
      </c>
      <c r="K19" s="10" t="b">
        <v>0</v>
      </c>
      <c r="L19" s="10" t="b">
        <v>0</v>
      </c>
      <c r="M19" s="10" t="b">
        <v>0</v>
      </c>
      <c r="N19" s="10" t="b">
        <v>0</v>
      </c>
      <c r="O19" s="10" t="b">
        <v>0</v>
      </c>
      <c r="P19" s="10" t="b">
        <v>0</v>
      </c>
      <c r="Q19" s="10" t="b">
        <v>0</v>
      </c>
      <c r="R19" s="10" t="b">
        <v>0</v>
      </c>
    </row>
    <row r="20" spans="1:18" x14ac:dyDescent="0.25">
      <c r="A20">
        <v>23</v>
      </c>
      <c r="B20" t="s">
        <v>19</v>
      </c>
      <c r="C20" s="10" t="b">
        <v>0</v>
      </c>
      <c r="D20" s="10" t="b">
        <v>0</v>
      </c>
      <c r="E20" s="10" t="b">
        <v>0</v>
      </c>
      <c r="F20" s="10" t="b">
        <v>0</v>
      </c>
      <c r="G20" s="10" t="b">
        <v>0</v>
      </c>
      <c r="H20" s="10" t="b">
        <v>0</v>
      </c>
      <c r="I20" s="10" t="b">
        <v>0</v>
      </c>
      <c r="J20" s="10" t="b">
        <v>0</v>
      </c>
      <c r="K20" s="10" t="b">
        <v>0</v>
      </c>
      <c r="L20" s="10" t="b">
        <v>0</v>
      </c>
      <c r="M20" s="10" t="b">
        <v>0</v>
      </c>
      <c r="N20" s="10" t="b">
        <v>0</v>
      </c>
      <c r="O20" s="10" t="b">
        <v>0</v>
      </c>
      <c r="P20" s="10" t="b">
        <v>0</v>
      </c>
      <c r="Q20" s="10" t="b">
        <v>0</v>
      </c>
      <c r="R20" s="10" t="b">
        <v>0</v>
      </c>
    </row>
    <row r="21" spans="1:18" x14ac:dyDescent="0.25">
      <c r="A21">
        <v>22</v>
      </c>
      <c r="B21" t="s">
        <v>18</v>
      </c>
      <c r="C21" s="10" t="b">
        <v>0</v>
      </c>
      <c r="D21" s="10" t="b">
        <v>0</v>
      </c>
      <c r="E21" s="10" t="b">
        <v>0</v>
      </c>
      <c r="F21" s="10" t="b">
        <v>0</v>
      </c>
      <c r="G21" s="10" t="b">
        <v>0</v>
      </c>
      <c r="H21" s="10" t="b">
        <v>0</v>
      </c>
      <c r="I21" s="10" t="b">
        <v>0</v>
      </c>
      <c r="J21" s="10" t="b">
        <v>0</v>
      </c>
      <c r="K21" s="10" t="b">
        <v>0</v>
      </c>
      <c r="L21" s="10" t="b">
        <v>0</v>
      </c>
      <c r="M21" s="10" t="b">
        <v>0</v>
      </c>
      <c r="N21" s="10" t="b">
        <v>0</v>
      </c>
      <c r="O21" s="10" t="b">
        <v>0</v>
      </c>
      <c r="P21" s="10" t="b">
        <v>0</v>
      </c>
      <c r="Q21" s="10" t="b">
        <v>0</v>
      </c>
      <c r="R21" s="10" t="b">
        <v>0</v>
      </c>
    </row>
    <row r="22" spans="1:18" x14ac:dyDescent="0.25">
      <c r="A22">
        <v>21</v>
      </c>
      <c r="B22" t="s">
        <v>15</v>
      </c>
      <c r="C22" s="10" t="b">
        <v>0</v>
      </c>
      <c r="D22" s="10" t="b">
        <v>0</v>
      </c>
      <c r="E22" s="10" t="b">
        <v>0</v>
      </c>
      <c r="F22" s="10" t="b">
        <v>0</v>
      </c>
      <c r="G22" s="10" t="b">
        <v>0</v>
      </c>
      <c r="H22" s="10" t="b">
        <v>0</v>
      </c>
      <c r="I22" s="10" t="b">
        <v>0</v>
      </c>
      <c r="J22" s="10" t="b">
        <v>0</v>
      </c>
      <c r="K22" s="10" t="b">
        <v>0</v>
      </c>
      <c r="L22" s="10" t="b">
        <v>0</v>
      </c>
      <c r="M22" s="10" t="b">
        <v>0</v>
      </c>
      <c r="N22" s="10" t="b">
        <v>0</v>
      </c>
      <c r="O22" s="10" t="b">
        <v>0</v>
      </c>
      <c r="P22" s="10" t="b">
        <v>0</v>
      </c>
      <c r="Q22" s="10" t="b">
        <v>0</v>
      </c>
      <c r="R22" s="10" t="b">
        <v>0</v>
      </c>
    </row>
    <row r="23" spans="1:18" x14ac:dyDescent="0.25">
      <c r="A23">
        <v>20</v>
      </c>
      <c r="B23" t="s">
        <v>17</v>
      </c>
      <c r="C23" s="10" t="b">
        <v>0</v>
      </c>
      <c r="D23" s="10" t="b">
        <v>0</v>
      </c>
      <c r="E23" s="10" t="b">
        <v>0</v>
      </c>
      <c r="F23" s="10" t="b">
        <v>0</v>
      </c>
      <c r="G23" s="10" t="b">
        <v>0</v>
      </c>
      <c r="H23" s="10" t="b">
        <v>0</v>
      </c>
      <c r="I23" s="10" t="b">
        <v>0</v>
      </c>
      <c r="J23" s="10" t="b">
        <v>0</v>
      </c>
      <c r="K23" s="10" t="b">
        <v>0</v>
      </c>
      <c r="L23" s="10" t="b">
        <v>0</v>
      </c>
      <c r="M23" s="10" t="b">
        <v>0</v>
      </c>
      <c r="N23" s="10" t="b">
        <v>0</v>
      </c>
      <c r="O23" s="10" t="b">
        <v>0</v>
      </c>
      <c r="P23" s="10" t="b">
        <v>0</v>
      </c>
      <c r="Q23" s="10" t="b">
        <v>0</v>
      </c>
      <c r="R23" s="10" t="b">
        <v>0</v>
      </c>
    </row>
    <row r="24" spans="1:18" x14ac:dyDescent="0.25">
      <c r="A24">
        <v>19</v>
      </c>
      <c r="B24" t="s">
        <v>16</v>
      </c>
      <c r="C24" s="10" t="b">
        <v>0</v>
      </c>
      <c r="D24" s="10" t="b">
        <v>0</v>
      </c>
      <c r="E24" s="10" t="b">
        <v>0</v>
      </c>
      <c r="F24" s="10" t="b">
        <v>0</v>
      </c>
      <c r="G24" s="10" t="b">
        <v>0</v>
      </c>
      <c r="H24" s="10" t="b">
        <v>0</v>
      </c>
      <c r="I24" s="10" t="b">
        <v>0</v>
      </c>
      <c r="J24" s="10" t="b">
        <v>0</v>
      </c>
      <c r="K24" s="10" t="b">
        <v>0</v>
      </c>
      <c r="L24" s="10" t="b">
        <v>0</v>
      </c>
      <c r="M24" s="10" t="b">
        <v>0</v>
      </c>
      <c r="N24" s="10" t="b">
        <v>0</v>
      </c>
      <c r="O24" s="10" t="b">
        <v>0</v>
      </c>
      <c r="P24" s="10" t="b">
        <v>0</v>
      </c>
      <c r="Q24" s="10" t="b">
        <v>0</v>
      </c>
      <c r="R24" s="10" t="b">
        <v>0</v>
      </c>
    </row>
    <row r="25" spans="1:18" x14ac:dyDescent="0.25">
      <c r="A25">
        <v>18</v>
      </c>
      <c r="B25" t="s">
        <v>14</v>
      </c>
      <c r="C25" s="10" t="b">
        <v>0</v>
      </c>
      <c r="D25" s="10" t="b">
        <v>0</v>
      </c>
      <c r="E25" s="10" t="b">
        <v>0</v>
      </c>
      <c r="F25" s="10" t="b">
        <v>0</v>
      </c>
      <c r="G25" s="10" t="b">
        <v>0</v>
      </c>
      <c r="H25" s="10" t="b">
        <v>0</v>
      </c>
      <c r="I25" s="10" t="b">
        <v>0</v>
      </c>
      <c r="J25" s="10" t="b">
        <v>0</v>
      </c>
      <c r="K25" s="10" t="b">
        <v>0</v>
      </c>
      <c r="L25" s="10" t="b">
        <v>0</v>
      </c>
      <c r="M25" s="10" t="b">
        <v>0</v>
      </c>
      <c r="N25" s="10" t="b">
        <v>0</v>
      </c>
      <c r="O25" s="10" t="b">
        <v>0</v>
      </c>
      <c r="P25" s="10" t="b">
        <v>0</v>
      </c>
      <c r="Q25" s="10" t="b">
        <v>0</v>
      </c>
      <c r="R25" s="10" t="b">
        <v>0</v>
      </c>
    </row>
    <row r="26" spans="1:18" x14ac:dyDescent="0.25">
      <c r="A26">
        <v>17</v>
      </c>
      <c r="B26" t="s">
        <v>27</v>
      </c>
      <c r="C26" s="10" t="b">
        <v>0</v>
      </c>
      <c r="D26" s="10" t="b">
        <v>0</v>
      </c>
      <c r="E26" s="10" t="b">
        <v>0</v>
      </c>
      <c r="F26" s="10" t="b">
        <v>0</v>
      </c>
      <c r="G26" s="10" t="b">
        <v>0</v>
      </c>
      <c r="H26" s="10" t="b">
        <v>0</v>
      </c>
      <c r="I26" s="10" t="b">
        <v>0</v>
      </c>
      <c r="J26" s="10" t="b">
        <v>0</v>
      </c>
      <c r="K26" s="10" t="b">
        <v>0</v>
      </c>
      <c r="L26" s="10" t="b">
        <v>0</v>
      </c>
      <c r="M26" s="10" t="b">
        <v>0</v>
      </c>
      <c r="N26" s="10" t="b">
        <v>0</v>
      </c>
      <c r="O26" s="10" t="b">
        <v>0</v>
      </c>
      <c r="P26" s="10" t="b">
        <v>0</v>
      </c>
      <c r="Q26" s="10" t="b">
        <v>0</v>
      </c>
      <c r="R26" s="10" t="b">
        <v>0</v>
      </c>
    </row>
    <row r="27" spans="1:18" x14ac:dyDescent="0.25">
      <c r="A27">
        <v>16</v>
      </c>
      <c r="B27" t="s">
        <v>26</v>
      </c>
      <c r="C27" s="10" t="b">
        <v>0</v>
      </c>
      <c r="D27" s="10" t="b">
        <v>0</v>
      </c>
      <c r="E27" s="10" t="b">
        <v>0</v>
      </c>
      <c r="F27" s="10" t="b">
        <v>0</v>
      </c>
      <c r="G27" s="10" t="b">
        <v>1</v>
      </c>
      <c r="H27" s="10" t="b">
        <v>0</v>
      </c>
      <c r="I27" s="10" t="b">
        <v>0</v>
      </c>
      <c r="J27" s="10" t="b">
        <v>0</v>
      </c>
      <c r="K27" s="10" t="b">
        <v>0</v>
      </c>
      <c r="L27" s="10" t="b">
        <v>0</v>
      </c>
      <c r="M27" s="10" t="b">
        <v>0</v>
      </c>
      <c r="N27" s="10" t="b">
        <v>0</v>
      </c>
      <c r="O27" s="10" t="b">
        <v>0</v>
      </c>
      <c r="P27" s="10" t="b">
        <v>0</v>
      </c>
      <c r="Q27" s="10" t="b">
        <v>0</v>
      </c>
      <c r="R27" s="10" t="b">
        <v>0</v>
      </c>
    </row>
    <row r="28" spans="1:18" x14ac:dyDescent="0.25">
      <c r="A28">
        <v>15</v>
      </c>
      <c r="B28" t="s">
        <v>25</v>
      </c>
      <c r="C28" s="10" t="b">
        <v>0</v>
      </c>
      <c r="D28" s="10" t="b">
        <v>1</v>
      </c>
      <c r="E28" s="10" t="b">
        <v>0</v>
      </c>
      <c r="F28" s="10" t="b">
        <v>0</v>
      </c>
      <c r="G28" s="10" t="b">
        <v>0</v>
      </c>
      <c r="H28" s="10" t="b">
        <v>1</v>
      </c>
      <c r="I28" s="10" t="b">
        <v>0</v>
      </c>
      <c r="J28" s="10" t="b">
        <v>0</v>
      </c>
      <c r="K28" s="10" t="b">
        <v>0</v>
      </c>
      <c r="L28" s="10" t="b">
        <v>0</v>
      </c>
      <c r="M28" s="10" t="b">
        <v>0</v>
      </c>
      <c r="N28" s="10" t="b">
        <v>0</v>
      </c>
      <c r="O28" s="10" t="b">
        <v>0</v>
      </c>
      <c r="P28" s="10" t="b">
        <v>0</v>
      </c>
      <c r="Q28" s="10" t="b">
        <v>0</v>
      </c>
      <c r="R28" s="10" t="b">
        <v>0</v>
      </c>
    </row>
    <row r="29" spans="1:18" x14ac:dyDescent="0.25">
      <c r="A29">
        <v>14</v>
      </c>
      <c r="B29" t="s">
        <v>24</v>
      </c>
      <c r="C29" s="10" t="b">
        <v>0</v>
      </c>
      <c r="D29" s="10" t="b">
        <v>0</v>
      </c>
      <c r="E29" s="10" t="b">
        <v>0</v>
      </c>
      <c r="F29" s="10" t="b">
        <v>1</v>
      </c>
      <c r="G29" s="10" t="b">
        <v>0</v>
      </c>
      <c r="H29" s="10" t="b">
        <v>0</v>
      </c>
      <c r="I29" s="10" t="b">
        <v>0</v>
      </c>
      <c r="J29" s="10" t="b">
        <v>0</v>
      </c>
      <c r="K29" s="10" t="b">
        <v>0</v>
      </c>
      <c r="L29" s="10" t="b">
        <v>0</v>
      </c>
      <c r="M29" s="10" t="b">
        <v>0</v>
      </c>
      <c r="N29" s="10" t="b">
        <v>0</v>
      </c>
      <c r="O29" s="10" t="b">
        <v>0</v>
      </c>
      <c r="P29" s="10" t="b">
        <v>0</v>
      </c>
      <c r="Q29" s="10" t="b">
        <v>0</v>
      </c>
      <c r="R29" s="10" t="b">
        <v>0</v>
      </c>
    </row>
    <row r="30" spans="1:18" x14ac:dyDescent="0.25">
      <c r="A30">
        <v>13</v>
      </c>
      <c r="B30" t="s">
        <v>13</v>
      </c>
      <c r="C30" s="10" t="b">
        <v>0</v>
      </c>
      <c r="D30" s="10" t="b">
        <v>0</v>
      </c>
      <c r="E30" s="10" t="b">
        <v>0</v>
      </c>
      <c r="F30" s="10" t="b">
        <v>0</v>
      </c>
      <c r="G30" s="10" t="b">
        <v>0</v>
      </c>
      <c r="H30" s="10" t="b">
        <v>0</v>
      </c>
      <c r="I30" s="10" t="b">
        <v>0</v>
      </c>
      <c r="J30" s="10" t="b">
        <v>0</v>
      </c>
      <c r="K30" s="10" t="b">
        <v>0</v>
      </c>
      <c r="L30" s="10" t="b">
        <v>0</v>
      </c>
      <c r="M30" s="10" t="b">
        <v>0</v>
      </c>
      <c r="N30" s="10" t="b">
        <v>0</v>
      </c>
      <c r="O30" s="10" t="b">
        <v>0</v>
      </c>
      <c r="P30" s="10" t="b">
        <v>0</v>
      </c>
      <c r="Q30" s="10" t="b">
        <v>0</v>
      </c>
      <c r="R30" s="10" t="b">
        <v>0</v>
      </c>
    </row>
    <row r="31" spans="1:18" x14ac:dyDescent="0.25">
      <c r="A31">
        <v>12</v>
      </c>
      <c r="B31" t="s">
        <v>12</v>
      </c>
      <c r="C31" s="10" t="b">
        <v>0</v>
      </c>
      <c r="D31" s="10" t="b">
        <v>0</v>
      </c>
      <c r="E31" s="10" t="b">
        <v>0</v>
      </c>
      <c r="F31" s="10" t="b">
        <v>0</v>
      </c>
      <c r="G31" s="10" t="b">
        <v>0</v>
      </c>
      <c r="H31" s="10" t="b">
        <v>0</v>
      </c>
      <c r="I31" s="10" t="b">
        <v>0</v>
      </c>
      <c r="J31" s="10" t="b">
        <v>0</v>
      </c>
      <c r="K31" s="10" t="b">
        <v>0</v>
      </c>
      <c r="L31" s="10" t="b">
        <v>0</v>
      </c>
      <c r="M31" s="10" t="b">
        <v>0</v>
      </c>
      <c r="N31" s="10" t="b">
        <v>0</v>
      </c>
      <c r="O31" s="10" t="b">
        <v>0</v>
      </c>
      <c r="P31" s="10" t="b">
        <v>0</v>
      </c>
      <c r="Q31" s="10" t="b">
        <v>0</v>
      </c>
      <c r="R31" s="10" t="b">
        <v>0</v>
      </c>
    </row>
    <row r="32" spans="1:18" x14ac:dyDescent="0.25">
      <c r="A32">
        <v>11</v>
      </c>
      <c r="B32" t="s">
        <v>11</v>
      </c>
      <c r="C32" s="10" t="b">
        <v>0</v>
      </c>
      <c r="D32" s="10" t="b">
        <v>0</v>
      </c>
      <c r="E32" s="10" t="b">
        <v>0</v>
      </c>
      <c r="F32" s="10" t="b">
        <v>1</v>
      </c>
      <c r="G32" s="10" t="b">
        <v>0</v>
      </c>
      <c r="H32" s="10" t="b">
        <v>0</v>
      </c>
      <c r="I32" s="10" t="b">
        <v>0</v>
      </c>
      <c r="J32" s="10" t="b">
        <v>0</v>
      </c>
      <c r="K32" s="10" t="b">
        <v>0</v>
      </c>
      <c r="L32" s="10" t="b">
        <v>0</v>
      </c>
      <c r="M32" s="10" t="b">
        <v>0</v>
      </c>
      <c r="N32" s="10" t="b">
        <v>0</v>
      </c>
      <c r="O32" s="10" t="b">
        <v>0</v>
      </c>
      <c r="P32" s="10" t="b">
        <v>0</v>
      </c>
      <c r="Q32" s="10" t="b">
        <v>0</v>
      </c>
      <c r="R32" s="10" t="b">
        <v>0</v>
      </c>
    </row>
    <row r="33" spans="1:18" x14ac:dyDescent="0.25">
      <c r="A33">
        <v>10</v>
      </c>
      <c r="B33" t="s">
        <v>10</v>
      </c>
      <c r="C33" s="10" t="b">
        <v>0</v>
      </c>
      <c r="D33" s="10" t="b">
        <v>0</v>
      </c>
      <c r="E33" s="10" t="b">
        <v>1</v>
      </c>
      <c r="F33" s="10" t="b">
        <v>0</v>
      </c>
      <c r="G33" s="10" t="b">
        <v>0</v>
      </c>
      <c r="H33" s="10" t="b">
        <v>0</v>
      </c>
      <c r="I33" s="10" t="b">
        <v>0</v>
      </c>
      <c r="J33" s="10" t="b">
        <v>0</v>
      </c>
      <c r="K33" s="10" t="b">
        <v>0</v>
      </c>
      <c r="L33" s="10" t="b">
        <v>0</v>
      </c>
      <c r="M33" s="10" t="b">
        <v>0</v>
      </c>
      <c r="N33" s="10" t="b">
        <v>0</v>
      </c>
      <c r="O33" s="10" t="b">
        <v>0</v>
      </c>
      <c r="P33" s="10" t="b">
        <v>0</v>
      </c>
      <c r="Q33" s="10" t="b">
        <v>0</v>
      </c>
      <c r="R33" s="10" t="b">
        <v>0</v>
      </c>
    </row>
    <row r="34" spans="1:18" x14ac:dyDescent="0.25">
      <c r="A34">
        <v>9</v>
      </c>
      <c r="B34" t="s">
        <v>9</v>
      </c>
      <c r="C34" s="10" t="b">
        <v>0</v>
      </c>
      <c r="D34" s="10" t="b">
        <v>0</v>
      </c>
      <c r="E34" s="10" t="b">
        <v>0</v>
      </c>
      <c r="F34" s="10" t="b">
        <v>0</v>
      </c>
      <c r="G34" s="10" t="b">
        <v>0</v>
      </c>
      <c r="H34" s="10" t="b">
        <v>0</v>
      </c>
      <c r="I34" s="10" t="b">
        <v>0</v>
      </c>
      <c r="J34" s="10" t="b">
        <v>0</v>
      </c>
      <c r="K34" s="10" t="b">
        <v>0</v>
      </c>
      <c r="L34" s="10" t="b">
        <v>0</v>
      </c>
      <c r="M34" s="10" t="b">
        <v>0</v>
      </c>
      <c r="N34" s="10" t="b">
        <v>0</v>
      </c>
      <c r="O34" s="10" t="b">
        <v>0</v>
      </c>
      <c r="P34" s="10" t="b">
        <v>0</v>
      </c>
      <c r="Q34" s="10" t="b">
        <v>0</v>
      </c>
      <c r="R34" s="10" t="b">
        <v>0</v>
      </c>
    </row>
    <row r="35" spans="1:18" x14ac:dyDescent="0.25">
      <c r="A35">
        <v>8</v>
      </c>
      <c r="B35" t="s">
        <v>8</v>
      </c>
      <c r="C35" s="10" t="b">
        <v>0</v>
      </c>
      <c r="D35" s="10" t="b">
        <v>0</v>
      </c>
      <c r="E35" s="10" t="b">
        <v>0</v>
      </c>
      <c r="F35" s="10" t="b">
        <v>0</v>
      </c>
      <c r="G35" s="10" t="b">
        <v>0</v>
      </c>
      <c r="H35" s="10" t="b">
        <v>0</v>
      </c>
      <c r="I35" s="10" t="b">
        <v>0</v>
      </c>
      <c r="J35" s="10" t="b">
        <v>0</v>
      </c>
      <c r="K35" s="10" t="b">
        <v>0</v>
      </c>
      <c r="L35" s="10" t="b">
        <v>0</v>
      </c>
      <c r="M35" s="10" t="b">
        <v>0</v>
      </c>
      <c r="N35" s="10" t="b">
        <v>0</v>
      </c>
      <c r="O35" s="10" t="b">
        <v>0</v>
      </c>
      <c r="P35" s="10" t="b">
        <v>0</v>
      </c>
      <c r="Q35" s="10" t="b">
        <v>0</v>
      </c>
      <c r="R35" s="10" t="b">
        <v>0</v>
      </c>
    </row>
    <row r="36" spans="1:18" x14ac:dyDescent="0.25">
      <c r="A36">
        <v>7</v>
      </c>
      <c r="B36" t="s">
        <v>7</v>
      </c>
      <c r="C36" s="10" t="b">
        <v>0</v>
      </c>
      <c r="D36" s="10" t="b">
        <v>0</v>
      </c>
      <c r="E36" s="10" t="b">
        <v>0</v>
      </c>
      <c r="F36" s="10" t="b">
        <v>0</v>
      </c>
      <c r="G36" s="10" t="b">
        <v>0</v>
      </c>
      <c r="H36" s="10" t="b">
        <v>0</v>
      </c>
      <c r="I36" s="10" t="b">
        <v>1</v>
      </c>
      <c r="J36" s="10" t="b">
        <v>0</v>
      </c>
      <c r="K36" s="10" t="b">
        <v>0</v>
      </c>
      <c r="L36" s="10" t="b">
        <v>0</v>
      </c>
      <c r="M36" s="10" t="b">
        <v>0</v>
      </c>
      <c r="N36" s="10" t="b">
        <v>0</v>
      </c>
      <c r="O36" s="10" t="b">
        <v>0</v>
      </c>
      <c r="P36" s="10" t="b">
        <v>0</v>
      </c>
      <c r="Q36" s="10" t="b">
        <v>0</v>
      </c>
      <c r="R36" s="10" t="b">
        <v>0</v>
      </c>
    </row>
    <row r="37" spans="1:18" x14ac:dyDescent="0.25">
      <c r="A37">
        <v>6</v>
      </c>
      <c r="B37" t="s">
        <v>6</v>
      </c>
      <c r="C37" s="10" t="b">
        <v>0</v>
      </c>
      <c r="D37" s="10" t="b">
        <v>0</v>
      </c>
      <c r="E37" s="10" t="b">
        <v>0</v>
      </c>
      <c r="F37" s="10" t="b">
        <v>0</v>
      </c>
      <c r="G37" s="10" t="b">
        <v>0</v>
      </c>
      <c r="H37" s="10" t="b">
        <v>0</v>
      </c>
      <c r="I37" s="10" t="b">
        <v>0</v>
      </c>
      <c r="J37" s="10" t="b">
        <v>0</v>
      </c>
      <c r="K37" s="10" t="b">
        <v>0</v>
      </c>
      <c r="L37" s="10" t="b">
        <v>0</v>
      </c>
      <c r="M37" s="10" t="b">
        <v>0</v>
      </c>
      <c r="N37" s="10" t="b">
        <v>0</v>
      </c>
      <c r="O37" s="10" t="b">
        <v>0</v>
      </c>
      <c r="P37" s="10" t="b">
        <v>0</v>
      </c>
      <c r="Q37" s="10" t="b">
        <v>0</v>
      </c>
      <c r="R37" s="10" t="b">
        <v>0</v>
      </c>
    </row>
    <row r="38" spans="1:18" x14ac:dyDescent="0.25">
      <c r="A38">
        <v>5</v>
      </c>
      <c r="B38" t="s">
        <v>5</v>
      </c>
      <c r="C38" s="10" t="b">
        <v>0</v>
      </c>
      <c r="D38" s="10" t="b">
        <v>0</v>
      </c>
      <c r="E38" s="10" t="b">
        <v>0</v>
      </c>
      <c r="F38" s="10" t="b">
        <v>0</v>
      </c>
      <c r="G38" s="10" t="b">
        <v>0</v>
      </c>
      <c r="H38" s="10" t="b">
        <v>0</v>
      </c>
      <c r="I38" s="10" t="b">
        <v>0</v>
      </c>
      <c r="J38" s="10" t="b">
        <v>0</v>
      </c>
      <c r="K38" s="10" t="b">
        <v>0</v>
      </c>
      <c r="L38" s="10" t="b">
        <v>0</v>
      </c>
      <c r="M38" s="10" t="b">
        <v>0</v>
      </c>
      <c r="N38" s="10" t="b">
        <v>0</v>
      </c>
      <c r="O38" s="10" t="b">
        <v>0</v>
      </c>
      <c r="P38" s="10" t="b">
        <v>0</v>
      </c>
      <c r="Q38" s="10" t="b">
        <v>0</v>
      </c>
      <c r="R38" s="10" t="b">
        <v>0</v>
      </c>
    </row>
    <row r="39" spans="1:18" x14ac:dyDescent="0.25">
      <c r="A39">
        <v>4</v>
      </c>
      <c r="B39" t="s">
        <v>4</v>
      </c>
      <c r="C39" s="10" t="b">
        <v>0</v>
      </c>
      <c r="D39" s="10" t="b">
        <v>1</v>
      </c>
      <c r="E39" s="10" t="b">
        <v>0</v>
      </c>
      <c r="F39" s="10" t="b">
        <v>0</v>
      </c>
      <c r="G39" s="10" t="b">
        <v>0</v>
      </c>
      <c r="H39" s="10" t="b">
        <v>0</v>
      </c>
      <c r="I39" s="10" t="b">
        <v>0</v>
      </c>
      <c r="J39" s="10" t="b">
        <v>0</v>
      </c>
      <c r="K39" s="10" t="b">
        <v>0</v>
      </c>
      <c r="L39" s="10" t="b">
        <v>0</v>
      </c>
      <c r="M39" s="10" t="b">
        <v>0</v>
      </c>
      <c r="N39" s="10" t="b">
        <v>0</v>
      </c>
      <c r="O39" s="10" t="b">
        <v>0</v>
      </c>
      <c r="P39" s="10" t="b">
        <v>0</v>
      </c>
      <c r="Q39" s="10" t="b">
        <v>0</v>
      </c>
      <c r="R39" s="10" t="b">
        <v>0</v>
      </c>
    </row>
    <row r="40" spans="1:18" x14ac:dyDescent="0.25">
      <c r="A40">
        <v>3</v>
      </c>
      <c r="B40" t="s">
        <v>3</v>
      </c>
      <c r="C40" s="10" t="b">
        <v>0</v>
      </c>
      <c r="D40" s="10" t="b">
        <v>0</v>
      </c>
      <c r="E40" s="10" t="b">
        <v>0</v>
      </c>
      <c r="F40" s="10" t="b">
        <v>0</v>
      </c>
      <c r="G40" s="10" t="b">
        <v>0</v>
      </c>
      <c r="H40" s="10" t="b">
        <v>0</v>
      </c>
      <c r="I40" s="10" t="b">
        <v>0</v>
      </c>
      <c r="J40" s="10" t="b">
        <v>0</v>
      </c>
      <c r="K40" s="10" t="b">
        <v>0</v>
      </c>
      <c r="L40" s="10" t="b">
        <v>0</v>
      </c>
      <c r="M40" s="10" t="b">
        <v>0</v>
      </c>
      <c r="N40" s="10" t="b">
        <v>0</v>
      </c>
      <c r="O40" s="10" t="b">
        <v>0</v>
      </c>
      <c r="P40" s="10" t="b">
        <v>0</v>
      </c>
      <c r="Q40" s="10" t="b">
        <v>0</v>
      </c>
      <c r="R40" s="10" t="b">
        <v>0</v>
      </c>
    </row>
    <row r="41" spans="1:18" x14ac:dyDescent="0.25">
      <c r="A41">
        <v>2</v>
      </c>
      <c r="B41" t="s">
        <v>2</v>
      </c>
      <c r="C41" s="10" t="b">
        <v>0</v>
      </c>
      <c r="D41" s="10" t="b">
        <v>0</v>
      </c>
      <c r="E41" s="10" t="b">
        <v>0</v>
      </c>
      <c r="F41" s="10" t="b">
        <v>0</v>
      </c>
      <c r="G41" s="10" t="b">
        <v>0</v>
      </c>
      <c r="H41" s="10" t="b">
        <v>0</v>
      </c>
      <c r="I41" s="10" t="b">
        <v>0</v>
      </c>
      <c r="J41" s="10" t="b">
        <v>0</v>
      </c>
      <c r="K41" s="10" t="b">
        <v>0</v>
      </c>
      <c r="L41" s="10" t="b">
        <v>0</v>
      </c>
      <c r="M41" s="10" t="b">
        <v>0</v>
      </c>
      <c r="N41" s="10" t="b">
        <v>0</v>
      </c>
      <c r="O41" s="10" t="b">
        <v>0</v>
      </c>
      <c r="P41" s="10" t="b">
        <v>0</v>
      </c>
      <c r="Q41" s="10" t="b">
        <v>0</v>
      </c>
      <c r="R41" s="10" t="b">
        <v>0</v>
      </c>
    </row>
    <row r="42" spans="1:18" x14ac:dyDescent="0.25">
      <c r="A42">
        <v>1</v>
      </c>
      <c r="B42" t="s">
        <v>1</v>
      </c>
      <c r="C42" s="10" t="b">
        <v>0</v>
      </c>
      <c r="D42" s="10" t="b">
        <v>0</v>
      </c>
      <c r="E42" s="10" t="b">
        <v>0</v>
      </c>
      <c r="F42" s="10" t="b">
        <v>0</v>
      </c>
      <c r="G42" s="10" t="b">
        <v>0</v>
      </c>
      <c r="H42" s="10" t="b">
        <v>0</v>
      </c>
      <c r="I42" s="10" t="b">
        <v>0</v>
      </c>
      <c r="J42" s="10" t="b">
        <v>0</v>
      </c>
      <c r="K42" s="10" t="b">
        <v>0</v>
      </c>
      <c r="L42" s="10" t="b">
        <v>0</v>
      </c>
      <c r="M42" s="10" t="b">
        <v>0</v>
      </c>
      <c r="N42" s="10" t="b">
        <v>0</v>
      </c>
      <c r="O42" s="10" t="b">
        <v>0</v>
      </c>
      <c r="P42" s="10" t="b">
        <v>0</v>
      </c>
      <c r="Q42" s="10" t="b">
        <v>0</v>
      </c>
      <c r="R42" s="10" t="b">
        <v>0</v>
      </c>
    </row>
    <row r="43" spans="1:18" x14ac:dyDescent="0.25">
      <c r="A43">
        <v>0</v>
      </c>
      <c r="B43" t="s">
        <v>0</v>
      </c>
      <c r="C43" s="10" t="b">
        <v>0</v>
      </c>
      <c r="D43" s="10" t="b">
        <v>0</v>
      </c>
      <c r="E43" s="10" t="b">
        <v>0</v>
      </c>
      <c r="F43" s="10" t="b">
        <v>0</v>
      </c>
      <c r="G43" s="10" t="b">
        <v>0</v>
      </c>
      <c r="H43" s="10" t="b">
        <v>0</v>
      </c>
      <c r="I43" s="10" t="b">
        <v>0</v>
      </c>
      <c r="J43" s="10" t="b">
        <v>0</v>
      </c>
      <c r="K43" s="10" t="b">
        <v>0</v>
      </c>
      <c r="L43" s="10" t="b">
        <v>0</v>
      </c>
      <c r="M43" s="10" t="b">
        <v>0</v>
      </c>
      <c r="N43" s="10" t="b">
        <v>0</v>
      </c>
      <c r="O43" s="10" t="b">
        <v>0</v>
      </c>
      <c r="P43" s="10" t="b">
        <v>0</v>
      </c>
      <c r="Q43" s="10" t="b">
        <v>0</v>
      </c>
      <c r="R43" s="10"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3D70-D47E-4128-8760-1411A45FFCD4}">
  <dimension ref="A1:S224"/>
  <sheetViews>
    <sheetView zoomScale="117" workbookViewId="0">
      <selection activeCell="C3" sqref="C3"/>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175</v>
      </c>
      <c r="H1" s="13">
        <f>COUNTIF(D3:S3, "&gt;0")</f>
        <v>2</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4</v>
      </c>
      <c r="E3" s="3">
        <f t="shared" si="0"/>
        <v>8</v>
      </c>
      <c r="F3" s="3">
        <f t="shared" si="0"/>
        <v>0</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BIN2HEX(LEFT(D55,8),2)&amp;BIN2HEX(MID(D55,9,8),2)&amp;BIN2HEX(MID(D55,17,8),2)&amp;BIN2HEX(MID(D55,25,8),2)&amp;BIN2HEX(MID(D55,33,8),2)&amp;BIN2HEX(MID(D55,41,8),2)</f>
        <v>081000000410</v>
      </c>
      <c r="E4" s="3" t="str">
        <f t="shared" ref="E4:S4" si="1">BIN2HEX(LEFT(E55,8),2)&amp;BIN2HEX(MID(E55,9,8),2)&amp;BIN2HEX(MID(E55,17,8),2)&amp;BIN2HEX(MID(E55,25,8),2)&amp;BIN2HEX(MID(E55,33,8),2)&amp;BIN2HEX(MID(E55,41,8),2)</f>
        <v>40018003C800</v>
      </c>
      <c r="F4" s="3" t="str">
        <f t="shared" si="1"/>
        <v>000000000000</v>
      </c>
      <c r="G4" s="3" t="str">
        <f t="shared" si="1"/>
        <v>000000000000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c r="E5" s="3"/>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1</v>
      </c>
      <c r="D7" s="4" t="b">
        <v>0</v>
      </c>
      <c r="E7" s="4" t="b">
        <v>1</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20" t="b">
        <v>1</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21" t="b">
        <v>1</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20" t="b">
        <v>1</v>
      </c>
      <c r="F21" s="7" t="b">
        <v>0</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20" t="b">
        <v>1</v>
      </c>
      <c r="F22" s="4" t="b">
        <v>0</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20" t="b">
        <v>1</v>
      </c>
      <c r="F36" s="7" t="b">
        <v>0</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20" t="b">
        <v>1</v>
      </c>
      <c r="F37" s="7" t="b">
        <v>0</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1</v>
      </c>
      <c r="D38" s="4" t="b">
        <v>0</v>
      </c>
      <c r="E38" s="21" t="b">
        <v>1</v>
      </c>
      <c r="F38" s="4" t="b">
        <v>0</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1</v>
      </c>
      <c r="D39" s="4" t="b">
        <v>0</v>
      </c>
      <c r="E39" s="20" t="b">
        <v>1</v>
      </c>
      <c r="F39" s="4" t="b">
        <v>0</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20" t="b">
        <v>1</v>
      </c>
      <c r="F42" s="7" t="b">
        <v>0</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1</v>
      </c>
      <c r="D43" s="20" t="b">
        <v>1</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20" t="b">
        <v>1</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000010000001000000000000000000000000010000010000</v>
      </c>
      <c r="E55" t="str" cm="1">
        <f t="array" ref="E55">_xlfn.CONCAT(IF(E6:E53, 1, 0))</f>
        <v>010000000000000110000000000000111100100000000000</v>
      </c>
      <c r="F55" t="str" cm="1">
        <f t="array" ref="F55">_xlfn.CONCAT(IF(F6:F53, 1, 0))</f>
        <v>000000000000000000000000000000000000000000000000</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081000000410 40018003C800 000000000000 000000000000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EF132-5B5A-4102-A5A6-0C3E3FC1EC67}">
  <dimension ref="A1:S224"/>
  <sheetViews>
    <sheetView topLeftCell="A23" zoomScale="106" workbookViewId="0">
      <selection activeCell="B36" sqref="B36"/>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133</v>
      </c>
      <c r="H1" s="13">
        <f>COUNTIF(D3:S3, "&gt;0")</f>
        <v>4</v>
      </c>
      <c r="I1" s="13" t="s">
        <v>145</v>
      </c>
      <c r="K1" s="13" t="str">
        <f>Operations!C30</f>
        <v>1111</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4</v>
      </c>
      <c r="E3" s="3">
        <f t="shared" si="0"/>
        <v>4</v>
      </c>
      <c r="F3" s="3">
        <f t="shared" si="0"/>
        <v>8</v>
      </c>
      <c r="G3" s="3">
        <f t="shared" si="0"/>
        <v>11</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BIN2HEX(LEFT(D55,8),2)&amp;BIN2HEX(MID(D55,9,8),2)&amp;BIN2HEX(MID(D55,17,8),2)&amp;BIN2HEX(MID(D55,25,8),2)&amp;BIN2HEX(MID(D55,33,8),2)&amp;BIN2HEX(MID(D55,41,8),2)</f>
        <v>020040028000</v>
      </c>
      <c r="E4" s="3" t="str">
        <f t="shared" ref="E4:S4" si="1">BIN2HEX(LEFT(E55,8),2)&amp;BIN2HEX(MID(E55,9,8),2)&amp;BIN2HEX(MID(E55,17,8),2)&amp;BIN2HEX(MID(E55,25,8),2)&amp;BIN2HEX(MID(E55,33,8),2)&amp;BIN2HEX(MID(E55,41,8),2)</f>
        <v>040000008440</v>
      </c>
      <c r="F4" s="3" t="str">
        <f t="shared" si="1"/>
        <v>083000004710</v>
      </c>
      <c r="G4" s="3" t="str">
        <f t="shared" si="1"/>
        <v>00018003F809</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c r="E5" s="3"/>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7" t="b">
        <v>0</v>
      </c>
      <c r="E10" s="7" t="b">
        <v>0</v>
      </c>
      <c r="F10" s="20" t="b">
        <v>1</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1</v>
      </c>
      <c r="D11" s="7" t="b">
        <v>0</v>
      </c>
      <c r="E11" s="7" t="b">
        <v>1</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1</v>
      </c>
      <c r="D12" s="7" t="b">
        <v>1</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1</v>
      </c>
      <c r="D16" s="4" t="b">
        <v>0</v>
      </c>
      <c r="E16" s="4" t="b">
        <v>0</v>
      </c>
      <c r="F16" s="4" t="b">
        <v>1</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4" t="b">
        <v>0</v>
      </c>
      <c r="E17" s="4" t="b">
        <v>0</v>
      </c>
      <c r="F17" s="21" t="b">
        <v>1</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7" t="b">
        <v>0</v>
      </c>
      <c r="G21" s="20" t="b">
        <v>1</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4" t="b">
        <v>0</v>
      </c>
      <c r="G22" s="20" t="b">
        <v>1</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1</v>
      </c>
      <c r="D23" s="4" t="b">
        <v>1</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2</v>
      </c>
      <c r="D36" s="7" t="b">
        <v>1</v>
      </c>
      <c r="E36" s="7" t="b">
        <v>0</v>
      </c>
      <c r="F36" s="7" t="b">
        <v>0</v>
      </c>
      <c r="G36" s="20" t="b">
        <v>1</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7" t="b">
        <v>0</v>
      </c>
      <c r="G37" s="20" t="b">
        <v>1</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3</v>
      </c>
      <c r="D38" s="4" t="b">
        <v>1</v>
      </c>
      <c r="E38" s="20" t="b">
        <v>1</v>
      </c>
      <c r="F38" s="4" t="b">
        <v>0</v>
      </c>
      <c r="G38" s="21" t="b">
        <v>1</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2</v>
      </c>
      <c r="D39" s="4" t="b">
        <v>0</v>
      </c>
      <c r="E39" s="4" t="b">
        <v>0</v>
      </c>
      <c r="F39" s="4" t="b">
        <v>1</v>
      </c>
      <c r="G39" s="20" t="b">
        <v>1</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1</v>
      </c>
      <c r="D40" s="4" t="b">
        <v>0</v>
      </c>
      <c r="E40" s="4" t="b">
        <v>0</v>
      </c>
      <c r="F40" s="4" t="b">
        <v>0</v>
      </c>
      <c r="G40" s="4" t="b">
        <v>1</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1</v>
      </c>
      <c r="D41" s="4" t="b">
        <v>0</v>
      </c>
      <c r="E41" s="4" t="b">
        <v>0</v>
      </c>
      <c r="F41" s="4" t="b">
        <v>0</v>
      </c>
      <c r="G41" s="4" t="b">
        <v>1</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7" t="b">
        <v>0</v>
      </c>
      <c r="G42" s="20" t="b">
        <v>1</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2</v>
      </c>
      <c r="D43" s="7" t="b">
        <v>0</v>
      </c>
      <c r="E43" s="7" t="b">
        <v>1</v>
      </c>
      <c r="F43" s="20" t="b">
        <v>1</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1</v>
      </c>
      <c r="D44" s="7" t="b">
        <v>0</v>
      </c>
      <c r="E44" s="7" t="b">
        <v>0</v>
      </c>
      <c r="F44" s="7" t="b">
        <v>1</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1</v>
      </c>
      <c r="D45" s="7" t="b">
        <v>0</v>
      </c>
      <c r="E45" s="7" t="b">
        <v>0</v>
      </c>
      <c r="F45" s="7" t="b">
        <v>1</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1</v>
      </c>
      <c r="D47" s="4" t="b">
        <v>0</v>
      </c>
      <c r="E47" s="4" t="b">
        <v>1</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4" t="b">
        <v>0</v>
      </c>
      <c r="E49" s="4" t="b">
        <v>0</v>
      </c>
      <c r="F49" s="20" t="b">
        <v>1</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1</v>
      </c>
      <c r="D50" s="7" t="b">
        <v>0</v>
      </c>
      <c r="E50" s="7" t="b">
        <v>0</v>
      </c>
      <c r="F50" s="7" t="b">
        <v>0</v>
      </c>
      <c r="G50" s="7" t="b">
        <v>1</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1</v>
      </c>
      <c r="D53" s="7" t="b">
        <v>0</v>
      </c>
      <c r="E53" s="7" t="b">
        <v>0</v>
      </c>
      <c r="F53" s="7" t="b">
        <v>0</v>
      </c>
      <c r="G53" s="7" t="b">
        <v>1</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000000100000000001000000000000101000000000000000</v>
      </c>
      <c r="E55" t="str" cm="1">
        <f t="array" ref="E55">_xlfn.CONCAT(IF(E6:E53, 1, 0))</f>
        <v>000001000000000000000000000000001000010001000000</v>
      </c>
      <c r="F55" t="str" cm="1">
        <f t="array" ref="F55">_xlfn.CONCAT(IF(F6:F53, 1, 0))</f>
        <v>000010000011000000000000000000000100011100010000</v>
      </c>
      <c r="G55" t="str" cm="1">
        <f t="array" ref="G55">_xlfn.CONCAT(IF(G6:G53, 1, 0))</f>
        <v>000000000000000110000000000000111111100000001001</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C57" s="1"/>
      <c r="D57" s="1" t="str" cm="1">
        <f t="array" ref="D57">_xlfn.CONCAT(D4:S4&amp;" ")</f>
        <v xml:space="preserve">020040028000 040000008440 083000004710 00018003F809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0A1F-6A91-4718-9880-5AF120CF7F6C}">
  <dimension ref="A1:S224"/>
  <sheetViews>
    <sheetView zoomScale="119" workbookViewId="0">
      <selection activeCell="F3" sqref="F3"/>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182</v>
      </c>
      <c r="H1" s="13">
        <f>COUNTIF(D3:S3, "&gt;0")</f>
        <v>3</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7</v>
      </c>
      <c r="E3" s="3">
        <f t="shared" si="0"/>
        <v>5</v>
      </c>
      <c r="F3" s="3">
        <f t="shared" si="0"/>
        <v>18</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BIN2HEX(LEFT(D55,8),2)&amp;BIN2HEX(MID(D55,9,8),2)&amp;BIN2HEX(MID(D55,17,8),2)&amp;BIN2HEX(MID(D55,25,8),2)&amp;BIN2HEX(MID(D55,33,8),2)&amp;BIN2HEX(MID(D55,41,8),2)</f>
        <v>881000000710</v>
      </c>
      <c r="E4" s="3" t="str">
        <f t="shared" ref="E4:S4" si="1">BIN2HEX(LEFT(E55,8),2)&amp;BIN2HEX(MID(E55,9,8),2)&amp;BIN2HEX(MID(E55,17,8),2)&amp;BIN2HEX(MID(E55,25,8),2)&amp;BIN2HEX(MID(E55,33,8),2)&amp;BIN2HEX(MID(E55,41,8),2)</f>
        <v>002000003300</v>
      </c>
      <c r="F4" s="3" t="str">
        <f t="shared" si="1"/>
        <v>800183FFF800</v>
      </c>
      <c r="G4" s="3" t="str">
        <f t="shared" si="1"/>
        <v>000000000000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c r="E5" s="3"/>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2</v>
      </c>
      <c r="D6" s="4" t="b">
        <v>1</v>
      </c>
      <c r="E6" s="4" t="b">
        <v>0</v>
      </c>
      <c r="F6" s="4" t="b">
        <v>1</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1</v>
      </c>
      <c r="D10" s="20" t="b">
        <v>1</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1</v>
      </c>
      <c r="D16" s="4" t="b">
        <v>0</v>
      </c>
      <c r="E16" s="4" t="b">
        <v>1</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1</v>
      </c>
      <c r="D17" s="21" t="b">
        <v>1</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1</v>
      </c>
      <c r="D21" s="7" t="b">
        <v>0</v>
      </c>
      <c r="E21" s="7" t="b">
        <v>0</v>
      </c>
      <c r="F21" s="20" t="b">
        <v>1</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1</v>
      </c>
      <c r="D22" s="4" t="b">
        <v>0</v>
      </c>
      <c r="E22" s="4" t="b">
        <v>0</v>
      </c>
      <c r="F22" s="20" t="b">
        <v>1</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1</v>
      </c>
      <c r="D28" s="7" t="b">
        <v>0</v>
      </c>
      <c r="E28" s="7" t="b">
        <v>0</v>
      </c>
      <c r="F28" s="7" t="b">
        <v>1</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1</v>
      </c>
      <c r="D29" s="7" t="b">
        <v>0</v>
      </c>
      <c r="E29" s="7" t="b">
        <v>0</v>
      </c>
      <c r="F29" s="7" t="b">
        <v>1</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1</v>
      </c>
      <c r="D30" s="4" t="b">
        <v>0</v>
      </c>
      <c r="E30" s="4" t="b">
        <v>0</v>
      </c>
      <c r="F30" s="4" t="b">
        <v>1</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1</v>
      </c>
      <c r="D31" s="4" t="b">
        <v>0</v>
      </c>
      <c r="E31" s="4" t="b">
        <v>0</v>
      </c>
      <c r="F31" s="4" t="b">
        <v>1</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1</v>
      </c>
      <c r="D32" s="4" t="b">
        <v>0</v>
      </c>
      <c r="E32" s="4" t="b">
        <v>0</v>
      </c>
      <c r="F32" s="4" t="b">
        <v>1</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1</v>
      </c>
      <c r="D33" s="4" t="b">
        <v>0</v>
      </c>
      <c r="E33" s="4" t="b">
        <v>0</v>
      </c>
      <c r="F33" s="4" t="b">
        <v>1</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1</v>
      </c>
      <c r="D34" s="7" t="b">
        <v>0</v>
      </c>
      <c r="E34" s="7" t="b">
        <v>0</v>
      </c>
      <c r="F34" s="7" t="b">
        <v>1</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1</v>
      </c>
      <c r="D35" s="7" t="b">
        <v>0</v>
      </c>
      <c r="E35" s="7" t="b">
        <v>0</v>
      </c>
      <c r="F35" s="7" t="b">
        <v>1</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1</v>
      </c>
      <c r="D36" s="7" t="b">
        <v>0</v>
      </c>
      <c r="E36" s="7" t="b">
        <v>0</v>
      </c>
      <c r="F36" s="20" t="b">
        <v>1</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1</v>
      </c>
      <c r="D37" s="7" t="b">
        <v>0</v>
      </c>
      <c r="E37" s="7" t="b">
        <v>0</v>
      </c>
      <c r="F37" s="20" t="b">
        <v>1</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1</v>
      </c>
      <c r="D38" s="4" t="b">
        <v>0</v>
      </c>
      <c r="E38" s="4" t="b">
        <v>0</v>
      </c>
      <c r="F38" s="21" t="b">
        <v>1</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1</v>
      </c>
      <c r="D39" s="4" t="b">
        <v>0</v>
      </c>
      <c r="E39" s="4" t="b">
        <v>0</v>
      </c>
      <c r="F39" s="20" t="b">
        <v>1</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2</v>
      </c>
      <c r="D40" s="4" t="b">
        <v>0</v>
      </c>
      <c r="E40" s="4" t="b">
        <v>1</v>
      </c>
      <c r="F40" s="4" t="b">
        <v>1</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2</v>
      </c>
      <c r="D41" s="4" t="b">
        <v>0</v>
      </c>
      <c r="E41" s="4" t="b">
        <v>1</v>
      </c>
      <c r="F41" s="4" t="b">
        <v>1</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1</v>
      </c>
      <c r="D42" s="7" t="b">
        <v>0</v>
      </c>
      <c r="E42" s="7" t="b">
        <v>0</v>
      </c>
      <c r="F42" s="20" t="b">
        <v>1</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1</v>
      </c>
      <c r="D43" s="20" t="b">
        <v>1</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2</v>
      </c>
      <c r="D44" s="7" t="b">
        <v>1</v>
      </c>
      <c r="E44" s="7" t="b">
        <v>1</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2</v>
      </c>
      <c r="D45" s="7" t="b">
        <v>1</v>
      </c>
      <c r="E45" s="7" t="b">
        <v>1</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1</v>
      </c>
      <c r="D49" s="20" t="b">
        <v>1</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100010000001000000000000000000000000011100010000</v>
      </c>
      <c r="E55" t="str" cm="1">
        <f t="array" ref="E55">_xlfn.CONCAT(IF(E6:E53, 1, 0))</f>
        <v>000000000010000000000000000000000011001100000000</v>
      </c>
      <c r="F55" t="str" cm="1">
        <f t="array" ref="F55">_xlfn.CONCAT(IF(F6:F53, 1, 0))</f>
        <v>100000000000000110000011111111111111100000000000</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881000000710 002000003300 800183FFF800 000000000000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15EE-0BDB-4652-99A4-FA7F8A09A054}">
  <dimension ref="A1:S224"/>
  <sheetViews>
    <sheetView zoomScale="103" workbookViewId="0">
      <selection activeCell="H3" sqref="H3"/>
    </sheetView>
  </sheetViews>
  <sheetFormatPr defaultRowHeight="15" x14ac:dyDescent="0.25"/>
  <cols>
    <col min="1" max="1" width="3.42578125" bestFit="1" customWidth="1"/>
    <col min="2" max="2" width="15.42578125" bestFit="1" customWidth="1"/>
    <col min="3" max="3" width="6.5703125" bestFit="1" customWidth="1"/>
    <col min="4" max="19" width="12.85546875" customWidth="1"/>
  </cols>
  <sheetData>
    <row r="1" spans="1:19" ht="26.25" x14ac:dyDescent="0.4">
      <c r="D1" s="13" t="s">
        <v>132</v>
      </c>
      <c r="H1" s="13">
        <f>COUNTIF(D3:S3, "&gt;0")</f>
        <v>0</v>
      </c>
      <c r="I1" s="13" t="s">
        <v>145</v>
      </c>
    </row>
    <row r="2" spans="1:19" x14ac:dyDescent="0.25">
      <c r="A2" s="3" t="str">
        <f>IF(INIT!A2&lt;&gt;"", INIT!A2, "")</f>
        <v>Bit</v>
      </c>
      <c r="B2" s="3" t="str">
        <f>IF(INIT!B2&lt;&gt;"", INIT!B2, "")</f>
        <v/>
      </c>
      <c r="C2" s="3" t="s">
        <v>36</v>
      </c>
      <c r="D2" s="3" t="str">
        <f>IF(INIT!D2&lt;&gt;"", INIT!D2, "")</f>
        <v>Cycle 0</v>
      </c>
      <c r="E2" s="3" t="str">
        <f>IF(INIT!E2&lt;&gt;"", INIT!E2, "")</f>
        <v>Cycle 1</v>
      </c>
      <c r="F2" s="3" t="str">
        <f>IF(INIT!F2&lt;&gt;"", INIT!F2, "")</f>
        <v>Cycle 2</v>
      </c>
      <c r="G2" s="3" t="str">
        <f>IF(INIT!G2&lt;&gt;"", INIT!G2, "")</f>
        <v>Cycle 3</v>
      </c>
      <c r="H2" s="3" t="str">
        <f>IF(INIT!H2&lt;&gt;"", INIT!H2, "")</f>
        <v>Cycle 4</v>
      </c>
      <c r="I2" s="3" t="str">
        <f>IF(INIT!I2&lt;&gt;"", INIT!I2, "")</f>
        <v>Cycle 5</v>
      </c>
      <c r="J2" s="3" t="str">
        <f>IF(INIT!J2&lt;&gt;"", INIT!J2, "")</f>
        <v>Cycle 6</v>
      </c>
      <c r="K2" s="3" t="str">
        <f>IF(INIT!K2&lt;&gt;"", INIT!K2, "")</f>
        <v>Cycle 7</v>
      </c>
      <c r="L2" s="3" t="str">
        <f>IF(INIT!L2&lt;&gt;"", INIT!L2, "")</f>
        <v>Cycle 8</v>
      </c>
      <c r="M2" s="3" t="str">
        <f>IF(INIT!M2&lt;&gt;"", INIT!M2, "")</f>
        <v>Cycle 9</v>
      </c>
      <c r="N2" s="3" t="str">
        <f>IF(INIT!N2&lt;&gt;"", INIT!N2, "")</f>
        <v>Cycle 10</v>
      </c>
      <c r="O2" s="3" t="str">
        <f>IF(INIT!O2&lt;&gt;"", INIT!O2, "")</f>
        <v>Cycle 11</v>
      </c>
      <c r="P2" s="3" t="str">
        <f>IF(INIT!P2&lt;&gt;"", INIT!P2, "")</f>
        <v>Cycle 12</v>
      </c>
      <c r="Q2" s="3" t="str">
        <f>IF(INIT!Q2&lt;&gt;"", INIT!Q2, "")</f>
        <v>Cycle 13</v>
      </c>
      <c r="R2" s="3" t="str">
        <f>IF(INIT!R2&lt;&gt;"", INIT!R2, "")</f>
        <v>Cycle 14</v>
      </c>
      <c r="S2" s="3" t="str">
        <f>IF(INIT!S2&lt;&gt;"", INIT!S2, "")</f>
        <v>Cycle 15</v>
      </c>
    </row>
    <row r="3" spans="1:19" x14ac:dyDescent="0.25">
      <c r="A3" s="3" t="str">
        <f>IF(INIT!A3&lt;&gt;"", INIT!A3, "")</f>
        <v/>
      </c>
      <c r="B3" s="3" t="str">
        <f>IF(INIT!B3&lt;&gt;"", INIT!B3, "")</f>
        <v>Count</v>
      </c>
      <c r="C3" s="3"/>
      <c r="D3" s="3">
        <f t="shared" ref="D3:S3" si="0">COUNTIF(D6:D53, TRUE)</f>
        <v>0</v>
      </c>
      <c r="E3" s="3">
        <f t="shared" si="0"/>
        <v>0</v>
      </c>
      <c r="F3" s="3">
        <f t="shared" si="0"/>
        <v>0</v>
      </c>
      <c r="G3" s="3">
        <f t="shared" si="0"/>
        <v>0</v>
      </c>
      <c r="H3" s="3">
        <f t="shared" si="0"/>
        <v>0</v>
      </c>
      <c r="I3" s="3">
        <f t="shared" si="0"/>
        <v>0</v>
      </c>
      <c r="J3" s="3">
        <f t="shared" si="0"/>
        <v>0</v>
      </c>
      <c r="K3" s="3">
        <f t="shared" si="0"/>
        <v>0</v>
      </c>
      <c r="L3" s="3">
        <f t="shared" si="0"/>
        <v>0</v>
      </c>
      <c r="M3" s="3">
        <f t="shared" si="0"/>
        <v>0</v>
      </c>
      <c r="N3" s="3">
        <f t="shared" si="0"/>
        <v>0</v>
      </c>
      <c r="O3" s="3">
        <f t="shared" si="0"/>
        <v>0</v>
      </c>
      <c r="P3" s="3">
        <f t="shared" si="0"/>
        <v>0</v>
      </c>
      <c r="Q3" s="3">
        <f t="shared" si="0"/>
        <v>0</v>
      </c>
      <c r="R3" s="3">
        <f t="shared" si="0"/>
        <v>0</v>
      </c>
      <c r="S3" s="3">
        <f t="shared" si="0"/>
        <v>0</v>
      </c>
    </row>
    <row r="4" spans="1:19" x14ac:dyDescent="0.25">
      <c r="A4" s="3" t="str">
        <f>IF(INIT!A4&lt;&gt;"", INIT!A4, "")</f>
        <v/>
      </c>
      <c r="B4" s="3" t="str">
        <f>IF(INIT!B4&lt;&gt;"", INIT!B4, "")</f>
        <v>Hex</v>
      </c>
      <c r="C4" s="3"/>
      <c r="D4" s="3" t="str">
        <f>BIN2HEX(LEFT(D55,8),2)&amp;BIN2HEX(MID(D55,9,8),2)&amp;BIN2HEX(MID(D55,17,8),2)&amp;BIN2HEX(MID(D55,25,8),2)&amp;BIN2HEX(MID(D55,33,8),2)&amp;BIN2HEX(MID(D55,41,8),2)</f>
        <v>000000000000</v>
      </c>
      <c r="E4" s="3" t="str">
        <f t="shared" ref="E4:S4" si="1">BIN2HEX(LEFT(E55,8),2)&amp;BIN2HEX(MID(E55,9,8),2)&amp;BIN2HEX(MID(E55,17,8),2)&amp;BIN2HEX(MID(E55,25,8),2)&amp;BIN2HEX(MID(E55,33,8),2)&amp;BIN2HEX(MID(E55,41,8),2)</f>
        <v>000000000000</v>
      </c>
      <c r="F4" s="3" t="str">
        <f t="shared" si="1"/>
        <v>000000000000</v>
      </c>
      <c r="G4" s="3" t="str">
        <f t="shared" si="1"/>
        <v>000000000000</v>
      </c>
      <c r="H4" s="3" t="str">
        <f t="shared" si="1"/>
        <v>000000000000</v>
      </c>
      <c r="I4" s="3" t="str">
        <f t="shared" si="1"/>
        <v>000000000000</v>
      </c>
      <c r="J4" s="3" t="str">
        <f t="shared" si="1"/>
        <v>000000000000</v>
      </c>
      <c r="K4" s="3" t="str">
        <f t="shared" si="1"/>
        <v>000000000000</v>
      </c>
      <c r="L4" s="3" t="str">
        <f t="shared" si="1"/>
        <v>000000000000</v>
      </c>
      <c r="M4" s="3" t="str">
        <f t="shared" si="1"/>
        <v>000000000000</v>
      </c>
      <c r="N4" s="3" t="str">
        <f t="shared" si="1"/>
        <v>000000000000</v>
      </c>
      <c r="O4" s="3" t="str">
        <f t="shared" si="1"/>
        <v>000000000000</v>
      </c>
      <c r="P4" s="3" t="str">
        <f t="shared" si="1"/>
        <v>000000000000</v>
      </c>
      <c r="Q4" s="3" t="str">
        <f t="shared" si="1"/>
        <v>000000000000</v>
      </c>
      <c r="R4" s="3" t="str">
        <f t="shared" si="1"/>
        <v>000000000000</v>
      </c>
      <c r="S4" s="3" t="str">
        <f t="shared" si="1"/>
        <v>000000000000</v>
      </c>
    </row>
    <row r="5" spans="1:19" x14ac:dyDescent="0.25">
      <c r="A5" s="3" t="str">
        <f>IF(INIT!A5&lt;&gt;"", INIT!A5, "")</f>
        <v/>
      </c>
      <c r="B5" s="3" t="str">
        <f>IF(INIT!B5&lt;&gt;"", INIT!B5, "")</f>
        <v/>
      </c>
      <c r="C5" s="3"/>
      <c r="D5" s="3"/>
      <c r="E5" s="3"/>
      <c r="F5" s="3"/>
      <c r="G5" s="3"/>
      <c r="H5" s="3"/>
      <c r="I5" s="3"/>
      <c r="J5" s="3"/>
      <c r="K5" s="3"/>
      <c r="L5" s="3"/>
      <c r="M5" s="3"/>
      <c r="N5" s="3"/>
      <c r="O5" s="3"/>
      <c r="P5" s="3"/>
      <c r="Q5" s="3"/>
      <c r="R5" s="3"/>
      <c r="S5" s="3"/>
    </row>
    <row r="6" spans="1:19" x14ac:dyDescent="0.25">
      <c r="A6" s="3">
        <f>IF(INIT!A6&lt;&gt;"", INIT!A6, "")</f>
        <v>47</v>
      </c>
      <c r="B6" s="3" t="str">
        <f>IF(INIT!B6&lt;&gt;"", INIT!B6, "")</f>
        <v>Reg_Sel_OE</v>
      </c>
      <c r="C6" s="3">
        <f>COUNTIF(D6:S6, TRUE)</f>
        <v>0</v>
      </c>
      <c r="D6" s="4" t="b">
        <v>0</v>
      </c>
      <c r="E6" s="4" t="b">
        <v>0</v>
      </c>
      <c r="F6" s="4" t="b">
        <v>0</v>
      </c>
      <c r="G6" s="4" t="b">
        <v>0</v>
      </c>
      <c r="H6" s="4" t="b">
        <v>0</v>
      </c>
      <c r="I6" s="4" t="b">
        <v>0</v>
      </c>
      <c r="J6" s="4" t="b">
        <v>0</v>
      </c>
      <c r="K6" s="4" t="b">
        <v>0</v>
      </c>
      <c r="L6" s="4" t="b">
        <v>0</v>
      </c>
      <c r="M6" s="4" t="b">
        <v>0</v>
      </c>
      <c r="N6" s="4" t="b">
        <v>0</v>
      </c>
      <c r="O6" s="4" t="b">
        <v>0</v>
      </c>
      <c r="P6" s="4" t="b">
        <v>0</v>
      </c>
      <c r="Q6" s="4" t="b">
        <v>0</v>
      </c>
      <c r="R6" s="4" t="b">
        <v>0</v>
      </c>
      <c r="S6" s="4" t="b">
        <v>0</v>
      </c>
    </row>
    <row r="7" spans="1:19" x14ac:dyDescent="0.25">
      <c r="A7" s="3">
        <f>IF(INIT!A7&lt;&gt;"", INIT!A7, "")</f>
        <v>46</v>
      </c>
      <c r="B7" s="3" t="str">
        <f>IF(INIT!B7&lt;&gt;"", INIT!B7, "")</f>
        <v>Debug_WE</v>
      </c>
      <c r="C7" s="3">
        <f t="shared" ref="C7:C53" si="2">COUNTIF(D7:S7, TRUE)</f>
        <v>0</v>
      </c>
      <c r="D7" s="4" t="b">
        <v>0</v>
      </c>
      <c r="E7" s="4" t="b">
        <v>0</v>
      </c>
      <c r="F7" s="4" t="b">
        <v>0</v>
      </c>
      <c r="G7" s="4" t="b">
        <v>0</v>
      </c>
      <c r="H7" s="4" t="b">
        <v>0</v>
      </c>
      <c r="I7" s="4" t="b">
        <v>0</v>
      </c>
      <c r="J7" s="4" t="b">
        <v>0</v>
      </c>
      <c r="K7" s="4" t="b">
        <v>0</v>
      </c>
      <c r="L7" s="4" t="b">
        <v>0</v>
      </c>
      <c r="M7" s="4" t="b">
        <v>0</v>
      </c>
      <c r="N7" s="4" t="b">
        <v>0</v>
      </c>
      <c r="O7" s="4" t="b">
        <v>0</v>
      </c>
      <c r="P7" s="4" t="b">
        <v>0</v>
      </c>
      <c r="Q7" s="4" t="b">
        <v>0</v>
      </c>
      <c r="R7" s="4" t="b">
        <v>0</v>
      </c>
      <c r="S7" s="4" t="b">
        <v>0</v>
      </c>
    </row>
    <row r="8" spans="1:19" x14ac:dyDescent="0.25">
      <c r="A8" s="3">
        <f>IF(INIT!A8&lt;&gt;"", INIT!A8, "")</f>
        <v>45</v>
      </c>
      <c r="B8" s="3" t="str">
        <f>IF(INIT!B8&lt;&gt;"", INIT!B8, "")</f>
        <v>RAM_B_CB</v>
      </c>
      <c r="C8" s="3">
        <f t="shared" si="2"/>
        <v>0</v>
      </c>
      <c r="D8" s="4" t="b">
        <v>0</v>
      </c>
      <c r="E8" s="4" t="b">
        <v>0</v>
      </c>
      <c r="F8" s="4" t="b">
        <v>0</v>
      </c>
      <c r="G8" s="4" t="b">
        <v>0</v>
      </c>
      <c r="H8" s="4" t="b">
        <v>0</v>
      </c>
      <c r="I8" s="4" t="b">
        <v>0</v>
      </c>
      <c r="J8" s="4" t="b">
        <v>0</v>
      </c>
      <c r="K8" s="4" t="b">
        <v>0</v>
      </c>
      <c r="L8" s="4" t="b">
        <v>0</v>
      </c>
      <c r="M8" s="4" t="b">
        <v>0</v>
      </c>
      <c r="N8" s="4" t="b">
        <v>0</v>
      </c>
      <c r="O8" s="4" t="b">
        <v>0</v>
      </c>
      <c r="P8" s="4" t="b">
        <v>0</v>
      </c>
      <c r="Q8" s="4" t="b">
        <v>0</v>
      </c>
      <c r="R8" s="4" t="b">
        <v>0</v>
      </c>
      <c r="S8" s="4" t="b">
        <v>0</v>
      </c>
    </row>
    <row r="9" spans="1:19" x14ac:dyDescent="0.25">
      <c r="A9" s="3">
        <f>IF(INIT!A9&lt;&gt;"", INIT!A9, "")</f>
        <v>44</v>
      </c>
      <c r="B9" s="3" t="str">
        <f>IF(INIT!B9&lt;&gt;"", INIT!B9, "")</f>
        <v>RAM_A_CB</v>
      </c>
      <c r="C9" s="3">
        <f t="shared" si="2"/>
        <v>0</v>
      </c>
      <c r="D9" s="4" t="b">
        <v>0</v>
      </c>
      <c r="E9" s="4" t="b">
        <v>0</v>
      </c>
      <c r="F9" s="4" t="b">
        <v>0</v>
      </c>
      <c r="G9" s="4" t="b">
        <v>0</v>
      </c>
      <c r="H9" s="4" t="b">
        <v>0</v>
      </c>
      <c r="I9" s="4" t="b">
        <v>0</v>
      </c>
      <c r="J9" s="4" t="b">
        <v>0</v>
      </c>
      <c r="K9" s="4" t="b">
        <v>0</v>
      </c>
      <c r="L9" s="4" t="b">
        <v>0</v>
      </c>
      <c r="M9" s="4" t="b">
        <v>0</v>
      </c>
      <c r="N9" s="4" t="b">
        <v>0</v>
      </c>
      <c r="O9" s="4" t="b">
        <v>0</v>
      </c>
      <c r="P9" s="4" t="b">
        <v>0</v>
      </c>
      <c r="Q9" s="4" t="b">
        <v>0</v>
      </c>
      <c r="R9" s="4" t="b">
        <v>0</v>
      </c>
      <c r="S9" s="4" t="b">
        <v>0</v>
      </c>
    </row>
    <row r="10" spans="1:19" x14ac:dyDescent="0.25">
      <c r="A10" s="3">
        <f>IF(INIT!A10&lt;&gt;"", INIT!A10, "")</f>
        <v>43</v>
      </c>
      <c r="B10" s="3" t="str">
        <f>IF(INIT!B10&lt;&gt;"", INIT!B10, "")</f>
        <v>INS_RAM_CB</v>
      </c>
      <c r="C10" s="3">
        <f t="shared" si="2"/>
        <v>0</v>
      </c>
      <c r="D10" s="7" t="b">
        <v>0</v>
      </c>
      <c r="E10" s="7" t="b">
        <v>0</v>
      </c>
      <c r="F10" s="7" t="b">
        <v>0</v>
      </c>
      <c r="G10" s="7" t="b">
        <v>0</v>
      </c>
      <c r="H10" s="7" t="b">
        <v>0</v>
      </c>
      <c r="I10" s="7" t="b">
        <v>0</v>
      </c>
      <c r="J10" s="7" t="b">
        <v>0</v>
      </c>
      <c r="K10" s="7" t="b">
        <v>0</v>
      </c>
      <c r="L10" s="7" t="b">
        <v>0</v>
      </c>
      <c r="M10" s="7" t="b">
        <v>0</v>
      </c>
      <c r="N10" s="7" t="b">
        <v>0</v>
      </c>
      <c r="O10" s="7" t="b">
        <v>0</v>
      </c>
      <c r="P10" s="7" t="b">
        <v>0</v>
      </c>
      <c r="Q10" s="7" t="b">
        <v>0</v>
      </c>
      <c r="R10" s="7" t="b">
        <v>0</v>
      </c>
      <c r="S10" s="7" t="b">
        <v>0</v>
      </c>
    </row>
    <row r="11" spans="1:19" x14ac:dyDescent="0.25">
      <c r="A11" s="3">
        <f>IF(INIT!A11&lt;&gt;"", INIT!A11, "")</f>
        <v>42</v>
      </c>
      <c r="B11" s="3" t="str">
        <f>IF(INIT!B11&lt;&gt;"", INIT!B11, "")</f>
        <v>SYS_RAM_CB</v>
      </c>
      <c r="C11" s="3">
        <f t="shared" si="2"/>
        <v>0</v>
      </c>
      <c r="D11" s="7" t="b">
        <v>0</v>
      </c>
      <c r="E11" s="7" t="b">
        <v>0</v>
      </c>
      <c r="F11" s="7" t="b">
        <v>0</v>
      </c>
      <c r="G11" s="7" t="b">
        <v>0</v>
      </c>
      <c r="H11" s="7" t="b">
        <v>0</v>
      </c>
      <c r="I11" s="7" t="b">
        <v>0</v>
      </c>
      <c r="J11" s="7" t="b">
        <v>0</v>
      </c>
      <c r="K11" s="7" t="b">
        <v>0</v>
      </c>
      <c r="L11" s="7" t="b">
        <v>0</v>
      </c>
      <c r="M11" s="7" t="b">
        <v>0</v>
      </c>
      <c r="N11" s="7" t="b">
        <v>0</v>
      </c>
      <c r="O11" s="7" t="b">
        <v>0</v>
      </c>
      <c r="P11" s="7" t="b">
        <v>0</v>
      </c>
      <c r="Q11" s="7" t="b">
        <v>0</v>
      </c>
      <c r="R11" s="7" t="b">
        <v>0</v>
      </c>
      <c r="S11" s="7" t="b">
        <v>0</v>
      </c>
    </row>
    <row r="12" spans="1:19" x14ac:dyDescent="0.25">
      <c r="A12" s="3">
        <f>IF(INIT!A12&lt;&gt;"", INIT!A12, "")</f>
        <v>41</v>
      </c>
      <c r="B12" s="3" t="str">
        <f>IF(INIT!B12&lt;&gt;"", INIT!B12, "")</f>
        <v>MAR_B_TO_Z</v>
      </c>
      <c r="C12" s="3">
        <f t="shared" si="2"/>
        <v>0</v>
      </c>
      <c r="D12" s="7" t="b">
        <v>0</v>
      </c>
      <c r="E12" s="7" t="b">
        <v>0</v>
      </c>
      <c r="F12" s="7" t="b">
        <v>0</v>
      </c>
      <c r="G12" s="7" t="b">
        <v>0</v>
      </c>
      <c r="H12" s="7" t="b">
        <v>0</v>
      </c>
      <c r="I12" s="7" t="b">
        <v>0</v>
      </c>
      <c r="J12" s="7" t="b">
        <v>0</v>
      </c>
      <c r="K12" s="7" t="b">
        <v>0</v>
      </c>
      <c r="L12" s="7" t="b">
        <v>0</v>
      </c>
      <c r="M12" s="7" t="b">
        <v>0</v>
      </c>
      <c r="N12" s="7" t="b">
        <v>0</v>
      </c>
      <c r="O12" s="7" t="b">
        <v>0</v>
      </c>
      <c r="P12" s="7" t="b">
        <v>0</v>
      </c>
      <c r="Q12" s="7" t="b">
        <v>0</v>
      </c>
      <c r="R12" s="7" t="b">
        <v>0</v>
      </c>
      <c r="S12" s="7" t="b">
        <v>0</v>
      </c>
    </row>
    <row r="13" spans="1:19" x14ac:dyDescent="0.25">
      <c r="A13" s="3">
        <f>IF(INIT!A13&lt;&gt;"", INIT!A13, "")</f>
        <v>40</v>
      </c>
      <c r="B13" s="3" t="str">
        <f>IF(INIT!B13&lt;&gt;"", INIT!B13, "")</f>
        <v>Terminal_WE</v>
      </c>
      <c r="C13" s="3">
        <f t="shared" si="2"/>
        <v>0</v>
      </c>
      <c r="D13" s="7" t="b">
        <v>0</v>
      </c>
      <c r="E13" s="7" t="b">
        <v>0</v>
      </c>
      <c r="F13" s="7" t="b">
        <v>0</v>
      </c>
      <c r="G13" s="7" t="b">
        <v>0</v>
      </c>
      <c r="H13" s="7" t="b">
        <v>0</v>
      </c>
      <c r="I13" s="7" t="b">
        <v>0</v>
      </c>
      <c r="J13" s="7" t="b">
        <v>0</v>
      </c>
      <c r="K13" s="7" t="b">
        <v>0</v>
      </c>
      <c r="L13" s="7" t="b">
        <v>0</v>
      </c>
      <c r="M13" s="7" t="b">
        <v>0</v>
      </c>
      <c r="N13" s="7" t="b">
        <v>0</v>
      </c>
      <c r="O13" s="7" t="b">
        <v>0</v>
      </c>
      <c r="P13" s="7" t="b">
        <v>0</v>
      </c>
      <c r="Q13" s="7" t="b">
        <v>0</v>
      </c>
      <c r="R13" s="7" t="b">
        <v>0</v>
      </c>
      <c r="S13" s="7" t="b">
        <v>0</v>
      </c>
    </row>
    <row r="14" spans="1:19" x14ac:dyDescent="0.25">
      <c r="A14" s="3">
        <f>IF(INIT!A14&lt;&gt;"", INIT!A14, "")</f>
        <v>39</v>
      </c>
      <c r="B14" s="3" t="str">
        <f>IF(INIT!B14&lt;&gt;"", INIT!B14, "")</f>
        <v>Block_Count_Inc</v>
      </c>
      <c r="C14" s="3">
        <f t="shared" si="2"/>
        <v>0</v>
      </c>
      <c r="D14" s="4" t="b">
        <v>0</v>
      </c>
      <c r="E14" s="4" t="b">
        <v>0</v>
      </c>
      <c r="F14" s="4" t="b">
        <v>0</v>
      </c>
      <c r="G14" s="4" t="b">
        <v>0</v>
      </c>
      <c r="H14" s="4" t="b">
        <v>0</v>
      </c>
      <c r="I14" s="4" t="b">
        <v>0</v>
      </c>
      <c r="J14" s="4" t="b">
        <v>0</v>
      </c>
      <c r="K14" s="4" t="b">
        <v>0</v>
      </c>
      <c r="L14" s="4" t="b">
        <v>0</v>
      </c>
      <c r="M14" s="4" t="b">
        <v>0</v>
      </c>
      <c r="N14" s="4" t="b">
        <v>0</v>
      </c>
      <c r="O14" s="4" t="b">
        <v>0</v>
      </c>
      <c r="P14" s="4" t="b">
        <v>0</v>
      </c>
      <c r="Q14" s="4" t="b">
        <v>0</v>
      </c>
      <c r="R14" s="4" t="b">
        <v>0</v>
      </c>
      <c r="S14" s="4" t="b">
        <v>0</v>
      </c>
    </row>
    <row r="15" spans="1:19" x14ac:dyDescent="0.25">
      <c r="A15" s="3">
        <f>IF(INIT!A15&lt;&gt;"", INIT!A15, "")</f>
        <v>38</v>
      </c>
      <c r="B15" s="3" t="str">
        <f>IF(INIT!B15&lt;&gt;"", INIT!B15, "")</f>
        <v>Block_Sel_OE</v>
      </c>
      <c r="C15" s="3">
        <f t="shared" si="2"/>
        <v>0</v>
      </c>
      <c r="D15" s="4" t="b">
        <v>0</v>
      </c>
      <c r="E15" s="4" t="b">
        <v>0</v>
      </c>
      <c r="F15" s="4" t="b">
        <v>0</v>
      </c>
      <c r="G15" s="4" t="b">
        <v>0</v>
      </c>
      <c r="H15" s="4" t="b">
        <v>0</v>
      </c>
      <c r="I15" s="4" t="b">
        <v>0</v>
      </c>
      <c r="J15" s="4" t="b">
        <v>0</v>
      </c>
      <c r="K15" s="4" t="b">
        <v>0</v>
      </c>
      <c r="L15" s="4" t="b">
        <v>0</v>
      </c>
      <c r="M15" s="4" t="b">
        <v>0</v>
      </c>
      <c r="N15" s="4" t="b">
        <v>0</v>
      </c>
      <c r="O15" s="4" t="b">
        <v>0</v>
      </c>
      <c r="P15" s="4" t="b">
        <v>0</v>
      </c>
      <c r="Q15" s="4" t="b">
        <v>0</v>
      </c>
      <c r="R15" s="4" t="b">
        <v>0</v>
      </c>
      <c r="S15" s="4" t="b">
        <v>0</v>
      </c>
    </row>
    <row r="16" spans="1:19" x14ac:dyDescent="0.25">
      <c r="A16" s="3">
        <f>IF(INIT!A16&lt;&gt;"", INIT!A16, "")</f>
        <v>37</v>
      </c>
      <c r="B16" s="3" t="str">
        <f>IF(INIT!B16&lt;&gt;"", INIT!B16, "")</f>
        <v>MBR_Swap</v>
      </c>
      <c r="C16" s="3">
        <f t="shared" si="2"/>
        <v>0</v>
      </c>
      <c r="D16" s="4" t="b">
        <v>0</v>
      </c>
      <c r="E16" s="4" t="b">
        <v>0</v>
      </c>
      <c r="F16" s="4" t="b">
        <v>0</v>
      </c>
      <c r="G16" s="4" t="b">
        <v>0</v>
      </c>
      <c r="H16" s="4" t="b">
        <v>0</v>
      </c>
      <c r="I16" s="4" t="b">
        <v>0</v>
      </c>
      <c r="J16" s="4" t="b">
        <v>0</v>
      </c>
      <c r="K16" s="4" t="b">
        <v>0</v>
      </c>
      <c r="L16" s="4" t="b">
        <v>0</v>
      </c>
      <c r="M16" s="4" t="b">
        <v>0</v>
      </c>
      <c r="N16" s="4" t="b">
        <v>0</v>
      </c>
      <c r="O16" s="4" t="b">
        <v>0</v>
      </c>
      <c r="P16" s="4" t="b">
        <v>0</v>
      </c>
      <c r="Q16" s="4" t="b">
        <v>0</v>
      </c>
      <c r="R16" s="4" t="b">
        <v>0</v>
      </c>
      <c r="S16" s="4" t="b">
        <v>0</v>
      </c>
    </row>
    <row r="17" spans="1:19" x14ac:dyDescent="0.25">
      <c r="A17" s="3">
        <f>IF(INIT!A17&lt;&gt;"", INIT!A17, "")</f>
        <v>36</v>
      </c>
      <c r="B17" s="3" t="str">
        <f>IF(INIT!B17&lt;&gt;"", INIT!B17, "")</f>
        <v>PC_Increment</v>
      </c>
      <c r="C17" s="3">
        <f t="shared" si="2"/>
        <v>0</v>
      </c>
      <c r="D17" s="4" t="b">
        <v>0</v>
      </c>
      <c r="E17" s="4" t="b">
        <v>0</v>
      </c>
      <c r="F17" s="4" t="b">
        <v>0</v>
      </c>
      <c r="G17" s="4" t="b">
        <v>0</v>
      </c>
      <c r="H17" s="4" t="b">
        <v>0</v>
      </c>
      <c r="I17" s="4" t="b">
        <v>0</v>
      </c>
      <c r="J17" s="4" t="b">
        <v>0</v>
      </c>
      <c r="K17" s="4" t="b">
        <v>0</v>
      </c>
      <c r="L17" s="4" t="b">
        <v>0</v>
      </c>
      <c r="M17" s="4" t="b">
        <v>0</v>
      </c>
      <c r="N17" s="4" t="b">
        <v>0</v>
      </c>
      <c r="O17" s="4" t="b">
        <v>0</v>
      </c>
      <c r="P17" s="4" t="b">
        <v>0</v>
      </c>
      <c r="Q17" s="4" t="b">
        <v>0</v>
      </c>
      <c r="R17" s="4" t="b">
        <v>0</v>
      </c>
      <c r="S17" s="4" t="b">
        <v>0</v>
      </c>
    </row>
    <row r="18" spans="1:19" x14ac:dyDescent="0.25">
      <c r="A18" s="3">
        <f>IF(INIT!A18&lt;&gt;"", INIT!A18, "")</f>
        <v>35</v>
      </c>
      <c r="B18" s="3" t="str">
        <f>IF(INIT!B18&lt;&gt;"", INIT!B18, "")</f>
        <v>MAR_A_TO_Z</v>
      </c>
      <c r="C18" s="3">
        <f t="shared" si="2"/>
        <v>0</v>
      </c>
      <c r="D18" s="7" t="b">
        <v>0</v>
      </c>
      <c r="E18" s="7" t="b">
        <v>0</v>
      </c>
      <c r="F18" s="7" t="b">
        <v>0</v>
      </c>
      <c r="G18" s="7" t="b">
        <v>0</v>
      </c>
      <c r="H18" s="7" t="b">
        <v>0</v>
      </c>
      <c r="I18" s="7" t="b">
        <v>0</v>
      </c>
      <c r="J18" s="7" t="b">
        <v>0</v>
      </c>
      <c r="K18" s="7" t="b">
        <v>0</v>
      </c>
      <c r="L18" s="7" t="b">
        <v>0</v>
      </c>
      <c r="M18" s="7" t="b">
        <v>0</v>
      </c>
      <c r="N18" s="7" t="b">
        <v>0</v>
      </c>
      <c r="O18" s="7" t="b">
        <v>0</v>
      </c>
      <c r="P18" s="7" t="b">
        <v>0</v>
      </c>
      <c r="Q18" s="7" t="b">
        <v>0</v>
      </c>
      <c r="R18" s="7" t="b">
        <v>0</v>
      </c>
      <c r="S18" s="7" t="b">
        <v>0</v>
      </c>
    </row>
    <row r="19" spans="1:19" x14ac:dyDescent="0.25">
      <c r="A19" s="3">
        <f>IF(INIT!A19&lt;&gt;"", INIT!A19, "")</f>
        <v>34</v>
      </c>
      <c r="B19" s="3" t="str">
        <f>IF(INIT!B19&lt;&gt;"", INIT!B19, "")</f>
        <v>ALU_WE</v>
      </c>
      <c r="C19" s="3">
        <f t="shared" si="2"/>
        <v>0</v>
      </c>
      <c r="D19" s="7" t="b">
        <v>0</v>
      </c>
      <c r="E19" s="7" t="b">
        <v>0</v>
      </c>
      <c r="F19" s="7" t="b">
        <v>0</v>
      </c>
      <c r="G19" s="7" t="b">
        <v>0</v>
      </c>
      <c r="H19" s="7" t="b">
        <v>0</v>
      </c>
      <c r="I19" s="7" t="b">
        <v>0</v>
      </c>
      <c r="J19" s="7" t="b">
        <v>0</v>
      </c>
      <c r="K19" s="7" t="b">
        <v>0</v>
      </c>
      <c r="L19" s="7" t="b">
        <v>0</v>
      </c>
      <c r="M19" s="7" t="b">
        <v>0</v>
      </c>
      <c r="N19" s="7" t="b">
        <v>0</v>
      </c>
      <c r="O19" s="7" t="b">
        <v>0</v>
      </c>
      <c r="P19" s="7" t="b">
        <v>0</v>
      </c>
      <c r="Q19" s="7" t="b">
        <v>0</v>
      </c>
      <c r="R19" s="7" t="b">
        <v>0</v>
      </c>
      <c r="S19" s="7" t="b">
        <v>0</v>
      </c>
    </row>
    <row r="20" spans="1:19" x14ac:dyDescent="0.25">
      <c r="A20" s="3">
        <f>IF(INIT!A20&lt;&gt;"", INIT!A20, "")</f>
        <v>33</v>
      </c>
      <c r="B20" s="3" t="str">
        <f>IF(INIT!B20&lt;&gt;"", INIT!B20, "")</f>
        <v>Opcode_Init_CB</v>
      </c>
      <c r="C20" s="3">
        <f t="shared" si="2"/>
        <v>0</v>
      </c>
      <c r="D20" s="7" t="b">
        <v>0</v>
      </c>
      <c r="E20" s="7" t="b">
        <v>0</v>
      </c>
      <c r="F20" s="7" t="b">
        <v>0</v>
      </c>
      <c r="G20" s="7" t="b">
        <v>0</v>
      </c>
      <c r="H20" s="7" t="b">
        <v>0</v>
      </c>
      <c r="I20" s="7" t="b">
        <v>0</v>
      </c>
      <c r="J20" s="7" t="b">
        <v>0</v>
      </c>
      <c r="K20" s="7" t="b">
        <v>0</v>
      </c>
      <c r="L20" s="7" t="b">
        <v>0</v>
      </c>
      <c r="M20" s="7" t="b">
        <v>0</v>
      </c>
      <c r="N20" s="7" t="b">
        <v>0</v>
      </c>
      <c r="O20" s="7" t="b">
        <v>0</v>
      </c>
      <c r="P20" s="7" t="b">
        <v>0</v>
      </c>
      <c r="Q20" s="7" t="b">
        <v>0</v>
      </c>
      <c r="R20" s="7" t="b">
        <v>0</v>
      </c>
      <c r="S20" s="7" t="b">
        <v>0</v>
      </c>
    </row>
    <row r="21" spans="1:19" x14ac:dyDescent="0.25">
      <c r="A21" s="3">
        <f>IF(INIT!A21&lt;&gt;"", INIT!A21, "")</f>
        <v>32</v>
      </c>
      <c r="B21" s="3" t="str">
        <f>IF(INIT!B21&lt;&gt;"", INIT!B21, "")</f>
        <v>Opcode_WE</v>
      </c>
      <c r="C21" s="3">
        <f>COUNTIF(D21:S21, TRUE)</f>
        <v>0</v>
      </c>
      <c r="D21" s="7" t="b">
        <v>0</v>
      </c>
      <c r="E21" s="7" t="b">
        <v>0</v>
      </c>
      <c r="F21" s="7" t="b">
        <v>0</v>
      </c>
      <c r="G21" s="7" t="b">
        <v>0</v>
      </c>
      <c r="H21" s="7" t="b">
        <v>0</v>
      </c>
      <c r="I21" s="7" t="b">
        <v>0</v>
      </c>
      <c r="J21" s="7" t="b">
        <v>0</v>
      </c>
      <c r="K21" s="7" t="b">
        <v>0</v>
      </c>
      <c r="L21" s="7" t="b">
        <v>0</v>
      </c>
      <c r="M21" s="7" t="b">
        <v>0</v>
      </c>
      <c r="N21" s="7" t="b">
        <v>0</v>
      </c>
      <c r="O21" s="7" t="b">
        <v>0</v>
      </c>
      <c r="P21" s="7" t="b">
        <v>0</v>
      </c>
      <c r="Q21" s="7" t="b">
        <v>0</v>
      </c>
      <c r="R21" s="7" t="b">
        <v>0</v>
      </c>
      <c r="S21" s="7" t="b">
        <v>0</v>
      </c>
    </row>
    <row r="22" spans="1:19" x14ac:dyDescent="0.25">
      <c r="A22" s="3">
        <f>IF(INIT!A22&lt;&gt;"", INIT!A22, "")</f>
        <v>31</v>
      </c>
      <c r="B22" s="3" t="str">
        <f>IF(INIT!B22&lt;&gt;"", INIT!B22, "")</f>
        <v>CC_Reset</v>
      </c>
      <c r="C22" s="3">
        <f t="shared" si="2"/>
        <v>0</v>
      </c>
      <c r="D22" s="4" t="b">
        <v>0</v>
      </c>
      <c r="E22" s="4" t="b">
        <v>0</v>
      </c>
      <c r="F22" s="4" t="b">
        <v>0</v>
      </c>
      <c r="G22" s="4" t="b">
        <v>0</v>
      </c>
      <c r="H22" s="4" t="b">
        <v>0</v>
      </c>
      <c r="I22" s="4" t="b">
        <v>0</v>
      </c>
      <c r="J22" s="4" t="b">
        <v>0</v>
      </c>
      <c r="K22" s="4" t="b">
        <v>0</v>
      </c>
      <c r="L22" s="4" t="b">
        <v>0</v>
      </c>
      <c r="M22" s="4" t="b">
        <v>0</v>
      </c>
      <c r="N22" s="4" t="b">
        <v>0</v>
      </c>
      <c r="O22" s="4" t="b">
        <v>0</v>
      </c>
      <c r="P22" s="4" t="b">
        <v>0</v>
      </c>
      <c r="Q22" s="4" t="b">
        <v>0</v>
      </c>
      <c r="R22" s="4" t="b">
        <v>0</v>
      </c>
      <c r="S22" s="4" t="b">
        <v>0</v>
      </c>
    </row>
    <row r="23" spans="1:19" x14ac:dyDescent="0.25">
      <c r="A23" s="3">
        <f>IF(INIT!A23&lt;&gt;"", INIT!A23, "")</f>
        <v>30</v>
      </c>
      <c r="B23" s="3" t="str">
        <f>IF(INIT!B23&lt;&gt;"", INIT!B23, "")</f>
        <v>MAR_A_TO_B</v>
      </c>
      <c r="C23" s="3">
        <f t="shared" si="2"/>
        <v>0</v>
      </c>
      <c r="D23" s="4" t="b">
        <v>0</v>
      </c>
      <c r="E23" s="4" t="b">
        <v>0</v>
      </c>
      <c r="F23" s="4" t="b">
        <v>0</v>
      </c>
      <c r="G23" s="4" t="b">
        <v>0</v>
      </c>
      <c r="H23" s="4" t="b">
        <v>0</v>
      </c>
      <c r="I23" s="4" t="b">
        <v>0</v>
      </c>
      <c r="J23" s="4" t="b">
        <v>0</v>
      </c>
      <c r="K23" s="4" t="b">
        <v>0</v>
      </c>
      <c r="L23" s="4" t="b">
        <v>0</v>
      </c>
      <c r="M23" s="4" t="b">
        <v>0</v>
      </c>
      <c r="N23" s="4" t="b">
        <v>0</v>
      </c>
      <c r="O23" s="4" t="b">
        <v>0</v>
      </c>
      <c r="P23" s="4" t="b">
        <v>0</v>
      </c>
      <c r="Q23" s="4" t="b">
        <v>0</v>
      </c>
      <c r="R23" s="4" t="b">
        <v>0</v>
      </c>
      <c r="S23" s="4" t="b">
        <v>0</v>
      </c>
    </row>
    <row r="24" spans="1:19" x14ac:dyDescent="0.25">
      <c r="A24" s="3">
        <f>IF(INIT!A24&lt;&gt;"", INIT!A24, "")</f>
        <v>29</v>
      </c>
      <c r="B24" s="3" t="str">
        <f>IF(INIT!B24&lt;&gt;"", INIT!B24, "")</f>
        <v>Bus_Select_OE</v>
      </c>
      <c r="C24" s="3">
        <f t="shared" si="2"/>
        <v>0</v>
      </c>
      <c r="D24" s="4" t="b">
        <v>0</v>
      </c>
      <c r="E24" s="4" t="b">
        <v>0</v>
      </c>
      <c r="F24" s="4" t="b">
        <v>0</v>
      </c>
      <c r="G24" s="4" t="b">
        <v>0</v>
      </c>
      <c r="H24" s="4" t="b">
        <v>0</v>
      </c>
      <c r="I24" s="4" t="b">
        <v>0</v>
      </c>
      <c r="J24" s="4" t="b">
        <v>0</v>
      </c>
      <c r="K24" s="4" t="b">
        <v>0</v>
      </c>
      <c r="L24" s="4" t="b">
        <v>0</v>
      </c>
      <c r="M24" s="4" t="b">
        <v>0</v>
      </c>
      <c r="N24" s="4" t="b">
        <v>0</v>
      </c>
      <c r="O24" s="4" t="b">
        <v>0</v>
      </c>
      <c r="P24" s="4" t="b">
        <v>0</v>
      </c>
      <c r="Q24" s="4" t="b">
        <v>0</v>
      </c>
      <c r="R24" s="4" t="b">
        <v>0</v>
      </c>
      <c r="S24" s="4" t="b">
        <v>0</v>
      </c>
    </row>
    <row r="25" spans="1:19" x14ac:dyDescent="0.25">
      <c r="A25" s="3">
        <f>IF(INIT!A25&lt;&gt;"", INIT!A25, "")</f>
        <v>28</v>
      </c>
      <c r="B25" s="3" t="str">
        <f>IF(INIT!B25&lt;&gt;"", INIT!B25, "")</f>
        <v>ALU_Out_CB</v>
      </c>
      <c r="C25" s="3">
        <f t="shared" si="2"/>
        <v>0</v>
      </c>
      <c r="D25" s="4" t="b">
        <v>0</v>
      </c>
      <c r="E25" s="4" t="b">
        <v>0</v>
      </c>
      <c r="F25" s="4" t="b">
        <v>0</v>
      </c>
      <c r="G25" s="4" t="b">
        <v>0</v>
      </c>
      <c r="H25" s="4" t="b">
        <v>0</v>
      </c>
      <c r="I25" s="4" t="b">
        <v>0</v>
      </c>
      <c r="J25" s="4" t="b">
        <v>0</v>
      </c>
      <c r="K25" s="4" t="b">
        <v>0</v>
      </c>
      <c r="L25" s="4" t="b">
        <v>0</v>
      </c>
      <c r="M25" s="4" t="b">
        <v>0</v>
      </c>
      <c r="N25" s="4" t="b">
        <v>0</v>
      </c>
      <c r="O25" s="4" t="b">
        <v>0</v>
      </c>
      <c r="P25" s="4" t="b">
        <v>0</v>
      </c>
      <c r="Q25" s="4" t="b">
        <v>0</v>
      </c>
      <c r="R25" s="4" t="b">
        <v>0</v>
      </c>
      <c r="S25" s="4" t="b">
        <v>0</v>
      </c>
    </row>
    <row r="26" spans="1:19" x14ac:dyDescent="0.25">
      <c r="A26" s="3">
        <f>IF(INIT!A26&lt;&gt;"", INIT!A26, "")</f>
        <v>27</v>
      </c>
      <c r="B26" s="3" t="str">
        <f>IF(INIT!B26&lt;&gt;"", INIT!B26, "")</f>
        <v>Bus_Select_Bit1</v>
      </c>
      <c r="C26" s="3">
        <f t="shared" si="2"/>
        <v>0</v>
      </c>
      <c r="D26" s="7" t="b">
        <v>0</v>
      </c>
      <c r="E26" s="7" t="b">
        <v>0</v>
      </c>
      <c r="F26" s="7" t="b">
        <v>0</v>
      </c>
      <c r="G26" s="7" t="b">
        <v>0</v>
      </c>
      <c r="H26" s="7" t="b">
        <v>0</v>
      </c>
      <c r="I26" s="7" t="b">
        <v>0</v>
      </c>
      <c r="J26" s="7" t="b">
        <v>0</v>
      </c>
      <c r="K26" s="7" t="b">
        <v>0</v>
      </c>
      <c r="L26" s="7" t="b">
        <v>0</v>
      </c>
      <c r="M26" s="7" t="b">
        <v>0</v>
      </c>
      <c r="N26" s="7" t="b">
        <v>0</v>
      </c>
      <c r="O26" s="7" t="b">
        <v>0</v>
      </c>
      <c r="P26" s="7" t="b">
        <v>0</v>
      </c>
      <c r="Q26" s="7" t="b">
        <v>0</v>
      </c>
      <c r="R26" s="7" t="b">
        <v>0</v>
      </c>
      <c r="S26" s="7" t="b">
        <v>0</v>
      </c>
    </row>
    <row r="27" spans="1:19" x14ac:dyDescent="0.25">
      <c r="A27" s="3">
        <f>IF(INIT!A27&lt;&gt;"", INIT!A27, "")</f>
        <v>26</v>
      </c>
      <c r="B27" s="3" t="str">
        <f>IF(INIT!B27&lt;&gt;"", INIT!B27, "")</f>
        <v>Bus_Select_Bit0</v>
      </c>
      <c r="C27" s="3">
        <f t="shared" si="2"/>
        <v>0</v>
      </c>
      <c r="D27" s="7" t="b">
        <v>0</v>
      </c>
      <c r="E27" s="7" t="b">
        <v>0</v>
      </c>
      <c r="F27" s="7" t="b">
        <v>0</v>
      </c>
      <c r="G27" s="7" t="b">
        <v>0</v>
      </c>
      <c r="H27" s="7" t="b">
        <v>0</v>
      </c>
      <c r="I27" s="7" t="b">
        <v>0</v>
      </c>
      <c r="J27" s="7" t="b">
        <v>0</v>
      </c>
      <c r="K27" s="7" t="b">
        <v>0</v>
      </c>
      <c r="L27" s="7" t="b">
        <v>0</v>
      </c>
      <c r="M27" s="7" t="b">
        <v>0</v>
      </c>
      <c r="N27" s="7" t="b">
        <v>0</v>
      </c>
      <c r="O27" s="7" t="b">
        <v>0</v>
      </c>
      <c r="P27" s="7" t="b">
        <v>0</v>
      </c>
      <c r="Q27" s="7" t="b">
        <v>0</v>
      </c>
      <c r="R27" s="7" t="b">
        <v>0</v>
      </c>
      <c r="S27" s="7" t="b">
        <v>0</v>
      </c>
    </row>
    <row r="28" spans="1:19" x14ac:dyDescent="0.25">
      <c r="A28" s="3">
        <f>IF(INIT!A28&lt;&gt;"", INIT!A28, "")</f>
        <v>25</v>
      </c>
      <c r="B28" s="3" t="str">
        <f>IF(INIT!B28&lt;&gt;"", INIT!B28, "")</f>
        <v>Reg_1_WE</v>
      </c>
      <c r="C28" s="3">
        <f t="shared" si="2"/>
        <v>0</v>
      </c>
      <c r="D28" s="7" t="b">
        <v>0</v>
      </c>
      <c r="E28" s="7" t="b">
        <v>0</v>
      </c>
      <c r="F28" s="7" t="b">
        <v>0</v>
      </c>
      <c r="G28" s="7" t="b">
        <v>0</v>
      </c>
      <c r="H28" s="7" t="b">
        <v>0</v>
      </c>
      <c r="I28" s="7" t="b">
        <v>0</v>
      </c>
      <c r="J28" s="7" t="b">
        <v>0</v>
      </c>
      <c r="K28" s="7" t="b">
        <v>0</v>
      </c>
      <c r="L28" s="7" t="b">
        <v>0</v>
      </c>
      <c r="M28" s="7" t="b">
        <v>0</v>
      </c>
      <c r="N28" s="7" t="b">
        <v>0</v>
      </c>
      <c r="O28" s="7" t="b">
        <v>0</v>
      </c>
      <c r="P28" s="7" t="b">
        <v>0</v>
      </c>
      <c r="Q28" s="7" t="b">
        <v>0</v>
      </c>
      <c r="R28" s="7" t="b">
        <v>0</v>
      </c>
      <c r="S28" s="7" t="b">
        <v>0</v>
      </c>
    </row>
    <row r="29" spans="1:19" x14ac:dyDescent="0.25">
      <c r="A29" s="3">
        <f>IF(INIT!A29&lt;&gt;"", INIT!A29, "")</f>
        <v>24</v>
      </c>
      <c r="B29" s="3" t="str">
        <f>IF(INIT!B29&lt;&gt;"", INIT!B29, "")</f>
        <v>Reg_3_WE</v>
      </c>
      <c r="C29" s="3">
        <f t="shared" si="2"/>
        <v>0</v>
      </c>
      <c r="D29" s="7" t="b">
        <v>0</v>
      </c>
      <c r="E29" s="7" t="b">
        <v>0</v>
      </c>
      <c r="F29" s="7" t="b">
        <v>0</v>
      </c>
      <c r="G29" s="7" t="b">
        <v>0</v>
      </c>
      <c r="H29" s="7" t="b">
        <v>0</v>
      </c>
      <c r="I29" s="7" t="b">
        <v>0</v>
      </c>
      <c r="J29" s="7" t="b">
        <v>0</v>
      </c>
      <c r="K29" s="7" t="b">
        <v>0</v>
      </c>
      <c r="L29" s="7" t="b">
        <v>0</v>
      </c>
      <c r="M29" s="7" t="b">
        <v>0</v>
      </c>
      <c r="N29" s="7" t="b">
        <v>0</v>
      </c>
      <c r="O29" s="7" t="b">
        <v>0</v>
      </c>
      <c r="P29" s="7" t="b">
        <v>0</v>
      </c>
      <c r="Q29" s="7" t="b">
        <v>0</v>
      </c>
      <c r="R29" s="7" t="b">
        <v>0</v>
      </c>
      <c r="S29" s="7" t="b">
        <v>0</v>
      </c>
    </row>
    <row r="30" spans="1:19" x14ac:dyDescent="0.25">
      <c r="A30" s="3">
        <f>IF(INIT!A30&lt;&gt;"", INIT!A30, "")</f>
        <v>23</v>
      </c>
      <c r="B30" s="3" t="str">
        <f>IF(INIT!B30&lt;&gt;"", INIT!B30, "")</f>
        <v>Reg_5_WE</v>
      </c>
      <c r="C30" s="3">
        <f t="shared" si="2"/>
        <v>0</v>
      </c>
      <c r="D30" s="4" t="b">
        <v>0</v>
      </c>
      <c r="E30" s="4" t="b">
        <v>0</v>
      </c>
      <c r="F30" s="4" t="b">
        <v>0</v>
      </c>
      <c r="G30" s="4" t="b">
        <v>0</v>
      </c>
      <c r="H30" s="4" t="b">
        <v>0</v>
      </c>
      <c r="I30" s="4" t="b">
        <v>0</v>
      </c>
      <c r="J30" s="4" t="b">
        <v>0</v>
      </c>
      <c r="K30" s="4" t="b">
        <v>0</v>
      </c>
      <c r="L30" s="4" t="b">
        <v>0</v>
      </c>
      <c r="M30" s="4" t="b">
        <v>0</v>
      </c>
      <c r="N30" s="4" t="b">
        <v>0</v>
      </c>
      <c r="O30" s="4" t="b">
        <v>0</v>
      </c>
      <c r="P30" s="4" t="b">
        <v>0</v>
      </c>
      <c r="Q30" s="4" t="b">
        <v>0</v>
      </c>
      <c r="R30" s="4" t="b">
        <v>0</v>
      </c>
      <c r="S30" s="4" t="b">
        <v>0</v>
      </c>
    </row>
    <row r="31" spans="1:19" x14ac:dyDescent="0.25">
      <c r="A31" s="3">
        <f>IF(INIT!A31&lt;&gt;"", INIT!A31, "")</f>
        <v>22</v>
      </c>
      <c r="B31" s="3" t="str">
        <f>IF(INIT!B31&lt;&gt;"", INIT!B31, "")</f>
        <v>Reg_7_WE</v>
      </c>
      <c r="C31" s="3">
        <f t="shared" si="2"/>
        <v>0</v>
      </c>
      <c r="D31" s="4" t="b">
        <v>0</v>
      </c>
      <c r="E31" s="4" t="b">
        <v>0</v>
      </c>
      <c r="F31" s="4" t="b">
        <v>0</v>
      </c>
      <c r="G31" s="4" t="b">
        <v>0</v>
      </c>
      <c r="H31" s="4" t="b">
        <v>0</v>
      </c>
      <c r="I31" s="4" t="b">
        <v>0</v>
      </c>
      <c r="J31" s="4" t="b">
        <v>0</v>
      </c>
      <c r="K31" s="4" t="b">
        <v>0</v>
      </c>
      <c r="L31" s="4" t="b">
        <v>0</v>
      </c>
      <c r="M31" s="4" t="b">
        <v>0</v>
      </c>
      <c r="N31" s="4" t="b">
        <v>0</v>
      </c>
      <c r="O31" s="4" t="b">
        <v>0</v>
      </c>
      <c r="P31" s="4" t="b">
        <v>0</v>
      </c>
      <c r="Q31" s="4" t="b">
        <v>0</v>
      </c>
      <c r="R31" s="4" t="b">
        <v>0</v>
      </c>
      <c r="S31" s="4" t="b">
        <v>0</v>
      </c>
    </row>
    <row r="32" spans="1:19" x14ac:dyDescent="0.25">
      <c r="A32" s="3">
        <f>IF(INIT!A32&lt;&gt;"", INIT!A32, "")</f>
        <v>21</v>
      </c>
      <c r="B32" s="3" t="str">
        <f>IF(INIT!B32&lt;&gt;"", INIT!B32, "")</f>
        <v>Reg_6_WE</v>
      </c>
      <c r="C32" s="3">
        <f t="shared" si="2"/>
        <v>0</v>
      </c>
      <c r="D32" s="4" t="b">
        <v>0</v>
      </c>
      <c r="E32" s="4" t="b">
        <v>0</v>
      </c>
      <c r="F32" s="4" t="b">
        <v>0</v>
      </c>
      <c r="G32" s="4" t="b">
        <v>0</v>
      </c>
      <c r="H32" s="4" t="b">
        <v>0</v>
      </c>
      <c r="I32" s="4" t="b">
        <v>0</v>
      </c>
      <c r="J32" s="4" t="b">
        <v>0</v>
      </c>
      <c r="K32" s="4" t="b">
        <v>0</v>
      </c>
      <c r="L32" s="4" t="b">
        <v>0</v>
      </c>
      <c r="M32" s="4" t="b">
        <v>0</v>
      </c>
      <c r="N32" s="4" t="b">
        <v>0</v>
      </c>
      <c r="O32" s="4" t="b">
        <v>0</v>
      </c>
      <c r="P32" s="4" t="b">
        <v>0</v>
      </c>
      <c r="Q32" s="4" t="b">
        <v>0</v>
      </c>
      <c r="R32" s="4" t="b">
        <v>0</v>
      </c>
      <c r="S32" s="4" t="b">
        <v>0</v>
      </c>
    </row>
    <row r="33" spans="1:19" x14ac:dyDescent="0.25">
      <c r="A33" s="3">
        <f>IF(INIT!A33&lt;&gt;"", INIT!A33, "")</f>
        <v>20</v>
      </c>
      <c r="B33" s="3" t="str">
        <f>IF(INIT!B33&lt;&gt;"", INIT!B33, "")</f>
        <v>Reg_2_WE</v>
      </c>
      <c r="C33" s="3">
        <f t="shared" si="2"/>
        <v>0</v>
      </c>
      <c r="D33" s="4" t="b">
        <v>0</v>
      </c>
      <c r="E33" s="4" t="b">
        <v>0</v>
      </c>
      <c r="F33" s="4" t="b">
        <v>0</v>
      </c>
      <c r="G33" s="4" t="b">
        <v>0</v>
      </c>
      <c r="H33" s="4" t="b">
        <v>0</v>
      </c>
      <c r="I33" s="4" t="b">
        <v>0</v>
      </c>
      <c r="J33" s="4" t="b">
        <v>0</v>
      </c>
      <c r="K33" s="4" t="b">
        <v>0</v>
      </c>
      <c r="L33" s="4" t="b">
        <v>0</v>
      </c>
      <c r="M33" s="4" t="b">
        <v>0</v>
      </c>
      <c r="N33" s="4" t="b">
        <v>0</v>
      </c>
      <c r="O33" s="4" t="b">
        <v>0</v>
      </c>
      <c r="P33" s="4" t="b">
        <v>0</v>
      </c>
      <c r="Q33" s="4" t="b">
        <v>0</v>
      </c>
      <c r="R33" s="4" t="b">
        <v>0</v>
      </c>
      <c r="S33" s="4" t="b">
        <v>0</v>
      </c>
    </row>
    <row r="34" spans="1:19" x14ac:dyDescent="0.25">
      <c r="A34" s="3">
        <f>IF(INIT!A34&lt;&gt;"", INIT!A34, "")</f>
        <v>19</v>
      </c>
      <c r="B34" s="3" t="str">
        <f>IF(INIT!B34&lt;&gt;"", INIT!B34, "")</f>
        <v>Reg_4_WE</v>
      </c>
      <c r="C34" s="3">
        <f t="shared" si="2"/>
        <v>0</v>
      </c>
      <c r="D34" s="7" t="b">
        <v>0</v>
      </c>
      <c r="E34" s="7" t="b">
        <v>0</v>
      </c>
      <c r="F34" s="7" t="b">
        <v>0</v>
      </c>
      <c r="G34" s="7" t="b">
        <v>0</v>
      </c>
      <c r="H34" s="7" t="b">
        <v>0</v>
      </c>
      <c r="I34" s="7" t="b">
        <v>0</v>
      </c>
      <c r="J34" s="7" t="b">
        <v>0</v>
      </c>
      <c r="K34" s="7" t="b">
        <v>0</v>
      </c>
      <c r="L34" s="7" t="b">
        <v>0</v>
      </c>
      <c r="M34" s="7" t="b">
        <v>0</v>
      </c>
      <c r="N34" s="7" t="b">
        <v>0</v>
      </c>
      <c r="O34" s="7" t="b">
        <v>0</v>
      </c>
      <c r="P34" s="7" t="b">
        <v>0</v>
      </c>
      <c r="Q34" s="7" t="b">
        <v>0</v>
      </c>
      <c r="R34" s="7" t="b">
        <v>0</v>
      </c>
      <c r="S34" s="7" t="b">
        <v>0</v>
      </c>
    </row>
    <row r="35" spans="1:19" x14ac:dyDescent="0.25">
      <c r="A35" s="3">
        <f>IF(INIT!A35&lt;&gt;"", INIT!A35, "")</f>
        <v>18</v>
      </c>
      <c r="B35" s="3" t="str">
        <f>IF(INIT!B35&lt;&gt;"", INIT!B35, "")</f>
        <v>Reg_8_WE</v>
      </c>
      <c r="C35" s="3">
        <f t="shared" si="2"/>
        <v>0</v>
      </c>
      <c r="D35" s="7" t="b">
        <v>0</v>
      </c>
      <c r="E35" s="7" t="b">
        <v>0</v>
      </c>
      <c r="F35" s="7" t="b">
        <v>0</v>
      </c>
      <c r="G35" s="7" t="b">
        <v>0</v>
      </c>
      <c r="H35" s="7" t="b">
        <v>0</v>
      </c>
      <c r="I35" s="7" t="b">
        <v>0</v>
      </c>
      <c r="J35" s="7" t="b">
        <v>0</v>
      </c>
      <c r="K35" s="7" t="b">
        <v>0</v>
      </c>
      <c r="L35" s="7" t="b">
        <v>0</v>
      </c>
      <c r="M35" s="7" t="b">
        <v>0</v>
      </c>
      <c r="N35" s="7" t="b">
        <v>0</v>
      </c>
      <c r="O35" s="7" t="b">
        <v>0</v>
      </c>
      <c r="P35" s="7" t="b">
        <v>0</v>
      </c>
      <c r="Q35" s="7" t="b">
        <v>0</v>
      </c>
      <c r="R35" s="7" t="b">
        <v>0</v>
      </c>
      <c r="S35" s="7" t="b">
        <v>0</v>
      </c>
    </row>
    <row r="36" spans="1:19" x14ac:dyDescent="0.25">
      <c r="A36" s="3">
        <f>IF(INIT!A36&lt;&gt;"", INIT!A36, "")</f>
        <v>17</v>
      </c>
      <c r="B36" s="3" t="str">
        <f>IF(INIT!B36&lt;&gt;"", INIT!B36, "")</f>
        <v>MAR_B_WE</v>
      </c>
      <c r="C36" s="3">
        <f t="shared" si="2"/>
        <v>0</v>
      </c>
      <c r="D36" s="7" t="b">
        <v>0</v>
      </c>
      <c r="E36" s="7" t="b">
        <v>0</v>
      </c>
      <c r="F36" s="7" t="b">
        <v>0</v>
      </c>
      <c r="G36" s="7" t="b">
        <v>0</v>
      </c>
      <c r="H36" s="7" t="b">
        <v>0</v>
      </c>
      <c r="I36" s="7" t="b">
        <v>0</v>
      </c>
      <c r="J36" s="7" t="b">
        <v>0</v>
      </c>
      <c r="K36" s="7" t="b">
        <v>0</v>
      </c>
      <c r="L36" s="7" t="b">
        <v>0</v>
      </c>
      <c r="M36" s="7" t="b">
        <v>0</v>
      </c>
      <c r="N36" s="7" t="b">
        <v>0</v>
      </c>
      <c r="O36" s="7" t="b">
        <v>0</v>
      </c>
      <c r="P36" s="7" t="b">
        <v>0</v>
      </c>
      <c r="Q36" s="7" t="b">
        <v>0</v>
      </c>
      <c r="R36" s="7" t="b">
        <v>0</v>
      </c>
      <c r="S36" s="7" t="b">
        <v>0</v>
      </c>
    </row>
    <row r="37" spans="1:19" x14ac:dyDescent="0.25">
      <c r="A37" s="3">
        <f>IF(INIT!A37&lt;&gt;"", INIT!A37, "")</f>
        <v>16</v>
      </c>
      <c r="B37" s="3" t="str">
        <f>IF(INIT!B37&lt;&gt;"", INIT!B37, "")</f>
        <v>MAR_A_WE</v>
      </c>
      <c r="C37" s="3">
        <f t="shared" si="2"/>
        <v>0</v>
      </c>
      <c r="D37" s="7" t="b">
        <v>0</v>
      </c>
      <c r="E37" s="7" t="b">
        <v>0</v>
      </c>
      <c r="F37" s="7" t="b">
        <v>0</v>
      </c>
      <c r="G37" s="7" t="b">
        <v>0</v>
      </c>
      <c r="H37" s="7" t="b">
        <v>0</v>
      </c>
      <c r="I37" s="7" t="b">
        <v>0</v>
      </c>
      <c r="J37" s="7" t="b">
        <v>0</v>
      </c>
      <c r="K37" s="7" t="b">
        <v>0</v>
      </c>
      <c r="L37" s="7" t="b">
        <v>0</v>
      </c>
      <c r="M37" s="7" t="b">
        <v>0</v>
      </c>
      <c r="N37" s="7" t="b">
        <v>0</v>
      </c>
      <c r="O37" s="7" t="b">
        <v>0</v>
      </c>
      <c r="P37" s="7" t="b">
        <v>0</v>
      </c>
      <c r="Q37" s="7" t="b">
        <v>0</v>
      </c>
      <c r="R37" s="7" t="b">
        <v>0</v>
      </c>
      <c r="S37" s="7" t="b">
        <v>0</v>
      </c>
    </row>
    <row r="38" spans="1:19" x14ac:dyDescent="0.25">
      <c r="A38" s="3">
        <f>IF(INIT!A38&lt;&gt;"", INIT!A38, "")</f>
        <v>15</v>
      </c>
      <c r="B38" s="3" t="str">
        <f>IF(INIT!B38&lt;&gt;"", INIT!B38, "")</f>
        <v>MAR_Z_WE</v>
      </c>
      <c r="C38" s="3">
        <f t="shared" si="2"/>
        <v>0</v>
      </c>
      <c r="D38" s="4" t="b">
        <v>0</v>
      </c>
      <c r="E38" s="4" t="b">
        <v>0</v>
      </c>
      <c r="F38" s="4" t="b">
        <v>0</v>
      </c>
      <c r="G38" s="4" t="b">
        <v>0</v>
      </c>
      <c r="H38" s="4" t="b">
        <v>0</v>
      </c>
      <c r="I38" s="4" t="b">
        <v>0</v>
      </c>
      <c r="J38" s="4" t="b">
        <v>0</v>
      </c>
      <c r="K38" s="4" t="b">
        <v>0</v>
      </c>
      <c r="L38" s="4" t="b">
        <v>0</v>
      </c>
      <c r="M38" s="4" t="b">
        <v>0</v>
      </c>
      <c r="N38" s="4" t="b">
        <v>0</v>
      </c>
      <c r="O38" s="4" t="b">
        <v>0</v>
      </c>
      <c r="P38" s="4" t="b">
        <v>0</v>
      </c>
      <c r="Q38" s="4" t="b">
        <v>0</v>
      </c>
      <c r="R38" s="4" t="b">
        <v>0</v>
      </c>
      <c r="S38" s="4" t="b">
        <v>0</v>
      </c>
    </row>
    <row r="39" spans="1:19" x14ac:dyDescent="0.25">
      <c r="A39" s="3">
        <f>IF(INIT!A39&lt;&gt;"", INIT!A39, "")</f>
        <v>14</v>
      </c>
      <c r="B39" s="3" t="str">
        <f>IF(INIT!B39&lt;&gt;"", INIT!B39, "")</f>
        <v>MBR_Z_CB</v>
      </c>
      <c r="C39" s="3">
        <f t="shared" si="2"/>
        <v>0</v>
      </c>
      <c r="D39" s="4" t="b">
        <v>0</v>
      </c>
      <c r="E39" s="4" t="b">
        <v>0</v>
      </c>
      <c r="F39" s="4" t="b">
        <v>0</v>
      </c>
      <c r="G39" s="4" t="b">
        <v>0</v>
      </c>
      <c r="H39" s="4" t="b">
        <v>0</v>
      </c>
      <c r="I39" s="4" t="b">
        <v>0</v>
      </c>
      <c r="J39" s="4" t="b">
        <v>0</v>
      </c>
      <c r="K39" s="4" t="b">
        <v>0</v>
      </c>
      <c r="L39" s="4" t="b">
        <v>0</v>
      </c>
      <c r="M39" s="4" t="b">
        <v>0</v>
      </c>
      <c r="N39" s="4" t="b">
        <v>0</v>
      </c>
      <c r="O39" s="4" t="b">
        <v>0</v>
      </c>
      <c r="P39" s="4" t="b">
        <v>0</v>
      </c>
      <c r="Q39" s="4" t="b">
        <v>0</v>
      </c>
      <c r="R39" s="4" t="b">
        <v>0</v>
      </c>
      <c r="S39" s="4" t="b">
        <v>0</v>
      </c>
    </row>
    <row r="40" spans="1:19" x14ac:dyDescent="0.25">
      <c r="A40" s="3">
        <f>IF(INIT!A40&lt;&gt;"", INIT!A40, "")</f>
        <v>13</v>
      </c>
      <c r="B40" s="3" t="str">
        <f>IF(INIT!B40&lt;&gt;"", INIT!B40, "")</f>
        <v>MBR_A_CB</v>
      </c>
      <c r="C40" s="3">
        <f t="shared" si="2"/>
        <v>0</v>
      </c>
      <c r="D40" s="4" t="b">
        <v>0</v>
      </c>
      <c r="E40" s="4" t="b">
        <v>0</v>
      </c>
      <c r="F40" s="4" t="b">
        <v>0</v>
      </c>
      <c r="G40" s="4" t="b">
        <v>0</v>
      </c>
      <c r="H40" s="4" t="b">
        <v>0</v>
      </c>
      <c r="I40" s="4" t="b">
        <v>0</v>
      </c>
      <c r="J40" s="4" t="b">
        <v>0</v>
      </c>
      <c r="K40" s="4" t="b">
        <v>0</v>
      </c>
      <c r="L40" s="4" t="b">
        <v>0</v>
      </c>
      <c r="M40" s="4" t="b">
        <v>0</v>
      </c>
      <c r="N40" s="4" t="b">
        <v>0</v>
      </c>
      <c r="O40" s="4" t="b">
        <v>0</v>
      </c>
      <c r="P40" s="4" t="b">
        <v>0</v>
      </c>
      <c r="Q40" s="4" t="b">
        <v>0</v>
      </c>
      <c r="R40" s="4" t="b">
        <v>0</v>
      </c>
      <c r="S40" s="4" t="b">
        <v>0</v>
      </c>
    </row>
    <row r="41" spans="1:19" x14ac:dyDescent="0.25">
      <c r="A41" s="3">
        <f>IF(INIT!A41&lt;&gt;"", INIT!A41, "")</f>
        <v>12</v>
      </c>
      <c r="B41" s="3" t="str">
        <f>IF(INIT!B41&lt;&gt;"", INIT!B41, "")</f>
        <v>MBR_B_CB</v>
      </c>
      <c r="C41" s="3">
        <f t="shared" si="2"/>
        <v>0</v>
      </c>
      <c r="D41" s="4" t="b">
        <v>0</v>
      </c>
      <c r="E41" s="4" t="b">
        <v>0</v>
      </c>
      <c r="F41" s="4" t="b">
        <v>0</v>
      </c>
      <c r="G41" s="4" t="b">
        <v>0</v>
      </c>
      <c r="H41" s="4" t="b">
        <v>0</v>
      </c>
      <c r="I41" s="4" t="b">
        <v>0</v>
      </c>
      <c r="J41" s="4" t="b">
        <v>0</v>
      </c>
      <c r="K41" s="4" t="b">
        <v>0</v>
      </c>
      <c r="L41" s="4" t="b">
        <v>0</v>
      </c>
      <c r="M41" s="4" t="b">
        <v>0</v>
      </c>
      <c r="N41" s="4" t="b">
        <v>0</v>
      </c>
      <c r="O41" s="4" t="b">
        <v>0</v>
      </c>
      <c r="P41" s="4" t="b">
        <v>0</v>
      </c>
      <c r="Q41" s="4" t="b">
        <v>0</v>
      </c>
      <c r="R41" s="4" t="b">
        <v>0</v>
      </c>
      <c r="S41" s="4" t="b">
        <v>0</v>
      </c>
    </row>
    <row r="42" spans="1:19" x14ac:dyDescent="0.25">
      <c r="A42" s="3">
        <f>IF(INIT!A42&lt;&gt;"", INIT!A42, "")</f>
        <v>11</v>
      </c>
      <c r="B42" s="3" t="str">
        <f>IF(INIT!B42&lt;&gt;"", INIT!B42, "")</f>
        <v>Flag_WE</v>
      </c>
      <c r="C42" s="3">
        <f t="shared" si="2"/>
        <v>0</v>
      </c>
      <c r="D42" s="7" t="b">
        <v>0</v>
      </c>
      <c r="E42" s="7" t="b">
        <v>0</v>
      </c>
      <c r="F42" s="7" t="b">
        <v>0</v>
      </c>
      <c r="G42" s="7" t="b">
        <v>0</v>
      </c>
      <c r="H42" s="7" t="b">
        <v>0</v>
      </c>
      <c r="I42" s="7" t="b">
        <v>0</v>
      </c>
      <c r="J42" s="7" t="b">
        <v>0</v>
      </c>
      <c r="K42" s="7" t="b">
        <v>0</v>
      </c>
      <c r="L42" s="7" t="b">
        <v>0</v>
      </c>
      <c r="M42" s="7" t="b">
        <v>0</v>
      </c>
      <c r="N42" s="7" t="b">
        <v>0</v>
      </c>
      <c r="O42" s="7" t="b">
        <v>0</v>
      </c>
      <c r="P42" s="7" t="b">
        <v>0</v>
      </c>
      <c r="Q42" s="7" t="b">
        <v>0</v>
      </c>
      <c r="R42" s="7" t="b">
        <v>0</v>
      </c>
      <c r="S42" s="7" t="b">
        <v>0</v>
      </c>
    </row>
    <row r="43" spans="1:19" x14ac:dyDescent="0.25">
      <c r="A43" s="3">
        <f>IF(INIT!A43&lt;&gt;"", INIT!A43, "")</f>
        <v>10</v>
      </c>
      <c r="B43" s="3" t="str">
        <f>IF(INIT!B43&lt;&gt;"", INIT!B43, "")</f>
        <v>MBR_Z_WE</v>
      </c>
      <c r="C43" s="3">
        <f t="shared" si="2"/>
        <v>0</v>
      </c>
      <c r="D43" s="7" t="b">
        <v>0</v>
      </c>
      <c r="E43" s="7" t="b">
        <v>0</v>
      </c>
      <c r="F43" s="7" t="b">
        <v>0</v>
      </c>
      <c r="G43" s="7" t="b">
        <v>0</v>
      </c>
      <c r="H43" s="7" t="b">
        <v>0</v>
      </c>
      <c r="I43" s="7" t="b">
        <v>0</v>
      </c>
      <c r="J43" s="7" t="b">
        <v>0</v>
      </c>
      <c r="K43" s="7" t="b">
        <v>0</v>
      </c>
      <c r="L43" s="7" t="b">
        <v>0</v>
      </c>
      <c r="M43" s="7" t="b">
        <v>0</v>
      </c>
      <c r="N43" s="7" t="b">
        <v>0</v>
      </c>
      <c r="O43" s="7" t="b">
        <v>0</v>
      </c>
      <c r="P43" s="7" t="b">
        <v>0</v>
      </c>
      <c r="Q43" s="7" t="b">
        <v>0</v>
      </c>
      <c r="R43" s="7" t="b">
        <v>0</v>
      </c>
      <c r="S43" s="7" t="b">
        <v>0</v>
      </c>
    </row>
    <row r="44" spans="1:19" x14ac:dyDescent="0.25">
      <c r="A44" s="3">
        <f>IF(INIT!A44&lt;&gt;"", INIT!A44, "")</f>
        <v>9</v>
      </c>
      <c r="B44" s="3" t="str">
        <f>IF(INIT!B44&lt;&gt;"", INIT!B44, "")</f>
        <v>MBR_A_WE</v>
      </c>
      <c r="C44" s="3">
        <f t="shared" si="2"/>
        <v>0</v>
      </c>
      <c r="D44" s="7" t="b">
        <v>0</v>
      </c>
      <c r="E44" s="7" t="b">
        <v>0</v>
      </c>
      <c r="F44" s="7" t="b">
        <v>0</v>
      </c>
      <c r="G44" s="7" t="b">
        <v>0</v>
      </c>
      <c r="H44" s="7" t="b">
        <v>0</v>
      </c>
      <c r="I44" s="7" t="b">
        <v>0</v>
      </c>
      <c r="J44" s="7" t="b">
        <v>0</v>
      </c>
      <c r="K44" s="7" t="b">
        <v>0</v>
      </c>
      <c r="L44" s="7" t="b">
        <v>0</v>
      </c>
      <c r="M44" s="7" t="b">
        <v>0</v>
      </c>
      <c r="N44" s="7" t="b">
        <v>0</v>
      </c>
      <c r="O44" s="7" t="b">
        <v>0</v>
      </c>
      <c r="P44" s="7" t="b">
        <v>0</v>
      </c>
      <c r="Q44" s="7" t="b">
        <v>0</v>
      </c>
      <c r="R44" s="7" t="b">
        <v>0</v>
      </c>
      <c r="S44" s="7" t="b">
        <v>0</v>
      </c>
    </row>
    <row r="45" spans="1:19" x14ac:dyDescent="0.25">
      <c r="A45" s="3">
        <f>IF(INIT!A45&lt;&gt;"", INIT!A45, "")</f>
        <v>8</v>
      </c>
      <c r="B45" s="3" t="str">
        <f>IF(INIT!B45&lt;&gt;"", INIT!B45, "")</f>
        <v>MBR_B_WE</v>
      </c>
      <c r="C45" s="3">
        <f t="shared" si="2"/>
        <v>0</v>
      </c>
      <c r="D45" s="7" t="b">
        <v>0</v>
      </c>
      <c r="E45" s="7" t="b">
        <v>0</v>
      </c>
      <c r="F45" s="7" t="b">
        <v>0</v>
      </c>
      <c r="G45" s="7" t="b">
        <v>0</v>
      </c>
      <c r="H45" s="7" t="b">
        <v>0</v>
      </c>
      <c r="I45" s="7" t="b">
        <v>0</v>
      </c>
      <c r="J45" s="7" t="b">
        <v>0</v>
      </c>
      <c r="K45" s="7" t="b">
        <v>0</v>
      </c>
      <c r="L45" s="7" t="b">
        <v>0</v>
      </c>
      <c r="M45" s="7" t="b">
        <v>0</v>
      </c>
      <c r="N45" s="7" t="b">
        <v>0</v>
      </c>
      <c r="O45" s="7" t="b">
        <v>0</v>
      </c>
      <c r="P45" s="7" t="b">
        <v>0</v>
      </c>
      <c r="Q45" s="7" t="b">
        <v>0</v>
      </c>
      <c r="R45" s="7" t="b">
        <v>0</v>
      </c>
      <c r="S45" s="7" t="b">
        <v>0</v>
      </c>
    </row>
    <row r="46" spans="1:19" x14ac:dyDescent="0.25">
      <c r="A46" s="3">
        <f>IF(INIT!A46&lt;&gt;"", INIT!A46, "")</f>
        <v>7</v>
      </c>
      <c r="B46" s="3" t="str">
        <f>IF(INIT!B46&lt;&gt;"", INIT!B46, "")</f>
        <v>SYS_RAM_WE</v>
      </c>
      <c r="C46" s="3">
        <f t="shared" si="2"/>
        <v>0</v>
      </c>
      <c r="D46" s="4" t="b">
        <v>0</v>
      </c>
      <c r="E46" s="4" t="b">
        <v>0</v>
      </c>
      <c r="F46" s="4" t="b">
        <v>0</v>
      </c>
      <c r="G46" s="4" t="b">
        <v>0</v>
      </c>
      <c r="H46" s="4" t="b">
        <v>0</v>
      </c>
      <c r="I46" s="4" t="b">
        <v>0</v>
      </c>
      <c r="J46" s="4" t="b">
        <v>0</v>
      </c>
      <c r="K46" s="4" t="b">
        <v>0</v>
      </c>
      <c r="L46" s="4" t="b">
        <v>0</v>
      </c>
      <c r="M46" s="4" t="b">
        <v>0</v>
      </c>
      <c r="N46" s="4" t="b">
        <v>0</v>
      </c>
      <c r="O46" s="4" t="b">
        <v>0</v>
      </c>
      <c r="P46" s="4" t="b">
        <v>0</v>
      </c>
      <c r="Q46" s="4" t="b">
        <v>0</v>
      </c>
      <c r="R46" s="4" t="b">
        <v>0</v>
      </c>
      <c r="S46" s="4" t="b">
        <v>0</v>
      </c>
    </row>
    <row r="47" spans="1:19" x14ac:dyDescent="0.25">
      <c r="A47" s="3">
        <f>IF(INIT!A47&lt;&gt;"", INIT!A47, "")</f>
        <v>6</v>
      </c>
      <c r="B47" s="3" t="str">
        <f>IF(INIT!B47&lt;&gt;"", INIT!B47, "")</f>
        <v>SYS_RAM_OE</v>
      </c>
      <c r="C47" s="3">
        <f t="shared" si="2"/>
        <v>0</v>
      </c>
      <c r="D47" s="4" t="b">
        <v>0</v>
      </c>
      <c r="E47" s="4" t="b">
        <v>0</v>
      </c>
      <c r="F47" s="4" t="b">
        <v>0</v>
      </c>
      <c r="G47" s="4" t="b">
        <v>0</v>
      </c>
      <c r="H47" s="4" t="b">
        <v>0</v>
      </c>
      <c r="I47" s="4" t="b">
        <v>0</v>
      </c>
      <c r="J47" s="4" t="b">
        <v>0</v>
      </c>
      <c r="K47" s="4" t="b">
        <v>0</v>
      </c>
      <c r="L47" s="4" t="b">
        <v>0</v>
      </c>
      <c r="M47" s="4" t="b">
        <v>0</v>
      </c>
      <c r="N47" s="4" t="b">
        <v>0</v>
      </c>
      <c r="O47" s="4" t="b">
        <v>0</v>
      </c>
      <c r="P47" s="4" t="b">
        <v>0</v>
      </c>
      <c r="Q47" s="4" t="b">
        <v>0</v>
      </c>
      <c r="R47" s="4" t="b">
        <v>0</v>
      </c>
      <c r="S47" s="4" t="b">
        <v>0</v>
      </c>
    </row>
    <row r="48" spans="1:19" x14ac:dyDescent="0.25">
      <c r="A48" s="3">
        <f>IF(INIT!A48&lt;&gt;"", INIT!A48, "")</f>
        <v>5</v>
      </c>
      <c r="B48" s="3" t="str">
        <f>IF(INIT!B48&lt;&gt;"", INIT!B48, "")</f>
        <v>INS_RAM_WE</v>
      </c>
      <c r="C48" s="3">
        <f t="shared" si="2"/>
        <v>0</v>
      </c>
      <c r="D48" s="4" t="b">
        <v>0</v>
      </c>
      <c r="E48" s="4" t="b">
        <v>0</v>
      </c>
      <c r="F48" s="4" t="b">
        <v>0</v>
      </c>
      <c r="G48" s="4" t="b">
        <v>0</v>
      </c>
      <c r="H48" s="4" t="b">
        <v>0</v>
      </c>
      <c r="I48" s="4" t="b">
        <v>0</v>
      </c>
      <c r="J48" s="4" t="b">
        <v>0</v>
      </c>
      <c r="K48" s="4" t="b">
        <v>0</v>
      </c>
      <c r="L48" s="4" t="b">
        <v>0</v>
      </c>
      <c r="M48" s="4" t="b">
        <v>0</v>
      </c>
      <c r="N48" s="4" t="b">
        <v>0</v>
      </c>
      <c r="O48" s="4" t="b">
        <v>0</v>
      </c>
      <c r="P48" s="4" t="b">
        <v>0</v>
      </c>
      <c r="Q48" s="4" t="b">
        <v>0</v>
      </c>
      <c r="R48" s="4" t="b">
        <v>0</v>
      </c>
      <c r="S48" s="4" t="b">
        <v>0</v>
      </c>
    </row>
    <row r="49" spans="1:19" x14ac:dyDescent="0.25">
      <c r="A49" s="3">
        <f>IF(INIT!A49&lt;&gt;"", INIT!A49, "")</f>
        <v>4</v>
      </c>
      <c r="B49" s="3" t="str">
        <f>IF(INIT!B49&lt;&gt;"", INIT!B49, "")</f>
        <v>INS_RAM_OE</v>
      </c>
      <c r="C49" s="3">
        <f t="shared" si="2"/>
        <v>0</v>
      </c>
      <c r="D49" s="4" t="b">
        <v>0</v>
      </c>
      <c r="E49" s="4" t="b">
        <v>0</v>
      </c>
      <c r="F49" s="4" t="b">
        <v>0</v>
      </c>
      <c r="G49" s="4" t="b">
        <v>0</v>
      </c>
      <c r="H49" s="4" t="b">
        <v>0</v>
      </c>
      <c r="I49" s="4" t="b">
        <v>0</v>
      </c>
      <c r="J49" s="4" t="b">
        <v>0</v>
      </c>
      <c r="K49" s="4" t="b">
        <v>0</v>
      </c>
      <c r="L49" s="4" t="b">
        <v>0</v>
      </c>
      <c r="M49" s="4" t="b">
        <v>0</v>
      </c>
      <c r="N49" s="4" t="b">
        <v>0</v>
      </c>
      <c r="O49" s="4" t="b">
        <v>0</v>
      </c>
      <c r="P49" s="4" t="b">
        <v>0</v>
      </c>
      <c r="Q49" s="4" t="b">
        <v>0</v>
      </c>
      <c r="R49" s="4" t="b">
        <v>0</v>
      </c>
      <c r="S49" s="4" t="b">
        <v>0</v>
      </c>
    </row>
    <row r="50" spans="1:19" x14ac:dyDescent="0.25">
      <c r="A50" s="3">
        <f>IF(INIT!A50&lt;&gt;"", INIT!A50, "")</f>
        <v>3</v>
      </c>
      <c r="B50" s="3" t="str">
        <f>IF(INIT!B50&lt;&gt;"", INIT!B50, "")</f>
        <v>RAM_B_WE</v>
      </c>
      <c r="C50" s="3">
        <f t="shared" si="2"/>
        <v>0</v>
      </c>
      <c r="D50" s="7" t="b">
        <v>0</v>
      </c>
      <c r="E50" s="7" t="b">
        <v>0</v>
      </c>
      <c r="F50" s="7" t="b">
        <v>0</v>
      </c>
      <c r="G50" s="7" t="b">
        <v>0</v>
      </c>
      <c r="H50" s="7" t="b">
        <v>0</v>
      </c>
      <c r="I50" s="7" t="b">
        <v>0</v>
      </c>
      <c r="J50" s="7" t="b">
        <v>0</v>
      </c>
      <c r="K50" s="7" t="b">
        <v>0</v>
      </c>
      <c r="L50" s="7" t="b">
        <v>0</v>
      </c>
      <c r="M50" s="7" t="b">
        <v>0</v>
      </c>
      <c r="N50" s="7" t="b">
        <v>0</v>
      </c>
      <c r="O50" s="7" t="b">
        <v>0</v>
      </c>
      <c r="P50" s="7" t="b">
        <v>0</v>
      </c>
      <c r="Q50" s="7" t="b">
        <v>0</v>
      </c>
      <c r="R50" s="7" t="b">
        <v>0</v>
      </c>
      <c r="S50" s="7" t="b">
        <v>0</v>
      </c>
    </row>
    <row r="51" spans="1:19" x14ac:dyDescent="0.25">
      <c r="A51" s="3">
        <f>IF(INIT!A51&lt;&gt;"", INIT!A51, "")</f>
        <v>2</v>
      </c>
      <c r="B51" s="3" t="str">
        <f>IF(INIT!B51&lt;&gt;"", INIT!B51, "")</f>
        <v>RAM_B_OE</v>
      </c>
      <c r="C51" s="3">
        <f t="shared" si="2"/>
        <v>0</v>
      </c>
      <c r="D51" s="7" t="b">
        <v>0</v>
      </c>
      <c r="E51" s="7" t="b">
        <v>0</v>
      </c>
      <c r="F51" s="7" t="b">
        <v>0</v>
      </c>
      <c r="G51" s="7" t="b">
        <v>0</v>
      </c>
      <c r="H51" s="7" t="b">
        <v>0</v>
      </c>
      <c r="I51" s="7" t="b">
        <v>0</v>
      </c>
      <c r="J51" s="7" t="b">
        <v>0</v>
      </c>
      <c r="K51" s="7" t="b">
        <v>0</v>
      </c>
      <c r="L51" s="7" t="b">
        <v>0</v>
      </c>
      <c r="M51" s="7" t="b">
        <v>0</v>
      </c>
      <c r="N51" s="7" t="b">
        <v>0</v>
      </c>
      <c r="O51" s="7" t="b">
        <v>0</v>
      </c>
      <c r="P51" s="7" t="b">
        <v>0</v>
      </c>
      <c r="Q51" s="7" t="b">
        <v>0</v>
      </c>
      <c r="R51" s="7" t="b">
        <v>0</v>
      </c>
      <c r="S51" s="7" t="b">
        <v>0</v>
      </c>
    </row>
    <row r="52" spans="1:19" x14ac:dyDescent="0.25">
      <c r="A52" s="3">
        <f>IF(INIT!A52&lt;&gt;"", INIT!A52, "")</f>
        <v>1</v>
      </c>
      <c r="B52" s="3" t="str">
        <f>IF(INIT!B52&lt;&gt;"", INIT!B52, "")</f>
        <v>RAM_A_OE</v>
      </c>
      <c r="C52" s="3">
        <f t="shared" si="2"/>
        <v>0</v>
      </c>
      <c r="D52" s="7" t="b">
        <v>0</v>
      </c>
      <c r="E52" s="7" t="b">
        <v>0</v>
      </c>
      <c r="F52" s="7" t="b">
        <v>0</v>
      </c>
      <c r="G52" s="7" t="b">
        <v>0</v>
      </c>
      <c r="H52" s="7" t="b">
        <v>0</v>
      </c>
      <c r="I52" s="7" t="b">
        <v>0</v>
      </c>
      <c r="J52" s="7" t="b">
        <v>0</v>
      </c>
      <c r="K52" s="7" t="b">
        <v>0</v>
      </c>
      <c r="L52" s="7" t="b">
        <v>0</v>
      </c>
      <c r="M52" s="7" t="b">
        <v>0</v>
      </c>
      <c r="N52" s="7" t="b">
        <v>0</v>
      </c>
      <c r="O52" s="7" t="b">
        <v>0</v>
      </c>
      <c r="P52" s="7" t="b">
        <v>0</v>
      </c>
      <c r="Q52" s="7" t="b">
        <v>0</v>
      </c>
      <c r="R52" s="7" t="b">
        <v>0</v>
      </c>
      <c r="S52" s="7" t="b">
        <v>0</v>
      </c>
    </row>
    <row r="53" spans="1:19" x14ac:dyDescent="0.25">
      <c r="A53" s="3">
        <f>IF(INIT!A53&lt;&gt;"", INIT!A53, "")</f>
        <v>0</v>
      </c>
      <c r="B53" s="3" t="str">
        <f>IF(INIT!B53&lt;&gt;"", INIT!B53, "")</f>
        <v>RAM_A_WE</v>
      </c>
      <c r="C53" s="3">
        <f t="shared" si="2"/>
        <v>0</v>
      </c>
      <c r="D53" s="7" t="b">
        <v>0</v>
      </c>
      <c r="E53" s="7" t="b">
        <v>0</v>
      </c>
      <c r="F53" s="7" t="b">
        <v>0</v>
      </c>
      <c r="G53" s="7" t="b">
        <v>0</v>
      </c>
      <c r="H53" s="7" t="b">
        <v>0</v>
      </c>
      <c r="I53" s="7" t="b">
        <v>0</v>
      </c>
      <c r="J53" s="7" t="b">
        <v>0</v>
      </c>
      <c r="K53" s="7" t="b">
        <v>0</v>
      </c>
      <c r="L53" s="7" t="b">
        <v>0</v>
      </c>
      <c r="M53" s="7" t="b">
        <v>0</v>
      </c>
      <c r="N53" s="7" t="b">
        <v>0</v>
      </c>
      <c r="O53" s="7" t="b">
        <v>0</v>
      </c>
      <c r="P53" s="7" t="b">
        <v>0</v>
      </c>
      <c r="Q53" s="7" t="b">
        <v>0</v>
      </c>
      <c r="R53" s="7" t="b">
        <v>0</v>
      </c>
      <c r="S53" s="7" t="b">
        <v>0</v>
      </c>
    </row>
    <row r="55" spans="1:19" x14ac:dyDescent="0.25">
      <c r="B55" s="1" t="s">
        <v>34</v>
      </c>
      <c r="C55" s="1"/>
      <c r="D55" t="str" cm="1">
        <f t="array" ref="D55">_xlfn.CONCAT(IF(D6:D53, 1, 0))</f>
        <v>000000000000000000000000000000000000000000000000</v>
      </c>
      <c r="E55" t="str" cm="1">
        <f t="array" ref="E55">_xlfn.CONCAT(IF(E6:E53, 1, 0))</f>
        <v>000000000000000000000000000000000000000000000000</v>
      </c>
      <c r="F55" t="str" cm="1">
        <f t="array" ref="F55">_xlfn.CONCAT(IF(F6:F53, 1, 0))</f>
        <v>000000000000000000000000000000000000000000000000</v>
      </c>
      <c r="G55" t="str" cm="1">
        <f t="array" ref="G55">_xlfn.CONCAT(IF(G6:G53, 1, 0))</f>
        <v>000000000000000000000000000000000000000000000000</v>
      </c>
      <c r="H55" t="str" cm="1">
        <f t="array" ref="H55">_xlfn.CONCAT(IF(H6:H53, 1, 0))</f>
        <v>000000000000000000000000000000000000000000000000</v>
      </c>
      <c r="I55" t="str" cm="1">
        <f t="array" ref="I55">_xlfn.CONCAT(IF(I6:I53, 1, 0))</f>
        <v>000000000000000000000000000000000000000000000000</v>
      </c>
      <c r="J55" t="str" cm="1">
        <f t="array" ref="J55">_xlfn.CONCAT(IF(J6:J53, 1, 0))</f>
        <v>000000000000000000000000000000000000000000000000</v>
      </c>
      <c r="K55" t="str" cm="1">
        <f t="array" ref="K55">_xlfn.CONCAT(IF(K6:K53, 1, 0))</f>
        <v>000000000000000000000000000000000000000000000000</v>
      </c>
      <c r="L55" t="str" cm="1">
        <f t="array" ref="L55">_xlfn.CONCAT(IF(L6:L53, 1, 0))</f>
        <v>000000000000000000000000000000000000000000000000</v>
      </c>
      <c r="M55" t="str" cm="1">
        <f t="array" ref="M55">_xlfn.CONCAT(IF(M6:M53, 1, 0))</f>
        <v>000000000000000000000000000000000000000000000000</v>
      </c>
      <c r="N55" t="str" cm="1">
        <f t="array" ref="N55">_xlfn.CONCAT(IF(N6:N53, 1, 0))</f>
        <v>000000000000000000000000000000000000000000000000</v>
      </c>
      <c r="O55" t="str" cm="1">
        <f t="array" ref="O55">_xlfn.CONCAT(IF(O6:O53, 1, 0))</f>
        <v>000000000000000000000000000000000000000000000000</v>
      </c>
      <c r="P55" t="str" cm="1">
        <f t="array" ref="P55">_xlfn.CONCAT(IF(P6:P53, 1, 0))</f>
        <v>000000000000000000000000000000000000000000000000</v>
      </c>
      <c r="Q55" t="str" cm="1">
        <f t="array" ref="Q55">_xlfn.CONCAT(IF(Q6:Q53, 1, 0))</f>
        <v>000000000000000000000000000000000000000000000000</v>
      </c>
      <c r="R55" t="str" cm="1">
        <f t="array" ref="R55">_xlfn.CONCAT(IF(R6:R53, 1, 0))</f>
        <v>000000000000000000000000000000000000000000000000</v>
      </c>
      <c r="S55" t="str" cm="1">
        <f t="array" ref="S55">_xlfn.CONCAT(IF(S6:S53, 1, 0))</f>
        <v>000000000000000000000000000000000000000000000000</v>
      </c>
    </row>
    <row r="57" spans="1:19" x14ac:dyDescent="0.25">
      <c r="B57" s="1" t="s">
        <v>33</v>
      </c>
      <c r="C57" s="1"/>
      <c r="D57" s="1" t="str" cm="1">
        <f t="array" ref="D57">_xlfn.CONCAT(D4:S4&amp;" ")</f>
        <v xml:space="preserve">000000000000 000000000000 000000000000 000000000000 000000000000 000000000000 000000000000 000000000000 000000000000 000000000000 000000000000 000000000000 000000000000 000000000000 000000000000 000000000000 </v>
      </c>
    </row>
    <row r="224" spans="3:3" x14ac:dyDescent="0.25">
      <c r="C224" s="1"/>
    </row>
  </sheetData>
  <conditionalFormatting sqref="C6:C53">
    <cfRule type="colorScale" priority="2">
      <colorScale>
        <cfvo type="num" val="0"/>
        <cfvo type="num" val="1"/>
        <color rgb="FFFF9999"/>
        <color rgb="FF99FF99"/>
      </colorScale>
    </cfRule>
  </conditionalFormatting>
  <conditionalFormatting sqref="D3:S3">
    <cfRule type="colorScale" priority="1">
      <colorScale>
        <cfvo type="num" val="0"/>
        <cfvo type="num" val="1"/>
        <color rgb="FFFF9999"/>
        <color rgb="FF99FF99"/>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Operations</vt:lpstr>
      <vt:lpstr>Scripts</vt:lpstr>
      <vt:lpstr>INIT</vt:lpstr>
      <vt:lpstr>ALU</vt:lpstr>
      <vt:lpstr>STO</vt:lpstr>
      <vt:lpstr>MSWP</vt:lpstr>
      <vt:lpstr>BLD</vt:lpstr>
      <vt:lpstr>MMLT</vt:lpstr>
      <vt:lpstr>BSTO</vt:lpstr>
      <vt:lpstr>General Ops</vt:lpstr>
      <vt:lpstr>Store Op</vt:lpstr>
      <vt:lpstr>DBG</vt:lpstr>
      <vt:lpstr>MOVE</vt:lpstr>
      <vt:lpstr>RSWP</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Shah</dc:creator>
  <cp:lastModifiedBy>AliShah</cp:lastModifiedBy>
  <dcterms:created xsi:type="dcterms:W3CDTF">2024-11-23T13:37:58Z</dcterms:created>
  <dcterms:modified xsi:type="dcterms:W3CDTF">2024-12-03T04:24:39Z</dcterms:modified>
</cp:coreProperties>
</file>