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d Ahmed\Desktop\"/>
    </mc:Choice>
  </mc:AlternateContent>
  <xr:revisionPtr revIDLastSave="0" documentId="13_ncr:1_{730ACE93-2766-4E79-91A8-9220DDFD7A02}" xr6:coauthVersionLast="47" xr6:coauthVersionMax="47" xr10:uidLastSave="{00000000-0000-0000-0000-000000000000}"/>
  <bookViews>
    <workbookView xWindow="-103" yWindow="-103" windowWidth="33120" windowHeight="18000" firstSheet="1" activeTab="12" xr2:uid="{AEE998A9-413F-445F-A508-A3FC42CC5559}"/>
  </bookViews>
  <sheets>
    <sheet name="Customers" sheetId="1" r:id="rId1"/>
    <sheet name="Orders" sheetId="2" r:id="rId2"/>
    <sheet name="OrderDetails" sheetId="3" r:id="rId3"/>
    <sheet name="ShipAddress" sheetId="4" r:id="rId4"/>
    <sheet name="Track" sheetId="5" r:id="rId5"/>
    <sheet name="PaymentInfo" sheetId="6" r:id="rId6"/>
    <sheet name="Returns" sheetId="7" r:id="rId7"/>
    <sheet name="Reviews" sheetId="10" r:id="rId8"/>
    <sheet name="Inventory" sheetId="8" r:id="rId9"/>
    <sheet name="Replenishment" sheetId="9" r:id="rId10"/>
    <sheet name="Staff" sheetId="11" r:id="rId11"/>
    <sheet name="Department" sheetId="12" r:id="rId12"/>
    <sheet name="Tax&amp;ShipInfo" sheetId="14" r:id="rId13"/>
  </sheets>
  <definedNames>
    <definedName name="OrderList" comment="=FILTER(OrderDetails[ProductId],OrderDetails[OrderId]=Returns[@OrderId], &quot;No Product, Invalid OrderId&quot;)">_xlfn._xlws.FILTER(OrderDetails[ProductId],OrderDetails[OrderId]=Returns[[#This Row],[OrderId]], "No Product, Invalid OrderId")</definedName>
    <definedName name="ShipFee">'Tax&amp;ShipInfo'!$C$3</definedName>
    <definedName name="TaxFee">'Tax&amp;ShipInfo'!$C$2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7" l="1" a="1"/>
  <c r="D2" i="7" s="1"/>
  <c r="F2" i="7" s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M22" i="2" a="1"/>
  <c r="M22" i="2" s="1"/>
  <c r="M23" i="2" a="1"/>
  <c r="M23" i="2" s="1"/>
  <c r="M44" i="2" a="1"/>
  <c r="M44" i="2" s="1"/>
  <c r="M45" i="2" a="1"/>
  <c r="M45" i="2" s="1"/>
  <c r="M58" i="2" a="1"/>
  <c r="M58" i="2" s="1"/>
  <c r="M72" i="2" a="1"/>
  <c r="M72" i="2"/>
  <c r="M90" i="2" a="1"/>
  <c r="M90" i="2"/>
  <c r="M91" i="2" a="1"/>
  <c r="M91" i="2"/>
  <c r="M118" i="2" a="1"/>
  <c r="M118" i="2" s="1"/>
  <c r="M122" i="2" a="1"/>
  <c r="M122" i="2" s="1"/>
  <c r="M154" i="2" a="1"/>
  <c r="M154" i="2" s="1"/>
  <c r="M155" i="2" a="1"/>
  <c r="M155" i="2"/>
  <c r="M163" i="2" a="1"/>
  <c r="M163" i="2" s="1"/>
  <c r="M164" i="2" a="1"/>
  <c r="M164" i="2" s="1"/>
  <c r="M165" i="2" a="1"/>
  <c r="M165" i="2" s="1"/>
  <c r="M167" i="2" a="1"/>
  <c r="M167" i="2"/>
  <c r="M168" i="2" a="1"/>
  <c r="M168" i="2" s="1"/>
  <c r="D2" i="2"/>
  <c r="L3" i="2"/>
  <c r="M3" i="2" s="1" a="1"/>
  <c r="M3" i="2" s="1"/>
  <c r="L2" i="2"/>
  <c r="M2" i="2" s="1" a="1"/>
  <c r="M2" i="2" s="1"/>
  <c r="L4" i="2"/>
  <c r="M4" i="2" s="1" a="1"/>
  <c r="M4" i="2" s="1"/>
  <c r="L5" i="2"/>
  <c r="M5" i="2" s="1" a="1"/>
  <c r="M5" i="2" s="1"/>
  <c r="L6" i="2"/>
  <c r="M6" i="2" s="1" a="1"/>
  <c r="M6" i="2" s="1"/>
  <c r="L7" i="2"/>
  <c r="M7" i="2" s="1" a="1"/>
  <c r="M7" i="2" s="1"/>
  <c r="L8" i="2"/>
  <c r="M8" i="2" s="1" a="1"/>
  <c r="M8" i="2" s="1"/>
  <c r="L9" i="2"/>
  <c r="M9" i="2" s="1" a="1"/>
  <c r="M9" i="2" s="1"/>
  <c r="L10" i="2"/>
  <c r="M10" i="2" s="1" a="1"/>
  <c r="M10" i="2" s="1"/>
  <c r="L11" i="2"/>
  <c r="M11" i="2" s="1" a="1"/>
  <c r="M11" i="2" s="1"/>
  <c r="L12" i="2"/>
  <c r="M12" i="2" s="1" a="1"/>
  <c r="M12" i="2" s="1"/>
  <c r="L13" i="2"/>
  <c r="M13" i="2" s="1" a="1"/>
  <c r="M13" i="2" s="1"/>
  <c r="L14" i="2"/>
  <c r="M14" i="2" s="1" a="1"/>
  <c r="M14" i="2" s="1"/>
  <c r="L15" i="2"/>
  <c r="M15" i="2" s="1" a="1"/>
  <c r="M15" i="2" s="1"/>
  <c r="L16" i="2"/>
  <c r="M16" i="2" s="1" a="1"/>
  <c r="M16" i="2" s="1"/>
  <c r="L17" i="2"/>
  <c r="M17" i="2" s="1" a="1"/>
  <c r="M17" i="2" s="1"/>
  <c r="L18" i="2"/>
  <c r="M18" i="2" s="1" a="1"/>
  <c r="M18" i="2" s="1"/>
  <c r="L19" i="2"/>
  <c r="M19" i="2" s="1" a="1"/>
  <c r="M19" i="2" s="1"/>
  <c r="L20" i="2"/>
  <c r="M20" i="2" s="1" a="1"/>
  <c r="M20" i="2" s="1"/>
  <c r="L21" i="2"/>
  <c r="M21" i="2" s="1" a="1"/>
  <c r="M21" i="2" s="1"/>
  <c r="L22" i="2"/>
  <c r="L23" i="2"/>
  <c r="L24" i="2"/>
  <c r="M24" i="2" s="1" a="1"/>
  <c r="M24" i="2" s="1"/>
  <c r="L25" i="2"/>
  <c r="M25" i="2" s="1" a="1"/>
  <c r="M25" i="2" s="1"/>
  <c r="L26" i="2"/>
  <c r="M26" i="2" s="1" a="1"/>
  <c r="M26" i="2" s="1"/>
  <c r="L27" i="2"/>
  <c r="M27" i="2" s="1" a="1"/>
  <c r="M27" i="2" s="1"/>
  <c r="L28" i="2"/>
  <c r="M28" i="2" s="1" a="1"/>
  <c r="M28" i="2" s="1"/>
  <c r="L29" i="2"/>
  <c r="M29" i="2" s="1" a="1"/>
  <c r="M29" i="2" s="1"/>
  <c r="L30" i="2"/>
  <c r="M30" i="2" s="1" a="1"/>
  <c r="M30" i="2" s="1"/>
  <c r="L31" i="2"/>
  <c r="M31" i="2" s="1" a="1"/>
  <c r="M31" i="2" s="1"/>
  <c r="L32" i="2"/>
  <c r="M32" i="2" s="1" a="1"/>
  <c r="M32" i="2" s="1"/>
  <c r="L33" i="2"/>
  <c r="M33" i="2" s="1" a="1"/>
  <c r="M33" i="2" s="1"/>
  <c r="L34" i="2"/>
  <c r="M34" i="2" s="1" a="1"/>
  <c r="M34" i="2" s="1"/>
  <c r="L35" i="2"/>
  <c r="M35" i="2" s="1" a="1"/>
  <c r="M35" i="2" s="1"/>
  <c r="L36" i="2"/>
  <c r="M36" i="2" s="1" a="1"/>
  <c r="M36" i="2" s="1"/>
  <c r="L37" i="2"/>
  <c r="M37" i="2" s="1" a="1"/>
  <c r="M37" i="2" s="1"/>
  <c r="L38" i="2"/>
  <c r="M38" i="2" s="1" a="1"/>
  <c r="M38" i="2" s="1"/>
  <c r="L39" i="2"/>
  <c r="M39" i="2" s="1" a="1"/>
  <c r="M39" i="2" s="1"/>
  <c r="L40" i="2"/>
  <c r="M40" i="2" s="1" a="1"/>
  <c r="M40" i="2" s="1"/>
  <c r="L41" i="2"/>
  <c r="M41" i="2" s="1" a="1"/>
  <c r="M41" i="2" s="1"/>
  <c r="L42" i="2"/>
  <c r="M42" i="2" s="1" a="1"/>
  <c r="M42" i="2" s="1"/>
  <c r="L43" i="2"/>
  <c r="M43" i="2" s="1" a="1"/>
  <c r="M43" i="2" s="1"/>
  <c r="L44" i="2"/>
  <c r="L45" i="2"/>
  <c r="L46" i="2"/>
  <c r="M46" i="2" s="1" a="1"/>
  <c r="M46" i="2" s="1"/>
  <c r="L47" i="2"/>
  <c r="M47" i="2" s="1" a="1"/>
  <c r="M47" i="2" s="1"/>
  <c r="L48" i="2"/>
  <c r="M48" i="2" s="1" a="1"/>
  <c r="M48" i="2" s="1"/>
  <c r="L49" i="2"/>
  <c r="M49" i="2" s="1" a="1"/>
  <c r="M49" i="2" s="1"/>
  <c r="L50" i="2"/>
  <c r="M50" i="2" s="1" a="1"/>
  <c r="M50" i="2" s="1"/>
  <c r="L51" i="2"/>
  <c r="M51" i="2" s="1" a="1"/>
  <c r="M51" i="2" s="1"/>
  <c r="L52" i="2"/>
  <c r="M52" i="2" s="1" a="1"/>
  <c r="M52" i="2" s="1"/>
  <c r="L53" i="2"/>
  <c r="M53" i="2" s="1" a="1"/>
  <c r="M53" i="2" s="1"/>
  <c r="L54" i="2"/>
  <c r="M54" i="2" s="1" a="1"/>
  <c r="M54" i="2" s="1"/>
  <c r="L55" i="2"/>
  <c r="M55" i="2" s="1" a="1"/>
  <c r="M55" i="2" s="1"/>
  <c r="L56" i="2"/>
  <c r="M56" i="2" s="1" a="1"/>
  <c r="M56" i="2" s="1"/>
  <c r="L57" i="2"/>
  <c r="M57" i="2" s="1" a="1"/>
  <c r="M57" i="2" s="1"/>
  <c r="L58" i="2"/>
  <c r="L59" i="2"/>
  <c r="M59" i="2" s="1" a="1"/>
  <c r="M59" i="2" s="1"/>
  <c r="L60" i="2"/>
  <c r="M60" i="2" s="1" a="1"/>
  <c r="M60" i="2" s="1"/>
  <c r="L61" i="2"/>
  <c r="M61" i="2" s="1" a="1"/>
  <c r="M61" i="2" s="1"/>
  <c r="L62" i="2"/>
  <c r="M62" i="2" s="1" a="1"/>
  <c r="M62" i="2" s="1"/>
  <c r="L63" i="2"/>
  <c r="M63" i="2" s="1" a="1"/>
  <c r="M63" i="2" s="1"/>
  <c r="L64" i="2"/>
  <c r="M64" i="2" s="1" a="1"/>
  <c r="M64" i="2" s="1"/>
  <c r="L65" i="2"/>
  <c r="M65" i="2" s="1" a="1"/>
  <c r="M65" i="2" s="1"/>
  <c r="L66" i="2"/>
  <c r="M66" i="2" s="1" a="1"/>
  <c r="M66" i="2" s="1"/>
  <c r="L67" i="2"/>
  <c r="M67" i="2" s="1" a="1"/>
  <c r="M67" i="2" s="1"/>
  <c r="L68" i="2"/>
  <c r="M68" i="2" s="1" a="1"/>
  <c r="M68" i="2" s="1"/>
  <c r="L69" i="2"/>
  <c r="M69" i="2" s="1" a="1"/>
  <c r="M69" i="2" s="1"/>
  <c r="L70" i="2"/>
  <c r="M70" i="2" s="1" a="1"/>
  <c r="M70" i="2" s="1"/>
  <c r="L71" i="2"/>
  <c r="M71" i="2" s="1" a="1"/>
  <c r="M71" i="2" s="1"/>
  <c r="L72" i="2"/>
  <c r="L73" i="2"/>
  <c r="M73" i="2" s="1" a="1"/>
  <c r="M73" i="2" s="1"/>
  <c r="L74" i="2"/>
  <c r="M74" i="2" s="1" a="1"/>
  <c r="M74" i="2" s="1"/>
  <c r="L75" i="2"/>
  <c r="M75" i="2" s="1" a="1"/>
  <c r="M75" i="2" s="1"/>
  <c r="L76" i="2"/>
  <c r="M76" i="2" s="1" a="1"/>
  <c r="M76" i="2" s="1"/>
  <c r="L77" i="2"/>
  <c r="M77" i="2" s="1" a="1"/>
  <c r="M77" i="2" s="1"/>
  <c r="L78" i="2"/>
  <c r="M78" i="2" s="1" a="1"/>
  <c r="M78" i="2" s="1"/>
  <c r="L79" i="2"/>
  <c r="M79" i="2" s="1" a="1"/>
  <c r="M79" i="2" s="1"/>
  <c r="L80" i="2"/>
  <c r="M80" i="2" s="1" a="1"/>
  <c r="M80" i="2" s="1"/>
  <c r="L81" i="2"/>
  <c r="M81" i="2" s="1" a="1"/>
  <c r="M81" i="2" s="1"/>
  <c r="L82" i="2"/>
  <c r="M82" i="2" s="1" a="1"/>
  <c r="M82" i="2" s="1"/>
  <c r="L83" i="2"/>
  <c r="M83" i="2" s="1" a="1"/>
  <c r="M83" i="2" s="1"/>
  <c r="L84" i="2"/>
  <c r="M84" i="2" s="1" a="1"/>
  <c r="M84" i="2" s="1"/>
  <c r="L85" i="2"/>
  <c r="M85" i="2" s="1" a="1"/>
  <c r="M85" i="2" s="1"/>
  <c r="L86" i="2"/>
  <c r="M86" i="2" s="1" a="1"/>
  <c r="M86" i="2" s="1"/>
  <c r="L87" i="2"/>
  <c r="M87" i="2" s="1" a="1"/>
  <c r="M87" i="2" s="1"/>
  <c r="L88" i="2"/>
  <c r="M88" i="2" s="1" a="1"/>
  <c r="M88" i="2" s="1"/>
  <c r="L89" i="2"/>
  <c r="M89" i="2" s="1" a="1"/>
  <c r="M89" i="2" s="1"/>
  <c r="L90" i="2"/>
  <c r="L91" i="2"/>
  <c r="L92" i="2"/>
  <c r="M92" i="2" s="1" a="1"/>
  <c r="M92" i="2" s="1"/>
  <c r="L93" i="2"/>
  <c r="M93" i="2" s="1" a="1"/>
  <c r="M93" i="2" s="1"/>
  <c r="L94" i="2"/>
  <c r="M94" i="2" s="1" a="1"/>
  <c r="M94" i="2" s="1"/>
  <c r="L95" i="2"/>
  <c r="M95" i="2" s="1" a="1"/>
  <c r="M95" i="2" s="1"/>
  <c r="L96" i="2"/>
  <c r="M96" i="2" s="1" a="1"/>
  <c r="M96" i="2" s="1"/>
  <c r="L97" i="2"/>
  <c r="M97" i="2" s="1" a="1"/>
  <c r="M97" i="2" s="1"/>
  <c r="L98" i="2"/>
  <c r="M98" i="2" s="1" a="1"/>
  <c r="M98" i="2" s="1"/>
  <c r="L99" i="2"/>
  <c r="M99" i="2" s="1" a="1"/>
  <c r="M99" i="2" s="1"/>
  <c r="L100" i="2"/>
  <c r="M100" i="2" s="1" a="1"/>
  <c r="M100" i="2" s="1"/>
  <c r="L101" i="2"/>
  <c r="M101" i="2" s="1" a="1"/>
  <c r="M101" i="2" s="1"/>
  <c r="L102" i="2"/>
  <c r="M102" i="2" s="1" a="1"/>
  <c r="M102" i="2" s="1"/>
  <c r="L103" i="2"/>
  <c r="M103" i="2" s="1" a="1"/>
  <c r="M103" i="2" s="1"/>
  <c r="L104" i="2"/>
  <c r="M104" i="2" s="1" a="1"/>
  <c r="M104" i="2" s="1"/>
  <c r="L105" i="2"/>
  <c r="M105" i="2" s="1" a="1"/>
  <c r="M105" i="2" s="1"/>
  <c r="L106" i="2"/>
  <c r="M106" i="2" s="1" a="1"/>
  <c r="M106" i="2" s="1"/>
  <c r="L107" i="2"/>
  <c r="M107" i="2" s="1" a="1"/>
  <c r="M107" i="2" s="1"/>
  <c r="L108" i="2"/>
  <c r="M108" i="2" s="1" a="1"/>
  <c r="M108" i="2" s="1"/>
  <c r="L109" i="2"/>
  <c r="M109" i="2" s="1" a="1"/>
  <c r="M109" i="2" s="1"/>
  <c r="L110" i="2"/>
  <c r="M110" i="2" s="1" a="1"/>
  <c r="M110" i="2" s="1"/>
  <c r="L111" i="2"/>
  <c r="M111" i="2" s="1" a="1"/>
  <c r="M111" i="2" s="1"/>
  <c r="L112" i="2"/>
  <c r="M112" i="2" s="1" a="1"/>
  <c r="M112" i="2" s="1"/>
  <c r="L113" i="2"/>
  <c r="M113" i="2" s="1" a="1"/>
  <c r="M113" i="2" s="1"/>
  <c r="L114" i="2"/>
  <c r="M114" i="2" s="1" a="1"/>
  <c r="M114" i="2" s="1"/>
  <c r="L115" i="2"/>
  <c r="M115" i="2" s="1" a="1"/>
  <c r="M115" i="2" s="1"/>
  <c r="L116" i="2"/>
  <c r="M116" i="2" s="1" a="1"/>
  <c r="M116" i="2" s="1"/>
  <c r="L117" i="2"/>
  <c r="M117" i="2" s="1" a="1"/>
  <c r="M117" i="2" s="1"/>
  <c r="L118" i="2"/>
  <c r="L119" i="2"/>
  <c r="M119" i="2" s="1" a="1"/>
  <c r="M119" i="2" s="1"/>
  <c r="L120" i="2"/>
  <c r="M120" i="2" s="1" a="1"/>
  <c r="M120" i="2" s="1"/>
  <c r="L121" i="2"/>
  <c r="M121" i="2" s="1" a="1"/>
  <c r="M121" i="2" s="1"/>
  <c r="L122" i="2"/>
  <c r="L123" i="2"/>
  <c r="M123" i="2" s="1" a="1"/>
  <c r="M123" i="2" s="1"/>
  <c r="L124" i="2"/>
  <c r="M124" i="2" s="1" a="1"/>
  <c r="M124" i="2" s="1"/>
  <c r="L125" i="2"/>
  <c r="M125" i="2" s="1" a="1"/>
  <c r="M125" i="2" s="1"/>
  <c r="L126" i="2"/>
  <c r="M126" i="2" s="1" a="1"/>
  <c r="M126" i="2" s="1"/>
  <c r="L127" i="2"/>
  <c r="M127" i="2" s="1" a="1"/>
  <c r="M127" i="2" s="1"/>
  <c r="L128" i="2"/>
  <c r="M128" i="2" s="1" a="1"/>
  <c r="M128" i="2" s="1"/>
  <c r="L129" i="2"/>
  <c r="M129" i="2" s="1" a="1"/>
  <c r="M129" i="2" s="1"/>
  <c r="L130" i="2"/>
  <c r="M130" i="2" s="1" a="1"/>
  <c r="M130" i="2" s="1"/>
  <c r="L131" i="2"/>
  <c r="M131" i="2" s="1" a="1"/>
  <c r="M131" i="2" s="1"/>
  <c r="L132" i="2"/>
  <c r="M132" i="2" s="1" a="1"/>
  <c r="M132" i="2" s="1"/>
  <c r="L133" i="2"/>
  <c r="M133" i="2" s="1" a="1"/>
  <c r="M133" i="2" s="1"/>
  <c r="L134" i="2"/>
  <c r="M134" i="2" s="1" a="1"/>
  <c r="M134" i="2" s="1"/>
  <c r="L135" i="2"/>
  <c r="M135" i="2" s="1" a="1"/>
  <c r="M135" i="2" s="1"/>
  <c r="L136" i="2"/>
  <c r="M136" i="2" s="1" a="1"/>
  <c r="M136" i="2" s="1"/>
  <c r="L137" i="2"/>
  <c r="M137" i="2" s="1" a="1"/>
  <c r="M137" i="2" s="1"/>
  <c r="L138" i="2"/>
  <c r="M138" i="2" s="1" a="1"/>
  <c r="M138" i="2" s="1"/>
  <c r="L139" i="2"/>
  <c r="M139" i="2" s="1" a="1"/>
  <c r="M139" i="2" s="1"/>
  <c r="L140" i="2"/>
  <c r="M140" i="2" s="1" a="1"/>
  <c r="M140" i="2" s="1"/>
  <c r="L141" i="2"/>
  <c r="M141" i="2" s="1" a="1"/>
  <c r="M141" i="2" s="1"/>
  <c r="L142" i="2"/>
  <c r="M142" i="2" s="1" a="1"/>
  <c r="M142" i="2" s="1"/>
  <c r="L143" i="2"/>
  <c r="M143" i="2" s="1" a="1"/>
  <c r="M143" i="2" s="1"/>
  <c r="L144" i="2"/>
  <c r="M144" i="2" s="1" a="1"/>
  <c r="M144" i="2" s="1"/>
  <c r="L145" i="2"/>
  <c r="M145" i="2" s="1" a="1"/>
  <c r="M145" i="2" s="1"/>
  <c r="L146" i="2"/>
  <c r="M146" i="2" s="1" a="1"/>
  <c r="M146" i="2" s="1"/>
  <c r="L147" i="2"/>
  <c r="M147" i="2" s="1" a="1"/>
  <c r="M147" i="2" s="1"/>
  <c r="L148" i="2"/>
  <c r="M148" i="2" s="1" a="1"/>
  <c r="M148" i="2" s="1"/>
  <c r="L149" i="2"/>
  <c r="M149" i="2" s="1" a="1"/>
  <c r="M149" i="2" s="1"/>
  <c r="L150" i="2"/>
  <c r="M150" i="2" s="1" a="1"/>
  <c r="M150" i="2" s="1"/>
  <c r="L151" i="2"/>
  <c r="M151" i="2" s="1" a="1"/>
  <c r="M151" i="2" s="1"/>
  <c r="L152" i="2"/>
  <c r="M152" i="2" s="1" a="1"/>
  <c r="M152" i="2" s="1"/>
  <c r="L153" i="2"/>
  <c r="M153" i="2" s="1" a="1"/>
  <c r="M153" i="2" s="1"/>
  <c r="L154" i="2"/>
  <c r="L155" i="2"/>
  <c r="L156" i="2"/>
  <c r="M156" i="2" s="1" a="1"/>
  <c r="M156" i="2" s="1"/>
  <c r="L157" i="2"/>
  <c r="M157" i="2" s="1" a="1"/>
  <c r="M157" i="2" s="1"/>
  <c r="L158" i="2"/>
  <c r="M158" i="2" s="1" a="1"/>
  <c r="M158" i="2" s="1"/>
  <c r="L159" i="2"/>
  <c r="M159" i="2" s="1" a="1"/>
  <c r="M159" i="2" s="1"/>
  <c r="L160" i="2"/>
  <c r="M160" i="2" s="1" a="1"/>
  <c r="M160" i="2" s="1"/>
  <c r="L161" i="2"/>
  <c r="M161" i="2" s="1" a="1"/>
  <c r="M161" i="2" s="1"/>
  <c r="L162" i="2"/>
  <c r="M162" i="2" s="1" a="1"/>
  <c r="M162" i="2" s="1"/>
  <c r="L163" i="2"/>
  <c r="L164" i="2"/>
  <c r="L165" i="2"/>
  <c r="L166" i="2"/>
  <c r="M166" i="2" s="1" a="1"/>
  <c r="M166" i="2" s="1"/>
  <c r="L167" i="2"/>
  <c r="L168" i="2"/>
  <c r="L169" i="2"/>
  <c r="M169" i="2" s="1" a="1"/>
  <c r="M169" i="2" s="1"/>
  <c r="L170" i="2"/>
  <c r="M170" i="2" s="1" a="1"/>
  <c r="M170" i="2" s="1"/>
  <c r="L171" i="2"/>
  <c r="M171" i="2" s="1" a="1"/>
  <c r="M171" i="2" s="1"/>
  <c r="L172" i="2"/>
  <c r="M172" i="2" s="1" a="1"/>
  <c r="M172" i="2" s="1"/>
  <c r="L173" i="2"/>
  <c r="M173" i="2" s="1" a="1"/>
  <c r="M173" i="2" s="1"/>
  <c r="L174" i="2"/>
  <c r="M174" i="2" s="1" a="1"/>
  <c r="M174" i="2" s="1"/>
  <c r="L175" i="2"/>
  <c r="M175" i="2" s="1" a="1"/>
  <c r="M175" i="2" s="1"/>
  <c r="L176" i="2"/>
  <c r="M176" i="2" s="1" a="1"/>
  <c r="M176" i="2" s="1"/>
  <c r="L177" i="2"/>
  <c r="M177" i="2" s="1" a="1"/>
  <c r="M177" i="2" s="1"/>
  <c r="L178" i="2"/>
  <c r="M178" i="2" s="1" a="1"/>
  <c r="M178" i="2" s="1"/>
  <c r="L179" i="2"/>
  <c r="M179" i="2" s="1" a="1"/>
  <c r="M179" i="2" s="1"/>
  <c r="L180" i="2"/>
  <c r="M180" i="2" s="1" a="1"/>
  <c r="M180" i="2" s="1"/>
  <c r="L181" i="2"/>
  <c r="M181" i="2" s="1" a="1"/>
  <c r="M181" i="2" s="1"/>
  <c r="L182" i="2"/>
  <c r="M182" i="2" s="1" a="1"/>
  <c r="M182" i="2" s="1"/>
  <c r="L183" i="2"/>
  <c r="M183" i="2" s="1" a="1"/>
  <c r="M183" i="2" s="1"/>
  <c r="L184" i="2"/>
  <c r="M184" i="2" s="1" a="1"/>
  <c r="M184" i="2" s="1"/>
  <c r="L185" i="2"/>
  <c r="M185" i="2" s="1" a="1"/>
  <c r="M185" i="2" s="1"/>
  <c r="L186" i="2"/>
  <c r="M186" i="2" s="1" a="1"/>
  <c r="M186" i="2" s="1"/>
  <c r="L187" i="2"/>
  <c r="M187" i="2" s="1" a="1"/>
  <c r="M187" i="2" s="1"/>
  <c r="L188" i="2"/>
  <c r="M188" i="2" s="1" a="1"/>
  <c r="M188" i="2" s="1"/>
  <c r="L189" i="2"/>
  <c r="M189" i="2" s="1" a="1"/>
  <c r="M189" i="2" s="1"/>
  <c r="L190" i="2"/>
  <c r="M190" i="2" s="1" a="1"/>
  <c r="M190" i="2" s="1"/>
  <c r="L191" i="2"/>
  <c r="M191" i="2" s="1" a="1"/>
  <c r="M191" i="2" s="1"/>
  <c r="L192" i="2"/>
  <c r="M192" i="2" s="1" a="1"/>
  <c r="M192" i="2" s="1"/>
  <c r="L193" i="2"/>
  <c r="M193" i="2" s="1" a="1"/>
  <c r="M193" i="2" s="1"/>
  <c r="L194" i="2"/>
  <c r="M194" i="2" s="1" a="1"/>
  <c r="M194" i="2" s="1"/>
  <c r="L195" i="2"/>
  <c r="M195" i="2" s="1" a="1"/>
  <c r="M195" i="2" s="1"/>
  <c r="L196" i="2"/>
  <c r="M196" i="2" s="1" a="1"/>
  <c r="M196" i="2" s="1"/>
  <c r="L197" i="2"/>
  <c r="M197" i="2" s="1" a="1"/>
  <c r="M197" i="2" s="1"/>
  <c r="L198" i="2"/>
  <c r="M198" i="2" s="1" a="1"/>
  <c r="M198" i="2" s="1"/>
  <c r="L199" i="2"/>
  <c r="M199" i="2" s="1" a="1"/>
  <c r="M199" i="2" s="1"/>
  <c r="L200" i="2"/>
  <c r="M200" i="2" s="1" a="1"/>
  <c r="M200" i="2" s="1"/>
  <c r="L201" i="2"/>
  <c r="M201" i="2" s="1" a="1"/>
  <c r="M201" i="2" s="1"/>
  <c r="L202" i="2"/>
  <c r="M202" i="2" s="1" a="1"/>
  <c r="M202" i="2" s="1"/>
  <c r="L203" i="2"/>
  <c r="M203" i="2" s="1" a="1"/>
  <c r="M203" i="2" s="1"/>
  <c r="L204" i="2"/>
  <c r="M204" i="2" s="1" a="1"/>
  <c r="M204" i="2" s="1"/>
  <c r="L205" i="2"/>
  <c r="M205" i="2" s="1" a="1"/>
  <c r="M205" i="2" s="1"/>
  <c r="L206" i="2"/>
  <c r="M206" i="2" s="1" a="1"/>
  <c r="M206" i="2" s="1"/>
  <c r="L207" i="2"/>
  <c r="M207" i="2" s="1" a="1"/>
  <c r="M207" i="2" s="1"/>
  <c r="L208" i="2"/>
  <c r="M208" i="2" s="1" a="1"/>
  <c r="M208" i="2" s="1"/>
  <c r="L209" i="2"/>
  <c r="M209" i="2" s="1" a="1"/>
  <c r="M209" i="2" s="1"/>
  <c r="L210" i="2"/>
  <c r="M210" i="2" s="1" a="1"/>
  <c r="M210" i="2" s="1"/>
  <c r="L211" i="2"/>
  <c r="M211" i="2" s="1" a="1"/>
  <c r="M211" i="2" s="1"/>
  <c r="L212" i="2"/>
  <c r="M212" i="2" s="1" a="1"/>
  <c r="M212" i="2" s="1"/>
  <c r="L213" i="2"/>
  <c r="M213" i="2" s="1" a="1"/>
  <c r="M213" i="2" s="1"/>
  <c r="L214" i="2"/>
  <c r="M214" i="2" s="1" a="1"/>
  <c r="M214" i="2" s="1"/>
  <c r="L215" i="2"/>
  <c r="M215" i="2" s="1" a="1"/>
  <c r="M215" i="2" s="1"/>
  <c r="L216" i="2"/>
  <c r="M216" i="2" s="1" a="1"/>
  <c r="M216" i="2" s="1"/>
  <c r="L217" i="2"/>
  <c r="M217" i="2" s="1" a="1"/>
  <c r="M217" i="2" s="1"/>
  <c r="L218" i="2"/>
  <c r="M218" i="2" s="1" a="1"/>
  <c r="M218" i="2" s="1"/>
  <c r="L219" i="2"/>
  <c r="M219" i="2" s="1" a="1"/>
  <c r="M219" i="2" s="1"/>
  <c r="L220" i="2"/>
  <c r="M220" i="2" s="1" a="1"/>
  <c r="M220" i="2" s="1"/>
  <c r="L221" i="2"/>
  <c r="M221" i="2" s="1" a="1"/>
  <c r="M221" i="2" s="1"/>
  <c r="L222" i="2"/>
  <c r="M222" i="2" s="1" a="1"/>
  <c r="M222" i="2" s="1"/>
  <c r="L223" i="2"/>
  <c r="M223" i="2" s="1" a="1"/>
  <c r="M223" i="2" s="1"/>
  <c r="L224" i="2"/>
  <c r="M224" i="2" s="1" a="1"/>
  <c r="M224" i="2" s="1"/>
  <c r="L225" i="2"/>
  <c r="M225" i="2" s="1" a="1"/>
  <c r="M225" i="2" s="1"/>
  <c r="L226" i="2"/>
  <c r="M226" i="2" s="1" a="1"/>
  <c r="M226" i="2" s="1"/>
  <c r="L227" i="2"/>
  <c r="M227" i="2" s="1" a="1"/>
  <c r="M227" i="2" s="1"/>
  <c r="L228" i="2"/>
  <c r="M228" i="2" s="1" a="1"/>
  <c r="M228" i="2" s="1"/>
  <c r="L229" i="2"/>
  <c r="M229" i="2" s="1" a="1"/>
  <c r="M229" i="2" s="1"/>
  <c r="L230" i="2"/>
  <c r="M230" i="2" s="1" a="1"/>
  <c r="M230" i="2" s="1"/>
  <c r="L231" i="2"/>
  <c r="M231" i="2" s="1" a="1"/>
  <c r="M231" i="2" s="1"/>
  <c r="L232" i="2"/>
  <c r="M232" i="2" s="1" a="1"/>
  <c r="M232" i="2" s="1"/>
  <c r="L233" i="2"/>
  <c r="M233" i="2" s="1" a="1"/>
  <c r="M233" i="2" s="1"/>
  <c r="L234" i="2"/>
  <c r="M234" i="2" s="1" a="1"/>
  <c r="M234" i="2" s="1"/>
  <c r="L235" i="2"/>
  <c r="M235" i="2" s="1" a="1"/>
  <c r="M235" i="2" s="1"/>
  <c r="L236" i="2"/>
  <c r="M236" i="2" s="1" a="1"/>
  <c r="M236" i="2" s="1"/>
  <c r="L237" i="2"/>
  <c r="M237" i="2" s="1" a="1"/>
  <c r="M237" i="2" s="1"/>
  <c r="L238" i="2"/>
  <c r="M238" i="2" s="1" a="1"/>
  <c r="M238" i="2" s="1"/>
  <c r="L239" i="2"/>
  <c r="M239" i="2" s="1" a="1"/>
  <c r="M239" i="2" s="1"/>
  <c r="L240" i="2"/>
  <c r="M240" i="2" s="1" a="1"/>
  <c r="M240" i="2" s="1"/>
  <c r="L241" i="2"/>
  <c r="M241" i="2" s="1" a="1"/>
  <c r="M241" i="2" s="1"/>
  <c r="L242" i="2"/>
  <c r="M242" i="2" s="1" a="1"/>
  <c r="M242" i="2" s="1"/>
  <c r="L243" i="2"/>
  <c r="M243" i="2" s="1" a="1"/>
  <c r="M243" i="2" s="1"/>
  <c r="L244" i="2"/>
  <c r="M244" i="2" s="1" a="1"/>
  <c r="M244" i="2" s="1"/>
  <c r="L245" i="2"/>
  <c r="M245" i="2" s="1" a="1"/>
  <c r="M245" i="2" s="1"/>
  <c r="L246" i="2"/>
  <c r="M246" i="2" s="1" a="1"/>
  <c r="M246" i="2" s="1"/>
  <c r="L247" i="2"/>
  <c r="M247" i="2" s="1" a="1"/>
  <c r="M247" i="2" s="1"/>
  <c r="L248" i="2"/>
  <c r="M248" i="2" s="1" a="1"/>
  <c r="M248" i="2" s="1"/>
  <c r="L249" i="2"/>
  <c r="M249" i="2" s="1" a="1"/>
  <c r="M249" i="2" s="1"/>
  <c r="L250" i="2"/>
  <c r="M250" i="2" s="1" a="1"/>
  <c r="M250" i="2" s="1"/>
  <c r="L251" i="2"/>
  <c r="M251" i="2" s="1" a="1"/>
  <c r="M251" i="2" s="1"/>
  <c r="D3" i="7" a="1"/>
  <c r="D3" i="7" s="1"/>
  <c r="F3" i="7" s="1"/>
  <c r="D4" i="7" a="1"/>
  <c r="D4" i="7" s="1"/>
  <c r="F4" i="7" s="1"/>
  <c r="D5" i="7" a="1"/>
  <c r="D5" i="7" s="1"/>
  <c r="F5" i="7" s="1"/>
  <c r="D6" i="7" a="1"/>
  <c r="D6" i="7" s="1"/>
  <c r="F6" i="7" s="1"/>
  <c r="E165" i="2"/>
  <c r="G165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141" i="2" s="1"/>
  <c r="H141" i="2" s="1"/>
  <c r="E73" i="3"/>
  <c r="E71" i="2" s="1"/>
  <c r="G71" i="2" s="1"/>
  <c r="E74" i="3"/>
  <c r="E148" i="2" s="1"/>
  <c r="G148" i="2" s="1"/>
  <c r="E75" i="3"/>
  <c r="E64" i="2" s="1"/>
  <c r="G64" i="2" s="1"/>
  <c r="E76" i="3"/>
  <c r="E176" i="2" s="1"/>
  <c r="G176" i="2" s="1"/>
  <c r="E77" i="3"/>
  <c r="E139" i="2" s="1"/>
  <c r="F139" i="2" s="1"/>
  <c r="E78" i="3"/>
  <c r="E108" i="2" s="1"/>
  <c r="G108" i="2" s="1"/>
  <c r="E79" i="3"/>
  <c r="E181" i="2" s="1"/>
  <c r="G181" i="2" s="1"/>
  <c r="E80" i="3"/>
  <c r="E149" i="2" s="1"/>
  <c r="G149" i="2" s="1"/>
  <c r="E81" i="3"/>
  <c r="E217" i="2" s="1"/>
  <c r="F217" i="2" s="1"/>
  <c r="E82" i="3"/>
  <c r="E76" i="2" s="1"/>
  <c r="G76" i="2" s="1"/>
  <c r="E83" i="3"/>
  <c r="E242" i="2" s="1"/>
  <c r="F242" i="2" s="1"/>
  <c r="E84" i="3"/>
  <c r="E121" i="2" s="1"/>
  <c r="E85" i="3"/>
  <c r="E160" i="2" s="1"/>
  <c r="E86" i="3"/>
  <c r="E133" i="2" s="1"/>
  <c r="H133" i="2" s="1"/>
  <c r="E87" i="3"/>
  <c r="E104" i="2" s="1"/>
  <c r="H104" i="2" s="1"/>
  <c r="E88" i="3"/>
  <c r="E27" i="2" s="1"/>
  <c r="E89" i="3"/>
  <c r="E231" i="2" s="1"/>
  <c r="F231" i="2" s="1"/>
  <c r="E90" i="3"/>
  <c r="E17" i="2" s="1"/>
  <c r="G17" i="2" s="1"/>
  <c r="E91" i="3"/>
  <c r="E209" i="2" s="1"/>
  <c r="E92" i="3"/>
  <c r="E221" i="2" s="1"/>
  <c r="G221" i="2" s="1"/>
  <c r="E93" i="3"/>
  <c r="E123" i="2" s="1"/>
  <c r="H123" i="2" s="1"/>
  <c r="E94" i="3"/>
  <c r="E68" i="2" s="1"/>
  <c r="F68" i="2" s="1"/>
  <c r="E95" i="3"/>
  <c r="E224" i="2" s="1"/>
  <c r="E96" i="3"/>
  <c r="E214" i="2" s="1"/>
  <c r="G214" i="2" s="1"/>
  <c r="E97" i="3"/>
  <c r="E191" i="2" s="1"/>
  <c r="E98" i="3"/>
  <c r="E172" i="2" s="1"/>
  <c r="G172" i="2" s="1"/>
  <c r="E99" i="3"/>
  <c r="E67" i="2" s="1"/>
  <c r="G67" i="2" s="1"/>
  <c r="E100" i="3"/>
  <c r="E155" i="2" s="1"/>
  <c r="F155" i="2" s="1"/>
  <c r="E101" i="3"/>
  <c r="E47" i="2" s="1"/>
  <c r="F47" i="2" s="1"/>
  <c r="E102" i="3"/>
  <c r="E192" i="2" s="1"/>
  <c r="E103" i="3"/>
  <c r="E104" i="3"/>
  <c r="E80" i="2" s="1"/>
  <c r="H80" i="2" s="1"/>
  <c r="E105" i="3"/>
  <c r="E145" i="2" s="1"/>
  <c r="E106" i="3"/>
  <c r="E43" i="2" s="1"/>
  <c r="G43" i="2" s="1"/>
  <c r="E107" i="3"/>
  <c r="E92" i="2" s="1"/>
  <c r="G92" i="2" s="1"/>
  <c r="E108" i="3"/>
  <c r="E234" i="2" s="1"/>
  <c r="H234" i="2" s="1"/>
  <c r="E109" i="3"/>
  <c r="E55" i="2" s="1"/>
  <c r="E110" i="3"/>
  <c r="E16" i="2" s="1"/>
  <c r="H16" i="2" s="1"/>
  <c r="E111" i="3"/>
  <c r="E140" i="2" s="1"/>
  <c r="F140" i="2" s="1"/>
  <c r="E112" i="3"/>
  <c r="E250" i="2" s="1"/>
  <c r="H250" i="2" s="1"/>
  <c r="E113" i="3"/>
  <c r="E220" i="2" s="1"/>
  <c r="E114" i="3"/>
  <c r="E213" i="2" s="1"/>
  <c r="G213" i="2" s="1"/>
  <c r="E115" i="3"/>
  <c r="E60" i="2" s="1"/>
  <c r="F60" i="2" s="1"/>
  <c r="E116" i="3"/>
  <c r="E237" i="2" s="1"/>
  <c r="F237" i="2" s="1"/>
  <c r="E117" i="3"/>
  <c r="E91" i="2" s="1"/>
  <c r="H91" i="2" s="1"/>
  <c r="E118" i="3"/>
  <c r="E45" i="2" s="1"/>
  <c r="H45" i="2" s="1"/>
  <c r="E119" i="3"/>
  <c r="E184" i="2" s="1"/>
  <c r="G184" i="2" s="1"/>
  <c r="E120" i="3"/>
  <c r="E203" i="2" s="1"/>
  <c r="G203" i="2" s="1"/>
  <c r="E121" i="3"/>
  <c r="E153" i="2" s="1"/>
  <c r="H153" i="2" s="1"/>
  <c r="E122" i="3"/>
  <c r="E93" i="2" s="1"/>
  <c r="G93" i="2" s="1"/>
  <c r="E123" i="3"/>
  <c r="E24" i="2" s="1"/>
  <c r="E124" i="3"/>
  <c r="E109" i="2" s="1"/>
  <c r="F109" i="2" s="1"/>
  <c r="E125" i="3"/>
  <c r="E240" i="2" s="1"/>
  <c r="E126" i="3"/>
  <c r="E35" i="2" s="1"/>
  <c r="H35" i="2" s="1"/>
  <c r="E127" i="3"/>
  <c r="E99" i="2" s="1"/>
  <c r="H99" i="2" s="1"/>
  <c r="E128" i="3"/>
  <c r="E8" i="2" s="1"/>
  <c r="H8" i="2" s="1"/>
  <c r="E129" i="3"/>
  <c r="E127" i="2" s="1"/>
  <c r="G127" i="2" s="1"/>
  <c r="E130" i="3"/>
  <c r="E42" i="2" s="1"/>
  <c r="E131" i="3"/>
  <c r="E75" i="2" s="1"/>
  <c r="G75" i="2" s="1"/>
  <c r="E132" i="3"/>
  <c r="E59" i="2" s="1"/>
  <c r="F59" i="2" s="1"/>
  <c r="E133" i="3"/>
  <c r="E212" i="2" s="1"/>
  <c r="G212" i="2" s="1"/>
  <c r="E134" i="3"/>
  <c r="E138" i="2" s="1"/>
  <c r="E135" i="3"/>
  <c r="E228" i="2" s="1"/>
  <c r="F228" i="2" s="1"/>
  <c r="E136" i="3"/>
  <c r="E41" i="2" s="1"/>
  <c r="E137" i="3"/>
  <c r="E70" i="2" s="1"/>
  <c r="G70" i="2" s="1"/>
  <c r="E138" i="3"/>
  <c r="E174" i="2" s="1"/>
  <c r="F174" i="2" s="1"/>
  <c r="E139" i="3"/>
  <c r="E105" i="2" s="1"/>
  <c r="G105" i="2" s="1"/>
  <c r="E140" i="3"/>
  <c r="E199" i="2" s="1"/>
  <c r="G199" i="2" s="1"/>
  <c r="E141" i="3"/>
  <c r="E62" i="2" s="1"/>
  <c r="H62" i="2" s="1"/>
  <c r="E142" i="3"/>
  <c r="E23" i="2" s="1"/>
  <c r="G23" i="2" s="1"/>
  <c r="E143" i="3"/>
  <c r="E157" i="2" s="1"/>
  <c r="F157" i="2" s="1"/>
  <c r="E144" i="3"/>
  <c r="E218" i="2" s="1"/>
  <c r="F218" i="2" s="1"/>
  <c r="E145" i="3"/>
  <c r="E85" i="2" s="1"/>
  <c r="F85" i="2" s="1"/>
  <c r="E146" i="3"/>
  <c r="E113" i="2" s="1"/>
  <c r="E147" i="3"/>
  <c r="E215" i="2" s="1"/>
  <c r="G215" i="2" s="1"/>
  <c r="E148" i="3"/>
  <c r="E53" i="2" s="1"/>
  <c r="G53" i="2" s="1"/>
  <c r="E149" i="3"/>
  <c r="E14" i="2" s="1"/>
  <c r="E150" i="3"/>
  <c r="E120" i="2" s="1"/>
  <c r="E151" i="3"/>
  <c r="E158" i="2" s="1"/>
  <c r="E152" i="3"/>
  <c r="E130" i="2" s="1"/>
  <c r="F130" i="2" s="1"/>
  <c r="E153" i="3"/>
  <c r="E18" i="2" s="1"/>
  <c r="G18" i="2" s="1"/>
  <c r="E154" i="3"/>
  <c r="E236" i="2" s="1"/>
  <c r="F236" i="2" s="1"/>
  <c r="E155" i="3"/>
  <c r="E61" i="2" s="1"/>
  <c r="H61" i="2" s="1"/>
  <c r="E156" i="3"/>
  <c r="E44" i="2" s="1"/>
  <c r="G44" i="2" s="1"/>
  <c r="E157" i="3"/>
  <c r="E110" i="2" s="1"/>
  <c r="E158" i="3"/>
  <c r="E128" i="2" s="1"/>
  <c r="H128" i="2" s="1"/>
  <c r="E159" i="3"/>
  <c r="E162" i="2" s="1"/>
  <c r="F162" i="2" s="1"/>
  <c r="E160" i="3"/>
  <c r="E246" i="2" s="1"/>
  <c r="G246" i="2" s="1"/>
  <c r="E161" i="3"/>
  <c r="E125" i="2" s="1"/>
  <c r="H125" i="2" s="1"/>
  <c r="E162" i="3"/>
  <c r="E5" i="2" s="1"/>
  <c r="G5" i="2" s="1"/>
  <c r="E163" i="3"/>
  <c r="E166" i="2" s="1"/>
  <c r="E164" i="3"/>
  <c r="E115" i="2" s="1"/>
  <c r="G115" i="2" s="1"/>
  <c r="E165" i="3"/>
  <c r="E187" i="2" s="1"/>
  <c r="F187" i="2" s="1"/>
  <c r="E166" i="3"/>
  <c r="E178" i="2" s="1"/>
  <c r="F178" i="2" s="1"/>
  <c r="E167" i="3"/>
  <c r="E40" i="2" s="1"/>
  <c r="E168" i="3"/>
  <c r="E200" i="2" s="1"/>
  <c r="G200" i="2" s="1"/>
  <c r="E169" i="3"/>
  <c r="E159" i="2" s="1"/>
  <c r="E170" i="3"/>
  <c r="E116" i="2" s="1"/>
  <c r="G116" i="2" s="1"/>
  <c r="E171" i="3"/>
  <c r="E12" i="2" s="1"/>
  <c r="H12" i="2" s="1"/>
  <c r="E172" i="3"/>
  <c r="E96" i="2" s="1"/>
  <c r="E173" i="3"/>
  <c r="E193" i="2" s="1"/>
  <c r="E174" i="3"/>
  <c r="E211" i="2" s="1"/>
  <c r="H211" i="2" s="1"/>
  <c r="E175" i="3"/>
  <c r="E183" i="2" s="1"/>
  <c r="E176" i="3"/>
  <c r="E151" i="2" s="1"/>
  <c r="F151" i="2" s="1"/>
  <c r="E177" i="3"/>
  <c r="E171" i="2" s="1"/>
  <c r="G171" i="2" s="1"/>
  <c r="E178" i="3"/>
  <c r="E195" i="2" s="1"/>
  <c r="G195" i="2" s="1"/>
  <c r="E179" i="3"/>
  <c r="E22" i="2" s="1"/>
  <c r="G22" i="2" s="1"/>
  <c r="E180" i="3"/>
  <c r="E197" i="2" s="1"/>
  <c r="F197" i="2" s="1"/>
  <c r="E181" i="3"/>
  <c r="E3" i="2" s="1"/>
  <c r="G3" i="2" s="1"/>
  <c r="E182" i="3"/>
  <c r="E156" i="2" s="1"/>
  <c r="F156" i="2" s="1"/>
  <c r="E183" i="3"/>
  <c r="E38" i="2" s="1"/>
  <c r="F38" i="2" s="1"/>
  <c r="E184" i="3"/>
  <c r="E72" i="2" s="1"/>
  <c r="E185" i="3"/>
  <c r="E205" i="2" s="1"/>
  <c r="G205" i="2" s="1"/>
  <c r="E186" i="3"/>
  <c r="E248" i="2" s="1"/>
  <c r="F248" i="2" s="1"/>
  <c r="E187" i="3"/>
  <c r="E21" i="2" s="1"/>
  <c r="H21" i="2" s="1"/>
  <c r="E188" i="3"/>
  <c r="E152" i="2" s="1"/>
  <c r="G152" i="2" s="1"/>
  <c r="E189" i="3"/>
  <c r="E114" i="2" s="1"/>
  <c r="E190" i="3"/>
  <c r="E88" i="2" s="1"/>
  <c r="E191" i="3"/>
  <c r="E201" i="2" s="1"/>
  <c r="G201" i="2" s="1"/>
  <c r="E192" i="3"/>
  <c r="E185" i="2" s="1"/>
  <c r="H185" i="2" s="1"/>
  <c r="E193" i="3"/>
  <c r="E90" i="2" s="1"/>
  <c r="E194" i="3"/>
  <c r="E52" i="2" s="1"/>
  <c r="E195" i="3"/>
  <c r="E135" i="2" s="1"/>
  <c r="E196" i="3"/>
  <c r="E46" i="2" s="1"/>
  <c r="H46" i="2" s="1"/>
  <c r="E197" i="3"/>
  <c r="E147" i="2" s="1"/>
  <c r="H147" i="2" s="1"/>
  <c r="E198" i="3"/>
  <c r="E202" i="2" s="1"/>
  <c r="G202" i="2" s="1"/>
  <c r="E199" i="3"/>
  <c r="E34" i="2" s="1"/>
  <c r="H34" i="2" s="1"/>
  <c r="E200" i="3"/>
  <c r="E167" i="2" s="1"/>
  <c r="G167" i="2" s="1"/>
  <c r="E201" i="3"/>
  <c r="E219" i="2" s="1"/>
  <c r="F219" i="2" s="1"/>
  <c r="E202" i="3"/>
  <c r="E112" i="2" s="1"/>
  <c r="E203" i="3"/>
  <c r="E118" i="2" s="1"/>
  <c r="G118" i="2" s="1"/>
  <c r="E204" i="3"/>
  <c r="E245" i="2" s="1"/>
  <c r="G245" i="2" s="1"/>
  <c r="E205" i="3"/>
  <c r="E198" i="2" s="1"/>
  <c r="G198" i="2" s="1"/>
  <c r="E206" i="3"/>
  <c r="E154" i="2" s="1"/>
  <c r="G154" i="2" s="1"/>
  <c r="E207" i="3"/>
  <c r="E168" i="2" s="1"/>
  <c r="G168" i="2" s="1"/>
  <c r="E208" i="3"/>
  <c r="E208" i="2" s="1"/>
  <c r="E209" i="3"/>
  <c r="E163" i="2" s="1"/>
  <c r="F163" i="2" s="1"/>
  <c r="E210" i="3"/>
  <c r="E10" i="2" s="1"/>
  <c r="F10" i="2" s="1"/>
  <c r="E211" i="3"/>
  <c r="E119" i="2" s="1"/>
  <c r="F119" i="2" s="1"/>
  <c r="E212" i="3"/>
  <c r="E241" i="2" s="1"/>
  <c r="E213" i="3"/>
  <c r="E243" i="2" s="1"/>
  <c r="F243" i="2" s="1"/>
  <c r="E214" i="3"/>
  <c r="E249" i="2" s="1"/>
  <c r="G249" i="2" s="1"/>
  <c r="E215" i="3"/>
  <c r="E227" i="2" s="1"/>
  <c r="F227" i="2" s="1"/>
  <c r="E216" i="3"/>
  <c r="E30" i="2" s="1"/>
  <c r="E217" i="3"/>
  <c r="E39" i="2" s="1"/>
  <c r="E218" i="3"/>
  <c r="E11" i="2" s="1"/>
  <c r="H11" i="2" s="1"/>
  <c r="E219" i="3"/>
  <c r="E226" i="2" s="1"/>
  <c r="F226" i="2" s="1"/>
  <c r="E220" i="3"/>
  <c r="E124" i="2" s="1"/>
  <c r="G124" i="2" s="1"/>
  <c r="E221" i="3"/>
  <c r="E146" i="2" s="1"/>
  <c r="G146" i="2" s="1"/>
  <c r="E222" i="3"/>
  <c r="E95" i="2" s="1"/>
  <c r="F95" i="2" s="1"/>
  <c r="E223" i="3"/>
  <c r="E74" i="2" s="1"/>
  <c r="F74" i="2" s="1"/>
  <c r="E224" i="3"/>
  <c r="E179" i="2" s="1"/>
  <c r="F179" i="2" s="1"/>
  <c r="E225" i="3"/>
  <c r="E86" i="2" s="1"/>
  <c r="E226" i="3"/>
  <c r="E150" i="2" s="1"/>
  <c r="H150" i="2" s="1"/>
  <c r="E227" i="3"/>
  <c r="E19" i="2" s="1"/>
  <c r="G19" i="2" s="1"/>
  <c r="E228" i="3"/>
  <c r="E188" i="2" s="1"/>
  <c r="F188" i="2" s="1"/>
  <c r="E229" i="3"/>
  <c r="E29" i="2" s="1"/>
  <c r="G29" i="2" s="1"/>
  <c r="E230" i="3"/>
  <c r="E36" i="2" s="1"/>
  <c r="F36" i="2" s="1"/>
  <c r="E231" i="3"/>
  <c r="E79" i="2" s="1"/>
  <c r="H79" i="2" s="1"/>
  <c r="E232" i="3"/>
  <c r="E173" i="2" s="1"/>
  <c r="F173" i="2" s="1"/>
  <c r="E233" i="3"/>
  <c r="E77" i="2" s="1"/>
  <c r="F77" i="2" s="1"/>
  <c r="E234" i="3"/>
  <c r="E164" i="2" s="1"/>
  <c r="F164" i="2" s="1"/>
  <c r="E235" i="3"/>
  <c r="E31" i="2" s="1"/>
  <c r="E236" i="3"/>
  <c r="E137" i="2" s="1"/>
  <c r="E237" i="3"/>
  <c r="E251" i="2" s="1"/>
  <c r="H251" i="2" s="1"/>
  <c r="E238" i="3"/>
  <c r="E132" i="2" s="1"/>
  <c r="G132" i="2" s="1"/>
  <c r="E239" i="3"/>
  <c r="E48" i="2" s="1"/>
  <c r="E240" i="3"/>
  <c r="E239" i="2" s="1"/>
  <c r="H239" i="2" s="1"/>
  <c r="E241" i="3"/>
  <c r="E4" i="2" s="1"/>
  <c r="G4" i="2" s="1"/>
  <c r="E242" i="3"/>
  <c r="E204" i="2" s="1"/>
  <c r="G204" i="2" s="1"/>
  <c r="E243" i="3"/>
  <c r="E106" i="2" s="1"/>
  <c r="H106" i="2" s="1"/>
  <c r="E244" i="3"/>
  <c r="E37" i="2" s="1"/>
  <c r="F37" i="2" s="1"/>
  <c r="E245" i="3"/>
  <c r="E28" i="2" s="1"/>
  <c r="E246" i="3"/>
  <c r="E229" i="2" s="1"/>
  <c r="F229" i="2" s="1"/>
  <c r="E247" i="3"/>
  <c r="E6" i="2" s="1"/>
  <c r="E248" i="3"/>
  <c r="E82" i="2" s="1"/>
  <c r="F82" i="2" s="1"/>
  <c r="E249" i="3"/>
  <c r="E170" i="2" s="1"/>
  <c r="H170" i="2" s="1"/>
  <c r="E250" i="3"/>
  <c r="E81" i="2" s="1"/>
  <c r="F81" i="2" s="1"/>
  <c r="E251" i="3"/>
  <c r="E78" i="2" s="1"/>
  <c r="H78" i="2" s="1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142" i="2" s="1"/>
  <c r="F142" i="2" s="1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33" i="2" s="1"/>
  <c r="H233" i="2" s="1"/>
  <c r="E293" i="3"/>
  <c r="E66" i="2" s="1"/>
  <c r="F66" i="2" s="1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225" i="2" s="1"/>
  <c r="F225" i="2" s="1"/>
  <c r="E317" i="3"/>
  <c r="E244" i="2" s="1"/>
  <c r="E318" i="3"/>
  <c r="E319" i="3"/>
  <c r="E320" i="3"/>
  <c r="E321" i="3"/>
  <c r="E180" i="2" l="1"/>
  <c r="F180" i="2" s="1"/>
  <c r="E87" i="2"/>
  <c r="H87" i="2" s="1"/>
  <c r="E84" i="2"/>
  <c r="F84" i="2" s="1"/>
  <c r="E223" i="2"/>
  <c r="E207" i="2"/>
  <c r="E189" i="2"/>
  <c r="H189" i="2" s="1"/>
  <c r="E194" i="2"/>
  <c r="F194" i="2" s="1"/>
  <c r="E33" i="2"/>
  <c r="H33" i="2" s="1"/>
  <c r="E51" i="2"/>
  <c r="H51" i="2" s="1"/>
  <c r="E65" i="2"/>
  <c r="F65" i="2" s="1"/>
  <c r="E2" i="2"/>
  <c r="G2" i="2" s="1"/>
  <c r="E7" i="2"/>
  <c r="G7" i="2" s="1"/>
  <c r="E97" i="2"/>
  <c r="F97" i="2" s="1"/>
  <c r="E232" i="2"/>
  <c r="H232" i="2" s="1"/>
  <c r="E182" i="2"/>
  <c r="G182" i="2" s="1"/>
  <c r="E83" i="2"/>
  <c r="H83" i="2" s="1"/>
  <c r="E32" i="2"/>
  <c r="H32" i="2" s="1"/>
  <c r="E103" i="2"/>
  <c r="F103" i="2" s="1"/>
  <c r="E57" i="2"/>
  <c r="G57" i="2" s="1"/>
  <c r="E49" i="2"/>
  <c r="H49" i="2" s="1"/>
  <c r="E54" i="2"/>
  <c r="G54" i="2" s="1"/>
  <c r="E56" i="2"/>
  <c r="H56" i="2" s="1"/>
  <c r="E134" i="2"/>
  <c r="G134" i="2" s="1"/>
  <c r="E63" i="2"/>
  <c r="G63" i="2" s="1"/>
  <c r="E144" i="2"/>
  <c r="F144" i="2" s="1"/>
  <c r="E13" i="2"/>
  <c r="H13" i="2" s="1"/>
  <c r="E94" i="2"/>
  <c r="F94" i="2" s="1"/>
  <c r="E131" i="2"/>
  <c r="F131" i="2" s="1"/>
  <c r="E15" i="2"/>
  <c r="H15" i="2" s="1"/>
  <c r="E58" i="2"/>
  <c r="G58" i="2" s="1"/>
  <c r="E107" i="2"/>
  <c r="G107" i="2" s="1"/>
  <c r="E69" i="2"/>
  <c r="H69" i="2" s="1"/>
  <c r="E247" i="2"/>
  <c r="H247" i="2" s="1"/>
  <c r="E18" i="8"/>
  <c r="F18" i="8" s="1"/>
  <c r="E19" i="8"/>
  <c r="F19" i="8" s="1"/>
  <c r="E67" i="8"/>
  <c r="F67" i="8" s="1"/>
  <c r="E91" i="8"/>
  <c r="F91" i="8" s="1"/>
  <c r="E115" i="8"/>
  <c r="F115" i="8" s="1"/>
  <c r="E139" i="8"/>
  <c r="F139" i="8" s="1"/>
  <c r="E92" i="8"/>
  <c r="F92" i="8" s="1"/>
  <c r="E116" i="8"/>
  <c r="F116" i="8" s="1"/>
  <c r="E122" i="8"/>
  <c r="F122" i="8" s="1"/>
  <c r="E147" i="8"/>
  <c r="F147" i="8" s="1"/>
  <c r="E82" i="8"/>
  <c r="F82" i="8" s="1"/>
  <c r="E131" i="8"/>
  <c r="F131" i="8" s="1"/>
  <c r="E132" i="8"/>
  <c r="F132" i="8" s="1"/>
  <c r="E85" i="8"/>
  <c r="F85" i="8" s="1"/>
  <c r="E110" i="8"/>
  <c r="F110" i="8" s="1"/>
  <c r="E16" i="8"/>
  <c r="F16" i="8" s="1"/>
  <c r="E17" i="8"/>
  <c r="F17" i="8" s="1"/>
  <c r="E43" i="8"/>
  <c r="F43" i="8" s="1"/>
  <c r="E68" i="8"/>
  <c r="F68" i="8" s="1"/>
  <c r="E140" i="8"/>
  <c r="F140" i="8" s="1"/>
  <c r="E126" i="8"/>
  <c r="F126" i="8" s="1"/>
  <c r="E84" i="8"/>
  <c r="F84" i="8" s="1"/>
  <c r="E89" i="8"/>
  <c r="F89" i="8" s="1"/>
  <c r="E44" i="8"/>
  <c r="F44" i="8" s="1"/>
  <c r="E23" i="8"/>
  <c r="F23" i="8" s="1"/>
  <c r="E47" i="8"/>
  <c r="F47" i="8" s="1"/>
  <c r="E71" i="8"/>
  <c r="F71" i="8" s="1"/>
  <c r="E95" i="8"/>
  <c r="F95" i="8" s="1"/>
  <c r="E119" i="8"/>
  <c r="F119" i="8" s="1"/>
  <c r="E143" i="8"/>
  <c r="F143" i="8" s="1"/>
  <c r="E99" i="8"/>
  <c r="F99" i="8" s="1"/>
  <c r="E102" i="8"/>
  <c r="F102" i="8" s="1"/>
  <c r="E107" i="8"/>
  <c r="F107" i="8" s="1"/>
  <c r="E37" i="8"/>
  <c r="F37" i="8" s="1"/>
  <c r="E86" i="8"/>
  <c r="F86" i="8" s="1"/>
  <c r="E111" i="8"/>
  <c r="F111" i="8" s="1"/>
  <c r="E41" i="8"/>
  <c r="F41" i="8" s="1"/>
  <c r="E144" i="8"/>
  <c r="F144" i="8" s="1"/>
  <c r="E49" i="8"/>
  <c r="F49" i="8" s="1"/>
  <c r="E73" i="8"/>
  <c r="F73" i="8" s="1"/>
  <c r="E121" i="8"/>
  <c r="F121" i="8" s="1"/>
  <c r="E145" i="8"/>
  <c r="F145" i="8" s="1"/>
  <c r="E50" i="8"/>
  <c r="F50" i="8" s="1"/>
  <c r="E98" i="8"/>
  <c r="F98" i="8" s="1"/>
  <c r="E123" i="8"/>
  <c r="F123" i="8" s="1"/>
  <c r="E150" i="8"/>
  <c r="F150" i="8" s="1"/>
  <c r="E11" i="8"/>
  <c r="F11" i="8" s="1"/>
  <c r="E13" i="8"/>
  <c r="F13" i="8" s="1"/>
  <c r="E62" i="8"/>
  <c r="F62" i="8" s="1"/>
  <c r="E87" i="8"/>
  <c r="F87" i="8" s="1"/>
  <c r="E136" i="8"/>
  <c r="F136" i="8" s="1"/>
  <c r="E25" i="8"/>
  <c r="F25" i="8" s="1"/>
  <c r="E97" i="8"/>
  <c r="F97" i="8" s="1"/>
  <c r="E26" i="8"/>
  <c r="F26" i="8" s="1"/>
  <c r="E146" i="8"/>
  <c r="F146" i="8" s="1"/>
  <c r="E83" i="8"/>
  <c r="F83" i="8" s="1"/>
  <c r="E109" i="8"/>
  <c r="F109" i="8" s="1"/>
  <c r="E40" i="8"/>
  <c r="F40" i="8" s="1"/>
  <c r="E2" i="8"/>
  <c r="F2" i="8" s="1"/>
  <c r="E74" i="8"/>
  <c r="F74" i="8" s="1"/>
  <c r="E54" i="8"/>
  <c r="F54" i="8" s="1"/>
  <c r="E36" i="8"/>
  <c r="F36" i="8" s="1"/>
  <c r="E134" i="8"/>
  <c r="F134" i="8" s="1"/>
  <c r="E65" i="8"/>
  <c r="F65" i="8" s="1"/>
  <c r="E3" i="8"/>
  <c r="F3" i="8" s="1"/>
  <c r="E27" i="8"/>
  <c r="F27" i="8" s="1"/>
  <c r="E51" i="8"/>
  <c r="F51" i="8" s="1"/>
  <c r="E75" i="8"/>
  <c r="F75" i="8" s="1"/>
  <c r="E130" i="8"/>
  <c r="F130" i="8" s="1"/>
  <c r="E61" i="8"/>
  <c r="F61" i="8" s="1"/>
  <c r="E135" i="8"/>
  <c r="F135" i="8" s="1"/>
  <c r="E5" i="8"/>
  <c r="F5" i="8" s="1"/>
  <c r="E53" i="8"/>
  <c r="F53" i="8" s="1"/>
  <c r="E77" i="8"/>
  <c r="F77" i="8" s="1"/>
  <c r="E101" i="8"/>
  <c r="F101" i="8" s="1"/>
  <c r="E125" i="8"/>
  <c r="F125" i="8" s="1"/>
  <c r="E149" i="8"/>
  <c r="F149" i="8" s="1"/>
  <c r="E6" i="8"/>
  <c r="F6" i="8" s="1"/>
  <c r="E78" i="8"/>
  <c r="F78" i="8" s="1"/>
  <c r="E35" i="8"/>
  <c r="F35" i="8" s="1"/>
  <c r="E108" i="8"/>
  <c r="F108" i="8" s="1"/>
  <c r="E133" i="8"/>
  <c r="F133" i="8" s="1"/>
  <c r="E15" i="8"/>
  <c r="F15" i="8" s="1"/>
  <c r="E112" i="8"/>
  <c r="F112" i="8" s="1"/>
  <c r="E29" i="8"/>
  <c r="F29" i="8" s="1"/>
  <c r="E30" i="8"/>
  <c r="F30" i="8" s="1"/>
  <c r="E106" i="8"/>
  <c r="F106" i="8" s="1"/>
  <c r="E12" i="8"/>
  <c r="F12" i="8" s="1"/>
  <c r="E14" i="8"/>
  <c r="F14" i="8" s="1"/>
  <c r="E63" i="8"/>
  <c r="F63" i="8" s="1"/>
  <c r="E88" i="8"/>
  <c r="F88" i="8" s="1"/>
  <c r="E137" i="8"/>
  <c r="F137" i="8" s="1"/>
  <c r="E32" i="8"/>
  <c r="F32" i="8" s="1"/>
  <c r="E80" i="8"/>
  <c r="F80" i="8" s="1"/>
  <c r="E104" i="8"/>
  <c r="F104" i="8" s="1"/>
  <c r="E9" i="8"/>
  <c r="F9" i="8" s="1"/>
  <c r="E57" i="8"/>
  <c r="F57" i="8" s="1"/>
  <c r="E105" i="8"/>
  <c r="F105" i="8" s="1"/>
  <c r="E10" i="8"/>
  <c r="F10" i="8" s="1"/>
  <c r="E56" i="8"/>
  <c r="F56" i="8" s="1"/>
  <c r="E128" i="8"/>
  <c r="F128" i="8" s="1"/>
  <c r="E33" i="8"/>
  <c r="F33" i="8" s="1"/>
  <c r="E81" i="8"/>
  <c r="F81" i="8" s="1"/>
  <c r="E129" i="8"/>
  <c r="F129" i="8" s="1"/>
  <c r="E34" i="8"/>
  <c r="F34" i="8" s="1"/>
  <c r="E58" i="8"/>
  <c r="F58" i="8" s="1"/>
  <c r="E59" i="8"/>
  <c r="F59" i="8" s="1"/>
  <c r="E60" i="8"/>
  <c r="F60" i="8" s="1"/>
  <c r="E38" i="8"/>
  <c r="F38" i="8" s="1"/>
  <c r="E39" i="8"/>
  <c r="F39" i="8" s="1"/>
  <c r="E64" i="8"/>
  <c r="F64" i="8" s="1"/>
  <c r="E113" i="8"/>
  <c r="F113" i="8" s="1"/>
  <c r="E8" i="8"/>
  <c r="F8" i="8" s="1"/>
  <c r="E151" i="8"/>
  <c r="F151" i="8" s="1"/>
  <c r="E127" i="8"/>
  <c r="F127" i="8" s="1"/>
  <c r="E103" i="8"/>
  <c r="F103" i="8" s="1"/>
  <c r="E79" i="8"/>
  <c r="F79" i="8" s="1"/>
  <c r="E55" i="8"/>
  <c r="F55" i="8" s="1"/>
  <c r="E31" i="8"/>
  <c r="F31" i="8" s="1"/>
  <c r="E7" i="8"/>
  <c r="F7" i="8" s="1"/>
  <c r="E148" i="8"/>
  <c r="F148" i="8" s="1"/>
  <c r="E124" i="8"/>
  <c r="F124" i="8" s="1"/>
  <c r="E100" i="8"/>
  <c r="F100" i="8" s="1"/>
  <c r="E76" i="8"/>
  <c r="F76" i="8" s="1"/>
  <c r="E52" i="8"/>
  <c r="F52" i="8" s="1"/>
  <c r="E28" i="8"/>
  <c r="F28" i="8" s="1"/>
  <c r="E4" i="8"/>
  <c r="F4" i="8" s="1"/>
  <c r="E120" i="8"/>
  <c r="F120" i="8" s="1"/>
  <c r="E96" i="8"/>
  <c r="F96" i="8" s="1"/>
  <c r="E72" i="8"/>
  <c r="F72" i="8" s="1"/>
  <c r="E48" i="8"/>
  <c r="F48" i="8" s="1"/>
  <c r="E24" i="8"/>
  <c r="F24" i="8" s="1"/>
  <c r="E142" i="8"/>
  <c r="F142" i="8" s="1"/>
  <c r="E94" i="8"/>
  <c r="F94" i="8" s="1"/>
  <c r="E70" i="8"/>
  <c r="F70" i="8" s="1"/>
  <c r="E46" i="8"/>
  <c r="F46" i="8" s="1"/>
  <c r="E22" i="8"/>
  <c r="F22" i="8" s="1"/>
  <c r="E118" i="8"/>
  <c r="F118" i="8" s="1"/>
  <c r="E141" i="8"/>
  <c r="F141" i="8" s="1"/>
  <c r="E117" i="8"/>
  <c r="F117" i="8" s="1"/>
  <c r="E93" i="8"/>
  <c r="F93" i="8" s="1"/>
  <c r="E69" i="8"/>
  <c r="F69" i="8" s="1"/>
  <c r="E45" i="8"/>
  <c r="F45" i="8" s="1"/>
  <c r="E21" i="8"/>
  <c r="F21" i="8" s="1"/>
  <c r="E20" i="8"/>
  <c r="F20" i="8" s="1"/>
  <c r="E138" i="8"/>
  <c r="F138" i="8" s="1"/>
  <c r="E114" i="8"/>
  <c r="F114" i="8" s="1"/>
  <c r="E90" i="8"/>
  <c r="F90" i="8" s="1"/>
  <c r="E66" i="8"/>
  <c r="F66" i="8" s="1"/>
  <c r="E42" i="8"/>
  <c r="F42" i="8" s="1"/>
  <c r="E206" i="2"/>
  <c r="G206" i="2" s="1"/>
  <c r="E222" i="2"/>
  <c r="G222" i="2" s="1"/>
  <c r="E9" i="2"/>
  <c r="H9" i="2" s="1"/>
  <c r="E190" i="2"/>
  <c r="H190" i="2" s="1"/>
  <c r="E25" i="2"/>
  <c r="G25" i="2" s="1"/>
  <c r="E26" i="2"/>
  <c r="H26" i="2" s="1"/>
  <c r="E186" i="2"/>
  <c r="H186" i="2" s="1"/>
  <c r="E161" i="2"/>
  <c r="G161" i="2" s="1"/>
  <c r="E73" i="2"/>
  <c r="G73" i="2" s="1"/>
  <c r="E196" i="2"/>
  <c r="G196" i="2" s="1"/>
  <c r="E117" i="2"/>
  <c r="G117" i="2" s="1"/>
  <c r="E102" i="2"/>
  <c r="G102" i="2" s="1"/>
  <c r="E111" i="2"/>
  <c r="H111" i="2" s="1"/>
  <c r="E122" i="2"/>
  <c r="H122" i="2" s="1"/>
  <c r="E126" i="2"/>
  <c r="H126" i="2" s="1"/>
  <c r="E89" i="2"/>
  <c r="F89" i="2" s="1"/>
  <c r="E230" i="2"/>
  <c r="G230" i="2" s="1"/>
  <c r="E177" i="2"/>
  <c r="F177" i="2" s="1"/>
  <c r="E143" i="2"/>
  <c r="F143" i="2" s="1"/>
  <c r="E50" i="2"/>
  <c r="F50" i="2" s="1"/>
  <c r="E238" i="2"/>
  <c r="G238" i="2" s="1"/>
  <c r="E101" i="2"/>
  <c r="G101" i="2" s="1"/>
  <c r="E100" i="2"/>
  <c r="G100" i="2" s="1"/>
  <c r="E216" i="2"/>
  <c r="F216" i="2" s="1"/>
  <c r="E129" i="2"/>
  <c r="F129" i="2" s="1"/>
  <c r="E98" i="2"/>
  <c r="H98" i="2" s="1"/>
  <c r="E20" i="2"/>
  <c r="F20" i="2" s="1"/>
  <c r="E136" i="2"/>
  <c r="H136" i="2" s="1"/>
  <c r="E210" i="2"/>
  <c r="F210" i="2" s="1"/>
  <c r="E235" i="2"/>
  <c r="F235" i="2" s="1"/>
  <c r="E169" i="2"/>
  <c r="G169" i="2" s="1"/>
  <c r="E175" i="2"/>
  <c r="H175" i="2" s="1"/>
  <c r="F213" i="2"/>
  <c r="F204" i="2"/>
  <c r="H176" i="2"/>
  <c r="F205" i="2"/>
  <c r="F203" i="2"/>
  <c r="G229" i="2"/>
  <c r="G81" i="2"/>
  <c r="H155" i="2"/>
  <c r="H59" i="2"/>
  <c r="H165" i="2"/>
  <c r="H60" i="2"/>
  <c r="F214" i="2"/>
  <c r="G227" i="2"/>
  <c r="G226" i="2"/>
  <c r="H10" i="2"/>
  <c r="F154" i="2"/>
  <c r="F106" i="2"/>
  <c r="F105" i="2"/>
  <c r="G225" i="2"/>
  <c r="H154" i="2"/>
  <c r="H81" i="2"/>
  <c r="H58" i="2"/>
  <c r="F202" i="2"/>
  <c r="G85" i="2"/>
  <c r="F171" i="2"/>
  <c r="G84" i="2"/>
  <c r="G82" i="2"/>
  <c r="F34" i="2"/>
  <c r="H179" i="2"/>
  <c r="H93" i="2"/>
  <c r="F165" i="2"/>
  <c r="F141" i="2"/>
  <c r="G46" i="2"/>
  <c r="F93" i="2"/>
  <c r="G45" i="2"/>
  <c r="H227" i="2"/>
  <c r="F58" i="2"/>
  <c r="H226" i="2"/>
  <c r="F46" i="2"/>
  <c r="H180" i="2"/>
  <c r="F3" i="2"/>
  <c r="H178" i="2"/>
  <c r="G142" i="2"/>
  <c r="G35" i="2"/>
  <c r="G34" i="2"/>
  <c r="H181" i="2"/>
  <c r="F215" i="2"/>
  <c r="G237" i="2"/>
  <c r="F201" i="2"/>
  <c r="H44" i="2"/>
  <c r="G180" i="2"/>
  <c r="G37" i="2"/>
  <c r="H37" i="2"/>
  <c r="F170" i="2"/>
  <c r="F45" i="2"/>
  <c r="G179" i="2"/>
  <c r="G36" i="2"/>
  <c r="H157" i="2"/>
  <c r="H36" i="2"/>
  <c r="G236" i="2"/>
  <c r="G68" i="2"/>
  <c r="G141" i="2"/>
  <c r="G16" i="2"/>
  <c r="H152" i="2"/>
  <c r="F153" i="2"/>
  <c r="G13" i="2"/>
  <c r="H118" i="2"/>
  <c r="F152" i="2"/>
  <c r="F21" i="2"/>
  <c r="G12" i="2"/>
  <c r="F5" i="2"/>
  <c r="G128" i="2"/>
  <c r="H249" i="2"/>
  <c r="H116" i="2"/>
  <c r="F251" i="2"/>
  <c r="H242" i="2"/>
  <c r="H115" i="2"/>
  <c r="F212" i="2"/>
  <c r="G153" i="2"/>
  <c r="G15" i="2"/>
  <c r="F250" i="2"/>
  <c r="F116" i="2"/>
  <c r="F2" i="2"/>
  <c r="H237" i="2"/>
  <c r="H108" i="2"/>
  <c r="G140" i="2"/>
  <c r="F249" i="2"/>
  <c r="F115" i="2"/>
  <c r="G251" i="2"/>
  <c r="F44" i="2"/>
  <c r="F43" i="2"/>
  <c r="G250" i="2"/>
  <c r="H229" i="2"/>
  <c r="F108" i="2"/>
  <c r="G91" i="2"/>
  <c r="H228" i="2"/>
  <c r="H105" i="2"/>
  <c r="G150" i="2"/>
  <c r="G197" i="2"/>
  <c r="G147" i="2"/>
  <c r="G242" i="2"/>
  <c r="H47" i="2"/>
  <c r="F246" i="2"/>
  <c r="F150" i="2"/>
  <c r="F99" i="2"/>
  <c r="G77" i="2"/>
  <c r="F245" i="2"/>
  <c r="F200" i="2"/>
  <c r="F149" i="2"/>
  <c r="F35" i="2"/>
  <c r="G228" i="2"/>
  <c r="G178" i="2"/>
  <c r="G130" i="2"/>
  <c r="G21" i="2"/>
  <c r="H225" i="2"/>
  <c r="H156" i="2"/>
  <c r="H245" i="2"/>
  <c r="H215" i="2"/>
  <c r="F195" i="2"/>
  <c r="H213" i="2"/>
  <c r="F18" i="2"/>
  <c r="G170" i="2"/>
  <c r="G125" i="2"/>
  <c r="G11" i="2"/>
  <c r="H212" i="2"/>
  <c r="H151" i="2"/>
  <c r="F198" i="2"/>
  <c r="F147" i="2"/>
  <c r="H217" i="2"/>
  <c r="F17" i="2"/>
  <c r="G10" i="2"/>
  <c r="F53" i="2"/>
  <c r="H53" i="2"/>
  <c r="F128" i="2"/>
  <c r="F16" i="2"/>
  <c r="G123" i="2"/>
  <c r="G61" i="2"/>
  <c r="H205" i="2"/>
  <c r="H149" i="2"/>
  <c r="F239" i="2"/>
  <c r="F67" i="2"/>
  <c r="F15" i="2"/>
  <c r="G60" i="2"/>
  <c r="H204" i="2"/>
  <c r="H146" i="2"/>
  <c r="H77" i="2"/>
  <c r="H246" i="2"/>
  <c r="F125" i="2"/>
  <c r="F13" i="2"/>
  <c r="G59" i="2"/>
  <c r="H203" i="2"/>
  <c r="H74" i="2"/>
  <c r="H19" i="2"/>
  <c r="G173" i="2"/>
  <c r="H214" i="2"/>
  <c r="F123" i="2"/>
  <c r="F12" i="2"/>
  <c r="G157" i="2"/>
  <c r="H202" i="2"/>
  <c r="H70" i="2"/>
  <c r="H18" i="2"/>
  <c r="F176" i="2"/>
  <c r="F61" i="2"/>
  <c r="F11" i="2"/>
  <c r="G156" i="2"/>
  <c r="H201" i="2"/>
  <c r="H132" i="2"/>
  <c r="F146" i="2"/>
  <c r="H43" i="2"/>
  <c r="F19" i="2"/>
  <c r="G155" i="2"/>
  <c r="H200" i="2"/>
  <c r="H131" i="2"/>
  <c r="F118" i="2"/>
  <c r="G99" i="2"/>
  <c r="G47" i="2"/>
  <c r="H130" i="2"/>
  <c r="G241" i="2"/>
  <c r="H241" i="2"/>
  <c r="H193" i="2"/>
  <c r="G193" i="2"/>
  <c r="F193" i="2"/>
  <c r="G145" i="2"/>
  <c r="H145" i="2"/>
  <c r="F145" i="2"/>
  <c r="H192" i="2"/>
  <c r="G192" i="2"/>
  <c r="F192" i="2"/>
  <c r="H144" i="2"/>
  <c r="G144" i="2"/>
  <c r="H96" i="2"/>
  <c r="F96" i="2"/>
  <c r="G96" i="2"/>
  <c r="H24" i="2"/>
  <c r="G24" i="2"/>
  <c r="F24" i="2"/>
  <c r="G162" i="2"/>
  <c r="H162" i="2"/>
  <c r="G138" i="2"/>
  <c r="H138" i="2"/>
  <c r="F138" i="2"/>
  <c r="G114" i="2"/>
  <c r="H114" i="2"/>
  <c r="F114" i="2"/>
  <c r="G90" i="2"/>
  <c r="H90" i="2"/>
  <c r="G42" i="2"/>
  <c r="F42" i="2"/>
  <c r="H42" i="2"/>
  <c r="G209" i="2"/>
  <c r="F209" i="2"/>
  <c r="H209" i="2"/>
  <c r="G113" i="2"/>
  <c r="H113" i="2"/>
  <c r="F113" i="2"/>
  <c r="G41" i="2"/>
  <c r="H41" i="2"/>
  <c r="F41" i="2"/>
  <c r="F208" i="2"/>
  <c r="G208" i="2"/>
  <c r="H208" i="2"/>
  <c r="G160" i="2"/>
  <c r="H160" i="2"/>
  <c r="F160" i="2"/>
  <c r="G88" i="2"/>
  <c r="H88" i="2"/>
  <c r="G40" i="2"/>
  <c r="F40" i="2"/>
  <c r="H40" i="2"/>
  <c r="F183" i="2"/>
  <c r="H183" i="2"/>
  <c r="G135" i="2"/>
  <c r="H135" i="2"/>
  <c r="F135" i="2"/>
  <c r="F90" i="2"/>
  <c r="G158" i="2"/>
  <c r="F158" i="2"/>
  <c r="H158" i="2"/>
  <c r="G231" i="2"/>
  <c r="G183" i="2"/>
  <c r="F88" i="2"/>
  <c r="H17" i="2"/>
  <c r="H231" i="2"/>
  <c r="G217" i="2"/>
  <c r="F121" i="2"/>
  <c r="G121" i="2"/>
  <c r="H121" i="2"/>
  <c r="H240" i="2"/>
  <c r="G240" i="2"/>
  <c r="H168" i="2"/>
  <c r="F168" i="2"/>
  <c r="H120" i="2"/>
  <c r="F120" i="2"/>
  <c r="G120" i="2"/>
  <c r="H72" i="2"/>
  <c r="F72" i="2"/>
  <c r="G72" i="2"/>
  <c r="H48" i="2"/>
  <c r="F48" i="2"/>
  <c r="G48" i="2"/>
  <c r="G234" i="2"/>
  <c r="F234" i="2"/>
  <c r="G66" i="2"/>
  <c r="H66" i="2"/>
  <c r="G233" i="2"/>
  <c r="F233" i="2"/>
  <c r="G185" i="2"/>
  <c r="F185" i="2"/>
  <c r="G137" i="2"/>
  <c r="H137" i="2"/>
  <c r="F137" i="2"/>
  <c r="F241" i="2"/>
  <c r="F184" i="2"/>
  <c r="H184" i="2"/>
  <c r="H112" i="2"/>
  <c r="G112" i="2"/>
  <c r="F112" i="2"/>
  <c r="F64" i="2"/>
  <c r="H64" i="2"/>
  <c r="F240" i="2"/>
  <c r="F207" i="2"/>
  <c r="G207" i="2"/>
  <c r="H207" i="2"/>
  <c r="F159" i="2"/>
  <c r="H159" i="2"/>
  <c r="G159" i="2"/>
  <c r="G87" i="2"/>
  <c r="G39" i="2"/>
  <c r="F39" i="2"/>
  <c r="H39" i="2"/>
  <c r="F87" i="2"/>
  <c r="H119" i="2"/>
  <c r="G119" i="2"/>
  <c r="H248" i="2"/>
  <c r="G248" i="2"/>
  <c r="H224" i="2"/>
  <c r="F224" i="2"/>
  <c r="G224" i="2"/>
  <c r="F104" i="2"/>
  <c r="G104" i="2"/>
  <c r="F80" i="2"/>
  <c r="G80" i="2"/>
  <c r="F8" i="2"/>
  <c r="G8" i="2"/>
  <c r="G110" i="2"/>
  <c r="H110" i="2"/>
  <c r="G86" i="2"/>
  <c r="H86" i="2"/>
  <c r="G62" i="2"/>
  <c r="F62" i="2"/>
  <c r="G38" i="2"/>
  <c r="H38" i="2"/>
  <c r="G14" i="2"/>
  <c r="F86" i="2"/>
  <c r="G239" i="2"/>
  <c r="H71" i="2"/>
  <c r="F223" i="2"/>
  <c r="H223" i="2"/>
  <c r="G223" i="2"/>
  <c r="I223" i="2" s="1"/>
  <c r="F199" i="2"/>
  <c r="H199" i="2"/>
  <c r="F127" i="2"/>
  <c r="H127" i="2"/>
  <c r="F79" i="2"/>
  <c r="G79" i="2"/>
  <c r="F55" i="2"/>
  <c r="H55" i="2"/>
  <c r="G55" i="2"/>
  <c r="F31" i="2"/>
  <c r="H31" i="2"/>
  <c r="F7" i="2"/>
  <c r="F110" i="2"/>
  <c r="F70" i="2"/>
  <c r="G31" i="2"/>
  <c r="H198" i="2"/>
  <c r="G174" i="2"/>
  <c r="H174" i="2"/>
  <c r="G78" i="2"/>
  <c r="F78" i="2"/>
  <c r="H30" i="2"/>
  <c r="F30" i="2"/>
  <c r="G6" i="2"/>
  <c r="H6" i="2"/>
  <c r="F6" i="2"/>
  <c r="G30" i="2"/>
  <c r="G151" i="2"/>
  <c r="H236" i="2"/>
  <c r="H191" i="2"/>
  <c r="G191" i="2"/>
  <c r="F191" i="2"/>
  <c r="H167" i="2"/>
  <c r="F71" i="2"/>
  <c r="F23" i="2"/>
  <c r="H23" i="2"/>
  <c r="F14" i="2"/>
  <c r="H166" i="2"/>
  <c r="G166" i="2"/>
  <c r="F22" i="2"/>
  <c r="H22" i="2"/>
  <c r="H95" i="2"/>
  <c r="G95" i="2"/>
  <c r="I95" i="2" s="1"/>
  <c r="H14" i="2"/>
  <c r="H188" i="2"/>
  <c r="G188" i="2"/>
  <c r="H164" i="2"/>
  <c r="G164" i="2"/>
  <c r="H140" i="2"/>
  <c r="F92" i="2"/>
  <c r="H92" i="2"/>
  <c r="H68" i="2"/>
  <c r="F167" i="2"/>
  <c r="G94" i="2"/>
  <c r="H142" i="2"/>
  <c r="F211" i="2"/>
  <c r="G211" i="2"/>
  <c r="H187" i="2"/>
  <c r="G187" i="2"/>
  <c r="H163" i="2"/>
  <c r="G163" i="2"/>
  <c r="H139" i="2"/>
  <c r="G139" i="2"/>
  <c r="H67" i="2"/>
  <c r="F166" i="2"/>
  <c r="F91" i="2"/>
  <c r="H173" i="2"/>
  <c r="H197" i="2"/>
  <c r="H29" i="2"/>
  <c r="F244" i="2"/>
  <c r="H244" i="2"/>
  <c r="G244" i="2"/>
  <c r="F172" i="2"/>
  <c r="H172" i="2"/>
  <c r="F124" i="2"/>
  <c r="H124" i="2"/>
  <c r="F76" i="2"/>
  <c r="H76" i="2"/>
  <c r="F28" i="2"/>
  <c r="H28" i="2"/>
  <c r="G28" i="2"/>
  <c r="F29" i="2"/>
  <c r="H243" i="2"/>
  <c r="G243" i="2"/>
  <c r="H219" i="2"/>
  <c r="G219" i="2"/>
  <c r="H195" i="2"/>
  <c r="H171" i="2"/>
  <c r="H75" i="2"/>
  <c r="F75" i="2"/>
  <c r="H27" i="2"/>
  <c r="G27" i="2"/>
  <c r="H3" i="2"/>
  <c r="F27" i="2"/>
  <c r="G74" i="2"/>
  <c r="H221" i="2"/>
  <c r="H5" i="2"/>
  <c r="F220" i="2"/>
  <c r="H220" i="2"/>
  <c r="G220" i="2"/>
  <c r="F148" i="2"/>
  <c r="H148" i="2"/>
  <c r="F52" i="2"/>
  <c r="H52" i="2"/>
  <c r="G52" i="2"/>
  <c r="F4" i="2"/>
  <c r="H4" i="2"/>
  <c r="H218" i="2"/>
  <c r="G218" i="2"/>
  <c r="F221" i="2"/>
  <c r="F133" i="2"/>
  <c r="G109" i="2"/>
  <c r="F132" i="2"/>
  <c r="H85" i="2"/>
  <c r="H84" i="2"/>
  <c r="G133" i="2"/>
  <c r="G106" i="2"/>
  <c r="F181" i="2"/>
  <c r="H109" i="2"/>
  <c r="H82" i="2"/>
  <c r="G194" i="2" l="1"/>
  <c r="F51" i="2"/>
  <c r="F247" i="2"/>
  <c r="G51" i="2"/>
  <c r="F33" i="2"/>
  <c r="H2" i="2"/>
  <c r="G189" i="2"/>
  <c r="H194" i="2"/>
  <c r="H7" i="2"/>
  <c r="I7" i="2" s="1"/>
  <c r="F189" i="2"/>
  <c r="G33" i="2"/>
  <c r="I33" i="2" s="1"/>
  <c r="I243" i="2"/>
  <c r="F134" i="2"/>
  <c r="H65" i="2"/>
  <c r="F63" i="2"/>
  <c r="H134" i="2"/>
  <c r="G49" i="2"/>
  <c r="G65" i="2"/>
  <c r="I65" i="2" s="1"/>
  <c r="H230" i="2"/>
  <c r="F56" i="2"/>
  <c r="H54" i="2"/>
  <c r="F83" i="2"/>
  <c r="H57" i="2"/>
  <c r="G232" i="2"/>
  <c r="I232" i="2" s="1"/>
  <c r="F232" i="2"/>
  <c r="F54" i="2"/>
  <c r="H182" i="2"/>
  <c r="F49" i="2"/>
  <c r="F182" i="2"/>
  <c r="G97" i="2"/>
  <c r="H97" i="2"/>
  <c r="F32" i="2"/>
  <c r="H107" i="2"/>
  <c r="G56" i="2"/>
  <c r="G32" i="2"/>
  <c r="F107" i="2"/>
  <c r="H103" i="2"/>
  <c r="G83" i="2"/>
  <c r="G103" i="2"/>
  <c r="H63" i="2"/>
  <c r="F57" i="2"/>
  <c r="I171" i="2"/>
  <c r="I165" i="2"/>
  <c r="H94" i="2"/>
  <c r="I94" i="2" s="1"/>
  <c r="G131" i="2"/>
  <c r="I131" i="2" s="1"/>
  <c r="F69" i="2"/>
  <c r="I48" i="2"/>
  <c r="G69" i="2"/>
  <c r="G247" i="2"/>
  <c r="I62" i="2"/>
  <c r="F206" i="2"/>
  <c r="F117" i="2"/>
  <c r="I145" i="2"/>
  <c r="F73" i="2"/>
  <c r="I233" i="2"/>
  <c r="I112" i="2"/>
  <c r="I204" i="2"/>
  <c r="I188" i="2"/>
  <c r="F98" i="2"/>
  <c r="F111" i="2"/>
  <c r="G111" i="2"/>
  <c r="I111" i="2" s="1"/>
  <c r="H73" i="2"/>
  <c r="I135" i="2"/>
  <c r="G50" i="2"/>
  <c r="H102" i="2"/>
  <c r="F102" i="2"/>
  <c r="I189" i="2"/>
  <c r="I176" i="2"/>
  <c r="F190" i="2"/>
  <c r="G9" i="2"/>
  <c r="G190" i="2"/>
  <c r="F222" i="2"/>
  <c r="H222" i="2"/>
  <c r="G186" i="2"/>
  <c r="F136" i="2"/>
  <c r="G136" i="2"/>
  <c r="F9" i="2"/>
  <c r="G235" i="2"/>
  <c r="H235" i="2"/>
  <c r="G129" i="2"/>
  <c r="H25" i="2"/>
  <c r="G175" i="2"/>
  <c r="H210" i="2"/>
  <c r="H206" i="2"/>
  <c r="F25" i="2"/>
  <c r="F175" i="2"/>
  <c r="F186" i="2"/>
  <c r="F230" i="2"/>
  <c r="H169" i="2"/>
  <c r="G210" i="2"/>
  <c r="I162" i="2"/>
  <c r="G98" i="2"/>
  <c r="H129" i="2"/>
  <c r="F169" i="2"/>
  <c r="F26" i="2"/>
  <c r="F196" i="2"/>
  <c r="G177" i="2"/>
  <c r="H161" i="2"/>
  <c r="I105" i="2"/>
  <c r="G20" i="2"/>
  <c r="H20" i="2"/>
  <c r="F161" i="2"/>
  <c r="H196" i="2"/>
  <c r="I239" i="2"/>
  <c r="G26" i="2"/>
  <c r="I120" i="2"/>
  <c r="I44" i="2"/>
  <c r="H117" i="2"/>
  <c r="F126" i="2"/>
  <c r="I213" i="2"/>
  <c r="F101" i="2"/>
  <c r="G143" i="2"/>
  <c r="G126" i="2"/>
  <c r="H177" i="2"/>
  <c r="F122" i="2"/>
  <c r="I139" i="2"/>
  <c r="H143" i="2"/>
  <c r="I250" i="2"/>
  <c r="I81" i="2"/>
  <c r="G122" i="2"/>
  <c r="H100" i="2"/>
  <c r="H50" i="2"/>
  <c r="F100" i="2"/>
  <c r="I46" i="2"/>
  <c r="F238" i="2"/>
  <c r="H101" i="2"/>
  <c r="I45" i="2"/>
  <c r="H238" i="2"/>
  <c r="H89" i="2"/>
  <c r="G216" i="2"/>
  <c r="G89" i="2"/>
  <c r="H216" i="2"/>
  <c r="I53" i="2"/>
  <c r="I203" i="2"/>
  <c r="I106" i="2"/>
  <c r="I138" i="2"/>
  <c r="I219" i="2"/>
  <c r="I205" i="2"/>
  <c r="I123" i="2"/>
  <c r="I225" i="2"/>
  <c r="I154" i="2"/>
  <c r="I78" i="2"/>
  <c r="I59" i="2"/>
  <c r="I229" i="2"/>
  <c r="I93" i="2"/>
  <c r="I174" i="2"/>
  <c r="I155" i="2"/>
  <c r="I202" i="2"/>
  <c r="I201" i="2"/>
  <c r="I60" i="2"/>
  <c r="I72" i="2"/>
  <c r="I193" i="2"/>
  <c r="I184" i="2"/>
  <c r="I214" i="2"/>
  <c r="I128" i="2"/>
  <c r="I28" i="2"/>
  <c r="I187" i="2"/>
  <c r="I168" i="2"/>
  <c r="I226" i="2"/>
  <c r="I82" i="2"/>
  <c r="I84" i="2"/>
  <c r="I85" i="2"/>
  <c r="I58" i="2"/>
  <c r="I10" i="2"/>
  <c r="I178" i="2"/>
  <c r="I180" i="2"/>
  <c r="I67" i="2"/>
  <c r="I218" i="2"/>
  <c r="I75" i="2"/>
  <c r="I113" i="2"/>
  <c r="I192" i="2"/>
  <c r="I152" i="2"/>
  <c r="I116" i="2"/>
  <c r="I141" i="2"/>
  <c r="I21" i="2"/>
  <c r="I125" i="2"/>
  <c r="I115" i="2"/>
  <c r="I157" i="2"/>
  <c r="I43" i="2"/>
  <c r="I227" i="2"/>
  <c r="I29" i="2"/>
  <c r="I70" i="2"/>
  <c r="I251" i="2"/>
  <c r="I179" i="2"/>
  <c r="I164" i="2"/>
  <c r="I35" i="2"/>
  <c r="I149" i="2"/>
  <c r="I91" i="2"/>
  <c r="I5" i="2"/>
  <c r="I90" i="2"/>
  <c r="I195" i="2"/>
  <c r="I242" i="2"/>
  <c r="I34" i="2"/>
  <c r="I215" i="2"/>
  <c r="I147" i="2"/>
  <c r="I237" i="2"/>
  <c r="I153" i="2"/>
  <c r="I3" i="2"/>
  <c r="I236" i="2"/>
  <c r="I160" i="2"/>
  <c r="I114" i="2"/>
  <c r="I181" i="2"/>
  <c r="I19" i="2"/>
  <c r="I234" i="2"/>
  <c r="I64" i="2"/>
  <c r="I36" i="2"/>
  <c r="I6" i="2"/>
  <c r="I61" i="2"/>
  <c r="I37" i="2"/>
  <c r="I142" i="2"/>
  <c r="I11" i="2"/>
  <c r="I221" i="2"/>
  <c r="I2" i="2"/>
  <c r="I51" i="2"/>
  <c r="I144" i="2"/>
  <c r="I249" i="2"/>
  <c r="I118" i="2"/>
  <c r="I108" i="2"/>
  <c r="I17" i="2"/>
  <c r="I200" i="2"/>
  <c r="I15" i="2"/>
  <c r="I170" i="2"/>
  <c r="I137" i="2"/>
  <c r="I194" i="2"/>
  <c r="I68" i="2"/>
  <c r="I12" i="2"/>
  <c r="I172" i="2"/>
  <c r="I217" i="2"/>
  <c r="I156" i="2"/>
  <c r="I197" i="2"/>
  <c r="I241" i="2"/>
  <c r="I24" i="2"/>
  <c r="I140" i="2"/>
  <c r="I198" i="2"/>
  <c r="I228" i="2"/>
  <c r="I110" i="2"/>
  <c r="I185" i="2"/>
  <c r="I130" i="2"/>
  <c r="I159" i="2"/>
  <c r="I77" i="2"/>
  <c r="I150" i="2"/>
  <c r="I109" i="2"/>
  <c r="I66" i="2"/>
  <c r="I121" i="2"/>
  <c r="I246" i="2"/>
  <c r="I99" i="2"/>
  <c r="I132" i="2"/>
  <c r="I47" i="2"/>
  <c r="I13" i="2"/>
  <c r="I245" i="2"/>
  <c r="I151" i="2"/>
  <c r="I18" i="2"/>
  <c r="I41" i="2"/>
  <c r="I96" i="2"/>
  <c r="I212" i="2"/>
  <c r="I74" i="2"/>
  <c r="I27" i="2"/>
  <c r="I38" i="2"/>
  <c r="I248" i="2"/>
  <c r="I16" i="2"/>
  <c r="I4" i="2"/>
  <c r="I224" i="2"/>
  <c r="I231" i="2"/>
  <c r="I146" i="2"/>
  <c r="I40" i="2"/>
  <c r="I86" i="2"/>
  <c r="I158" i="2"/>
  <c r="I240" i="2"/>
  <c r="I209" i="2"/>
  <c r="I88" i="2"/>
  <c r="I42" i="2"/>
  <c r="I133" i="2"/>
  <c r="I166" i="2"/>
  <c r="I119" i="2"/>
  <c r="I208" i="2"/>
  <c r="I31" i="2"/>
  <c r="I71" i="2"/>
  <c r="I39" i="2"/>
  <c r="I87" i="2"/>
  <c r="I173" i="2"/>
  <c r="I167" i="2"/>
  <c r="I207" i="2"/>
  <c r="I14" i="2"/>
  <c r="I30" i="2"/>
  <c r="I191" i="2"/>
  <c r="I163" i="2"/>
  <c r="I199" i="2"/>
  <c r="I211" i="2"/>
  <c r="I183" i="2"/>
  <c r="I220" i="2"/>
  <c r="I55" i="2"/>
  <c r="I22" i="2"/>
  <c r="I127" i="2"/>
  <c r="I52" i="2"/>
  <c r="I23" i="2"/>
  <c r="I244" i="2"/>
  <c r="I80" i="2"/>
  <c r="I148" i="2"/>
  <c r="I104" i="2"/>
  <c r="I79" i="2"/>
  <c r="I76" i="2"/>
  <c r="I92" i="2"/>
  <c r="I124" i="2"/>
  <c r="I8" i="2"/>
  <c r="I175" i="2" l="1"/>
  <c r="I57" i="2"/>
  <c r="I134" i="2"/>
  <c r="I69" i="2"/>
  <c r="I54" i="2"/>
  <c r="I49" i="2"/>
  <c r="I247" i="2"/>
  <c r="I83" i="2"/>
  <c r="I32" i="2"/>
  <c r="I56" i="2"/>
  <c r="I97" i="2"/>
  <c r="I182" i="2"/>
  <c r="I230" i="2"/>
  <c r="I63" i="2"/>
  <c r="I103" i="2"/>
  <c r="I25" i="2"/>
  <c r="I117" i="2"/>
  <c r="I107" i="2"/>
  <c r="I169" i="2"/>
  <c r="I98" i="2"/>
  <c r="I143" i="2"/>
  <c r="I26" i="2"/>
  <c r="I206" i="2"/>
  <c r="I126" i="2"/>
  <c r="I20" i="2"/>
  <c r="I73" i="2"/>
  <c r="I102" i="2"/>
  <c r="I100" i="2"/>
  <c r="I136" i="2"/>
  <c r="I50" i="2"/>
  <c r="I222" i="2"/>
  <c r="I129" i="2"/>
  <c r="I190" i="2"/>
  <c r="I161" i="2"/>
  <c r="I235" i="2"/>
  <c r="I9" i="2"/>
  <c r="I177" i="2"/>
  <c r="I196" i="2"/>
  <c r="I186" i="2"/>
  <c r="I122" i="2"/>
  <c r="I210" i="2"/>
  <c r="I238" i="2"/>
  <c r="I216" i="2"/>
  <c r="I89" i="2"/>
  <c r="I10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<sst xmlns="http://schemas.openxmlformats.org/spreadsheetml/2006/main" count="6193" uniqueCount="2687">
  <si>
    <t>CusId</t>
  </si>
  <si>
    <t>FirstName</t>
  </si>
  <si>
    <t>LastName</t>
  </si>
  <si>
    <t>Phone</t>
  </si>
  <si>
    <t>Email</t>
  </si>
  <si>
    <t>OrderId</t>
  </si>
  <si>
    <t>OrderDate</t>
  </si>
  <si>
    <t>ItemCount</t>
  </si>
  <si>
    <t>Subtotal</t>
  </si>
  <si>
    <t>TaxFee</t>
  </si>
  <si>
    <t>ShipFee</t>
  </si>
  <si>
    <t>Discount</t>
  </si>
  <si>
    <t>Total</t>
  </si>
  <si>
    <t>PaymentId</t>
  </si>
  <si>
    <t>TrackNum</t>
  </si>
  <si>
    <t>OrderDetId</t>
  </si>
  <si>
    <t>ProductId</t>
  </si>
  <si>
    <t>Quantity</t>
  </si>
  <si>
    <t>TotalPrice</t>
  </si>
  <si>
    <t>AddressId</t>
  </si>
  <si>
    <t>Street</t>
  </si>
  <si>
    <t>City</t>
  </si>
  <si>
    <t>State</t>
  </si>
  <si>
    <t>ZipCode</t>
  </si>
  <si>
    <t>OrderStat</t>
  </si>
  <si>
    <t>Carrier</t>
  </si>
  <si>
    <t>Notes</t>
  </si>
  <si>
    <t>ShipDate</t>
  </si>
  <si>
    <t>PayId</t>
  </si>
  <si>
    <t>PayMethod</t>
  </si>
  <si>
    <t>CardInfo</t>
  </si>
  <si>
    <t>ReturnId</t>
  </si>
  <si>
    <t>ReturnSt</t>
  </si>
  <si>
    <t>ReturnPr</t>
  </si>
  <si>
    <t>RevId</t>
  </si>
  <si>
    <t>RateId</t>
  </si>
  <si>
    <t>Review</t>
  </si>
  <si>
    <t>ProductNm</t>
  </si>
  <si>
    <t>Category</t>
  </si>
  <si>
    <t>Price</t>
  </si>
  <si>
    <t>RepId</t>
  </si>
  <si>
    <t>RepDate</t>
  </si>
  <si>
    <t>RepAmt</t>
  </si>
  <si>
    <t>StaffId</t>
  </si>
  <si>
    <t>Age</t>
  </si>
  <si>
    <t>4SSN</t>
  </si>
  <si>
    <t>DeptId</t>
  </si>
  <si>
    <t>Salary</t>
  </si>
  <si>
    <t>DepName</t>
  </si>
  <si>
    <t>DepStaff</t>
  </si>
  <si>
    <t>Black Slim Fit Jeans</t>
  </si>
  <si>
    <t>Blue Slim Fit Jeans</t>
  </si>
  <si>
    <t>Gray Slim Fit Jeans</t>
  </si>
  <si>
    <t>Olive Cargo Pants</t>
  </si>
  <si>
    <t>Khaki Cargo Pants</t>
  </si>
  <si>
    <t>Navy Cargo Pants</t>
  </si>
  <si>
    <t>White Crew Neck T-Shirt</t>
  </si>
  <si>
    <t>Black Crew Neck T-Shirt</t>
  </si>
  <si>
    <t>Gray Crew Neck T-Shirt</t>
  </si>
  <si>
    <t>Red Graphic Tee</t>
  </si>
  <si>
    <t>Blue Graphic Tee</t>
  </si>
  <si>
    <t>Black Graphic Tee</t>
  </si>
  <si>
    <t>Olive Polo Shirt</t>
  </si>
  <si>
    <t>Navy Polo Shirt</t>
  </si>
  <si>
    <t>White Polo Shirt</t>
  </si>
  <si>
    <t>Black Bomber Jacket</t>
  </si>
  <si>
    <t>Olive Bomber Jacket</t>
  </si>
  <si>
    <t>Navy Bomber Jacket</t>
  </si>
  <si>
    <t>Black Hoodie</t>
  </si>
  <si>
    <t>Gray Hoodie</t>
  </si>
  <si>
    <t>Navy Hoodie</t>
  </si>
  <si>
    <t>White Hoodie</t>
  </si>
  <si>
    <t>Beige Cardigan</t>
  </si>
  <si>
    <t>Gray Cardigan</t>
  </si>
  <si>
    <t>Black Cardigan</t>
  </si>
  <si>
    <t>Red Flannel Shirt</t>
  </si>
  <si>
    <t>Blue Flannel Shirt</t>
  </si>
  <si>
    <t>Green Flannel Shirt</t>
  </si>
  <si>
    <t>Black Leather Jacket</t>
  </si>
  <si>
    <t>Brown Leather Jacket</t>
  </si>
  <si>
    <t>Tan Leather Jacket</t>
  </si>
  <si>
    <t>Light Blue Denim Jacket</t>
  </si>
  <si>
    <t>Dark Blue Denim Jacket</t>
  </si>
  <si>
    <t>Black Denim Jacket</t>
  </si>
  <si>
    <t>Navy Chinos</t>
  </si>
  <si>
    <t>Khaki Chinos</t>
  </si>
  <si>
    <t>Olive Chinos</t>
  </si>
  <si>
    <t>White Dress Shirt</t>
  </si>
  <si>
    <t>Blue Dress Shirt</t>
  </si>
  <si>
    <t>Black Dress Shirt</t>
  </si>
  <si>
    <t>Gray Sweatpants</t>
  </si>
  <si>
    <t>Black Sweatpants</t>
  </si>
  <si>
    <t>Navy Sweatpants</t>
  </si>
  <si>
    <t>Olive Windbreaker</t>
  </si>
  <si>
    <t>Gray Windbreaker</t>
  </si>
  <si>
    <t>Blue Windbreaker</t>
  </si>
  <si>
    <t>Black Track Jacket</t>
  </si>
  <si>
    <t>Red Track Jacket</t>
  </si>
  <si>
    <t>White Track Jacket</t>
  </si>
  <si>
    <t>Gray V-Neck T-Shirt</t>
  </si>
  <si>
    <t>Black V-Neck T-Shirt</t>
  </si>
  <si>
    <t>White V-Neck T-Shirt</t>
  </si>
  <si>
    <t>Burgundy Blazer</t>
  </si>
  <si>
    <t>Navy Blazer</t>
  </si>
  <si>
    <t>Gray Blazer</t>
  </si>
  <si>
    <t>Black Puffer Jacket</t>
  </si>
  <si>
    <t>Olive Puffer Jacket</t>
  </si>
  <si>
    <t>Navy Puffer Jacket</t>
  </si>
  <si>
    <t>Black Trench Coat</t>
  </si>
  <si>
    <t>Tan Trench Coat</t>
  </si>
  <si>
    <t>Gray Trench Coat</t>
  </si>
  <si>
    <t>Black Peacoat</t>
  </si>
  <si>
    <t>Navy Peacoat</t>
  </si>
  <si>
    <t>Gray Peacoat</t>
  </si>
  <si>
    <t>Black Beanie</t>
  </si>
  <si>
    <t>Gray Beanie</t>
  </si>
  <si>
    <t>Red Beanie</t>
  </si>
  <si>
    <t>Navy Baseball Cap</t>
  </si>
  <si>
    <t>Black Baseball Cap</t>
  </si>
  <si>
    <t>White Baseball Cap</t>
  </si>
  <si>
    <t>Olive Utility Vest</t>
  </si>
  <si>
    <t>Khaki Utility Vest</t>
  </si>
  <si>
    <t>Black Utility Vest</t>
  </si>
  <si>
    <t>Blue Swim Shorts</t>
  </si>
  <si>
    <t>Red Swim Shorts</t>
  </si>
  <si>
    <t>Black Swim Shorts</t>
  </si>
  <si>
    <t>Black Belt</t>
  </si>
  <si>
    <t>Brown Belt</t>
  </si>
  <si>
    <t>Tan Belt</t>
  </si>
  <si>
    <t>White Sneakers</t>
  </si>
  <si>
    <t>Black Sneakers</t>
  </si>
  <si>
    <t>Navy Sneakers</t>
  </si>
  <si>
    <t>Olive Parka</t>
  </si>
  <si>
    <t>Black Parka</t>
  </si>
  <si>
    <t>Navy Parka</t>
  </si>
  <si>
    <t>Black Joggers</t>
  </si>
  <si>
    <t>Gray Joggers</t>
  </si>
  <si>
    <t>Navy Joggers</t>
  </si>
  <si>
    <t>Red Sweatshirt</t>
  </si>
  <si>
    <t>Gray Sweatshirt</t>
  </si>
  <si>
    <t>Black Sweatshirt</t>
  </si>
  <si>
    <t>White Tank Top</t>
  </si>
  <si>
    <t>Black Tank Top</t>
  </si>
  <si>
    <t>Gray Tank Top</t>
  </si>
  <si>
    <t>White Thermal Shirt</t>
  </si>
  <si>
    <t>Gray Thermal Shirt</t>
  </si>
  <si>
    <t>Black Thermal Shirt</t>
  </si>
  <si>
    <t>Burgundy Henley</t>
  </si>
  <si>
    <t>Navy Henley</t>
  </si>
  <si>
    <t>Gray Henley</t>
  </si>
  <si>
    <t>Olive Field Jacket</t>
  </si>
  <si>
    <t>Navy Field Jacket</t>
  </si>
  <si>
    <t>Black Field Jacket</t>
  </si>
  <si>
    <t>Beige Shorts</t>
  </si>
  <si>
    <t>Navy Shorts</t>
  </si>
  <si>
    <t>Olive Shorts</t>
  </si>
  <si>
    <t>White Linen Shirt</t>
  </si>
  <si>
    <t>Blue Linen Shirt</t>
  </si>
  <si>
    <t>Gray Linen Shirt</t>
  </si>
  <si>
    <t>Black Dress Pants</t>
  </si>
  <si>
    <t>Navy Dress Pants</t>
  </si>
  <si>
    <t>Gray Dress Pants</t>
  </si>
  <si>
    <t>White Slip-On Shoes</t>
  </si>
  <si>
    <t>Black Slip-On Shoes</t>
  </si>
  <si>
    <t>Navy Slip-On Shoes</t>
  </si>
  <si>
    <t>Black Overcoat</t>
  </si>
  <si>
    <t>Gray Overcoat</t>
  </si>
  <si>
    <t>Navy Overcoat</t>
  </si>
  <si>
    <t>Olive Raincoat</t>
  </si>
  <si>
    <t>Black Raincoat</t>
  </si>
  <si>
    <t>Yellow Raincoat</t>
  </si>
  <si>
    <t>Gray Scarf</t>
  </si>
  <si>
    <t>Black Scarf</t>
  </si>
  <si>
    <t>Red Scarf</t>
  </si>
  <si>
    <t>Navy Gloves</t>
  </si>
  <si>
    <t>Black Gloves</t>
  </si>
  <si>
    <t>Gray Gloves</t>
  </si>
  <si>
    <t>Brown Chelsea Boots</t>
  </si>
  <si>
    <t>Black Chelsea Boots</t>
  </si>
  <si>
    <t>Tan Chelsea Boots</t>
  </si>
  <si>
    <t>Black Loafers</t>
  </si>
  <si>
    <t>Brown Loafers</t>
  </si>
  <si>
    <t>Navy Loafers</t>
  </si>
  <si>
    <t>White Socks</t>
  </si>
  <si>
    <t>Black Socks</t>
  </si>
  <si>
    <t>Gray Socks</t>
  </si>
  <si>
    <t>White Dress Shoes</t>
  </si>
  <si>
    <t>Black Dress Shoes</t>
  </si>
  <si>
    <t>Brown Dress Shoes</t>
  </si>
  <si>
    <t>Black Slides</t>
  </si>
  <si>
    <t>Navy Slides</t>
  </si>
  <si>
    <t>White Slides</t>
  </si>
  <si>
    <t>Olive Backpack</t>
  </si>
  <si>
    <t>Black Backpack</t>
  </si>
  <si>
    <t>Navy Backpack</t>
  </si>
  <si>
    <t>Black Cargo Jacket</t>
  </si>
  <si>
    <t>Olive Cargo Jacket</t>
  </si>
  <si>
    <t>Navy Cargo Jacket</t>
  </si>
  <si>
    <t>Gray Pique Polo</t>
  </si>
  <si>
    <t>Black Pique Polo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</si>
  <si>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</si>
  <si>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</si>
  <si>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</si>
  <si>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</si>
  <si>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</si>
  <si>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</si>
  <si>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</si>
  <si>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</si>
  <si>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</si>
  <si>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</si>
  <si>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</si>
  <si>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</si>
  <si>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</si>
  <si>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</si>
  <si>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</si>
  <si>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</si>
  <si>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</si>
  <si>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</si>
  <si>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</si>
  <si>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</si>
  <si>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</si>
  <si>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</si>
  <si>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</si>
  <si>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</si>
  <si>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</si>
  <si>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</si>
  <si>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</si>
  <si>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</si>
  <si>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</si>
  <si>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</si>
  <si>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</si>
  <si>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</si>
  <si>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</si>
  <si>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</si>
  <si>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</si>
  <si>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</si>
  <si>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</si>
  <si>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</si>
  <si>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</si>
  <si>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</si>
  <si>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</si>
  <si>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</si>
  <si>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</si>
  <si>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</si>
  <si>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</si>
  <si>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</si>
  <si>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</si>
  <si>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</si>
  <si>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</si>
  <si>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</si>
  <si>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</si>
  <si>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</si>
  <si>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</si>
  <si>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</si>
  <si>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</si>
  <si>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</si>
  <si>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</si>
  <si>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</si>
  <si>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</si>
  <si>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</si>
  <si>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</si>
  <si>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</si>
  <si>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</si>
  <si>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</si>
  <si>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</si>
  <si>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</si>
  <si>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</si>
  <si>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</si>
  <si>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</si>
  <si>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</si>
  <si>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</si>
  <si>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</si>
  <si>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</si>
  <si>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</si>
  <si>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</si>
  <si>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</si>
  <si>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</si>
  <si>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</si>
  <si>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</si>
  <si>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</si>
  <si>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</si>
  <si>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</si>
  <si>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</si>
  <si>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</si>
  <si>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</si>
  <si>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</si>
  <si>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</si>
  <si>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</si>
  <si>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</si>
  <si>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</si>
  <si>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</si>
  <si>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</si>
  <si>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</si>
  <si>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</si>
  <si>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</si>
  <si>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</si>
  <si>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</si>
  <si>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</si>
  <si>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</si>
  <si>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</si>
  <si>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</si>
  <si>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</si>
  <si>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</si>
  <si>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</si>
  <si>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</si>
  <si>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</si>
  <si>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</si>
  <si>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</si>
  <si>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</si>
  <si>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</si>
  <si>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</si>
  <si>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</si>
  <si>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</si>
  <si>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</si>
  <si>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</si>
  <si>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</si>
  <si>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</si>
  <si>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</si>
  <si>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</si>
  <si>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</si>
  <si>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</si>
  <si>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</si>
  <si>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</si>
  <si>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</si>
  <si>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</si>
  <si>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</si>
  <si>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</si>
  <si>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</si>
  <si>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</si>
  <si>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</si>
  <si>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</si>
  <si>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</si>
  <si>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</si>
  <si>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</si>
  <si>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</si>
  <si>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</si>
  <si>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</si>
  <si>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</si>
  <si>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</si>
  <si>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</si>
  <si>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</si>
  <si>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</si>
  <si>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</si>
  <si>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</si>
  <si>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</si>
  <si>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</si>
  <si>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</si>
  <si>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</si>
  <si>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</si>
  <si>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</si>
  <si>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Jeans</t>
  </si>
  <si>
    <t>Pants</t>
  </si>
  <si>
    <t>T-Shirts</t>
  </si>
  <si>
    <t>Polo Shirts</t>
  </si>
  <si>
    <t>Jackets</t>
  </si>
  <si>
    <t>Hoodies</t>
  </si>
  <si>
    <t>Sweaters</t>
  </si>
  <si>
    <t>Shirts</t>
  </si>
  <si>
    <t>Dress Shirts</t>
  </si>
  <si>
    <t>Sweatpants</t>
  </si>
  <si>
    <t>Blazers</t>
  </si>
  <si>
    <t>Outerwear</t>
  </si>
  <si>
    <t>Accessories</t>
  </si>
  <si>
    <t>Vests</t>
  </si>
  <si>
    <t>Swimwear</t>
  </si>
  <si>
    <t>Footwear</t>
  </si>
  <si>
    <t>Sweatshirts</t>
  </si>
  <si>
    <t>Shorts</t>
  </si>
  <si>
    <t>Dress Pants</t>
  </si>
  <si>
    <t>Inv</t>
  </si>
  <si>
    <t>HStartInv</t>
  </si>
  <si>
    <t>TotInvPrice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</si>
  <si>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</si>
  <si>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</si>
  <si>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</si>
  <si>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</si>
  <si>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</si>
  <si>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</si>
  <si>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</si>
  <si>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</si>
  <si>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</si>
  <si>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</si>
  <si>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</si>
  <si>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</si>
  <si>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</si>
  <si>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</si>
  <si>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</si>
  <si>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</si>
  <si>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</si>
  <si>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</si>
  <si>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</si>
  <si>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</si>
  <si>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</si>
  <si>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</si>
  <si>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</si>
  <si>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</si>
  <si>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</si>
  <si>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</si>
  <si>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</si>
  <si>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</si>
  <si>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</si>
  <si>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</si>
  <si>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</si>
  <si>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</si>
  <si>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</si>
  <si>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</si>
  <si>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</si>
  <si>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Liam</t>
  </si>
  <si>
    <t>Noah</t>
  </si>
  <si>
    <t>Olivia</t>
  </si>
  <si>
    <t>Emma</t>
  </si>
  <si>
    <t>Ava</t>
  </si>
  <si>
    <t>Sophia</t>
  </si>
  <si>
    <t>Isabella</t>
  </si>
  <si>
    <t>Mason</t>
  </si>
  <si>
    <t>Lucas</t>
  </si>
  <si>
    <t>Ethan</t>
  </si>
  <si>
    <t>Amelia</t>
  </si>
  <si>
    <t>James</t>
  </si>
  <si>
    <t>Benjamin</t>
  </si>
  <si>
    <t>Charlotte</t>
  </si>
  <si>
    <t>Elijah</t>
  </si>
  <si>
    <t>Mia</t>
  </si>
  <si>
    <t>Harper</t>
  </si>
  <si>
    <t>Logan</t>
  </si>
  <si>
    <t>Alexander</t>
  </si>
  <si>
    <t>Evelyn</t>
  </si>
  <si>
    <t>Jacob</t>
  </si>
  <si>
    <t>Michael</t>
  </si>
  <si>
    <t>Sebastian</t>
  </si>
  <si>
    <t>Emily</t>
  </si>
  <si>
    <t>Henry</t>
  </si>
  <si>
    <t>Daniel</t>
  </si>
  <si>
    <t>Ella</t>
  </si>
  <si>
    <t>Aiden</t>
  </si>
  <si>
    <t>Matthew</t>
  </si>
  <si>
    <t>Sofia</t>
  </si>
  <si>
    <t>Jackson</t>
  </si>
  <si>
    <t>David</t>
  </si>
  <si>
    <t>Scarlett</t>
  </si>
  <si>
    <t>Carter</t>
  </si>
  <si>
    <t>Victoria</t>
  </si>
  <si>
    <t>Wyatt</t>
  </si>
  <si>
    <t>Johnson</t>
  </si>
  <si>
    <t>Smith</t>
  </si>
  <si>
    <t>Brown</t>
  </si>
  <si>
    <t>Taylor</t>
  </si>
  <si>
    <t>Anderson</t>
  </si>
  <si>
    <t>Thomas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</si>
  <si>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</si>
  <si>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</si>
  <si>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</si>
  <si>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</si>
  <si>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</si>
  <si>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</si>
  <si>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</si>
  <si>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</si>
  <si>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Lewis</t>
  </si>
  <si>
    <t>Lee</t>
  </si>
  <si>
    <t>Walker</t>
  </si>
  <si>
    <t>Hall</t>
  </si>
  <si>
    <t>Allen</t>
  </si>
  <si>
    <t>Young</t>
  </si>
  <si>
    <t>King</t>
  </si>
  <si>
    <t>Wright</t>
  </si>
  <si>
    <t>Scott</t>
  </si>
  <si>
    <t>Torres</t>
  </si>
  <si>
    <t>Nguyen</t>
  </si>
  <si>
    <t>Hill</t>
  </si>
  <si>
    <t>Green</t>
  </si>
  <si>
    <t>Adams</t>
  </si>
  <si>
    <t>Baker</t>
  </si>
  <si>
    <t>Nelson</t>
  </si>
  <si>
    <t>Mitchell</t>
  </si>
  <si>
    <t>Perez</t>
  </si>
  <si>
    <t>Roberts</t>
  </si>
  <si>
    <t>D-1</t>
  </si>
  <si>
    <t>D-2</t>
  </si>
  <si>
    <t>D-3</t>
  </si>
  <si>
    <t>D-4</t>
  </si>
  <si>
    <t>D-5</t>
  </si>
  <si>
    <t>Sales</t>
  </si>
  <si>
    <t>Warehouse</t>
  </si>
  <si>
    <t>Inventory</t>
  </si>
  <si>
    <t>Marketing</t>
  </si>
  <si>
    <t>Finance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</si>
  <si>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</si>
  <si>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</si>
  <si>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</si>
  <si>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</si>
  <si>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</si>
  <si>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</si>
  <si>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</si>
  <si>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</si>
  <si>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</si>
  <si>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</si>
  <si>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</si>
  <si>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</si>
  <si>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</si>
  <si>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</si>
  <si>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</si>
  <si>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</si>
  <si>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</si>
  <si>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</si>
  <si>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</si>
  <si>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</si>
  <si>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</si>
  <si>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</si>
  <si>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</si>
  <si>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</si>
  <si>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</si>
  <si>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</si>
  <si>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</si>
  <si>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</si>
  <si>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</si>
  <si>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</si>
  <si>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</si>
  <si>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</si>
  <si>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</si>
  <si>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</si>
  <si>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</si>
  <si>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</si>
  <si>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</si>
  <si>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</si>
  <si>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</si>
  <si>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</si>
  <si>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</si>
  <si>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</si>
  <si>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</si>
  <si>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</si>
  <si>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C-045</t>
  </si>
  <si>
    <t>C-046</t>
  </si>
  <si>
    <t>C-047</t>
  </si>
  <si>
    <t>C-048</t>
  </si>
  <si>
    <t>C-049</t>
  </si>
  <si>
    <t>C-050</t>
  </si>
  <si>
    <t>C-051</t>
  </si>
  <si>
    <t>C-052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</si>
  <si>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</si>
  <si>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</si>
  <si>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</si>
  <si>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</si>
  <si>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</si>
  <si>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</si>
  <si>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</si>
  <si>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</si>
  <si>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</si>
  <si>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C-062</t>
  </si>
  <si>
    <t>C-063</t>
  </si>
  <si>
    <t>C-064</t>
  </si>
  <si>
    <t>C-065</t>
  </si>
  <si>
    <t>C-066</t>
  </si>
  <si>
    <t>C-067</t>
  </si>
  <si>
    <t>C-068</t>
  </si>
  <si>
    <t>C-069</t>
  </si>
  <si>
    <t>C-070</t>
  </si>
  <si>
    <t>C-071</t>
  </si>
  <si>
    <t>C-072</t>
  </si>
  <si>
    <t>C-073</t>
  </si>
  <si>
    <t>C-074</t>
  </si>
  <si>
    <t>C-075</t>
  </si>
  <si>
    <t>C-076</t>
  </si>
  <si>
    <t>C-077</t>
  </si>
  <si>
    <t>C-078</t>
  </si>
  <si>
    <t>C-079</t>
  </si>
  <si>
    <t>C-080</t>
  </si>
  <si>
    <t>C-081</t>
  </si>
  <si>
    <t>C-082</t>
  </si>
  <si>
    <t>C-083</t>
  </si>
  <si>
    <t>C-084</t>
  </si>
  <si>
    <t>C-085</t>
  </si>
  <si>
    <t>C-086</t>
  </si>
  <si>
    <t>C-087</t>
  </si>
  <si>
    <t>C-088</t>
  </si>
  <si>
    <t>C-089</t>
  </si>
  <si>
    <t>C-090</t>
  </si>
  <si>
    <t>C-091</t>
  </si>
  <si>
    <t>C-092</t>
  </si>
  <si>
    <t>C-093</t>
  </si>
  <si>
    <t>C-094</t>
  </si>
  <si>
    <t>C-095</t>
  </si>
  <si>
    <t>C-096</t>
  </si>
  <si>
    <t>C-097</t>
  </si>
  <si>
    <t>C-098</t>
  </si>
  <si>
    <t>C-099</t>
  </si>
  <si>
    <t>C-100</t>
  </si>
  <si>
    <t>Oliver</t>
  </si>
  <si>
    <t>Abigail</t>
  </si>
  <si>
    <t>Jack</t>
  </si>
  <si>
    <t>Grace</t>
  </si>
  <si>
    <t>Lily</t>
  </si>
  <si>
    <t>Aria</t>
  </si>
  <si>
    <t>Chloe</t>
  </si>
  <si>
    <t>Samuel</t>
  </si>
  <si>
    <t>William</t>
  </si>
  <si>
    <t>Zoe</t>
  </si>
  <si>
    <t>Joseph</t>
  </si>
  <si>
    <t>Natalie</t>
  </si>
  <si>
    <t>Hannah</t>
  </si>
  <si>
    <t>Andrew</t>
  </si>
  <si>
    <t>Alice</t>
  </si>
  <si>
    <t>Joshua</t>
  </si>
  <si>
    <t>Audrey</t>
  </si>
  <si>
    <t>Ryan</t>
  </si>
  <si>
    <t>Stella</t>
  </si>
  <si>
    <t>Riley</t>
  </si>
  <si>
    <t>Nathan</t>
  </si>
  <si>
    <t>Mila</t>
  </si>
  <si>
    <t>Caleb</t>
  </si>
  <si>
    <t>Layla</t>
  </si>
  <si>
    <t>Christian</t>
  </si>
  <si>
    <t>Nora</t>
  </si>
  <si>
    <t>Jonathan</t>
  </si>
  <si>
    <t>Leah</t>
  </si>
  <si>
    <t>Hazel</t>
  </si>
  <si>
    <t>Gabriel</t>
  </si>
  <si>
    <t>Lucy</t>
  </si>
  <si>
    <t>Ellie</t>
  </si>
  <si>
    <t>Isaiah</t>
  </si>
  <si>
    <t>Penelope</t>
  </si>
  <si>
    <t>Christopher</t>
  </si>
  <si>
    <t>Sarah</t>
  </si>
  <si>
    <t>Anthony</t>
  </si>
  <si>
    <t>Bella</t>
  </si>
  <si>
    <t>Claire</t>
  </si>
  <si>
    <t>Isaac</t>
  </si>
  <si>
    <t>Julian</t>
  </si>
  <si>
    <t>Eva</t>
  </si>
  <si>
    <t>Leo</t>
  </si>
  <si>
    <t>Madison</t>
  </si>
  <si>
    <t>Nathaniel</t>
  </si>
  <si>
    <t>Maya</t>
  </si>
  <si>
    <t>Hunter</t>
  </si>
  <si>
    <t>Camila</t>
  </si>
  <si>
    <t>Charles</t>
  </si>
  <si>
    <t>Everly</t>
  </si>
  <si>
    <t>Adeline</t>
  </si>
  <si>
    <t>Finn</t>
  </si>
  <si>
    <t>Sophie</t>
  </si>
  <si>
    <t>Mackenzie</t>
  </si>
  <si>
    <t>Chase</t>
  </si>
  <si>
    <t>Williams</t>
  </si>
  <si>
    <t>Jones</t>
  </si>
  <si>
    <t>Davis</t>
  </si>
  <si>
    <t>Miller</t>
  </si>
  <si>
    <t>Wilson</t>
  </si>
  <si>
    <t>Moore</t>
  </si>
  <si>
    <t>Sanchez</t>
  </si>
  <si>
    <t>Gonzalez</t>
  </si>
  <si>
    <t>Evans</t>
  </si>
  <si>
    <t>Stewart</t>
  </si>
  <si>
    <t>Flores</t>
  </si>
  <si>
    <t>Morris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</si>
  <si>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</si>
  <si>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</si>
  <si>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</si>
  <si>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</si>
  <si>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</si>
  <si>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</si>
  <si>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</si>
  <si>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</si>
  <si>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</si>
  <si>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</si>
  <si>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</si>
  <si>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</si>
  <si>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</si>
  <si>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</si>
  <si>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Cameron</t>
  </si>
  <si>
    <t>Diaz</t>
  </si>
  <si>
    <t>Grant</t>
  </si>
  <si>
    <t>Kelley</t>
  </si>
  <si>
    <t>Sullivan</t>
  </si>
  <si>
    <t>Barnes</t>
  </si>
  <si>
    <t>Ross</t>
  </si>
  <si>
    <t>Mendoza</t>
  </si>
  <si>
    <t>Simmons</t>
  </si>
  <si>
    <t>Perry</t>
  </si>
  <si>
    <t>Russell</t>
  </si>
  <si>
    <t>Wood</t>
  </si>
  <si>
    <t>Graham</t>
  </si>
  <si>
    <t>Wade</t>
  </si>
  <si>
    <t>Hughes</t>
  </si>
  <si>
    <t>Duncan</t>
  </si>
  <si>
    <t>Foster</t>
  </si>
  <si>
    <t>Hicks</t>
  </si>
  <si>
    <t>Henderson</t>
  </si>
  <si>
    <t>Austin</t>
  </si>
  <si>
    <t>Gibson</t>
  </si>
  <si>
    <t>Bryant</t>
  </si>
  <si>
    <t>Schmidt</t>
  </si>
  <si>
    <t>Fox</t>
  </si>
  <si>
    <t>Chavez</t>
  </si>
  <si>
    <t>Burke</t>
  </si>
  <si>
    <t>Hansen</t>
  </si>
  <si>
    <t>Vasquez</t>
  </si>
  <si>
    <t>Snyder</t>
  </si>
  <si>
    <t>Harrison</t>
  </si>
  <si>
    <t>Gilbert</t>
  </si>
  <si>
    <t>Daniels</t>
  </si>
  <si>
    <t>Curtis</t>
  </si>
  <si>
    <t>Shaw</t>
  </si>
  <si>
    <t>Hunt</t>
  </si>
  <si>
    <t>George</t>
  </si>
  <si>
    <t>olivia.smith@gmail.com</t>
  </si>
  <si>
    <t>liam.johnson@hotmail.com</t>
  </si>
  <si>
    <t>emma.williams@yahoo.com</t>
  </si>
  <si>
    <t>noah.jones@outlook.com</t>
  </si>
  <si>
    <t>ava.brown@gmail.com</t>
  </si>
  <si>
    <t>oliver.davis@hotmail.com</t>
  </si>
  <si>
    <t>isabella.miller@yahoo.com</t>
  </si>
  <si>
    <t>elijah.wilson@outlook.com</t>
  </si>
  <si>
    <t>sophia.moore@gmail.com</t>
  </si>
  <si>
    <t>james.taylor@hotmail.com</t>
  </si>
  <si>
    <t>mia.anderson@yahoo.com</t>
  </si>
  <si>
    <t>lucas.thomas@outlook.com</t>
  </si>
  <si>
    <t>amelia.jackson@gmail.com</t>
  </si>
  <si>
    <t>mason.white@hotmail.com</t>
  </si>
  <si>
    <t>harper.harris@yahoo.com</t>
  </si>
  <si>
    <t>benjamin.martin@outlook.com</t>
  </si>
  <si>
    <t>evelyn.thompson@gmail.com</t>
  </si>
  <si>
    <t>jacob.garcia@hotmail.com</t>
  </si>
  <si>
    <t>abigail.martinez@yahoo.com</t>
  </si>
  <si>
    <t>henry.roberts@outlook.com</t>
  </si>
  <si>
    <t>ella.walker@gmail.com</t>
  </si>
  <si>
    <t>alexander.perez@hotmail.com</t>
  </si>
  <si>
    <t>scarlett.young@yahoo.com</t>
  </si>
  <si>
    <t>jack.allen@outlook.com</t>
  </si>
  <si>
    <t>grace.sanchez@gmail.com</t>
  </si>
  <si>
    <t>daniel.wright@hotmail.com</t>
  </si>
  <si>
    <t>lily.king@yahoo.com</t>
  </si>
  <si>
    <t>matthew.scott@outlook.com</t>
  </si>
  <si>
    <t>aria.green@gmail.com</t>
  </si>
  <si>
    <t>jackson.adams@hotmail.com</t>
  </si>
  <si>
    <t>ella.baker@yahoo.com</t>
  </si>
  <si>
    <t>michael.gonzalez@outlook.com</t>
  </si>
  <si>
    <t>chloe.nelson@gmail.com</t>
  </si>
  <si>
    <t>samuel.carter@hotmail.com</t>
  </si>
  <si>
    <t>charlotte.mitchell@yahoo.com</t>
  </si>
  <si>
    <t>william.perez@outlook.com</t>
  </si>
  <si>
    <t>sophia.roberts@gmail.com</t>
  </si>
  <si>
    <t>aiden.evans@hotmail.com</t>
  </si>
  <si>
    <t>zoe.hall@yahoo.com</t>
  </si>
  <si>
    <t>joseph.stewart@outlook.com</t>
  </si>
  <si>
    <t>natalie.flores@gmail.com</t>
  </si>
  <si>
    <t>ethan.morris@hotmail.com</t>
  </si>
  <si>
    <t>hannah.nguyen@yahoo.com</t>
  </si>
  <si>
    <t>andrew.murphy@outlook.com</t>
  </si>
  <si>
    <t>victoria.rivera@gmail.com</t>
  </si>
  <si>
    <t>david.cook@hotmail.com</t>
  </si>
  <si>
    <t>alice.rogers@yahoo.com</t>
  </si>
  <si>
    <t>joshua.morgan@outlook.com</t>
  </si>
  <si>
    <t>audrey.peterson@gmail.com</t>
  </si>
  <si>
    <t>ryan.cooper@hotmail.com</t>
  </si>
  <si>
    <t>stella.reed@yahoo.com</t>
  </si>
  <si>
    <t>carter.bailey@outlook.com</t>
  </si>
  <si>
    <t>riley.bell@gmail.com</t>
  </si>
  <si>
    <t>nathan.gomez@hotmail.com</t>
  </si>
  <si>
    <t>mila.kelly@yahoo.com</t>
  </si>
  <si>
    <t>caleb.howard@outlook.com</t>
  </si>
  <si>
    <t>layla.ward@gmail.com</t>
  </si>
  <si>
    <t>christian.cameron@hotmail.com</t>
  </si>
  <si>
    <t>nora.james@yahoo.com</t>
  </si>
  <si>
    <t>jonathan.price@outlook.com</t>
  </si>
  <si>
    <t>leah.diaz@gmail.com</t>
  </si>
  <si>
    <t>lucas.grant@hotmail.com</t>
  </si>
  <si>
    <t>hazel.kelley@yahoo.com</t>
  </si>
  <si>
    <t>gabriel.sullivan@outlook.com</t>
  </si>
  <si>
    <t>lucy.barnes@gmail.com</t>
  </si>
  <si>
    <t>wyatt.ross@hotmail.com</t>
  </si>
  <si>
    <t>ellie.mendoza@yahoo.com</t>
  </si>
  <si>
    <t>isaiah.simmons@outlook.com</t>
  </si>
  <si>
    <t>penelope.perry@gmail.com</t>
  </si>
  <si>
    <t>christopher.russell@hotmail.com</t>
  </si>
  <si>
    <t>sarah.wood@yahoo.com</t>
  </si>
  <si>
    <t>anthony.graham@outlook.com</t>
  </si>
  <si>
    <t>bella.wade@gmail.com</t>
  </si>
  <si>
    <t>thomas.hughes@hotmail.com</t>
  </si>
  <si>
    <t>claire.duncan@yahoo.com</t>
  </si>
  <si>
    <t>isaac.foster@outlook.com</t>
  </si>
  <si>
    <t>alice.hicks@gmail.com</t>
  </si>
  <si>
    <t>julian.henderson@hotmail.com</t>
  </si>
  <si>
    <t>eva.austin@yahoo.com</t>
  </si>
  <si>
    <t>david.gibson@outlook.com</t>
  </si>
  <si>
    <t>lucy.bryant@gmail.com</t>
  </si>
  <si>
    <t>leo.schmidt@hotmail.com</t>
  </si>
  <si>
    <t>audrey.fox@yahoo.com</t>
  </si>
  <si>
    <t>ryan.chavez@outlook.com</t>
  </si>
  <si>
    <t>madison.burke@gmail.com</t>
  </si>
  <si>
    <t>nathaniel.hansen@hotmail.com</t>
  </si>
  <si>
    <t>maya.vasquez@yahoo.com</t>
  </si>
  <si>
    <t>hunter.snyder@outlook.com</t>
  </si>
  <si>
    <t>camila.harrison@gmail.com</t>
  </si>
  <si>
    <t>charles.gilbert@hotmail.com</t>
  </si>
  <si>
    <t>everly.daniels@yahoo.com</t>
  </si>
  <si>
    <t>samuel.curtis@outlook.com</t>
  </si>
  <si>
    <t>adeline.henry@gmail.com</t>
  </si>
  <si>
    <t>daniel.mason@hotmail.com</t>
  </si>
  <si>
    <t>finn.shaw@yahoo.com</t>
  </si>
  <si>
    <t>sophie.alexander@outlook.com</t>
  </si>
  <si>
    <t>jack.hunt@gmail.com</t>
  </si>
  <si>
    <t>leo.russell@hotmail.com</t>
  </si>
  <si>
    <t>mackenzie.george@yahoo.com</t>
  </si>
  <si>
    <t>chase.harrison@outlook.com</t>
  </si>
  <si>
    <t>O-001</t>
  </si>
  <si>
    <t>O-002</t>
  </si>
  <si>
    <t>O-003</t>
  </si>
  <si>
    <t>O-004</t>
  </si>
  <si>
    <t>O-005</t>
  </si>
  <si>
    <t>O-006</t>
  </si>
  <si>
    <t>O-007</t>
  </si>
  <si>
    <t>O-008</t>
  </si>
  <si>
    <t>O-009</t>
  </si>
  <si>
    <t>O-010</t>
  </si>
  <si>
    <t>O-011</t>
  </si>
  <si>
    <t>O-012</t>
  </si>
  <si>
    <t>O-013</t>
  </si>
  <si>
    <t>O-014</t>
  </si>
  <si>
    <t>O-015</t>
  </si>
  <si>
    <t>O-016</t>
  </si>
  <si>
    <t>O-017</t>
  </si>
  <si>
    <t>O-018</t>
  </si>
  <si>
    <t>O-019</t>
  </si>
  <si>
    <t>O-020</t>
  </si>
  <si>
    <t>O-021</t>
  </si>
  <si>
    <t>O-022</t>
  </si>
  <si>
    <t>O-023</t>
  </si>
  <si>
    <t>O-024</t>
  </si>
  <si>
    <t>O-025</t>
  </si>
  <si>
    <t>O-026</t>
  </si>
  <si>
    <t>O-027</t>
  </si>
  <si>
    <t>O-028</t>
  </si>
  <si>
    <t>O-029</t>
  </si>
  <si>
    <t>O-030</t>
  </si>
  <si>
    <t>O-031</t>
  </si>
  <si>
    <t>O-032</t>
  </si>
  <si>
    <t>O-033</t>
  </si>
  <si>
    <t>O-034</t>
  </si>
  <si>
    <t>O-035</t>
  </si>
  <si>
    <t>O-036</t>
  </si>
  <si>
    <t>O-037</t>
  </si>
  <si>
    <t>O-038</t>
  </si>
  <si>
    <t>O-039</t>
  </si>
  <si>
    <t>O-040</t>
  </si>
  <si>
    <t>O-041</t>
  </si>
  <si>
    <t>O-042</t>
  </si>
  <si>
    <t>O-043</t>
  </si>
  <si>
    <t>O-044</t>
  </si>
  <si>
    <t>O-045</t>
  </si>
  <si>
    <t>O-046</t>
  </si>
  <si>
    <t>O-047</t>
  </si>
  <si>
    <t>O-048</t>
  </si>
  <si>
    <t>O-049</t>
  </si>
  <si>
    <t>O-050</t>
  </si>
  <si>
    <t>O-051</t>
  </si>
  <si>
    <t>O-052</t>
  </si>
  <si>
    <t>O-053</t>
  </si>
  <si>
    <t>O-054</t>
  </si>
  <si>
    <t>O-055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</si>
  <si>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</si>
  <si>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</si>
  <si>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</si>
  <si>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</si>
  <si>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</si>
  <si>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</si>
  <si>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</si>
  <si>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</si>
  <si>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O-064</t>
  </si>
  <si>
    <t>O-065</t>
  </si>
  <si>
    <t>O-066</t>
  </si>
  <si>
    <t>O-067</t>
  </si>
  <si>
    <t>O-068</t>
  </si>
  <si>
    <t>O-069</t>
  </si>
  <si>
    <t>O-070</t>
  </si>
  <si>
    <t>O-071</t>
  </si>
  <si>
    <t>O-072</t>
  </si>
  <si>
    <t>O-073</t>
  </si>
  <si>
    <t>O-074</t>
  </si>
  <si>
    <t>O-075</t>
  </si>
  <si>
    <t>O-076</t>
  </si>
  <si>
    <t>O-077</t>
  </si>
  <si>
    <t>O-078</t>
  </si>
  <si>
    <t>O-079</t>
  </si>
  <si>
    <t>O-080</t>
  </si>
  <si>
    <t>O-081</t>
  </si>
  <si>
    <t>O-082</t>
  </si>
  <si>
    <t>O-083</t>
  </si>
  <si>
    <t>O-084</t>
  </si>
  <si>
    <t>O-085</t>
  </si>
  <si>
    <t>O-086</t>
  </si>
  <si>
    <t>O-087</t>
  </si>
  <si>
    <t>O-088</t>
  </si>
  <si>
    <t>O-089</t>
  </si>
  <si>
    <t>O-090</t>
  </si>
  <si>
    <t>O-091</t>
  </si>
  <si>
    <t>O-092</t>
  </si>
  <si>
    <t>O-093</t>
  </si>
  <si>
    <t>O-094</t>
  </si>
  <si>
    <t>O-095</t>
  </si>
  <si>
    <t>O-096</t>
  </si>
  <si>
    <t>O-097</t>
  </si>
  <si>
    <t>O-098</t>
  </si>
  <si>
    <t>O-099</t>
  </si>
  <si>
    <t>O-100</t>
  </si>
  <si>
    <t>O-101</t>
  </si>
  <si>
    <t>O-102</t>
  </si>
  <si>
    <t>O-103</t>
  </si>
  <si>
    <t>O-104</t>
  </si>
  <si>
    <t>O-105</t>
  </si>
  <si>
    <t>O-106</t>
  </si>
  <si>
    <t>O-107</t>
  </si>
  <si>
    <t>O-108</t>
  </si>
  <si>
    <t>O-109</t>
  </si>
  <si>
    <t>O-110</t>
  </si>
  <si>
    <t>O-111</t>
  </si>
  <si>
    <t>O-112</t>
  </si>
  <si>
    <t>O-113</t>
  </si>
  <si>
    <t>O-114</t>
  </si>
  <si>
    <t>O-115</t>
  </si>
  <si>
    <t>O-116</t>
  </si>
  <si>
    <t>O-117</t>
  </si>
  <si>
    <t>O-118</t>
  </si>
  <si>
    <t>O-119</t>
  </si>
  <si>
    <t>O-120</t>
  </si>
  <si>
    <t>O-121</t>
  </si>
  <si>
    <t>O-122</t>
  </si>
  <si>
    <t>O-123</t>
  </si>
  <si>
    <t>O-124</t>
  </si>
  <si>
    <t>O-125</t>
  </si>
  <si>
    <t>O-126</t>
  </si>
  <si>
    <t>O-127</t>
  </si>
  <si>
    <t>O-128</t>
  </si>
  <si>
    <t>O-129</t>
  </si>
  <si>
    <t>O-130</t>
  </si>
  <si>
    <t>O-131</t>
  </si>
  <si>
    <t>O-132</t>
  </si>
  <si>
    <t>O-133</t>
  </si>
  <si>
    <t>O-134</t>
  </si>
  <si>
    <t>O-135</t>
  </si>
  <si>
    <t>O-136</t>
  </si>
  <si>
    <t>O-137</t>
  </si>
  <si>
    <t>O-138</t>
  </si>
  <si>
    <t>O-139</t>
  </si>
  <si>
    <t>O-140</t>
  </si>
  <si>
    <t>O-141</t>
  </si>
  <si>
    <t>O-142</t>
  </si>
  <si>
    <t>O-143</t>
  </si>
  <si>
    <t>O-144</t>
  </si>
  <si>
    <t>O-145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</si>
  <si>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</si>
  <si>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</si>
  <si>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</si>
  <si>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</si>
  <si>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</si>
  <si>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</si>
  <si>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</si>
  <si>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</si>
  <si>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</si>
  <si>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</si>
  <si>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</si>
  <si>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O-157</t>
  </si>
  <si>
    <t>O-158</t>
  </si>
  <si>
    <t>O-159</t>
  </si>
  <si>
    <t>O-160</t>
  </si>
  <si>
    <t>O-161</t>
  </si>
  <si>
    <t>O-162</t>
  </si>
  <si>
    <t>O-163</t>
  </si>
  <si>
    <t>O-164</t>
  </si>
  <si>
    <t>O-165</t>
  </si>
  <si>
    <t>O-166</t>
  </si>
  <si>
    <t>O-167</t>
  </si>
  <si>
    <t>O-168</t>
  </si>
  <si>
    <t>O-169</t>
  </si>
  <si>
    <t>O-170</t>
  </si>
  <si>
    <t>O-171</t>
  </si>
  <si>
    <t>O-172</t>
  </si>
  <si>
    <t>O-173</t>
  </si>
  <si>
    <t>O-174</t>
  </si>
  <si>
    <t>O-175</t>
  </si>
  <si>
    <t>O-176</t>
  </si>
  <si>
    <t>O-177</t>
  </si>
  <si>
    <t>O-178</t>
  </si>
  <si>
    <t>O-179</t>
  </si>
  <si>
    <t>O-180</t>
  </si>
  <si>
    <t>O-181</t>
  </si>
  <si>
    <t>O-182</t>
  </si>
  <si>
    <t>O-183</t>
  </si>
  <si>
    <t>O-184</t>
  </si>
  <si>
    <t>O-185</t>
  </si>
  <si>
    <t>O-186</t>
  </si>
  <si>
    <t>O-187</t>
  </si>
  <si>
    <t>O-188</t>
  </si>
  <si>
    <t>O-189</t>
  </si>
  <si>
    <t>O-190</t>
  </si>
  <si>
    <t>O-191</t>
  </si>
  <si>
    <t>O-192</t>
  </si>
  <si>
    <t>O-193</t>
  </si>
  <si>
    <t>O-194</t>
  </si>
  <si>
    <t>O-195</t>
  </si>
  <si>
    <t>O-196</t>
  </si>
  <si>
    <t>O-197</t>
  </si>
  <si>
    <t>O-198</t>
  </si>
  <si>
    <t>O-199</t>
  </si>
  <si>
    <t>O-200</t>
  </si>
  <si>
    <t>O-201</t>
  </si>
  <si>
    <t>O-202</t>
  </si>
  <si>
    <t>O-203</t>
  </si>
  <si>
    <t>O-204</t>
  </si>
  <si>
    <t>O-205</t>
  </si>
  <si>
    <t>O-206</t>
  </si>
  <si>
    <t>O-207</t>
  </si>
  <si>
    <t>O-208</t>
  </si>
  <si>
    <t>O-209</t>
  </si>
  <si>
    <t>O-210</t>
  </si>
  <si>
    <t>O-211</t>
  </si>
  <si>
    <t>O-212</t>
  </si>
  <si>
    <t>O-213</t>
  </si>
  <si>
    <t>O-214</t>
  </si>
  <si>
    <t>O-215</t>
  </si>
  <si>
    <t>O-216</t>
  </si>
  <si>
    <t>O-217</t>
  </si>
  <si>
    <t>O-218</t>
  </si>
  <si>
    <t>O-219</t>
  </si>
  <si>
    <t>O-220</t>
  </si>
  <si>
    <t>O-221</t>
  </si>
  <si>
    <t>O-222</t>
  </si>
  <si>
    <t>O-223</t>
  </si>
  <si>
    <t>O-224</t>
  </si>
  <si>
    <t>O-225</t>
  </si>
  <si>
    <t>O-226</t>
  </si>
  <si>
    <t>O-227</t>
  </si>
  <si>
    <t>O-228</t>
  </si>
  <si>
    <t>O-229</t>
  </si>
  <si>
    <t>O-230</t>
  </si>
  <si>
    <t>O-231</t>
  </si>
  <si>
    <t>O-232</t>
  </si>
  <si>
    <t>O-233</t>
  </si>
  <si>
    <t>O-234</t>
  </si>
  <si>
    <t>O-235</t>
  </si>
  <si>
    <t>O-236</t>
  </si>
  <si>
    <t>O-237</t>
  </si>
  <si>
    <t>O-238</t>
  </si>
  <si>
    <t>O-239</t>
  </si>
  <si>
    <t>O-240</t>
  </si>
  <si>
    <t>O-241</t>
  </si>
  <si>
    <t>O-242</t>
  </si>
  <si>
    <t>O-243</t>
  </si>
  <si>
    <t>O-244</t>
  </si>
  <si>
    <t>O-245</t>
  </si>
  <si>
    <t>O-246</t>
  </si>
  <si>
    <t>O-247</t>
  </si>
  <si>
    <t>O-248</t>
  </si>
  <si>
    <t>O-249</t>
  </si>
  <si>
    <t>O-250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</si>
  <si>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</si>
  <si>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</si>
  <si>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</si>
  <si>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</si>
  <si>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</si>
  <si>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</si>
  <si>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</si>
  <si>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</si>
  <si>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</si>
  <si>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</si>
  <si>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</si>
  <si>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</si>
  <si>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</si>
  <si>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</si>
  <si>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</si>
  <si>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</si>
  <si>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</si>
  <si>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</si>
  <si>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</si>
  <si>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OD-020</t>
  </si>
  <si>
    <t>OD-021</t>
  </si>
  <si>
    <t>OD-022</t>
  </si>
  <si>
    <t>OD-023</t>
  </si>
  <si>
    <t>OD-024</t>
  </si>
  <si>
    <t>OD-025</t>
  </si>
  <si>
    <t>OD-026</t>
  </si>
  <si>
    <t>OD-027</t>
  </si>
  <si>
    <t>OD-028</t>
  </si>
  <si>
    <t>OD-029</t>
  </si>
  <si>
    <t>OD-030</t>
  </si>
  <si>
    <t>OD-031</t>
  </si>
  <si>
    <t>OD-032</t>
  </si>
  <si>
    <t>OD-033</t>
  </si>
  <si>
    <t>OD-034</t>
  </si>
  <si>
    <t>OD-035</t>
  </si>
  <si>
    <t>OD-036</t>
  </si>
  <si>
    <t>OD-037</t>
  </si>
  <si>
    <t>OD-038</t>
  </si>
  <si>
    <t>OD-039</t>
  </si>
  <si>
    <t>OD-040</t>
  </si>
  <si>
    <t>OD-041</t>
  </si>
  <si>
    <t>OD-042</t>
  </si>
  <si>
    <t>OD-043</t>
  </si>
  <si>
    <t>OD-044</t>
  </si>
  <si>
    <t>OD-045</t>
  </si>
  <si>
    <t>OD-046</t>
  </si>
  <si>
    <t>OD-047</t>
  </si>
  <si>
    <t>OD-048</t>
  </si>
  <si>
    <t>OD-049</t>
  </si>
  <si>
    <t>OD-050</t>
  </si>
  <si>
    <t>OD-051</t>
  </si>
  <si>
    <t>OD-052</t>
  </si>
  <si>
    <t>OD-053</t>
  </si>
  <si>
    <t>OD-054</t>
  </si>
  <si>
    <t>OD-055</t>
  </si>
  <si>
    <t>OD-056</t>
  </si>
  <si>
    <t>OD-057</t>
  </si>
  <si>
    <t>OD-058</t>
  </si>
  <si>
    <t>OD-059</t>
  </si>
  <si>
    <t>OD-060</t>
  </si>
  <si>
    <t>OD-061</t>
  </si>
  <si>
    <t>OD-062</t>
  </si>
  <si>
    <t>OD-063</t>
  </si>
  <si>
    <t>OD-064</t>
  </si>
  <si>
    <t>OD-065</t>
  </si>
  <si>
    <t>OD-066</t>
  </si>
  <si>
    <t>OD-067</t>
  </si>
  <si>
    <t>OD-068</t>
  </si>
  <si>
    <t>OD-069</t>
  </si>
  <si>
    <t>OD-070</t>
  </si>
  <si>
    <t>OD-071</t>
  </si>
  <si>
    <t>OD-072</t>
  </si>
  <si>
    <t>OD-073</t>
  </si>
  <si>
    <t>OD-074</t>
  </si>
  <si>
    <t>OD-075</t>
  </si>
  <si>
    <t>OD-076</t>
  </si>
  <si>
    <t>OD-077</t>
  </si>
  <si>
    <t>OD-078</t>
  </si>
  <si>
    <t>OD-079</t>
  </si>
  <si>
    <t>OD-080</t>
  </si>
  <si>
    <t>OD-081</t>
  </si>
  <si>
    <t>OD-082</t>
  </si>
  <si>
    <t>OD-083</t>
  </si>
  <si>
    <t>OD-084</t>
  </si>
  <si>
    <t>OD-085</t>
  </si>
  <si>
    <t>OD-086</t>
  </si>
  <si>
    <t>OD-087</t>
  </si>
  <si>
    <t>OD-088</t>
  </si>
  <si>
    <t>OD-089</t>
  </si>
  <si>
    <t>OD-090</t>
  </si>
  <si>
    <t>OD-091</t>
  </si>
  <si>
    <t>OD-092</t>
  </si>
  <si>
    <t>OD-093</t>
  </si>
  <si>
    <t>OD-094</t>
  </si>
  <si>
    <t>OD-095</t>
  </si>
  <si>
    <t>OD-096</t>
  </si>
  <si>
    <t>OD-097</t>
  </si>
  <si>
    <t>OD-098</t>
  </si>
  <si>
    <t>OD-099</t>
  </si>
  <si>
    <t>OD-100</t>
  </si>
  <si>
    <t>OD-101</t>
  </si>
  <si>
    <t>OD-102</t>
  </si>
  <si>
    <t>OD-103</t>
  </si>
  <si>
    <t>OD-104</t>
  </si>
  <si>
    <t>OD-105</t>
  </si>
  <si>
    <t>OD-106</t>
  </si>
  <si>
    <t>OD-107</t>
  </si>
  <si>
    <t>OD-108</t>
  </si>
  <si>
    <t>OD-109</t>
  </si>
  <si>
    <t>OD-110</t>
  </si>
  <si>
    <t>OD-111</t>
  </si>
  <si>
    <t>OD-112</t>
  </si>
  <si>
    <t>OD-113</t>
  </si>
  <si>
    <t>OD-114</t>
  </si>
  <si>
    <t>OD-115</t>
  </si>
  <si>
    <t>OD-116</t>
  </si>
  <si>
    <t>OD-117</t>
  </si>
  <si>
    <t>OD-118</t>
  </si>
  <si>
    <t>OD-119</t>
  </si>
  <si>
    <t>OD-120</t>
  </si>
  <si>
    <t>OD-121</t>
  </si>
  <si>
    <t>OD-122</t>
  </si>
  <si>
    <t>OD-123</t>
  </si>
  <si>
    <t>OD-124</t>
  </si>
  <si>
    <t>OD-125</t>
  </si>
  <si>
    <t>OD-126</t>
  </si>
  <si>
    <t>OD-127</t>
  </si>
  <si>
    <t>OD-128</t>
  </si>
  <si>
    <t>OD-129</t>
  </si>
  <si>
    <t>OD-130</t>
  </si>
  <si>
    <t>OD-131</t>
  </si>
  <si>
    <t>OD-132</t>
  </si>
  <si>
    <t>OD-133</t>
  </si>
  <si>
    <t>OD-134</t>
  </si>
  <si>
    <t>OD-135</t>
  </si>
  <si>
    <t>OD-136</t>
  </si>
  <si>
    <t>OD-137</t>
  </si>
  <si>
    <t>OD-138</t>
  </si>
  <si>
    <t>OD-139</t>
  </si>
  <si>
    <t>OD-140</t>
  </si>
  <si>
    <t>OD-141</t>
  </si>
  <si>
    <t>OD-142</t>
  </si>
  <si>
    <t>OD-143</t>
  </si>
  <si>
    <t>OD-144</t>
  </si>
  <si>
    <t>OD-145</t>
  </si>
  <si>
    <t>OD-146</t>
  </si>
  <si>
    <t>OD-147</t>
  </si>
  <si>
    <t>OD-148</t>
  </si>
  <si>
    <t>OD-149</t>
  </si>
  <si>
    <t>OD-150</t>
  </si>
  <si>
    <t>OD-151</t>
  </si>
  <si>
    <t>OD-152</t>
  </si>
  <si>
    <t>OD-153</t>
  </si>
  <si>
    <t>OD-154</t>
  </si>
  <si>
    <t>OD-155</t>
  </si>
  <si>
    <t>OD-156</t>
  </si>
  <si>
    <t>OD-157</t>
  </si>
  <si>
    <t>OD-158</t>
  </si>
  <si>
    <t>OD-159</t>
  </si>
  <si>
    <t>OD-160</t>
  </si>
  <si>
    <t>OD-161</t>
  </si>
  <si>
    <t>OD-162</t>
  </si>
  <si>
    <t>OD-163</t>
  </si>
  <si>
    <t>OD-164</t>
  </si>
  <si>
    <t>OD-165</t>
  </si>
  <si>
    <t>OD-166</t>
  </si>
  <si>
    <t>OD-167</t>
  </si>
  <si>
    <t>OD-168</t>
  </si>
  <si>
    <t>OD-169</t>
  </si>
  <si>
    <t>OD-170</t>
  </si>
  <si>
    <t>OD-171</t>
  </si>
  <si>
    <t>OD-172</t>
  </si>
  <si>
    <t>OD-173</t>
  </si>
  <si>
    <t>OD-174</t>
  </si>
  <si>
    <t>OD-175</t>
  </si>
  <si>
    <t>OD-176</t>
  </si>
  <si>
    <t>OD-177</t>
  </si>
  <si>
    <t>OD-178</t>
  </si>
  <si>
    <t>OD-179</t>
  </si>
  <si>
    <t>OD-180</t>
  </si>
  <si>
    <t>OD-181</t>
  </si>
  <si>
    <t>OD-182</t>
  </si>
  <si>
    <t>OD-183</t>
  </si>
  <si>
    <t>OD-184</t>
  </si>
  <si>
    <t>OD-185</t>
  </si>
  <si>
    <t>OD-186</t>
  </si>
  <si>
    <t>OD-187</t>
  </si>
  <si>
    <t>OD-188</t>
  </si>
  <si>
    <t>OD-189</t>
  </si>
  <si>
    <t>OD-190</t>
  </si>
  <si>
    <t>OD-191</t>
  </si>
  <si>
    <t>OD-192</t>
  </si>
  <si>
    <t>OD-193</t>
  </si>
  <si>
    <t>OD-194</t>
  </si>
  <si>
    <t>OD-195</t>
  </si>
  <si>
    <t>OD-196</t>
  </si>
  <si>
    <t>OD-197</t>
  </si>
  <si>
    <t>OD-198</t>
  </si>
  <si>
    <t>OD-199</t>
  </si>
  <si>
    <t>OD-200</t>
  </si>
  <si>
    <t>OD-201</t>
  </si>
  <si>
    <t>OD-202</t>
  </si>
  <si>
    <t>OD-203</t>
  </si>
  <si>
    <t>OD-204</t>
  </si>
  <si>
    <t>OD-205</t>
  </si>
  <si>
    <t>OD-206</t>
  </si>
  <si>
    <t>OD-207</t>
  </si>
  <si>
    <t>OD-208</t>
  </si>
  <si>
    <t>OD-209</t>
  </si>
  <si>
    <t>OD-210</t>
  </si>
  <si>
    <t>OD-211</t>
  </si>
  <si>
    <t>OD-212</t>
  </si>
  <si>
    <t>OD-213</t>
  </si>
  <si>
    <t>OD-214</t>
  </si>
  <si>
    <t>OD-215</t>
  </si>
  <si>
    <t>OD-216</t>
  </si>
  <si>
    <t>OD-217</t>
  </si>
  <si>
    <t>OD-218</t>
  </si>
  <si>
    <t>OD-219</t>
  </si>
  <si>
    <t>OD-220</t>
  </si>
  <si>
    <t>OD-221</t>
  </si>
  <si>
    <t>OD-222</t>
  </si>
  <si>
    <t>OD-223</t>
  </si>
  <si>
    <t>OD-224</t>
  </si>
  <si>
    <t>OD-225</t>
  </si>
  <si>
    <t>OD-226</t>
  </si>
  <si>
    <t>OD-227</t>
  </si>
  <si>
    <t>OD-228</t>
  </si>
  <si>
    <t>OD-229</t>
  </si>
  <si>
    <t>OD-230</t>
  </si>
  <si>
    <t>OD-231</t>
  </si>
  <si>
    <t>OD-232</t>
  </si>
  <si>
    <t>OD-233</t>
  </si>
  <si>
    <t>OD-234</t>
  </si>
  <si>
    <t>OD-235</t>
  </si>
  <si>
    <t>OD-236</t>
  </si>
  <si>
    <t>OD-237</t>
  </si>
  <si>
    <t>OD-238</t>
  </si>
  <si>
    <t>OD-239</t>
  </si>
  <si>
    <t>OD-240</t>
  </si>
  <si>
    <t>OD-241</t>
  </si>
  <si>
    <t>OD-242</t>
  </si>
  <si>
    <t>OD-243</t>
  </si>
  <si>
    <t>OD-244</t>
  </si>
  <si>
    <t>OD-245</t>
  </si>
  <si>
    <t>OD-246</t>
  </si>
  <si>
    <t>OD-247</t>
  </si>
  <si>
    <t>OD-248</t>
  </si>
  <si>
    <t>OD-249</t>
  </si>
  <si>
    <t>OD-250</t>
  </si>
  <si>
    <t>OD-251</t>
  </si>
  <si>
    <t>OD-252</t>
  </si>
  <si>
    <t>OD-253</t>
  </si>
  <si>
    <t>OD-254</t>
  </si>
  <si>
    <t>OD-255</t>
  </si>
  <si>
    <t>OD-256</t>
  </si>
  <si>
    <t>OD-257</t>
  </si>
  <si>
    <t>OD-258</t>
  </si>
  <si>
    <t>OD-259</t>
  </si>
  <si>
    <t>OD-260</t>
  </si>
  <si>
    <t>OD-261</t>
  </si>
  <si>
    <t>OD-262</t>
  </si>
  <si>
    <t>OD-263</t>
  </si>
  <si>
    <t>OD-264</t>
  </si>
  <si>
    <t>OD-265</t>
  </si>
  <si>
    <t>OD-266</t>
  </si>
  <si>
    <t>OD-267</t>
  </si>
  <si>
    <t>OD-268</t>
  </si>
  <si>
    <t>OD-269</t>
  </si>
  <si>
    <t>OD-270</t>
  </si>
  <si>
    <t>OD-271</t>
  </si>
  <si>
    <t>OD-272</t>
  </si>
  <si>
    <t>OD-273</t>
  </si>
  <si>
    <t>OD-274</t>
  </si>
  <si>
    <t>OD-275</t>
  </si>
  <si>
    <t>OD-276</t>
  </si>
  <si>
    <t>OD-277</t>
  </si>
  <si>
    <t>OD-278</t>
  </si>
  <si>
    <t>OD-279</t>
  </si>
  <si>
    <t>OD-280</t>
  </si>
  <si>
    <t>OD-281</t>
  </si>
  <si>
    <t>OD-282</t>
  </si>
  <si>
    <t>OD-283</t>
  </si>
  <si>
    <t>OD-284</t>
  </si>
  <si>
    <t>OD-285</t>
  </si>
  <si>
    <t>OD-286</t>
  </si>
  <si>
    <t>OD-287</t>
  </si>
  <si>
    <t>OD-288</t>
  </si>
  <si>
    <t>OD-289</t>
  </si>
  <si>
    <t>OD-290</t>
  </si>
  <si>
    <t>OD-291</t>
  </si>
  <si>
    <t>OD-292</t>
  </si>
  <si>
    <t>OD-293</t>
  </si>
  <si>
    <t>OD-294</t>
  </si>
  <si>
    <t>OD-295</t>
  </si>
  <si>
    <t>OD-296</t>
  </si>
  <si>
    <t>OD-297</t>
  </si>
  <si>
    <t>OD-298</t>
  </si>
  <si>
    <t>OD-299</t>
  </si>
  <si>
    <t>OD-300</t>
  </si>
  <si>
    <t>OD-301</t>
  </si>
  <si>
    <t>OD-302</t>
  </si>
  <si>
    <t>OD-303</t>
  </si>
  <si>
    <t>OD-304</t>
  </si>
  <si>
    <t>OD-305</t>
  </si>
  <si>
    <t>OD-306</t>
  </si>
  <si>
    <t>OD-307</t>
  </si>
  <si>
    <t>OD-308</t>
  </si>
  <si>
    <t>OD-309</t>
  </si>
  <si>
    <t>OD-310</t>
  </si>
  <si>
    <t>OD-311</t>
  </si>
  <si>
    <t>OD-312</t>
  </si>
  <si>
    <t>OD-313</t>
  </si>
  <si>
    <t>OD-314</t>
  </si>
  <si>
    <t>OD-315</t>
  </si>
  <si>
    <t>OD-316</t>
  </si>
  <si>
    <t>OD-317</t>
  </si>
  <si>
    <t>OD-318</t>
  </si>
  <si>
    <t>OD-319</t>
  </si>
  <si>
    <t>OD-320</t>
  </si>
  <si>
    <t>Tax:</t>
  </si>
  <si>
    <t>Ship:</t>
  </si>
  <si>
    <t xml:space="preserve">P-001  </t>
  </si>
  <si>
    <t xml:space="preserve">P-002  </t>
  </si>
  <si>
    <t xml:space="preserve">P-003  </t>
  </si>
  <si>
    <t xml:space="preserve">P-004  </t>
  </si>
  <si>
    <t xml:space="preserve">P-005  </t>
  </si>
  <si>
    <t xml:space="preserve">P-006  </t>
  </si>
  <si>
    <t xml:space="preserve">P-007  </t>
  </si>
  <si>
    <t xml:space="preserve">P-008  </t>
  </si>
  <si>
    <t xml:space="preserve">P-009  </t>
  </si>
  <si>
    <t xml:space="preserve">P-010  </t>
  </si>
  <si>
    <t xml:space="preserve">P-011  </t>
  </si>
  <si>
    <t xml:space="preserve">P-012  </t>
  </si>
  <si>
    <t xml:space="preserve">P-013  </t>
  </si>
  <si>
    <t xml:space="preserve">P-014  </t>
  </si>
  <si>
    <t xml:space="preserve">P-015  </t>
  </si>
  <si>
    <t xml:space="preserve">P-016  </t>
  </si>
  <si>
    <t xml:space="preserve">P-017  </t>
  </si>
  <si>
    <t xml:space="preserve">P-018  </t>
  </si>
  <si>
    <t xml:space="preserve">P-019  </t>
  </si>
  <si>
    <t xml:space="preserve">P-020  </t>
  </si>
  <si>
    <t xml:space="preserve">P-021  </t>
  </si>
  <si>
    <t xml:space="preserve">P-022  </t>
  </si>
  <si>
    <t xml:space="preserve">P-023  </t>
  </si>
  <si>
    <t xml:space="preserve">P-024  </t>
  </si>
  <si>
    <t xml:space="preserve">P-025  </t>
  </si>
  <si>
    <t xml:space="preserve">P-026  </t>
  </si>
  <si>
    <t xml:space="preserve">P-027  </t>
  </si>
  <si>
    <t xml:space="preserve">P-028  </t>
  </si>
  <si>
    <t xml:space="preserve">P-029  </t>
  </si>
  <si>
    <t xml:space="preserve">P-030  </t>
  </si>
  <si>
    <t xml:space="preserve">P-031  </t>
  </si>
  <si>
    <t xml:space="preserve">P-032  </t>
  </si>
  <si>
    <t xml:space="preserve">P-033  </t>
  </si>
  <si>
    <t xml:space="preserve">P-034  </t>
  </si>
  <si>
    <t xml:space="preserve">P-035  </t>
  </si>
  <si>
    <t xml:space="preserve">P-036  </t>
  </si>
  <si>
    <t xml:space="preserve">P-037  </t>
  </si>
  <si>
    <t xml:space="preserve">P-038  </t>
  </si>
  <si>
    <t xml:space="preserve">P-039  </t>
  </si>
  <si>
    <t xml:space="preserve">P-040  </t>
  </si>
  <si>
    <t xml:space="preserve">P-041  </t>
  </si>
  <si>
    <t xml:space="preserve">P-042  </t>
  </si>
  <si>
    <t xml:space="preserve">P-043  </t>
  </si>
  <si>
    <t xml:space="preserve">P-044  </t>
  </si>
  <si>
    <t xml:space="preserve">P-045  </t>
  </si>
  <si>
    <t xml:space="preserve">P-046  </t>
  </si>
  <si>
    <t xml:space="preserve">P-047  </t>
  </si>
  <si>
    <t xml:space="preserve">P-048  </t>
  </si>
  <si>
    <t xml:space="preserve">P-049  </t>
  </si>
  <si>
    <t xml:space="preserve">P-050  </t>
  </si>
  <si>
    <t xml:space="preserve">P-051  </t>
  </si>
  <si>
    <t xml:space="preserve">P-052  </t>
  </si>
  <si>
    <t xml:space="preserve">P-053  </t>
  </si>
  <si>
    <t xml:space="preserve">P-054  </t>
  </si>
  <si>
    <t xml:space="preserve">P-055  </t>
  </si>
  <si>
    <t xml:space="preserve">P-056  </t>
  </si>
  <si>
    <t xml:space="preserve">P-057  </t>
  </si>
  <si>
    <t xml:space="preserve">P-058  </t>
  </si>
  <si>
    <t xml:space="preserve">P-059  </t>
  </si>
  <si>
    <t xml:space="preserve">P-060  </t>
  </si>
  <si>
    <t xml:space="preserve">P-061  </t>
  </si>
  <si>
    <t xml:space="preserve">P-062  </t>
  </si>
  <si>
    <t xml:space="preserve">P-063  </t>
  </si>
  <si>
    <t xml:space="preserve">P-064  </t>
  </si>
  <si>
    <t xml:space="preserve">P-065  </t>
  </si>
  <si>
    <t xml:space="preserve">P-066  </t>
  </si>
  <si>
    <t xml:space="preserve">P-067  </t>
  </si>
  <si>
    <t xml:space="preserve">P-068  </t>
  </si>
  <si>
    <t xml:space="preserve">P-069  </t>
  </si>
  <si>
    <t xml:space="preserve">P-070  </t>
  </si>
  <si>
    <t xml:space="preserve">P-071  </t>
  </si>
  <si>
    <t xml:space="preserve">P-072  </t>
  </si>
  <si>
    <t xml:space="preserve">P-073  </t>
  </si>
  <si>
    <t xml:space="preserve">P-074  </t>
  </si>
  <si>
    <t xml:space="preserve">P-075  </t>
  </si>
  <si>
    <t xml:space="preserve">P-076  </t>
  </si>
  <si>
    <t xml:space="preserve">P-077  </t>
  </si>
  <si>
    <t xml:space="preserve">P-078  </t>
  </si>
  <si>
    <t xml:space="preserve">P-079  </t>
  </si>
  <si>
    <t xml:space="preserve">P-080  </t>
  </si>
  <si>
    <t xml:space="preserve">P-081  </t>
  </si>
  <si>
    <t xml:space="preserve">P-082  </t>
  </si>
  <si>
    <t xml:space="preserve">P-083  </t>
  </si>
  <si>
    <t xml:space="preserve">P-084  </t>
  </si>
  <si>
    <t xml:space="preserve">P-085  </t>
  </si>
  <si>
    <t xml:space="preserve">P-086  </t>
  </si>
  <si>
    <t xml:space="preserve">P-087  </t>
  </si>
  <si>
    <t xml:space="preserve">P-088  </t>
  </si>
  <si>
    <t xml:space="preserve">P-089  </t>
  </si>
  <si>
    <t xml:space="preserve">P-090  </t>
  </si>
  <si>
    <t xml:space="preserve">P-091  </t>
  </si>
  <si>
    <t xml:space="preserve">P-092  </t>
  </si>
  <si>
    <t xml:space="preserve">P-093  </t>
  </si>
  <si>
    <t xml:space="preserve">P-094  </t>
  </si>
  <si>
    <t xml:space="preserve">P-095  </t>
  </si>
  <si>
    <t xml:space="preserve">P-096  </t>
  </si>
  <si>
    <t xml:space="preserve">P-097  </t>
  </si>
  <si>
    <t xml:space="preserve">P-098  </t>
  </si>
  <si>
    <t xml:space="preserve">P-099  </t>
  </si>
  <si>
    <t xml:space="preserve">P-100  </t>
  </si>
  <si>
    <t xml:space="preserve">P-101  </t>
  </si>
  <si>
    <t xml:space="preserve">P-102  </t>
  </si>
  <si>
    <t xml:space="preserve">P-103  </t>
  </si>
  <si>
    <t xml:space="preserve">P-104  </t>
  </si>
  <si>
    <t xml:space="preserve">P-105  </t>
  </si>
  <si>
    <t xml:space="preserve">P-106  </t>
  </si>
  <si>
    <t xml:space="preserve">P-107  </t>
  </si>
  <si>
    <t xml:space="preserve">P-108  </t>
  </si>
  <si>
    <t xml:space="preserve">P-109  </t>
  </si>
  <si>
    <t xml:space="preserve">P-110  </t>
  </si>
  <si>
    <t xml:space="preserve">P-111  </t>
  </si>
  <si>
    <t xml:space="preserve">P-112  </t>
  </si>
  <si>
    <t xml:space="preserve">P-113  </t>
  </si>
  <si>
    <t xml:space="preserve">P-114  </t>
  </si>
  <si>
    <t xml:space="preserve">P-115  </t>
  </si>
  <si>
    <t xml:space="preserve">P-116  </t>
  </si>
  <si>
    <t xml:space="preserve">P-117  </t>
  </si>
  <si>
    <t xml:space="preserve">P-118  </t>
  </si>
  <si>
    <t xml:space="preserve">P-119  </t>
  </si>
  <si>
    <t xml:space="preserve">P-120  </t>
  </si>
  <si>
    <t xml:space="preserve">P-121  </t>
  </si>
  <si>
    <t xml:space="preserve">P-122  </t>
  </si>
  <si>
    <t xml:space="preserve">P-123  </t>
  </si>
  <si>
    <t xml:space="preserve">P-124  </t>
  </si>
  <si>
    <t xml:space="preserve">P-125  </t>
  </si>
  <si>
    <t xml:space="preserve">P-126  </t>
  </si>
  <si>
    <t xml:space="preserve">P-127  </t>
  </si>
  <si>
    <t xml:space="preserve">P-128  </t>
  </si>
  <si>
    <t xml:space="preserve">P-129  </t>
  </si>
  <si>
    <t xml:space="preserve">P-130  </t>
  </si>
  <si>
    <t xml:space="preserve">P-131  </t>
  </si>
  <si>
    <t xml:space="preserve">P-132  </t>
  </si>
  <si>
    <t xml:space="preserve">P-133  </t>
  </si>
  <si>
    <t xml:space="preserve">P-134  </t>
  </si>
  <si>
    <t xml:space="preserve">P-135  </t>
  </si>
  <si>
    <t xml:space="preserve">P-136  </t>
  </si>
  <si>
    <t xml:space="preserve">P-137  </t>
  </si>
  <si>
    <t xml:space="preserve">P-138  </t>
  </si>
  <si>
    <t xml:space="preserve">P-139  </t>
  </si>
  <si>
    <t xml:space="preserve">P-140  </t>
  </si>
  <si>
    <t xml:space="preserve">P-141  </t>
  </si>
  <si>
    <t xml:space="preserve">P-142  </t>
  </si>
  <si>
    <t xml:space="preserve">P-143  </t>
  </si>
  <si>
    <t xml:space="preserve">P-144  </t>
  </si>
  <si>
    <t xml:space="preserve">P-145  </t>
  </si>
  <si>
    <t xml:space="preserve">P-146  </t>
  </si>
  <si>
    <t xml:space="preserve">P-147  </t>
  </si>
  <si>
    <t xml:space="preserve">P-148  </t>
  </si>
  <si>
    <t xml:space="preserve">P-149  </t>
  </si>
  <si>
    <t xml:space="preserve">P-150  </t>
  </si>
  <si>
    <t xml:space="preserve">P-151  </t>
  </si>
  <si>
    <t xml:space="preserve">P-152  </t>
  </si>
  <si>
    <t xml:space="preserve">P-153  </t>
  </si>
  <si>
    <t xml:space="preserve">P-154  </t>
  </si>
  <si>
    <t xml:space="preserve">P-155  </t>
  </si>
  <si>
    <t xml:space="preserve">P-156  </t>
  </si>
  <si>
    <t xml:space="preserve">P-157  </t>
  </si>
  <si>
    <t xml:space="preserve">P-158  </t>
  </si>
  <si>
    <t xml:space="preserve">P-159  </t>
  </si>
  <si>
    <t xml:space="preserve">P-160  </t>
  </si>
  <si>
    <t xml:space="preserve">P-161  </t>
  </si>
  <si>
    <t xml:space="preserve">P-162  </t>
  </si>
  <si>
    <t xml:space="preserve">P-163  </t>
  </si>
  <si>
    <t xml:space="preserve">P-164  </t>
  </si>
  <si>
    <t xml:space="preserve">P-165  </t>
  </si>
  <si>
    <t xml:space="preserve">P-166  </t>
  </si>
  <si>
    <t xml:space="preserve">P-167  </t>
  </si>
  <si>
    <t xml:space="preserve">P-168  </t>
  </si>
  <si>
    <t xml:space="preserve">P-169  </t>
  </si>
  <si>
    <t xml:space="preserve">P-170  </t>
  </si>
  <si>
    <t xml:space="preserve">P-171  </t>
  </si>
  <si>
    <t xml:space="preserve">P-172  </t>
  </si>
  <si>
    <t xml:space="preserve">P-173  </t>
  </si>
  <si>
    <t xml:space="preserve">P-174  </t>
  </si>
  <si>
    <t xml:space="preserve">P-175  </t>
  </si>
  <si>
    <t xml:space="preserve">P-176  </t>
  </si>
  <si>
    <t xml:space="preserve">P-177  </t>
  </si>
  <si>
    <t xml:space="preserve">P-178  </t>
  </si>
  <si>
    <t xml:space="preserve">P-179  </t>
  </si>
  <si>
    <t xml:space="preserve">P-180  </t>
  </si>
  <si>
    <t xml:space="preserve">P-181  </t>
  </si>
  <si>
    <t xml:space="preserve">P-182  </t>
  </si>
  <si>
    <t xml:space="preserve">P-183  </t>
  </si>
  <si>
    <t xml:space="preserve">P-184  </t>
  </si>
  <si>
    <t xml:space="preserve">P-185  </t>
  </si>
  <si>
    <t xml:space="preserve">P-186  </t>
  </si>
  <si>
    <t xml:space="preserve">P-187  </t>
  </si>
  <si>
    <t xml:space="preserve">P-188  </t>
  </si>
  <si>
    <t xml:space="preserve">P-189  </t>
  </si>
  <si>
    <t xml:space="preserve">P-190  </t>
  </si>
  <si>
    <t xml:space="preserve">P-191  </t>
  </si>
  <si>
    <t xml:space="preserve">P-192  </t>
  </si>
  <si>
    <t xml:space="preserve">P-193  </t>
  </si>
  <si>
    <t xml:space="preserve">P-194  </t>
  </si>
  <si>
    <t xml:space="preserve">P-195  </t>
  </si>
  <si>
    <t xml:space="preserve">P-196  </t>
  </si>
  <si>
    <t xml:space="preserve">P-197  </t>
  </si>
  <si>
    <t xml:space="preserve">P-198  </t>
  </si>
  <si>
    <t xml:space="preserve">P-199  </t>
  </si>
  <si>
    <t xml:space="preserve">P-200  </t>
  </si>
  <si>
    <t xml:space="preserve">P-201  </t>
  </si>
  <si>
    <t xml:space="preserve">P-202  </t>
  </si>
  <si>
    <t xml:space="preserve">P-203  </t>
  </si>
  <si>
    <t xml:space="preserve">P-204  </t>
  </si>
  <si>
    <t xml:space="preserve">P-205  </t>
  </si>
  <si>
    <t xml:space="preserve">P-206  </t>
  </si>
  <si>
    <t xml:space="preserve">P-207  </t>
  </si>
  <si>
    <t xml:space="preserve">P-208  </t>
  </si>
  <si>
    <t xml:space="preserve">P-209  </t>
  </si>
  <si>
    <t xml:space="preserve">P-210  </t>
  </si>
  <si>
    <t xml:space="preserve">P-211  </t>
  </si>
  <si>
    <t xml:space="preserve">P-212  </t>
  </si>
  <si>
    <t xml:space="preserve">P-213  </t>
  </si>
  <si>
    <t xml:space="preserve">P-214  </t>
  </si>
  <si>
    <t xml:space="preserve">P-215  </t>
  </si>
  <si>
    <t xml:space="preserve">P-216  </t>
  </si>
  <si>
    <t xml:space="preserve">P-217  </t>
  </si>
  <si>
    <t xml:space="preserve">P-218  </t>
  </si>
  <si>
    <t xml:space="preserve">P-219  </t>
  </si>
  <si>
    <t xml:space="preserve">P-220  </t>
  </si>
  <si>
    <t xml:space="preserve">P-221  </t>
  </si>
  <si>
    <t xml:space="preserve">P-222  </t>
  </si>
  <si>
    <t xml:space="preserve">P-223  </t>
  </si>
  <si>
    <t xml:space="preserve">P-224  </t>
  </si>
  <si>
    <t xml:space="preserve">P-225  </t>
  </si>
  <si>
    <t xml:space="preserve">P-226  </t>
  </si>
  <si>
    <t xml:space="preserve">P-227  </t>
  </si>
  <si>
    <t xml:space="preserve">P-228  </t>
  </si>
  <si>
    <t xml:space="preserve">P-229  </t>
  </si>
  <si>
    <t xml:space="preserve">P-230  </t>
  </si>
  <si>
    <t xml:space="preserve">P-231  </t>
  </si>
  <si>
    <t xml:space="preserve">P-232  </t>
  </si>
  <si>
    <t xml:space="preserve">P-233  </t>
  </si>
  <si>
    <t xml:space="preserve">P-234  </t>
  </si>
  <si>
    <t xml:space="preserve">P-235  </t>
  </si>
  <si>
    <t xml:space="preserve">P-236  </t>
  </si>
  <si>
    <t xml:space="preserve">P-237  </t>
  </si>
  <si>
    <t xml:space="preserve">P-238  </t>
  </si>
  <si>
    <t xml:space="preserve">P-239  </t>
  </si>
  <si>
    <t xml:space="preserve">P-240  </t>
  </si>
  <si>
    <t xml:space="preserve">P-241  </t>
  </si>
  <si>
    <t xml:space="preserve">P-242  </t>
  </si>
  <si>
    <t xml:space="preserve">P-243  </t>
  </si>
  <si>
    <t xml:space="preserve">P-244  </t>
  </si>
  <si>
    <t xml:space="preserve">P-245  </t>
  </si>
  <si>
    <t xml:space="preserve">P-246  </t>
  </si>
  <si>
    <t xml:space="preserve">P-247  </t>
  </si>
  <si>
    <t xml:space="preserve">P-248  </t>
  </si>
  <si>
    <t xml:space="preserve">P-249  </t>
  </si>
  <si>
    <t xml:space="preserve">P-250  </t>
  </si>
  <si>
    <t>PM-050</t>
  </si>
  <si>
    <t>PM-036</t>
  </si>
  <si>
    <t>PM-001</t>
  </si>
  <si>
    <t>PM-002</t>
  </si>
  <si>
    <t>PM-003</t>
  </si>
  <si>
    <t>PM-004</t>
  </si>
  <si>
    <t>PM-005</t>
  </si>
  <si>
    <t>PM-006</t>
  </si>
  <si>
    <t>PM-007</t>
  </si>
  <si>
    <t>PM-008</t>
  </si>
  <si>
    <t>PM-009</t>
  </si>
  <si>
    <t>PM-010</t>
  </si>
  <si>
    <t>PM-011</t>
  </si>
  <si>
    <t>PM-012</t>
  </si>
  <si>
    <t>PM-013</t>
  </si>
  <si>
    <t>PM-014</t>
  </si>
  <si>
    <t>PM-015</t>
  </si>
  <si>
    <t>PM-016</t>
  </si>
  <si>
    <t>PM-017</t>
  </si>
  <si>
    <t>PM-018</t>
  </si>
  <si>
    <t>PM-019</t>
  </si>
  <si>
    <t>PM-020</t>
  </si>
  <si>
    <t>PM-021</t>
  </si>
  <si>
    <t>PM-022</t>
  </si>
  <si>
    <t>PM-023</t>
  </si>
  <si>
    <t>PM-024</t>
  </si>
  <si>
    <t>PM-025</t>
  </si>
  <si>
    <t>PM-026</t>
  </si>
  <si>
    <t>PM-027</t>
  </si>
  <si>
    <t>PM-028</t>
  </si>
  <si>
    <t>PM-029</t>
  </si>
  <si>
    <t>PM-030</t>
  </si>
  <si>
    <t>PM-031</t>
  </si>
  <si>
    <t>PM-032</t>
  </si>
  <si>
    <t>PM-033</t>
  </si>
  <si>
    <t>PM-034</t>
  </si>
  <si>
    <t>PM-035</t>
  </si>
  <si>
    <t>PM-037</t>
  </si>
  <si>
    <t>PM-038</t>
  </si>
  <si>
    <t>PM-039</t>
  </si>
  <si>
    <t>PM-040</t>
  </si>
  <si>
    <t>PM-041</t>
  </si>
  <si>
    <t>PM-042</t>
  </si>
  <si>
    <t>PM-043</t>
  </si>
  <si>
    <t>PM-044</t>
  </si>
  <si>
    <t>PM-045</t>
  </si>
  <si>
    <t>PM-046</t>
  </si>
  <si>
    <t>PM-047</t>
  </si>
  <si>
    <t>PM-048</t>
  </si>
  <si>
    <t>PM-049</t>
  </si>
  <si>
    <t>PM-051</t>
  </si>
  <si>
    <t>PM-052</t>
  </si>
  <si>
    <t>PM-053</t>
  </si>
  <si>
    <t>PM-054</t>
  </si>
  <si>
    <t>PM-055</t>
  </si>
  <si>
    <t>PM-056</t>
  </si>
  <si>
    <t>PM-057</t>
  </si>
  <si>
    <t>PM-058</t>
  </si>
  <si>
    <t>PM-059</t>
  </si>
  <si>
    <t>PM-060</t>
  </si>
  <si>
    <t>PM-061</t>
  </si>
  <si>
    <t>PM-062</t>
  </si>
  <si>
    <t>PM-063</t>
  </si>
  <si>
    <t>PM-064</t>
  </si>
  <si>
    <t>PM-065</t>
  </si>
  <si>
    <t>PM-066</t>
  </si>
  <si>
    <t>PM-067</t>
  </si>
  <si>
    <t>PM-068</t>
  </si>
  <si>
    <t>PM-069</t>
  </si>
  <si>
    <t>PM-070</t>
  </si>
  <si>
    <t>PM-071</t>
  </si>
  <si>
    <t>PM-072</t>
  </si>
  <si>
    <t>PM-073</t>
  </si>
  <si>
    <t>PM-074</t>
  </si>
  <si>
    <t>PM-075</t>
  </si>
  <si>
    <t>PM-076</t>
  </si>
  <si>
    <t>PM-077</t>
  </si>
  <si>
    <t>PM-078</t>
  </si>
  <si>
    <t>PM-079</t>
  </si>
  <si>
    <t>PM-080</t>
  </si>
  <si>
    <t>PM-081</t>
  </si>
  <si>
    <t>PM-082</t>
  </si>
  <si>
    <t>PM-083</t>
  </si>
  <si>
    <t>PM-084</t>
  </si>
  <si>
    <t>PM-085</t>
  </si>
  <si>
    <t>PM-086</t>
  </si>
  <si>
    <t>PM-087</t>
  </si>
  <si>
    <t>PM-088</t>
  </si>
  <si>
    <t>PM-089</t>
  </si>
  <si>
    <t>PM-090</t>
  </si>
  <si>
    <t>PM-091</t>
  </si>
  <si>
    <t>PM-092</t>
  </si>
  <si>
    <t>PM-093</t>
  </si>
  <si>
    <t>PM-094</t>
  </si>
  <si>
    <t>PM-095</t>
  </si>
  <si>
    <t>PM-096</t>
  </si>
  <si>
    <t>PM-097</t>
  </si>
  <si>
    <t>PM-098</t>
  </si>
  <si>
    <t>PM-099</t>
  </si>
  <si>
    <t>PM-100</t>
  </si>
  <si>
    <t>PM-101</t>
  </si>
  <si>
    <t>PM-102</t>
  </si>
  <si>
    <t>PM-103</t>
  </si>
  <si>
    <t>PM-104</t>
  </si>
  <si>
    <t>PM-105</t>
  </si>
  <si>
    <t>PM-106</t>
  </si>
  <si>
    <t>PM-107</t>
  </si>
  <si>
    <t>PM-108</t>
  </si>
  <si>
    <t>PM-109</t>
  </si>
  <si>
    <t>PM-110</t>
  </si>
  <si>
    <t>PM-111</t>
  </si>
  <si>
    <t>PM-112</t>
  </si>
  <si>
    <t>PM-113</t>
  </si>
  <si>
    <t>PM-114</t>
  </si>
  <si>
    <t>PM-115</t>
  </si>
  <si>
    <t>PM-116</t>
  </si>
  <si>
    <t>PM-117</t>
  </si>
  <si>
    <t>PM-118</t>
  </si>
  <si>
    <t>PM-119</t>
  </si>
  <si>
    <t>PM-120</t>
  </si>
  <si>
    <t>PM-121</t>
  </si>
  <si>
    <t>PM-122</t>
  </si>
  <si>
    <t>PM-123</t>
  </si>
  <si>
    <t>PM-124</t>
  </si>
  <si>
    <t>PM-125</t>
  </si>
  <si>
    <t>PM-126</t>
  </si>
  <si>
    <t>PM-127</t>
  </si>
  <si>
    <t>PM-128</t>
  </si>
  <si>
    <t>PM-129</t>
  </si>
  <si>
    <t>PM-130</t>
  </si>
  <si>
    <t>PM-131</t>
  </si>
  <si>
    <t>PM-132</t>
  </si>
  <si>
    <t>PM-133</t>
  </si>
  <si>
    <t>PM-134</t>
  </si>
  <si>
    <t>PM-135</t>
  </si>
  <si>
    <t>PM-136</t>
  </si>
  <si>
    <t>PM-137</t>
  </si>
  <si>
    <t>PM-138</t>
  </si>
  <si>
    <t>PM-139</t>
  </si>
  <si>
    <t>PM-140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</si>
  <si>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</si>
  <si>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</si>
  <si>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</si>
  <si>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</si>
  <si>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</si>
  <si>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</si>
  <si>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</si>
  <si>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</si>
  <si>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PM-149</t>
  </si>
  <si>
    <t>PM-150</t>
  </si>
  <si>
    <t>PM-151</t>
  </si>
  <si>
    <t>PM-152</t>
  </si>
  <si>
    <t>PM-153</t>
  </si>
  <si>
    <t>PM-154</t>
  </si>
  <si>
    <t>PM-155</t>
  </si>
  <si>
    <t>PM-156</t>
  </si>
  <si>
    <t>PM-157</t>
  </si>
  <si>
    <t>PM-158</t>
  </si>
  <si>
    <t>PM-159</t>
  </si>
  <si>
    <t>PM-160</t>
  </si>
  <si>
    <t>PM-161</t>
  </si>
  <si>
    <t>PM-162</t>
  </si>
  <si>
    <t>PM-163</t>
  </si>
  <si>
    <t>PM-164</t>
  </si>
  <si>
    <t>PM-165</t>
  </si>
  <si>
    <t>PM-166</t>
  </si>
  <si>
    <t>PM-167</t>
  </si>
  <si>
    <t>PM-168</t>
  </si>
  <si>
    <t>PM-169</t>
  </si>
  <si>
    <t>PM-170</t>
  </si>
  <si>
    <t>PM-171</t>
  </si>
  <si>
    <t>PM-172</t>
  </si>
  <si>
    <t>PM-173</t>
  </si>
  <si>
    <t>PM-174</t>
  </si>
  <si>
    <t>PM-175</t>
  </si>
  <si>
    <t>PM-176</t>
  </si>
  <si>
    <t>PM-177</t>
  </si>
  <si>
    <t>PM-178</t>
  </si>
  <si>
    <t>PM-179</t>
  </si>
  <si>
    <t>PM-180</t>
  </si>
  <si>
    <t>PM-181</t>
  </si>
  <si>
    <t>PM-182</t>
  </si>
  <si>
    <t>PM-183</t>
  </si>
  <si>
    <t>PM-184</t>
  </si>
  <si>
    <t>PM-185</t>
  </si>
  <si>
    <t>PM-186</t>
  </si>
  <si>
    <t>PM-187</t>
  </si>
  <si>
    <t>PM-188</t>
  </si>
  <si>
    <t>PM-189</t>
  </si>
  <si>
    <t>PM-190</t>
  </si>
  <si>
    <t>PM-191</t>
  </si>
  <si>
    <t>PM-192</t>
  </si>
  <si>
    <t>PM-193</t>
  </si>
  <si>
    <t>PM-194</t>
  </si>
  <si>
    <t>PM-195</t>
  </si>
  <si>
    <t>PM-196</t>
  </si>
  <si>
    <t>PM-197</t>
  </si>
  <si>
    <t>PM-198</t>
  </si>
  <si>
    <t>PM-199</t>
  </si>
  <si>
    <t>PM-200</t>
  </si>
  <si>
    <t>PM-201</t>
  </si>
  <si>
    <t>PM-202</t>
  </si>
  <si>
    <t>PM-203</t>
  </si>
  <si>
    <t>PM-204</t>
  </si>
  <si>
    <t>PM-205</t>
  </si>
  <si>
    <t>PM-206</t>
  </si>
  <si>
    <t>PM-207</t>
  </si>
  <si>
    <t>PM-208</t>
  </si>
  <si>
    <t>PM-209</t>
  </si>
  <si>
    <t>PM-210</t>
  </si>
  <si>
    <t>PM-211</t>
  </si>
  <si>
    <t>PM-212</t>
  </si>
  <si>
    <t>PM-213</t>
  </si>
  <si>
    <t>PM-214</t>
  </si>
  <si>
    <t>PM-215</t>
  </si>
  <si>
    <t>PM-216</t>
  </si>
  <si>
    <t>PM-217</t>
  </si>
  <si>
    <t>PM-218</t>
  </si>
  <si>
    <t>PM-219</t>
  </si>
  <si>
    <t>PM-220</t>
  </si>
  <si>
    <t>PM-221</t>
  </si>
  <si>
    <t>PM-222</t>
  </si>
  <si>
    <t>PM-223</t>
  </si>
  <si>
    <t>PM-224</t>
  </si>
  <si>
    <t>PM-225</t>
  </si>
  <si>
    <t>PM-226</t>
  </si>
  <si>
    <t>PM-227</t>
  </si>
  <si>
    <t>PM-228</t>
  </si>
  <si>
    <t>PM-229</t>
  </si>
  <si>
    <t>PM-230</t>
  </si>
  <si>
    <t>PM-231</t>
  </si>
  <si>
    <t>PM-232</t>
  </si>
  <si>
    <t>PM-233</t>
  </si>
  <si>
    <t>PM-234</t>
  </si>
  <si>
    <t>PM-235</t>
  </si>
  <si>
    <t>PM-236</t>
  </si>
  <si>
    <t>PM-237</t>
  </si>
  <si>
    <t>PM-238</t>
  </si>
  <si>
    <t>PM-239</t>
  </si>
  <si>
    <t>PM-240</t>
  </si>
  <si>
    <t>PM-241</t>
  </si>
  <si>
    <t>PM-242</t>
  </si>
  <si>
    <t>PM-243</t>
  </si>
  <si>
    <t>PM-244</t>
  </si>
  <si>
    <t>PM-245</t>
  </si>
  <si>
    <t>PM-246</t>
  </si>
  <si>
    <t>PM-247</t>
  </si>
  <si>
    <t>PM-248</t>
  </si>
  <si>
    <t>PM-249</t>
  </si>
  <si>
    <t>PM-250</t>
  </si>
  <si>
    <t>Credit</t>
  </si>
  <si>
    <t>Debit</t>
  </si>
  <si>
    <t>R-1</t>
  </si>
  <si>
    <t>R-2</t>
  </si>
  <si>
    <t>R-3</t>
  </si>
  <si>
    <t>R-4</t>
  </si>
  <si>
    <t>R-5</t>
  </si>
  <si>
    <t>ProdValid</t>
  </si>
  <si>
    <t>Refunded</t>
  </si>
  <si>
    <t>123 Maple St</t>
  </si>
  <si>
    <t>456 Oak Ave</t>
  </si>
  <si>
    <t>789 Pine Dr</t>
  </si>
  <si>
    <t>101 Birch Blvd</t>
  </si>
  <si>
    <t>202 Cedar Ln</t>
  </si>
  <si>
    <t>303 Elm Rd</t>
  </si>
  <si>
    <t>404 Willow Way</t>
  </si>
  <si>
    <t>505 Rose St</t>
  </si>
  <si>
    <t>606 Ivy Blvd</t>
  </si>
  <si>
    <t>707 Linden Dr</t>
  </si>
  <si>
    <t>808 Redwood Ct</t>
  </si>
  <si>
    <t>909 Ash St</t>
  </si>
  <si>
    <t>1001 Walnut Rd</t>
  </si>
  <si>
    <t>1111 Pineapple Ave</t>
  </si>
  <si>
    <t>1212 Magnolia St</t>
  </si>
  <si>
    <t>1313 Chestnut Ln</t>
  </si>
  <si>
    <t>1414 Birchwood Dr</t>
  </si>
  <si>
    <t>1515 Hawthorn Rd</t>
  </si>
  <si>
    <t>1616 Maplewood Blvd</t>
  </si>
  <si>
    <t>1717 Spruce Ct</t>
  </si>
  <si>
    <t>1818 Dogwood Ave</t>
  </si>
  <si>
    <t>1919 Jasmine St</t>
  </si>
  <si>
    <t>2020 Olive Rd</t>
  </si>
  <si>
    <t>2121 Elmwood Ave</t>
  </si>
  <si>
    <t>2222 Birch St</t>
  </si>
  <si>
    <t>2323 Sycamore Blvd</t>
  </si>
  <si>
    <t>2424 Cedarwood Dr</t>
  </si>
  <si>
    <t>2525 Walnut Ave</t>
  </si>
  <si>
    <t>2626 Willow St</t>
  </si>
  <si>
    <t>2727 Aspen Rd</t>
  </si>
  <si>
    <t>2828 Hazelwood Dr</t>
  </si>
  <si>
    <t>2929 Ivy St</t>
  </si>
  <si>
    <t>3030 Peach Ave</t>
  </si>
  <si>
    <t>3131 Maplewood Ln</t>
  </si>
  <si>
    <t>3232 Oakwood Blvd</t>
  </si>
  <si>
    <t>3333 Pine Hill Rd</t>
  </si>
  <si>
    <t>3434 Cherrywood St</t>
  </si>
  <si>
    <t>3535 Elmwood Dr</t>
  </si>
  <si>
    <t>3636 Rosewood Ave</t>
  </si>
  <si>
    <t>3737 Birchwood Rd</t>
  </si>
  <si>
    <t>3838 Willowbrook Blvd</t>
  </si>
  <si>
    <t>3939 Jasmine Ln</t>
  </si>
  <si>
    <t>4040 Redbud St</t>
  </si>
  <si>
    <t>4141 Lavender Rd</t>
  </si>
  <si>
    <t>4242 Magnolia Blvd</t>
  </si>
  <si>
    <t>4343 Cedarwood Ln</t>
  </si>
  <si>
    <t>4444 Spruce Ave</t>
  </si>
  <si>
    <t>4545 Birchwood Rd</t>
  </si>
  <si>
    <t>4646 Maplewood Dr</t>
  </si>
  <si>
    <t>4747 Pine Ridge Blvd</t>
  </si>
  <si>
    <t>4848 Oak Ridge St</t>
  </si>
  <si>
    <t>4949 Redwood Ln</t>
  </si>
  <si>
    <t>5050 Dogwood Rd</t>
  </si>
  <si>
    <t>5151 Ivywood Blvd</t>
  </si>
  <si>
    <t>5252 Willow Grove Ave</t>
  </si>
  <si>
    <t>5353 Cedar Grove Rd</t>
  </si>
  <si>
    <t>5454 Maple Grove Ln</t>
  </si>
  <si>
    <t>5555 Pine Ridge Rd</t>
  </si>
  <si>
    <t>5656 Chestnut Blvd</t>
  </si>
  <si>
    <t>5757 Spruce Grove St</t>
  </si>
  <si>
    <t>5858 Redbud Ln</t>
  </si>
  <si>
    <t>5959 Jasmine Blvd</t>
  </si>
  <si>
    <t>6060 Oakwood Dr</t>
  </si>
  <si>
    <t>6161 Willow Ridge Ave</t>
  </si>
  <si>
    <t>6262 Magnolia Grove Rd</t>
  </si>
  <si>
    <t>6363 Maple Grove Blvd</t>
  </si>
  <si>
    <t>6464 Birch Ridge Ln</t>
  </si>
  <si>
    <t>6565 Willowbrook Rd</t>
  </si>
  <si>
    <t>6666 Redwood Blvd</t>
  </si>
  <si>
    <t>6767 Cedar Grove St</t>
  </si>
  <si>
    <t>6868 Pine Grove Ave</t>
  </si>
  <si>
    <t>6969 Birch Grove Rd</t>
  </si>
  <si>
    <t>7070 Maple Ridge Blvd</t>
  </si>
  <si>
    <t>7171 Oakwood St</t>
  </si>
  <si>
    <t>7272 Cedarwood Blvd</t>
  </si>
  <si>
    <t>7373 Pinebrook Rd</t>
  </si>
  <si>
    <t>7474 Willow Ridge Blvd</t>
  </si>
  <si>
    <t>7575 Magnolia Grove Ave</t>
  </si>
  <si>
    <t>7676 Elm Grove Ln</t>
  </si>
  <si>
    <t>7777 Chestnut Ave</t>
  </si>
  <si>
    <t>7878 Oakbrook Rd</t>
  </si>
  <si>
    <t>7979 Pine Ridge Ln</t>
  </si>
  <si>
    <t>8080 Maplebrook Blvd</t>
  </si>
  <si>
    <t>8181 Birchwood Ave</t>
  </si>
  <si>
    <t>8282 Ivywood Rd</t>
  </si>
  <si>
    <t>8383 Willowbrook Blvd</t>
  </si>
  <si>
    <t>8484 Chestnut Grove St</t>
  </si>
  <si>
    <t>8585 Pine Hill Ave</t>
  </si>
  <si>
    <t>8686 Redbud Blvd</t>
  </si>
  <si>
    <t>8787 Maple Ridge Rd</t>
  </si>
  <si>
    <t>8888 Cedar Hill St</t>
  </si>
  <si>
    <t>8989 Spruce Ridge Ave</t>
  </si>
  <si>
    <t>9090 Magnolia Blvd</t>
  </si>
  <si>
    <t>9191 Redbud Rd</t>
  </si>
  <si>
    <t>9292 Pine Grove Blvd</t>
  </si>
  <si>
    <t>9393 Birch Ridge Ave</t>
  </si>
  <si>
    <t>9494 Oakwood Rd</t>
  </si>
  <si>
    <t>9595 Elmwood Blvd</t>
  </si>
  <si>
    <t>9696 Maple Grove Ave</t>
  </si>
  <si>
    <t>9797 Willow Grove Rd</t>
  </si>
  <si>
    <t>9898 Jasmine Ridge Blvd</t>
  </si>
  <si>
    <t>9999 Oakwood Lane</t>
  </si>
  <si>
    <t>10000 Maple Valley Rd</t>
  </si>
  <si>
    <t>10101 Birch Valley Blvd</t>
  </si>
  <si>
    <t>10202 Pine Valley St</t>
  </si>
  <si>
    <t>10303 Willow Valley Ave</t>
  </si>
  <si>
    <t>10404 Cedar Valley Ln</t>
  </si>
  <si>
    <t>10505 Maple Hill Blvd</t>
  </si>
  <si>
    <t>10606 Oak Valley Rd</t>
  </si>
  <si>
    <t>10707 Elm Hill St</t>
  </si>
  <si>
    <t>10808 Magnolia Valley Blvd</t>
  </si>
  <si>
    <t>10909 Birch Hill Ave</t>
  </si>
  <si>
    <t>11010 Pine Hill Rd</t>
  </si>
  <si>
    <t>11111 Willow Valley Blvd</t>
  </si>
  <si>
    <t>11212 Cedar Valley Rd</t>
  </si>
  <si>
    <t>11313 Maple Valley Blvd</t>
  </si>
  <si>
    <t>11414 Birch Valley Rd</t>
  </si>
  <si>
    <t>11515 Oak Valley Blvd</t>
  </si>
  <si>
    <t>11616 Pine Valley Blvd</t>
  </si>
  <si>
    <t>11717 Cedar Hill Blvd</t>
  </si>
  <si>
    <t>11818 Magnolia Valley Rd</t>
  </si>
  <si>
    <t>11919 Maple Hill Lane</t>
  </si>
  <si>
    <t>12020 Elm Valley Ave</t>
  </si>
  <si>
    <t>12121 Birch Hill Blvd</t>
  </si>
  <si>
    <t>12222 Oak Hill Rd</t>
  </si>
  <si>
    <t>12323 Pine Hill Lane</t>
  </si>
  <si>
    <t>12424 Cedar Grove Blvd</t>
  </si>
  <si>
    <t>12525 Willow Grove Rd</t>
  </si>
  <si>
    <t>12626 Magnolia Grove Lane</t>
  </si>
  <si>
    <t>12727 Redbud Valley Blvd</t>
  </si>
  <si>
    <t>12828 Cedar Hill Lane</t>
  </si>
  <si>
    <t>12929 Pine Valley Lane</t>
  </si>
  <si>
    <t>13030 Elm Grove Blvd</t>
  </si>
  <si>
    <t>13131 Willow Hill Blvd</t>
  </si>
  <si>
    <t>13232 Maple Hill Rd</t>
  </si>
  <si>
    <t>13333 Birch Grove Blvd</t>
  </si>
  <si>
    <t>13434 Oak Valley Lane</t>
  </si>
  <si>
    <t>13535 Cedar Hill Rd</t>
  </si>
  <si>
    <t>13636 Maple Valley Blvd</t>
  </si>
  <si>
    <t>13737 Willow Valley Rd</t>
  </si>
  <si>
    <t>13838 Elm Grove Rd</t>
  </si>
  <si>
    <t>13939 Magnolia Grove Blvd</t>
  </si>
  <si>
    <t>14040 Pine Ridge Lane</t>
  </si>
  <si>
    <t>14141 Redbud Grove Rd</t>
  </si>
  <si>
    <t>14242 Oak Grove Blvd</t>
  </si>
  <si>
    <t>14343 Willow Ridge Lane</t>
  </si>
  <si>
    <t>14444 Magnolia Grove Blvd</t>
  </si>
  <si>
    <t>14545 Redbud Grove Lane</t>
  </si>
  <si>
    <t>14646 Pine Ridge Blvd</t>
  </si>
  <si>
    <t>14747 Elm Ridge Lane</t>
  </si>
  <si>
    <t>Springfield</t>
  </si>
  <si>
    <t>Rivertown</t>
  </si>
  <si>
    <t>Oakwood</t>
  </si>
  <si>
    <t>Maplewood</t>
  </si>
  <si>
    <t>Greenfield</t>
  </si>
  <si>
    <t>Lakeview</t>
  </si>
  <si>
    <t>Pleasantville</t>
  </si>
  <si>
    <t>Clearwater</t>
  </si>
  <si>
    <t>Brookhaven</t>
  </si>
  <si>
    <t>Fairview</t>
  </si>
  <si>
    <t>Hilltop</t>
  </si>
  <si>
    <t>Redwood City</t>
  </si>
  <si>
    <t>Westfield</t>
  </si>
  <si>
    <t>Pinehurst</t>
  </si>
  <si>
    <t>Silverwood</t>
  </si>
  <si>
    <t>Lakeside</t>
  </si>
  <si>
    <t>Parkdale</t>
  </si>
  <si>
    <t>Summitville</t>
  </si>
  <si>
    <t>Redwood Falls</t>
  </si>
  <si>
    <t>Crestwood</t>
  </si>
  <si>
    <t>Stonehill</t>
  </si>
  <si>
    <t>Valley Springs</t>
  </si>
  <si>
    <t>Brookstone</t>
  </si>
  <si>
    <t>Springdale</t>
  </si>
  <si>
    <t>Meadowbrook</t>
  </si>
  <si>
    <t>Harborview</t>
  </si>
  <si>
    <t>Castle Rock</t>
  </si>
  <si>
    <t>Autumn Ridge</t>
  </si>
  <si>
    <t>Blue Ridge</t>
  </si>
  <si>
    <t>Highland Park</t>
  </si>
  <si>
    <t>Riverdale</t>
  </si>
  <si>
    <t>Oak Ridge</t>
  </si>
  <si>
    <t>Pineville</t>
  </si>
  <si>
    <t>Clearwater Springs</t>
  </si>
  <si>
    <t>Maple Valley</t>
  </si>
  <si>
    <t>Hillside Heights</t>
  </si>
  <si>
    <t>Valley Forge</t>
  </si>
  <si>
    <t>Fairmont</t>
  </si>
  <si>
    <t>Windcrest</t>
  </si>
  <si>
    <t>Timberline</t>
  </si>
  <si>
    <t>Sunset Ridge</t>
  </si>
  <si>
    <t>Brookside</t>
  </si>
  <si>
    <t>Rocky Hill</t>
  </si>
  <si>
    <t>Canyon View</t>
  </si>
  <si>
    <t>Whispering Pines</t>
  </si>
  <si>
    <t>Red Rock</t>
  </si>
  <si>
    <t>Mountain View</t>
  </si>
  <si>
    <t>Crestview</t>
  </si>
  <si>
    <t>Willow Springs</t>
  </si>
  <si>
    <t>Birchwood</t>
  </si>
  <si>
    <t>Redwood Heights</t>
  </si>
  <si>
    <t>Suncrest</t>
  </si>
  <si>
    <t>Bridgeport</t>
  </si>
  <si>
    <t>Lakeshore</t>
  </si>
  <si>
    <t>Bluebell</t>
  </si>
  <si>
    <t>Riverstone</t>
  </si>
  <si>
    <t>Green Meadows</t>
  </si>
  <si>
    <t>Cedar Falls</t>
  </si>
  <si>
    <t>Birch Valley</t>
  </si>
  <si>
    <t>Everglades</t>
  </si>
  <si>
    <t>Prairie Hill</t>
  </si>
  <si>
    <t>River Oaks</t>
  </si>
  <si>
    <t>Pine Valley</t>
  </si>
  <si>
    <t>Northwood</t>
  </si>
  <si>
    <t>Stonebrook</t>
  </si>
  <si>
    <t>Woodland Heights</t>
  </si>
  <si>
    <t>Oak Glen</t>
  </si>
  <si>
    <t>Valley Ridge</t>
  </si>
  <si>
    <t>Diamond Hill</t>
  </si>
  <si>
    <t>Meadowlark</t>
  </si>
  <si>
    <t>Hillcrest</t>
  </si>
  <si>
    <t>Silver Oak</t>
  </si>
  <si>
    <t>Birch Glen</t>
  </si>
  <si>
    <t>Westbrook</t>
  </si>
  <si>
    <t>Silver Springs</t>
  </si>
  <si>
    <t>Northfield</t>
  </si>
  <si>
    <t>Golden Valley</t>
  </si>
  <si>
    <t>Horizon Hills</t>
  </si>
  <si>
    <t>Willow Grove</t>
  </si>
  <si>
    <t>Sunrise Bay</t>
  </si>
  <si>
    <t>Maple Crest</t>
  </si>
  <si>
    <t>Evergreen Hills</t>
  </si>
  <si>
    <t>Crystal Springs</t>
  </si>
  <si>
    <t>West Haven</t>
  </si>
  <si>
    <t>Pine Hill</t>
  </si>
  <si>
    <t>Emerald City</t>
  </si>
  <si>
    <t>Lakewood</t>
  </si>
  <si>
    <t>Lakeside Grove</t>
  </si>
  <si>
    <t>Ashford</t>
  </si>
  <si>
    <t>Deerfield</t>
  </si>
  <si>
    <t>Clearview</t>
  </si>
  <si>
    <t>Southridge</t>
  </si>
  <si>
    <t>Countryview</t>
  </si>
  <si>
    <t>Shadow Hills</t>
  </si>
  <si>
    <t>Golden Oaks</t>
  </si>
  <si>
    <t>Maple Heights</t>
  </si>
  <si>
    <t>Highland Grove</t>
  </si>
  <si>
    <t>Pleasant Springs</t>
  </si>
  <si>
    <t>Bluewater</t>
  </si>
  <si>
    <t>Meadowlakes</t>
  </si>
  <si>
    <t>Rosewood</t>
  </si>
  <si>
    <t>Oakwood Hills</t>
  </si>
  <si>
    <t>Silver Lake</t>
  </si>
  <si>
    <t>Stone Ridge</t>
  </si>
  <si>
    <t>Timber Ridge</t>
  </si>
  <si>
    <t>Riverview</t>
  </si>
  <si>
    <t>Maple Ridge</t>
  </si>
  <si>
    <t>New Horizons</t>
  </si>
  <si>
    <t>Redwoods</t>
  </si>
  <si>
    <t>Blackwood</t>
  </si>
  <si>
    <t>Westhaven</t>
  </si>
  <si>
    <t>Whispering Hills</t>
  </si>
  <si>
    <t>Silvercrest</t>
  </si>
  <si>
    <t>Fairview Heights</t>
  </si>
  <si>
    <t>Blue Hills</t>
  </si>
  <si>
    <t>Rolling Meadows</t>
  </si>
  <si>
    <t>Riverbend</t>
  </si>
  <si>
    <t>Sunrise Springs</t>
  </si>
  <si>
    <t>Orchard Park</t>
  </si>
  <si>
    <t>Hill Valley</t>
  </si>
  <si>
    <t>Castlewood</t>
  </si>
  <si>
    <t>Green Acres</t>
  </si>
  <si>
    <t>Pinebrook</t>
  </si>
  <si>
    <t>Timberbrook</t>
  </si>
  <si>
    <t>Diamond Springs</t>
  </si>
  <si>
    <t>Sandy Ridge</t>
  </si>
  <si>
    <t>Redwood Meadows</t>
  </si>
  <si>
    <t>Birchwood Heights</t>
  </si>
  <si>
    <t>Valley Oaks</t>
  </si>
  <si>
    <t>Oak Meadows</t>
  </si>
  <si>
    <t>Cloverfield</t>
  </si>
  <si>
    <t>Roseville</t>
  </si>
  <si>
    <t>Bellwood</t>
  </si>
  <si>
    <t>Blue Pines</t>
  </si>
  <si>
    <t>Forest Hills</t>
  </si>
  <si>
    <t>Cedar Ridge</t>
  </si>
  <si>
    <t>Valleybrook</t>
  </si>
  <si>
    <t>Greenridge</t>
  </si>
  <si>
    <t>Clearwater Heights</t>
  </si>
  <si>
    <t>Briarwood</t>
  </si>
  <si>
    <t>Glenview</t>
  </si>
  <si>
    <t>Forest Park</t>
  </si>
  <si>
    <t>Highland Springs</t>
  </si>
  <si>
    <t>Riverbend Heights</t>
  </si>
  <si>
    <t>Cedarbrook</t>
  </si>
  <si>
    <t>Oak Springs</t>
  </si>
  <si>
    <t>Maple Springs</t>
  </si>
  <si>
    <t>Windy Ridge</t>
  </si>
  <si>
    <t>Rocky River</t>
  </si>
  <si>
    <t>Pinecrest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</si>
  <si>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</si>
  <si>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</si>
  <si>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</si>
  <si>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</si>
  <si>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</si>
  <si>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</si>
  <si>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</si>
  <si>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</si>
  <si>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</si>
  <si>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</si>
  <si>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</si>
  <si>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</si>
  <si>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</si>
  <si>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</si>
  <si>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</si>
  <si>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</si>
  <si>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</si>
  <si>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</si>
  <si>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</si>
  <si>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</si>
  <si>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</si>
  <si>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</si>
  <si>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</si>
  <si>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</si>
  <si>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</si>
  <si>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</si>
  <si>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</si>
  <si>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</si>
  <si>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</si>
  <si>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</si>
  <si>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</si>
  <si>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</si>
  <si>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</si>
  <si>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</si>
  <si>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</si>
  <si>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</si>
  <si>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</si>
  <si>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</si>
  <si>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</si>
  <si>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</si>
  <si>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</si>
  <si>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</si>
  <si>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</si>
  <si>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</si>
  <si>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</si>
  <si>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</si>
  <si>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</si>
  <si>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</si>
  <si>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</si>
  <si>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</si>
  <si>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35004</t>
  </si>
  <si>
    <t>99501</t>
  </si>
  <si>
    <t>85001</t>
  </si>
  <si>
    <t>72201</t>
  </si>
  <si>
    <t>90001</t>
  </si>
  <si>
    <t>80201</t>
  </si>
  <si>
    <t>06101</t>
  </si>
  <si>
    <t>19901</t>
  </si>
  <si>
    <t>33101</t>
  </si>
  <si>
    <t>30301</t>
  </si>
  <si>
    <t>96801</t>
  </si>
  <si>
    <t>83701</t>
  </si>
  <si>
    <t>60601</t>
  </si>
  <si>
    <t>46201</t>
  </si>
  <si>
    <t>50301</t>
  </si>
  <si>
    <t>66101</t>
  </si>
  <si>
    <t>40601</t>
  </si>
  <si>
    <t>70112</t>
  </si>
  <si>
    <t>04001</t>
  </si>
  <si>
    <t>21201</t>
  </si>
  <si>
    <t>02108</t>
  </si>
  <si>
    <t>48901</t>
  </si>
  <si>
    <t>55401</t>
  </si>
  <si>
    <t>39201</t>
  </si>
  <si>
    <t>63101</t>
  </si>
  <si>
    <t>59001</t>
  </si>
  <si>
    <t>68101</t>
  </si>
  <si>
    <t>89501</t>
  </si>
  <si>
    <t>03301</t>
  </si>
  <si>
    <t>07001</t>
  </si>
  <si>
    <t>87501</t>
  </si>
  <si>
    <t>10001</t>
  </si>
  <si>
    <t>27501</t>
  </si>
  <si>
    <t>58102</t>
  </si>
  <si>
    <t>44101</t>
  </si>
  <si>
    <t>73101</t>
  </si>
  <si>
    <t>97201</t>
  </si>
  <si>
    <t>19101</t>
  </si>
  <si>
    <t>02901</t>
  </si>
  <si>
    <t>29201</t>
  </si>
  <si>
    <t>57101</t>
  </si>
  <si>
    <t>37201</t>
  </si>
  <si>
    <t>73301</t>
  </si>
  <si>
    <t>84101</t>
  </si>
  <si>
    <t>05601</t>
  </si>
  <si>
    <t>23218</t>
  </si>
  <si>
    <t>98001</t>
  </si>
  <si>
    <t>25301</t>
  </si>
  <si>
    <t>53201</t>
  </si>
  <si>
    <t>82001</t>
  </si>
  <si>
    <t>35801</t>
  </si>
  <si>
    <t>99701</t>
  </si>
  <si>
    <t>85002</t>
  </si>
  <si>
    <t>72202</t>
  </si>
  <si>
    <t>90002</t>
  </si>
  <si>
    <t>80202</t>
  </si>
  <si>
    <t>06102</t>
  </si>
  <si>
    <t>19902</t>
  </si>
  <si>
    <t>33109</t>
  </si>
  <si>
    <t>30303</t>
  </si>
  <si>
    <t>96813</t>
  </si>
  <si>
    <t>83702</t>
  </si>
  <si>
    <t>60602</t>
  </si>
  <si>
    <t>46202</t>
  </si>
  <si>
    <t>50302</t>
  </si>
  <si>
    <t>66102</t>
  </si>
  <si>
    <t>40602</t>
  </si>
  <si>
    <t>70113</t>
  </si>
  <si>
    <t>04011</t>
  </si>
  <si>
    <t>21202</t>
  </si>
  <si>
    <t>02109</t>
  </si>
  <si>
    <t>48906</t>
  </si>
  <si>
    <t>55402</t>
  </si>
  <si>
    <t>39202</t>
  </si>
  <si>
    <t>63102</t>
  </si>
  <si>
    <t>59002</t>
  </si>
  <si>
    <t>68102</t>
  </si>
  <si>
    <t>89502</t>
  </si>
  <si>
    <t>03302</t>
  </si>
  <si>
    <t>07002</t>
  </si>
  <si>
    <t>87505</t>
  </si>
  <si>
    <t>10002</t>
  </si>
  <si>
    <t>27502</t>
  </si>
  <si>
    <t>58103</t>
  </si>
  <si>
    <t>44102</t>
  </si>
  <si>
    <t>73102</t>
  </si>
  <si>
    <t>97202</t>
  </si>
  <si>
    <t>19102</t>
  </si>
  <si>
    <t>02903</t>
  </si>
  <si>
    <t>29202</t>
  </si>
  <si>
    <t>57103</t>
  </si>
  <si>
    <t>37202</t>
  </si>
  <si>
    <t>73344</t>
  </si>
  <si>
    <t>84102</t>
  </si>
  <si>
    <t>05602</t>
  </si>
  <si>
    <t>23219</t>
  </si>
  <si>
    <t>98002</t>
  </si>
  <si>
    <t>25302</t>
  </si>
  <si>
    <t>53202</t>
  </si>
  <si>
    <t>82002</t>
  </si>
  <si>
    <t>35802</t>
  </si>
  <si>
    <t>99702</t>
  </si>
  <si>
    <t>85003</t>
  </si>
  <si>
    <t>72203</t>
  </si>
  <si>
    <t>90003</t>
  </si>
  <si>
    <t>80203</t>
  </si>
  <si>
    <t>06103</t>
  </si>
  <si>
    <t>19903</t>
  </si>
  <si>
    <t>33125</t>
  </si>
  <si>
    <t>30305</t>
  </si>
  <si>
    <t>96814</t>
  </si>
  <si>
    <t>83703</t>
  </si>
  <si>
    <t>60603</t>
  </si>
  <si>
    <t>46203</t>
  </si>
  <si>
    <t>50303</t>
  </si>
  <si>
    <t>66103</t>
  </si>
  <si>
    <t>40603</t>
  </si>
  <si>
    <t>70114</t>
  </si>
  <si>
    <t>04032</t>
  </si>
  <si>
    <t>21205</t>
  </si>
  <si>
    <t>02110</t>
  </si>
  <si>
    <t>48907</t>
  </si>
  <si>
    <t>55403</t>
  </si>
  <si>
    <t>39203</t>
  </si>
  <si>
    <t>63103</t>
  </si>
  <si>
    <t>59003</t>
  </si>
  <si>
    <t>68103</t>
  </si>
  <si>
    <t>89503</t>
  </si>
  <si>
    <t>03303</t>
  </si>
  <si>
    <t>07003</t>
  </si>
  <si>
    <t>87506</t>
  </si>
  <si>
    <t>10003</t>
  </si>
  <si>
    <t>27503</t>
  </si>
  <si>
    <t>58104</t>
  </si>
  <si>
    <t>44103</t>
  </si>
  <si>
    <t>73103</t>
  </si>
  <si>
    <t>97203</t>
  </si>
  <si>
    <t>19103</t>
  </si>
  <si>
    <t>02904</t>
  </si>
  <si>
    <t>29203</t>
  </si>
  <si>
    <t>57104</t>
  </si>
  <si>
    <t>37203</t>
  </si>
  <si>
    <t>73399</t>
  </si>
  <si>
    <t>84103</t>
  </si>
  <si>
    <t>05603</t>
  </si>
  <si>
    <t>23220</t>
  </si>
  <si>
    <t>98003</t>
  </si>
  <si>
    <t>25303</t>
  </si>
  <si>
    <t>53203</t>
  </si>
  <si>
    <t>82003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</si>
  <si>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</si>
  <si>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</si>
  <si>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</si>
  <si>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</si>
  <si>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</si>
  <si>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</si>
  <si>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</si>
  <si>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</si>
  <si>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</si>
  <si>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</si>
  <si>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</si>
  <si>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</si>
  <si>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</si>
  <si>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</si>
  <si>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</si>
  <si>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</si>
  <si>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</si>
  <si>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</si>
  <si>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</si>
  <si>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</si>
  <si>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</si>
  <si>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</si>
  <si>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</si>
  <si>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</si>
  <si>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</si>
  <si>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</si>
  <si>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</si>
  <si>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</si>
  <si>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</si>
  <si>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</si>
  <si>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</si>
  <si>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</si>
  <si>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</si>
  <si>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</si>
  <si>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</si>
  <si>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</si>
  <si>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A-037</t>
  </si>
  <si>
    <t>A-038</t>
  </si>
  <si>
    <t>A-039</t>
  </si>
  <si>
    <t>A-040</t>
  </si>
  <si>
    <t>A-041</t>
  </si>
  <si>
    <t>A-042</t>
  </si>
  <si>
    <t>A-043</t>
  </si>
  <si>
    <t>A-044</t>
  </si>
  <si>
    <t>A-045</t>
  </si>
  <si>
    <t>A-046</t>
  </si>
  <si>
    <t>A-047</t>
  </si>
  <si>
    <t>A-048</t>
  </si>
  <si>
    <t>A-049</t>
  </si>
  <si>
    <t>A-050</t>
  </si>
  <si>
    <t>A-051</t>
  </si>
  <si>
    <t>A-052</t>
  </si>
  <si>
    <t>A-053</t>
  </si>
  <si>
    <t>A-054</t>
  </si>
  <si>
    <t>A-055</t>
  </si>
  <si>
    <t>A-056</t>
  </si>
  <si>
    <t>A-057</t>
  </si>
  <si>
    <t>A-058</t>
  </si>
  <si>
    <t>A-059</t>
  </si>
  <si>
    <t>A-060</t>
  </si>
  <si>
    <t>A-061</t>
  </si>
  <si>
    <t>A-062</t>
  </si>
  <si>
    <t>A-063</t>
  </si>
  <si>
    <t>A-064</t>
  </si>
  <si>
    <t>A-065</t>
  </si>
  <si>
    <t>A-066</t>
  </si>
  <si>
    <t>A-067</t>
  </si>
  <si>
    <t>A-068</t>
  </si>
  <si>
    <t>A-069</t>
  </si>
  <si>
    <t>A-070</t>
  </si>
  <si>
    <t>A-071</t>
  </si>
  <si>
    <t>A-072</t>
  </si>
  <si>
    <t>A-073</t>
  </si>
  <si>
    <t>A-074</t>
  </si>
  <si>
    <t>A-075</t>
  </si>
  <si>
    <t>A-076</t>
  </si>
  <si>
    <t>A-077</t>
  </si>
  <si>
    <t>A-078</t>
  </si>
  <si>
    <t>A-079</t>
  </si>
  <si>
    <t>A-080</t>
  </si>
  <si>
    <t>A-081</t>
  </si>
  <si>
    <t>A-082</t>
  </si>
  <si>
    <t>A-083</t>
  </si>
  <si>
    <t>A-084</t>
  </si>
  <si>
    <t>A-085</t>
  </si>
  <si>
    <t>A-086</t>
  </si>
  <si>
    <t>A-087</t>
  </si>
  <si>
    <t>A-088</t>
  </si>
  <si>
    <t>A-089</t>
  </si>
  <si>
    <t>A-090</t>
  </si>
  <si>
    <t>A-091</t>
  </si>
  <si>
    <t>A-092</t>
  </si>
  <si>
    <t>A-093</t>
  </si>
  <si>
    <t>A-094</t>
  </si>
  <si>
    <t>A-095</t>
  </si>
  <si>
    <t>A-096</t>
  </si>
  <si>
    <t>A-097</t>
  </si>
  <si>
    <t>A-098</t>
  </si>
  <si>
    <t>A-099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</si>
  <si>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</si>
  <si>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</si>
  <si>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</si>
  <si>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</si>
  <si>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</si>
  <si>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</si>
  <si>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</si>
  <si>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</si>
  <si>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</si>
  <si>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</si>
  <si>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</si>
  <si>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</si>
  <si>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</si>
  <si>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</si>
  <si>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</si>
  <si>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</si>
  <si>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</si>
  <si>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</si>
  <si>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</si>
  <si>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</si>
  <si>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</si>
  <si>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</si>
  <si>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</si>
  <si>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</si>
  <si>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</si>
  <si>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</si>
  <si>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</si>
  <si>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</si>
  <si>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</si>
  <si>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</si>
  <si>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</si>
  <si>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</si>
  <si>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</si>
  <si>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</si>
  <si>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</si>
  <si>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</si>
  <si>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</si>
  <si>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</si>
  <si>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</si>
  <si>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</si>
  <si>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</si>
  <si>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</si>
  <si>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</si>
  <si>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</si>
  <si>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</si>
  <si>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</si>
  <si>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</si>
  <si>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</si>
  <si>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</si>
  <si>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</si>
  <si>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</si>
  <si>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AddValid</t>
  </si>
  <si>
    <t>Delivered</t>
  </si>
  <si>
    <t>Pending</t>
  </si>
  <si>
    <t>Cancelled</t>
  </si>
  <si>
    <t>Processing</t>
  </si>
  <si>
    <t>Returned</t>
  </si>
  <si>
    <t>In Transit</t>
  </si>
  <si>
    <t>UPS</t>
  </si>
  <si>
    <t>FedEx</t>
  </si>
  <si>
    <t>USPS</t>
  </si>
  <si>
    <t>AmazonLogistics</t>
  </si>
  <si>
    <t>LaserShip</t>
  </si>
  <si>
    <t>OnTrac</t>
  </si>
  <si>
    <t>Shipt</t>
  </si>
  <si>
    <t>Roadie</t>
  </si>
  <si>
    <t>DHL</t>
  </si>
  <si>
    <t>AxleHire</t>
  </si>
  <si>
    <t>SpeeDee</t>
  </si>
  <si>
    <t>XPO</t>
  </si>
  <si>
    <t>ABF</t>
  </si>
  <si>
    <t>Newgistics</t>
  </si>
  <si>
    <t>TForce</t>
  </si>
  <si>
    <t>Stamps</t>
  </si>
  <si>
    <t>Deliv</t>
  </si>
  <si>
    <t>ShipBob</t>
  </si>
  <si>
    <t>ForwardAir</t>
  </si>
  <si>
    <t>Shippo</t>
  </si>
  <si>
    <t>Reddaway</t>
  </si>
  <si>
    <t>Saia</t>
  </si>
  <si>
    <t>ShipRocket</t>
  </si>
  <si>
    <t>Estes</t>
  </si>
  <si>
    <t>LoneStar</t>
  </si>
  <si>
    <t xml:space="preserve">Leave at front door  </t>
  </si>
  <si>
    <t xml:space="preserve">NULL  </t>
  </si>
  <si>
    <t xml:space="preserve">Call upon arrival  </t>
  </si>
  <si>
    <t xml:space="preserve">Leave under doormat  </t>
  </si>
  <si>
    <t xml:space="preserve">Contactless delivery  </t>
  </si>
  <si>
    <t xml:space="preserve">Leave with neighbor  </t>
  </si>
  <si>
    <t xml:space="preserve">Buzz 401 for entry  </t>
  </si>
  <si>
    <t xml:space="preserve">Gate code is 2045  </t>
  </si>
  <si>
    <t xml:space="preserve">Deliver to back porch  </t>
  </si>
  <si>
    <t xml:space="preserve">Leave at reception  </t>
  </si>
  <si>
    <t xml:space="preserve">Ring bell once  </t>
  </si>
  <si>
    <t xml:space="preserve">Fragile - handle with care  </t>
  </si>
  <si>
    <t xml:space="preserve">Please don't knock  </t>
  </si>
  <si>
    <t xml:space="preserve">Hand to recipient only  </t>
  </si>
  <si>
    <t xml:space="preserve">Leave in mailbox  </t>
  </si>
  <si>
    <t xml:space="preserve">Use side entrance  </t>
  </si>
  <si>
    <t xml:space="preserve">Bring up to 3rd floor  </t>
  </si>
  <si>
    <t xml:space="preserve">Do not bend  </t>
  </si>
  <si>
    <t xml:space="preserve">Leave at leasing office  </t>
  </si>
  <si>
    <t xml:space="preserve">Signature required  </t>
  </si>
  <si>
    <t xml:space="preserve">Leave in garage bin  </t>
  </si>
  <si>
    <t xml:space="preserve">Call if delayed  </t>
  </si>
  <si>
    <t xml:space="preserve">Beware of dog  </t>
  </si>
  <si>
    <t xml:space="preserve">Use service elevator  </t>
  </si>
  <si>
    <t>R-001</t>
  </si>
  <si>
    <t>R-002</t>
  </si>
  <si>
    <t>R-003</t>
  </si>
  <si>
    <t>R-004</t>
  </si>
  <si>
    <t>R-005</t>
  </si>
  <si>
    <t>R-006</t>
  </si>
  <si>
    <t>R-007</t>
  </si>
  <si>
    <t>R-008</t>
  </si>
  <si>
    <t>R-009</t>
  </si>
  <si>
    <t>R-010</t>
  </si>
  <si>
    <t>R-011</t>
  </si>
  <si>
    <t>R-012</t>
  </si>
  <si>
    <t>R-013</t>
  </si>
  <si>
    <t>R-014</t>
  </si>
  <si>
    <t>R-015</t>
  </si>
  <si>
    <t>R-016</t>
  </si>
  <si>
    <t>R-017</t>
  </si>
  <si>
    <t>R-018</t>
  </si>
  <si>
    <t>R-019</t>
  </si>
  <si>
    <t>R-020</t>
  </si>
  <si>
    <t>R-021</t>
  </si>
  <si>
    <t>R-022</t>
  </si>
  <si>
    <t>R-023</t>
  </si>
  <si>
    <t>R-024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</si>
  <si>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</si>
  <si>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</si>
  <si>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</si>
  <si>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</si>
  <si>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</si>
  <si>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</si>
  <si>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</si>
  <si>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</si>
  <si>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</si>
  <si>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</si>
  <si>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</si>
  <si>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</si>
  <si>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</si>
  <si>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</si>
  <si>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</si>
  <si>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</si>
  <si>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</si>
  <si>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</si>
  <si>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</si>
  <si>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</si>
  <si>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</si>
  <si>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</si>
  <si>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</si>
  <si>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</si>
  <si>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</si>
  <si>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</si>
  <si>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</si>
  <si>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</si>
  <si>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</si>
  <si>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</si>
  <si>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</si>
  <si>
    <t>R-056</t>
  </si>
  <si>
    <t>R-057</t>
  </si>
  <si>
    <t>R-058</t>
  </si>
  <si>
    <t>R-059</t>
  </si>
  <si>
    <t>R-060</t>
  </si>
  <si>
    <t>R-061</t>
  </si>
  <si>
    <t>R-062</t>
  </si>
  <si>
    <t>R-063</t>
  </si>
  <si>
    <t>R-064</t>
  </si>
  <si>
    <t>R-065</t>
  </si>
  <si>
    <t>R-066</t>
  </si>
  <si>
    <t>R-067</t>
  </si>
  <si>
    <t>R-068</t>
  </si>
  <si>
    <t>R-069</t>
  </si>
  <si>
    <t>R-070</t>
  </si>
  <si>
    <t>R-071</t>
  </si>
  <si>
    <t>R-072</t>
  </si>
  <si>
    <t>R-073</t>
  </si>
  <si>
    <t>R-074</t>
  </si>
  <si>
    <t>R-075</t>
  </si>
  <si>
    <t>R-076</t>
  </si>
  <si>
    <t>R-077</t>
  </si>
  <si>
    <t>R-078</t>
  </si>
  <si>
    <t>R-079</t>
  </si>
  <si>
    <t>R-080</t>
  </si>
  <si>
    <t>R-081</t>
  </si>
  <si>
    <t>R-082</t>
  </si>
  <si>
    <t>R-083</t>
  </si>
  <si>
    <t>R-084</t>
  </si>
  <si>
    <t>R-085</t>
  </si>
  <si>
    <t>R-086</t>
  </si>
  <si>
    <t>R-087</t>
  </si>
  <si>
    <t>R-088</t>
  </si>
  <si>
    <t>R-089</t>
  </si>
  <si>
    <t>R-090</t>
  </si>
  <si>
    <t>R-091</t>
  </si>
  <si>
    <t>R-092</t>
  </si>
  <si>
    <t>R-093</t>
  </si>
  <si>
    <t>HYearDate</t>
  </si>
  <si>
    <t>HMonthDate</t>
  </si>
  <si>
    <t>Cost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</si>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</sst>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.00"/>
    <numFmt numFmtId="171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/>
    <xf numFmtId="1" fontId="0" fillId="0" borderId="0" xfId="0" applyNumberFormat="1"/>
    <xf numFmtId="0" fontId="0" fillId="0" borderId="0" xfId="0" applyFont="1"/>
    <xf numFmtId="0" fontId="2" fillId="0" borderId="0" xfId="0" applyFont="1"/>
    <xf numFmtId="0" fontId="2" fillId="0" borderId="0" xfId="1" applyFont="1"/>
    <xf numFmtId="171" fontId="0" fillId="0" borderId="0" xfId="0" applyNumberFormat="1"/>
    <xf numFmtId="10" fontId="0" fillId="0" borderId="0" xfId="0" applyNumberFormat="1"/>
    <xf numFmtId="0" fontId="4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168" formatCode="&quot;$&quot;#,##0.00"/>
    </dxf>
    <dxf>
      <numFmt numFmtId="0" formatCode="General"/>
    </dxf>
    <dxf>
      <numFmt numFmtId="1" formatCode="0"/>
    </dxf>
    <dxf>
      <numFmt numFmtId="171" formatCode="yyyy\-mm\-dd;@"/>
    </dxf>
    <dxf>
      <numFmt numFmtId="0" formatCode="General"/>
    </dxf>
    <dxf>
      <numFmt numFmtId="0" formatCode="General"/>
    </dxf>
    <dxf>
      <numFmt numFmtId="171" formatCode="yyyy\-mm\-dd;@"/>
    </dxf>
    <dxf>
      <numFmt numFmtId="168" formatCode="&quot;$&quot;#,##0.00"/>
    </dxf>
    <dxf>
      <numFmt numFmtId="168" formatCode="&quot;$&quot;#,##0.00"/>
    </dxf>
    <dxf>
      <numFmt numFmtId="30" formatCode="@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numFmt numFmtId="168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0" formatCode="General"/>
    </dxf>
    <dxf>
      <numFmt numFmtId="168" formatCode="&quot;$&quot;#,##0.00"/>
    </dxf>
    <dxf>
      <numFmt numFmtId="1" formatCode="0"/>
    </dxf>
    <dxf>
      <numFmt numFmtId="1" formatCode="0"/>
    </dxf>
    <dxf>
      <numFmt numFmtId="0" formatCode="General"/>
    </dxf>
    <dxf>
      <numFmt numFmtId="171" formatCode="yyyy\-mm\-dd;@"/>
    </dxf>
    <dxf>
      <numFmt numFmtId="1" formatCode="0"/>
    </dxf>
    <dxf>
      <numFmt numFmtId="1" formatCode="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4D985-FCF8-4D95-BA79-A0F1351661F1}" name="Customers" displayName="Customers" ref="A1:E101" totalsRowShown="0">
  <autoFilter ref="A1:E101" xr:uid="{9FD4D985-FCF8-4D95-BA79-A0F1351661F1}"/>
  <tableColumns count="5">
    <tableColumn id="1" xr3:uid="{BDE0A575-AD9E-49A3-A53F-2436B14DB538}" name="CusId"/>
    <tableColumn id="2" xr3:uid="{ADD5A8D5-679D-4D1B-92BD-5CEF0558489E}" name="FirstName"/>
    <tableColumn id="3" xr3:uid="{358161D7-0FDC-4C52-8233-80024557BABD}" name="LastName"/>
    <tableColumn id="4" xr3:uid="{D28E8A94-C6C6-4F8F-AAA0-89FDA97D9346}" name="Phone"/>
    <tableColumn id="5" xr3:uid="{7D92860C-0C86-4BA4-862D-72271D374414}" name="Emai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9A97E-F50E-4000-8DF3-E9DA37067E8F}" name="Orders" displayName="Orders" ref="A1:O251" totalsRowShown="0">
  <autoFilter ref="A1:O251" xr:uid="{5819A97E-F50E-4000-8DF3-E9DA37067E8F}"/>
  <tableColumns count="15">
    <tableColumn id="1" xr3:uid="{663669B8-A81A-4B58-AEAE-97A9E7C6D056}" name="OrderId"/>
    <tableColumn id="2" xr3:uid="{D2639290-607C-47F7-AECA-C34841BC023F}" name="CusId"/>
    <tableColumn id="3" xr3:uid="{83F03369-3D8A-4708-BBC4-623058D1286A}" name="OrderDate" dataDxfId="26"/>
    <tableColumn id="4" xr3:uid="{A1F5C0BF-9D0C-44CD-8266-1BCE369BA8DA}" name="ItemCount" dataDxfId="21">
      <calculatedColumnFormula>SUMIFS(OrderDetails[Quantity],OrderDetails[OrderId],Orders[[#This Row],[OrderId]])</calculatedColumnFormula>
    </tableColumn>
    <tableColumn id="5" xr3:uid="{D827FE1F-319E-4DF2-9DA2-6EE2542EC5D7}" name="Subtotal" dataDxfId="20">
      <calculatedColumnFormula>SUMIFS(OrderDetails[TotalPrice],OrderDetails[OrderId],Orders[[#This Row],[OrderId]])</calculatedColumnFormula>
    </tableColumn>
    <tableColumn id="6" xr3:uid="{FD4DC273-FFEB-4689-806F-FD987CEA87AF}" name="TaxFee" dataDxfId="19">
      <calculatedColumnFormula>Orders[[#This Row],[Subtotal]]*TaxFee</calculatedColumnFormula>
    </tableColumn>
    <tableColumn id="7" xr3:uid="{35989913-FF45-43DA-9BA7-0512C2CEE69D}" name="ShipFee" dataDxfId="18">
      <calculatedColumnFormula>Orders[[#This Row],[Subtotal]]*IF(Orders[[#This Row],[Subtotal]]&gt;75,0,ShipFee)</calculatedColumnFormula>
    </tableColumn>
    <tableColumn id="8" xr3:uid="{A594BD01-1CDD-4B1E-B3F8-6DFF272A1F04}" name="Discount" dataDxfId="17">
      <calculatedColumnFormula>Orders[[#This Row],[Subtotal]]*IF(Orders[[#This Row],[Subtotal]]&gt;140,0.07,0)</calculatedColumnFormula>
    </tableColumn>
    <tableColumn id="9" xr3:uid="{C965C631-D5B0-4B16-B072-EFBE7ED7CE1A}" name="Total" dataDxfId="16">
      <calculatedColumnFormula>Orders[[#This Row],[Subtotal]]+Orders[[#This Row],[TaxFee]]+Orders[[#This Row],[ShipFee]]-Orders[[#This Row],[Discount]]</calculatedColumnFormula>
    </tableColumn>
    <tableColumn id="10" xr3:uid="{1849EBF9-2934-46A9-B93D-9C0BE51651E4}" name="PaymentId"/>
    <tableColumn id="11" xr3:uid="{93FA0EF5-B59A-44BE-A607-6CA54B0D740E}" name="TrackNum"/>
    <tableColumn id="13" xr3:uid="{54FC2F4E-45F9-4AF8-ACAD-B85EFEA31B1D}" name="AddressId" dataDxfId="8">
      <calculatedColumnFormula>INDEX(ShipAddress[AddressId],MATCH(Orders[[#This Row],[CusId]],ShipAddress[CusId],0))</calculatedColumnFormula>
    </tableColumn>
    <tableColumn id="14" xr3:uid="{63F63DAC-C941-4B91-87CC-7EC62E5DD064}" name="AddValid" dataDxfId="7">
      <calculatedColumnFormula array="1">IF((MATCH(Orders[[#This Row],[AddressId]],
_xlfn._xlws.FILTER(ShipAddress[AddressId],ShipAddress[CusId]=Orders[[#This Row],[CusId]], "No Address, Invalid Customer"),0))=1,
"Valid","Invalid")</calculatedColumnFormula>
    </tableColumn>
    <tableColumn id="15" xr3:uid="{CC04468F-A8BC-4C44-9F92-3D6D637F5BF1}" name="HYearDate" dataDxfId="2">
      <calculatedColumnFormula>YEAR(Orders[[#This Row],[OrderDate]])</calculatedColumnFormula>
    </tableColumn>
    <tableColumn id="16" xr3:uid="{B54565E1-19D2-4B54-B94F-7F6BD97B0925}" name="HMonthDate" dataDxfId="1">
      <calculatedColumnFormula>MONTH(Orders[[#This Row],[OrderDate]])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B60438-B11E-4C0D-A2D6-BAF09E4F4464}" name="OrderDetails" displayName="OrderDetails" ref="A1:E321" totalsRowShown="0">
  <autoFilter ref="A1:E321" xr:uid="{24B60438-B11E-4C0D-A2D6-BAF09E4F4464}"/>
  <tableColumns count="5">
    <tableColumn id="1" xr3:uid="{2025FC69-BF92-4599-AEF2-2D9EE5DFBDFF}" name="OrderDetId" dataDxfId="25"/>
    <tableColumn id="2" xr3:uid="{9E06F6E1-0827-4719-B81D-B56BBF5CDD8B}" name="OrderId"/>
    <tableColumn id="3" xr3:uid="{9838E569-0481-4923-B268-E6DA6EFDA440}" name="ProductId"/>
    <tableColumn id="4" xr3:uid="{B56C6533-7259-4F39-B097-C39374DD9787}" name="Quantity" dataDxfId="24"/>
    <tableColumn id="5" xr3:uid="{E1B1A99F-695D-42EC-9C72-AB7EBCC85800}" name="TotalPrice" dataDxfId="22">
      <calculatedColumnFormula>INDEX(Inventory[Price],MATCH(OrderDetails[[#This Row],[ProductId]],Inventory[ProductId],0))*OrderDetails[[#This Row],[Quantity]]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EA7669-BE67-4B5A-A005-4B3972DB32A5}" name="ShipAddress" displayName="ShipAddress" ref="A1:G151" totalsRowShown="0">
  <autoFilter ref="A1:G151" xr:uid="{13EA7669-BE67-4B5A-A005-4B3972DB32A5}"/>
  <tableColumns count="7">
    <tableColumn id="1" xr3:uid="{5EE76201-AAFC-4D61-A9EA-D26F63CE76FF}" name="AddressId"/>
    <tableColumn id="2" xr3:uid="{63987ABC-AA70-4DF9-868B-F56DA572384E}" name="CusId"/>
    <tableColumn id="3" xr3:uid="{4D2C2377-063F-4703-8D43-0BD86F97B55C}" name="Street"/>
    <tableColumn id="4" xr3:uid="{D6ABF6F3-6E23-4BD5-AE05-77B1CC7A8E31}" name="City" dataDxfId="11"/>
    <tableColumn id="5" xr3:uid="{EDBED71F-816C-4FFA-8766-3DBE8729B799}" name="State" dataDxfId="10"/>
    <tableColumn id="6" xr3:uid="{C33062E0-2434-4481-94C7-A39D8F42E011}" name="ZipCode" dataDxfId="9"/>
    <tableColumn id="8" xr3:uid="{B0FBD8FD-2B22-4B83-91DC-B3A17BB0757F}" name="Region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906E60-5316-4149-A795-EB1B1BFEAAF0}" name="Track" displayName="Track" ref="A1:F251" totalsRowShown="0">
  <autoFilter ref="A1:F251" xr:uid="{96906E60-5316-4149-A795-EB1B1BFEAAF0}"/>
  <sortState xmlns:xlrd2="http://schemas.microsoft.com/office/spreadsheetml/2017/richdata2" ref="A2:F251">
    <sortCondition ref="A2:A251"/>
  </sortState>
  <tableColumns count="6">
    <tableColumn id="1" xr3:uid="{547C03A8-5379-431A-81F8-8586D85C4FD3}" name="TrackNum"/>
    <tableColumn id="2" xr3:uid="{8B2251F7-D5DD-4FEE-B401-0461AF47B1DA}" name="OrderId"/>
    <tableColumn id="3" xr3:uid="{2FFCA976-8A42-40F9-809B-F82233C42B11}" name="OrderStat"/>
    <tableColumn id="5" xr3:uid="{A490A3EE-0B97-455A-BAF3-9725191C2AF0}" name="Carrier"/>
    <tableColumn id="6" xr3:uid="{411FCF1C-7F54-4967-84F1-7C5FDF327258}" name="Notes"/>
    <tableColumn id="7" xr3:uid="{29E4C23A-F1A9-4909-8ED7-0688F41320C1}" name="ShipDate" dataDxfId="6">
      <calculatedColumnFormula>Orders[[#This Row],[OrderDate]]+3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AB874A-17F3-4F9A-B2D1-C5114E8037C5}" name="PaymentInfo" displayName="PaymentInfo" ref="A1:D251" totalsRowShown="0">
  <autoFilter ref="A1:D251" xr:uid="{89AB874A-17F3-4F9A-B2D1-C5114E8037C5}"/>
  <sortState xmlns:xlrd2="http://schemas.microsoft.com/office/spreadsheetml/2017/richdata2" ref="A2:D251">
    <sortCondition ref="A2:A251"/>
  </sortState>
  <tableColumns count="4">
    <tableColumn id="1" xr3:uid="{67A6E63B-1D48-427B-B75E-92E01C44BD4A}" name="PayId"/>
    <tableColumn id="2" xr3:uid="{6FC2067F-35C6-411D-83C3-45ED4AC4099F}" name="OrderId"/>
    <tableColumn id="3" xr3:uid="{46BA7232-B424-45FF-8CEE-204061C2683B}" name="PayMethod"/>
    <tableColumn id="4" xr3:uid="{2AD01383-19CF-45D6-AC84-F3D7A90CB147}" name="CardInfo" dataDxfId="1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B85B68-AAC1-4974-92E4-AC2D326740BE}" name="Returns" displayName="Returns" ref="A1:G6" totalsRowShown="0">
  <autoFilter ref="A1:G6" xr:uid="{93B85B68-AAC1-4974-92E4-AC2D326740BE}"/>
  <tableColumns count="7">
    <tableColumn id="1" xr3:uid="{B07DC2CE-60D3-4EB3-971A-F6D22F0ED6DA}" name="ReturnId"/>
    <tableColumn id="2" xr3:uid="{10C89A6E-74DC-4C98-8CDD-BFF2DDEC98BE}" name="OrderId"/>
    <tableColumn id="3" xr3:uid="{1D0BDE76-F74E-4F06-BDC7-DFB5D587B9CA}" name="ProductId" dataDxfId="14">
      <calculatedColumnFormula array="1">MATCH("P-009",
_xlfn._xlws.FILTER(OrderDetails[ProductId],OrderDetails[OrderId]=Returns[[#This Row],[OrderId]], "No Product, Invalid OrderId"),
0)</calculatedColumnFormula>
    </tableColumn>
    <tableColumn id="4" xr3:uid="{1CE9BD22-5AC9-4B2A-92D3-DF10D441B501}" name="ProdValid" dataDxfId="13">
      <calculatedColumnFormula array="1">IF((MATCH(Returns[[#This Row],[ProductId]],
_xlfn._xlws.FILTER(OrderDetails[ProductId],OrderDetails[OrderId]=Returns[[#This Row],[OrderId]], "No Product, Invalid OrderId"),0))=1,
"Valid","Invalid")</calculatedColumnFormula>
    </tableColumn>
    <tableColumn id="5" xr3:uid="{91CF3BF7-C671-431D-B208-C6E039377858}" name="ReturnSt"/>
    <tableColumn id="6" xr3:uid="{2E0D4021-F58F-4F46-9AE9-B81936ADBE82}" name="ReturnPr" dataDxfId="12">
      <calculatedColumnFormula>IF(Returns[[#This Row],[ProdValid]]="Valid",
INDEX(Inventory[Price], MATCH(Returns[[#This Row],[ProductId]],Inventory[ProductId],0)),
0)</calculatedColumnFormula>
    </tableColumn>
    <tableColumn id="7" xr3:uid="{C1418B2B-0D75-41E8-92ED-E4EF0B012C9E}" name="Quantity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BE7C90-A608-43E3-BD3B-9BCB5B61893D}" name="Reviews" displayName="Reviews" ref="A1:D94" totalsRowShown="0">
  <autoFilter ref="A1:D94" xr:uid="{30BE7C90-A608-43E3-BD3B-9BCB5B61893D}"/>
  <tableColumns count="4">
    <tableColumn id="1" xr3:uid="{268EC9BC-C5D1-4305-A10E-D7A023810E19}" name="RevId"/>
    <tableColumn id="2" xr3:uid="{F16416C9-9E67-4EDD-B580-7D6158D4BD78}" name="OrderId"/>
    <tableColumn id="3" xr3:uid="{7667CD59-46DA-4D30-8D71-C6951D72A900}" name="RateId" dataDxfId="5"/>
    <tableColumn id="4" xr3:uid="{4964C40B-70C5-4B15-AA04-AA8E75427AA3}" name="Review" dataDxfId="4">
      <calculatedColumnFormula>IF(Reviews[[#This Row],[RateId]]=1,"Worst",
IF(Reviews[[#This Row],[RateId]]=2,"Bad",
IF(Reviews[[#This Row],[RateId]]=3,"Average",
IF(Reviews[[#This Row],[RateId]]=4,"Good","Best"))))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0060C5-D841-4BAF-A5B6-7BAE6F737264}" name="Inventory" displayName="Inventory" ref="A1:H151" totalsRowShown="0">
  <autoFilter ref="A1:H151" xr:uid="{C20060C5-D841-4BAF-A5B6-7BAE6F737264}"/>
  <tableColumns count="8">
    <tableColumn id="1" xr3:uid="{3B7BA478-A92C-4CA9-8971-F58E7A149372}" name="ProductId" dataDxfId="32"/>
    <tableColumn id="3" xr3:uid="{1B3906FD-A77B-498A-A8C8-C924BA884784}" name="ProductNm"/>
    <tableColumn id="4" xr3:uid="{43F146A0-89E2-4830-B76A-87A52895ABB6}" name="Category"/>
    <tableColumn id="5" xr3:uid="{6DCEDF83-05B2-43EA-B9B7-5B2785343A13}" name="Price" dataDxfId="31"/>
    <tableColumn id="6" xr3:uid="{7400878C-D306-4DE5-901A-2136D4717C88}" name="Inv" dataDxfId="23">
      <calculatedColumnFormula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calculatedColumnFormula>
    </tableColumn>
    <tableColumn id="7" xr3:uid="{E06B28BB-0EDD-462A-B47C-0EA4C66E008B}" name="TotInvPrice" dataDxfId="30">
      <calculatedColumnFormula>Inventory[[#This Row],[Price]]*Inventory[[#This Row],[Inv]]</calculatedColumnFormula>
    </tableColumn>
    <tableColumn id="8" xr3:uid="{80AFF399-E5C3-474F-9245-B17777031839}" name="HStartInv"/>
    <tableColumn id="9" xr3:uid="{9EEF5D5B-BAEE-4B92-B670-403C6AD914F8}" name="Cost" dataDxfId="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23F18D-1D12-4B5C-B8E1-F976F6755F96}" name="Replenishment" displayName="Replenishment" ref="A1:D2" totalsRowShown="0">
  <autoFilter ref="A1:D2" xr:uid="{E223F18D-1D12-4B5C-B8E1-F976F6755F96}"/>
  <tableColumns count="4">
    <tableColumn id="1" xr3:uid="{29788C30-8224-470A-A254-34BDB8231588}" name="RepId"/>
    <tableColumn id="2" xr3:uid="{D0B2C515-190B-44ED-ABCB-2237C25C0B8F}" name="ProductId"/>
    <tableColumn id="3" xr3:uid="{881CB870-E233-4281-A7EB-3623505A1B1E}" name="RepDate" dataDxfId="3"/>
    <tableColumn id="4" xr3:uid="{D9AC6E56-8646-4E66-9D08-6F9EEB3245D2}" name="RepAmt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C1FC672-22E8-45C1-927E-BA3A9D31FFB7}" name="Staff" displayName="Staff" ref="A1:G36" totalsRowShown="0">
  <autoFilter ref="A1:G36" xr:uid="{2C1FC672-22E8-45C1-927E-BA3A9D31FFB7}"/>
  <tableColumns count="7">
    <tableColumn id="1" xr3:uid="{38858995-3680-4B78-9822-1B31BCE5E5CB}" name="StaffId"/>
    <tableColumn id="2" xr3:uid="{08B38C1D-7E32-46BB-9A52-1148564045FA}" name="FirstName"/>
    <tableColumn id="3" xr3:uid="{4F47BD25-D3E2-4648-9C24-E135E07FC511}" name="LastName"/>
    <tableColumn id="4" xr3:uid="{62D83840-7355-414D-9948-BB9957BA57C4}" name="Age" dataDxfId="28"/>
    <tableColumn id="5" xr3:uid="{1C2F5C5F-E6BE-40AE-A2B6-39D769D9F9A2}" name="4SSN" dataDxfId="27"/>
    <tableColumn id="6" xr3:uid="{6FCC850B-2833-49F1-9EA0-A001A182A130}" name="DeptId"/>
    <tableColumn id="7" xr3:uid="{CF2F69FF-0599-4A9D-9599-DC96B6B844C3}" name="Salary" dataDxfId="29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402D32-010E-4AFC-BA6E-93B447F6DC99}" name="Department" displayName="Department" ref="A1:C6" totalsRowShown="0">
  <autoFilter ref="A1:C6" xr:uid="{AC402D32-010E-4AFC-BA6E-93B447F6DC99}"/>
  <tableColumns count="3">
    <tableColumn id="1" xr3:uid="{E440DE93-B7D9-4F46-B465-5219A820521E}" name="DeptId"/>
    <tableColumn id="2" xr3:uid="{56B06ED5-8FB1-4999-AD13-1B83B9FDB109}" name="DepName"/>
    <tableColumn id="3" xr3:uid="{3097A4BF-96AD-416C-9691-EBF994D3BF0E}" name="DepStaff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la.baker@yahoo.com" TargetMode="External"/><Relationship Id="rId13" Type="http://schemas.openxmlformats.org/officeDocument/2006/relationships/hyperlink" Target="mailto:stella.reed@yahoo.com" TargetMode="External"/><Relationship Id="rId18" Type="http://schemas.openxmlformats.org/officeDocument/2006/relationships/hyperlink" Target="mailto:sarah.wood@yahoo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mia.anderson@yahoo.com" TargetMode="External"/><Relationship Id="rId21" Type="http://schemas.openxmlformats.org/officeDocument/2006/relationships/hyperlink" Target="mailto:audrey.fox@yahoo.com" TargetMode="External"/><Relationship Id="rId7" Type="http://schemas.openxmlformats.org/officeDocument/2006/relationships/hyperlink" Target="mailto:lily.king@yahoo.com" TargetMode="External"/><Relationship Id="rId12" Type="http://schemas.openxmlformats.org/officeDocument/2006/relationships/hyperlink" Target="mailto:alice.rogers@yahoo.com" TargetMode="External"/><Relationship Id="rId17" Type="http://schemas.openxmlformats.org/officeDocument/2006/relationships/hyperlink" Target="mailto:ellie.mendoza@yahoo.com" TargetMode="External"/><Relationship Id="rId25" Type="http://schemas.openxmlformats.org/officeDocument/2006/relationships/hyperlink" Target="mailto:mackenzie.george@yahoo.com" TargetMode="External"/><Relationship Id="rId2" Type="http://schemas.openxmlformats.org/officeDocument/2006/relationships/hyperlink" Target="mailto:isabella.miller@yahoo.com" TargetMode="External"/><Relationship Id="rId16" Type="http://schemas.openxmlformats.org/officeDocument/2006/relationships/hyperlink" Target="mailto:hazel.kelley@yahoo.com" TargetMode="External"/><Relationship Id="rId20" Type="http://schemas.openxmlformats.org/officeDocument/2006/relationships/hyperlink" Target="mailto:eva.austin@yahoo.com" TargetMode="External"/><Relationship Id="rId1" Type="http://schemas.openxmlformats.org/officeDocument/2006/relationships/hyperlink" Target="mailto:emma.williams@yahoo.com" TargetMode="External"/><Relationship Id="rId6" Type="http://schemas.openxmlformats.org/officeDocument/2006/relationships/hyperlink" Target="mailto:scarlett.young@yahoo.com" TargetMode="External"/><Relationship Id="rId11" Type="http://schemas.openxmlformats.org/officeDocument/2006/relationships/hyperlink" Target="mailto:hannah.nguyen@yahoo.com" TargetMode="External"/><Relationship Id="rId24" Type="http://schemas.openxmlformats.org/officeDocument/2006/relationships/hyperlink" Target="mailto:finn.shaw@yahoo.com" TargetMode="External"/><Relationship Id="rId5" Type="http://schemas.openxmlformats.org/officeDocument/2006/relationships/hyperlink" Target="mailto:abigail.martinez@yahoo.com" TargetMode="External"/><Relationship Id="rId15" Type="http://schemas.openxmlformats.org/officeDocument/2006/relationships/hyperlink" Target="mailto:nora.james@yahoo.com" TargetMode="External"/><Relationship Id="rId23" Type="http://schemas.openxmlformats.org/officeDocument/2006/relationships/hyperlink" Target="mailto:everly.daniels@yahoo.com" TargetMode="External"/><Relationship Id="rId10" Type="http://schemas.openxmlformats.org/officeDocument/2006/relationships/hyperlink" Target="mailto:zoe.hall@yahoo.com" TargetMode="External"/><Relationship Id="rId19" Type="http://schemas.openxmlformats.org/officeDocument/2006/relationships/hyperlink" Target="mailto:claire.duncan@yahoo.com" TargetMode="External"/><Relationship Id="rId4" Type="http://schemas.openxmlformats.org/officeDocument/2006/relationships/hyperlink" Target="mailto:harper.harris@yahoo.com" TargetMode="External"/><Relationship Id="rId9" Type="http://schemas.openxmlformats.org/officeDocument/2006/relationships/hyperlink" Target="mailto:charlotte.mitchell@yahoo.com" TargetMode="External"/><Relationship Id="rId14" Type="http://schemas.openxmlformats.org/officeDocument/2006/relationships/hyperlink" Target="mailto:mila.kelly@yahoo.com" TargetMode="External"/><Relationship Id="rId22" Type="http://schemas.openxmlformats.org/officeDocument/2006/relationships/hyperlink" Target="mailto:maya.vasquez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6CF0-7FC2-4584-AC3E-20183A292E41}">
  <dimension ref="A1:E101"/>
  <sheetViews>
    <sheetView topLeftCell="A56" workbookViewId="0">
      <selection activeCell="H71" sqref="H71"/>
    </sheetView>
  </sheetViews>
  <sheetFormatPr defaultRowHeight="14.6" x14ac:dyDescent="0.4"/>
  <cols>
    <col min="2" max="2" width="11.07421875" customWidth="1"/>
    <col min="3" max="3" width="10.765625" customWidth="1"/>
    <col min="4" max="4" width="10.84375" bestFit="1" customWidth="1"/>
    <col min="5" max="5" width="28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486</v>
      </c>
      <c r="B2" t="s">
        <v>409</v>
      </c>
      <c r="C2" t="s">
        <v>444</v>
      </c>
      <c r="D2">
        <v>6121234567</v>
      </c>
      <c r="E2" s="5" t="s">
        <v>703</v>
      </c>
    </row>
    <row r="3" spans="1:5" x14ac:dyDescent="0.4">
      <c r="A3" t="s">
        <v>487</v>
      </c>
      <c r="B3" t="s">
        <v>407</v>
      </c>
      <c r="C3" t="s">
        <v>443</v>
      </c>
      <c r="D3">
        <v>6122345678</v>
      </c>
      <c r="E3" s="5" t="s">
        <v>704</v>
      </c>
    </row>
    <row r="4" spans="1:5" x14ac:dyDescent="0.4">
      <c r="A4" t="s">
        <v>488</v>
      </c>
      <c r="B4" t="s">
        <v>410</v>
      </c>
      <c r="C4" t="s">
        <v>641</v>
      </c>
      <c r="D4">
        <v>6123456789</v>
      </c>
      <c r="E4" s="6" t="s">
        <v>705</v>
      </c>
    </row>
    <row r="5" spans="1:5" x14ac:dyDescent="0.4">
      <c r="A5" t="s">
        <v>489</v>
      </c>
      <c r="B5" t="s">
        <v>408</v>
      </c>
      <c r="C5" t="s">
        <v>642</v>
      </c>
      <c r="D5">
        <v>6124567890</v>
      </c>
      <c r="E5" s="5" t="s">
        <v>706</v>
      </c>
    </row>
    <row r="6" spans="1:5" x14ac:dyDescent="0.4">
      <c r="A6" t="s">
        <v>490</v>
      </c>
      <c r="B6" t="s">
        <v>411</v>
      </c>
      <c r="C6" t="s">
        <v>445</v>
      </c>
      <c r="D6">
        <v>6125678901</v>
      </c>
      <c r="E6" s="5" t="s">
        <v>707</v>
      </c>
    </row>
    <row r="7" spans="1:5" x14ac:dyDescent="0.4">
      <c r="A7" t="s">
        <v>491</v>
      </c>
      <c r="B7" t="s">
        <v>586</v>
      </c>
      <c r="C7" t="s">
        <v>643</v>
      </c>
      <c r="D7">
        <v>6126789012</v>
      </c>
      <c r="E7" s="5" t="s">
        <v>708</v>
      </c>
    </row>
    <row r="8" spans="1:5" x14ac:dyDescent="0.4">
      <c r="A8" t="s">
        <v>492</v>
      </c>
      <c r="B8" t="s">
        <v>413</v>
      </c>
      <c r="C8" t="s">
        <v>644</v>
      </c>
      <c r="D8">
        <v>6127890123</v>
      </c>
      <c r="E8" s="6" t="s">
        <v>709</v>
      </c>
    </row>
    <row r="9" spans="1:5" x14ac:dyDescent="0.4">
      <c r="A9" t="s">
        <v>493</v>
      </c>
      <c r="B9" t="s">
        <v>421</v>
      </c>
      <c r="C9" t="s">
        <v>645</v>
      </c>
      <c r="D9">
        <v>6128901234</v>
      </c>
      <c r="E9" s="5" t="s">
        <v>710</v>
      </c>
    </row>
    <row r="10" spans="1:5" x14ac:dyDescent="0.4">
      <c r="A10" t="s">
        <v>494</v>
      </c>
      <c r="B10" t="s">
        <v>412</v>
      </c>
      <c r="C10" t="s">
        <v>646</v>
      </c>
      <c r="D10">
        <v>6129012345</v>
      </c>
      <c r="E10" s="5" t="s">
        <v>711</v>
      </c>
    </row>
    <row r="11" spans="1:5" x14ac:dyDescent="0.4">
      <c r="A11" t="s">
        <v>495</v>
      </c>
      <c r="B11" t="s">
        <v>418</v>
      </c>
      <c r="C11" t="s">
        <v>446</v>
      </c>
      <c r="D11">
        <v>6120123456</v>
      </c>
      <c r="E11" s="5" t="s">
        <v>712</v>
      </c>
    </row>
    <row r="12" spans="1:5" x14ac:dyDescent="0.4">
      <c r="A12" t="s">
        <v>496</v>
      </c>
      <c r="B12" t="s">
        <v>422</v>
      </c>
      <c r="C12" t="s">
        <v>447</v>
      </c>
      <c r="D12">
        <v>6121134567</v>
      </c>
      <c r="E12" s="6" t="s">
        <v>713</v>
      </c>
    </row>
    <row r="13" spans="1:5" x14ac:dyDescent="0.4">
      <c r="A13" t="s">
        <v>497</v>
      </c>
      <c r="B13" t="s">
        <v>415</v>
      </c>
      <c r="C13" t="s">
        <v>448</v>
      </c>
      <c r="D13">
        <v>6122245678</v>
      </c>
      <c r="E13" s="5" t="s">
        <v>714</v>
      </c>
    </row>
    <row r="14" spans="1:5" x14ac:dyDescent="0.4">
      <c r="A14" t="s">
        <v>498</v>
      </c>
      <c r="B14" t="s">
        <v>417</v>
      </c>
      <c r="C14" t="s">
        <v>437</v>
      </c>
      <c r="D14">
        <v>6123356789</v>
      </c>
      <c r="E14" s="5" t="s">
        <v>715</v>
      </c>
    </row>
    <row r="15" spans="1:5" x14ac:dyDescent="0.4">
      <c r="A15" t="s">
        <v>499</v>
      </c>
      <c r="B15" t="s">
        <v>414</v>
      </c>
      <c r="C15" t="s">
        <v>449</v>
      </c>
      <c r="D15">
        <v>6124467890</v>
      </c>
      <c r="E15" s="5" t="s">
        <v>716</v>
      </c>
    </row>
    <row r="16" spans="1:5" x14ac:dyDescent="0.4">
      <c r="A16" t="s">
        <v>500</v>
      </c>
      <c r="B16" t="s">
        <v>423</v>
      </c>
      <c r="C16" t="s">
        <v>450</v>
      </c>
      <c r="D16">
        <v>6125578901</v>
      </c>
      <c r="E16" s="6" t="s">
        <v>717</v>
      </c>
    </row>
    <row r="17" spans="1:5" x14ac:dyDescent="0.4">
      <c r="A17" t="s">
        <v>501</v>
      </c>
      <c r="B17" t="s">
        <v>419</v>
      </c>
      <c r="C17" t="s">
        <v>451</v>
      </c>
      <c r="D17">
        <v>6126689012</v>
      </c>
      <c r="E17" s="5" t="s">
        <v>718</v>
      </c>
    </row>
    <row r="18" spans="1:5" x14ac:dyDescent="0.4">
      <c r="A18" t="s">
        <v>502</v>
      </c>
      <c r="B18" t="s">
        <v>426</v>
      </c>
      <c r="C18" t="s">
        <v>452</v>
      </c>
      <c r="D18">
        <v>6127790123</v>
      </c>
      <c r="E18" s="5" t="s">
        <v>719</v>
      </c>
    </row>
    <row r="19" spans="1:5" x14ac:dyDescent="0.4">
      <c r="A19" t="s">
        <v>503</v>
      </c>
      <c r="B19" t="s">
        <v>427</v>
      </c>
      <c r="C19" t="s">
        <v>453</v>
      </c>
      <c r="D19">
        <v>6128801234</v>
      </c>
      <c r="E19" s="5" t="s">
        <v>720</v>
      </c>
    </row>
    <row r="20" spans="1:5" x14ac:dyDescent="0.4">
      <c r="A20" t="s">
        <v>504</v>
      </c>
      <c r="B20" t="s">
        <v>587</v>
      </c>
      <c r="C20" t="s">
        <v>454</v>
      </c>
      <c r="D20">
        <v>6129912345</v>
      </c>
      <c r="E20" s="6" t="s">
        <v>721</v>
      </c>
    </row>
    <row r="21" spans="1:5" x14ac:dyDescent="0.4">
      <c r="A21" t="s">
        <v>505</v>
      </c>
      <c r="B21" t="s">
        <v>431</v>
      </c>
      <c r="C21" t="s">
        <v>475</v>
      </c>
      <c r="D21">
        <v>6121023456</v>
      </c>
      <c r="E21" s="5" t="s">
        <v>722</v>
      </c>
    </row>
    <row r="22" spans="1:5" x14ac:dyDescent="0.4">
      <c r="A22" t="s">
        <v>506</v>
      </c>
      <c r="B22" t="s">
        <v>433</v>
      </c>
      <c r="C22" t="s">
        <v>459</v>
      </c>
      <c r="D22">
        <v>6122134567</v>
      </c>
      <c r="E22" s="5" t="s">
        <v>723</v>
      </c>
    </row>
    <row r="23" spans="1:5" x14ac:dyDescent="0.4">
      <c r="A23" t="s">
        <v>507</v>
      </c>
      <c r="B23" t="s">
        <v>425</v>
      </c>
      <c r="C23" t="s">
        <v>474</v>
      </c>
      <c r="D23">
        <v>6123245678</v>
      </c>
      <c r="E23" s="5" t="s">
        <v>724</v>
      </c>
    </row>
    <row r="24" spans="1:5" x14ac:dyDescent="0.4">
      <c r="A24" t="s">
        <v>508</v>
      </c>
      <c r="B24" t="s">
        <v>439</v>
      </c>
      <c r="C24" t="s">
        <v>462</v>
      </c>
      <c r="D24">
        <v>6124356789</v>
      </c>
      <c r="E24" s="6" t="s">
        <v>725</v>
      </c>
    </row>
    <row r="25" spans="1:5" x14ac:dyDescent="0.4">
      <c r="A25" t="s">
        <v>509</v>
      </c>
      <c r="B25" t="s">
        <v>588</v>
      </c>
      <c r="C25" t="s">
        <v>461</v>
      </c>
      <c r="D25">
        <v>6125467890</v>
      </c>
      <c r="E25" s="5" t="s">
        <v>726</v>
      </c>
    </row>
    <row r="26" spans="1:5" x14ac:dyDescent="0.4">
      <c r="A26" t="s">
        <v>510</v>
      </c>
      <c r="B26" t="s">
        <v>589</v>
      </c>
      <c r="C26" t="s">
        <v>647</v>
      </c>
      <c r="D26">
        <v>6126578901</v>
      </c>
      <c r="E26" s="5" t="s">
        <v>727</v>
      </c>
    </row>
    <row r="27" spans="1:5" x14ac:dyDescent="0.4">
      <c r="A27" t="s">
        <v>511</v>
      </c>
      <c r="B27" t="s">
        <v>432</v>
      </c>
      <c r="C27" t="s">
        <v>464</v>
      </c>
      <c r="D27">
        <v>6127689012</v>
      </c>
      <c r="E27" s="5" t="s">
        <v>728</v>
      </c>
    </row>
    <row r="28" spans="1:5" x14ac:dyDescent="0.4">
      <c r="A28" t="s">
        <v>512</v>
      </c>
      <c r="B28" t="s">
        <v>590</v>
      </c>
      <c r="C28" t="s">
        <v>463</v>
      </c>
      <c r="D28">
        <v>6128790123</v>
      </c>
      <c r="E28" s="6" t="s">
        <v>729</v>
      </c>
    </row>
    <row r="29" spans="1:5" x14ac:dyDescent="0.4">
      <c r="A29" t="s">
        <v>513</v>
      </c>
      <c r="B29" t="s">
        <v>435</v>
      </c>
      <c r="C29" t="s">
        <v>465</v>
      </c>
      <c r="D29">
        <v>6129801234</v>
      </c>
      <c r="E29" s="5" t="s">
        <v>730</v>
      </c>
    </row>
    <row r="30" spans="1:5" x14ac:dyDescent="0.4">
      <c r="A30" t="s">
        <v>514</v>
      </c>
      <c r="B30" t="s">
        <v>591</v>
      </c>
      <c r="C30" t="s">
        <v>469</v>
      </c>
      <c r="D30">
        <v>6120912345</v>
      </c>
      <c r="E30" s="5" t="s">
        <v>731</v>
      </c>
    </row>
    <row r="31" spans="1:5" x14ac:dyDescent="0.4">
      <c r="A31" t="s">
        <v>515</v>
      </c>
      <c r="B31" t="s">
        <v>437</v>
      </c>
      <c r="C31" t="s">
        <v>470</v>
      </c>
      <c r="D31">
        <v>6122023456</v>
      </c>
      <c r="E31" s="5" t="s">
        <v>732</v>
      </c>
    </row>
    <row r="32" spans="1:5" x14ac:dyDescent="0.4">
      <c r="A32" t="s">
        <v>516</v>
      </c>
      <c r="B32" t="s">
        <v>433</v>
      </c>
      <c r="C32" t="s">
        <v>471</v>
      </c>
      <c r="D32">
        <v>6123134567</v>
      </c>
      <c r="E32" s="6" t="s">
        <v>733</v>
      </c>
    </row>
    <row r="33" spans="1:5" x14ac:dyDescent="0.4">
      <c r="A33" t="s">
        <v>517</v>
      </c>
      <c r="B33" t="s">
        <v>428</v>
      </c>
      <c r="C33" t="s">
        <v>648</v>
      </c>
      <c r="D33">
        <v>6124245678</v>
      </c>
      <c r="E33" s="5" t="s">
        <v>734</v>
      </c>
    </row>
    <row r="34" spans="1:5" x14ac:dyDescent="0.4">
      <c r="A34" t="s">
        <v>518</v>
      </c>
      <c r="B34" t="s">
        <v>592</v>
      </c>
      <c r="C34" t="s">
        <v>472</v>
      </c>
      <c r="D34">
        <v>6125356789</v>
      </c>
      <c r="E34" s="5" t="s">
        <v>735</v>
      </c>
    </row>
    <row r="35" spans="1:5" x14ac:dyDescent="0.4">
      <c r="A35" t="s">
        <v>519</v>
      </c>
      <c r="B35" t="s">
        <v>593</v>
      </c>
      <c r="C35" t="s">
        <v>440</v>
      </c>
      <c r="D35">
        <v>6126467890</v>
      </c>
      <c r="E35" s="5" t="s">
        <v>736</v>
      </c>
    </row>
    <row r="36" spans="1:5" x14ac:dyDescent="0.4">
      <c r="A36" t="s">
        <v>520</v>
      </c>
      <c r="B36" t="s">
        <v>420</v>
      </c>
      <c r="C36" t="s">
        <v>473</v>
      </c>
      <c r="D36">
        <v>6127578901</v>
      </c>
      <c r="E36" s="6" t="s">
        <v>737</v>
      </c>
    </row>
    <row r="37" spans="1:5" x14ac:dyDescent="0.4">
      <c r="A37" t="s">
        <v>521</v>
      </c>
      <c r="B37" t="s">
        <v>594</v>
      </c>
      <c r="C37" t="s">
        <v>474</v>
      </c>
      <c r="D37">
        <v>6128689012</v>
      </c>
      <c r="E37" s="5" t="s">
        <v>738</v>
      </c>
    </row>
    <row r="38" spans="1:5" x14ac:dyDescent="0.4">
      <c r="A38" t="s">
        <v>522</v>
      </c>
      <c r="B38" t="s">
        <v>412</v>
      </c>
      <c r="C38" t="s">
        <v>475</v>
      </c>
      <c r="D38">
        <v>6129790123</v>
      </c>
      <c r="E38" s="5" t="s">
        <v>739</v>
      </c>
    </row>
    <row r="39" spans="1:5" x14ac:dyDescent="0.4">
      <c r="A39" t="s">
        <v>523</v>
      </c>
      <c r="B39" t="s">
        <v>434</v>
      </c>
      <c r="C39" t="s">
        <v>649</v>
      </c>
      <c r="D39">
        <v>6120801234</v>
      </c>
      <c r="E39" s="5" t="s">
        <v>740</v>
      </c>
    </row>
    <row r="40" spans="1:5" x14ac:dyDescent="0.4">
      <c r="A40" t="s">
        <v>524</v>
      </c>
      <c r="B40" t="s">
        <v>595</v>
      </c>
      <c r="C40" t="s">
        <v>460</v>
      </c>
      <c r="D40">
        <v>6121912345</v>
      </c>
      <c r="E40" s="6" t="s">
        <v>741</v>
      </c>
    </row>
    <row r="41" spans="1:5" x14ac:dyDescent="0.4">
      <c r="A41" t="s">
        <v>525</v>
      </c>
      <c r="B41" t="s">
        <v>596</v>
      </c>
      <c r="C41" t="s">
        <v>650</v>
      </c>
      <c r="D41">
        <v>6122023456</v>
      </c>
      <c r="E41" s="5" t="s">
        <v>742</v>
      </c>
    </row>
    <row r="42" spans="1:5" x14ac:dyDescent="0.4">
      <c r="A42" t="s">
        <v>526</v>
      </c>
      <c r="B42" t="s">
        <v>597</v>
      </c>
      <c r="C42" t="s">
        <v>651</v>
      </c>
      <c r="D42">
        <v>6123134567</v>
      </c>
      <c r="E42" s="5" t="s">
        <v>743</v>
      </c>
    </row>
    <row r="43" spans="1:5" x14ac:dyDescent="0.4">
      <c r="A43" t="s">
        <v>527</v>
      </c>
      <c r="B43" t="s">
        <v>416</v>
      </c>
      <c r="C43" t="s">
        <v>652</v>
      </c>
      <c r="D43">
        <v>6124245678</v>
      </c>
      <c r="E43" s="5" t="s">
        <v>744</v>
      </c>
    </row>
    <row r="44" spans="1:5" x14ac:dyDescent="0.4">
      <c r="A44" t="s">
        <v>528</v>
      </c>
      <c r="B44" t="s">
        <v>598</v>
      </c>
      <c r="C44" t="s">
        <v>467</v>
      </c>
      <c r="D44">
        <v>6125356789</v>
      </c>
      <c r="E44" s="6" t="s">
        <v>745</v>
      </c>
    </row>
    <row r="45" spans="1:5" x14ac:dyDescent="0.4">
      <c r="A45" t="s">
        <v>529</v>
      </c>
      <c r="B45" t="s">
        <v>599</v>
      </c>
      <c r="C45" t="s">
        <v>653</v>
      </c>
      <c r="D45">
        <v>6126467890</v>
      </c>
      <c r="E45" s="5" t="s">
        <v>746</v>
      </c>
    </row>
    <row r="46" spans="1:5" x14ac:dyDescent="0.4">
      <c r="A46" t="s">
        <v>530</v>
      </c>
      <c r="B46" t="s">
        <v>441</v>
      </c>
      <c r="C46" t="s">
        <v>654</v>
      </c>
      <c r="D46">
        <v>6127578901</v>
      </c>
      <c r="E46" s="5" t="s">
        <v>747</v>
      </c>
    </row>
    <row r="47" spans="1:5" x14ac:dyDescent="0.4">
      <c r="A47" t="s">
        <v>531</v>
      </c>
      <c r="B47" t="s">
        <v>438</v>
      </c>
      <c r="C47" t="s">
        <v>655</v>
      </c>
      <c r="D47">
        <v>6128689012</v>
      </c>
      <c r="E47" s="5" t="s">
        <v>748</v>
      </c>
    </row>
    <row r="48" spans="1:5" x14ac:dyDescent="0.4">
      <c r="A48" t="s">
        <v>532</v>
      </c>
      <c r="B48" t="s">
        <v>600</v>
      </c>
      <c r="C48" t="s">
        <v>656</v>
      </c>
      <c r="D48">
        <v>6129790123</v>
      </c>
      <c r="E48" s="6" t="s">
        <v>749</v>
      </c>
    </row>
    <row r="49" spans="1:5" x14ac:dyDescent="0.4">
      <c r="A49" t="s">
        <v>533</v>
      </c>
      <c r="B49" t="s">
        <v>601</v>
      </c>
      <c r="C49" t="s">
        <v>657</v>
      </c>
      <c r="D49">
        <v>6120801234</v>
      </c>
      <c r="E49" s="5" t="s">
        <v>750</v>
      </c>
    </row>
    <row r="50" spans="1:5" x14ac:dyDescent="0.4">
      <c r="A50" t="s">
        <v>534</v>
      </c>
      <c r="B50" t="s">
        <v>602</v>
      </c>
      <c r="C50" t="s">
        <v>658</v>
      </c>
      <c r="D50">
        <v>6121912345</v>
      </c>
      <c r="E50" s="5" t="s">
        <v>751</v>
      </c>
    </row>
    <row r="51" spans="1:5" x14ac:dyDescent="0.4">
      <c r="A51" t="s">
        <v>535</v>
      </c>
      <c r="B51" t="s">
        <v>603</v>
      </c>
      <c r="C51" t="s">
        <v>659</v>
      </c>
      <c r="D51">
        <v>6122023456</v>
      </c>
      <c r="E51" s="5" t="s">
        <v>752</v>
      </c>
    </row>
    <row r="52" spans="1:5" x14ac:dyDescent="0.4">
      <c r="A52" t="s">
        <v>536</v>
      </c>
      <c r="B52" t="s">
        <v>604</v>
      </c>
      <c r="C52" t="s">
        <v>660</v>
      </c>
      <c r="D52">
        <v>6123134567</v>
      </c>
      <c r="E52" s="6" t="s">
        <v>753</v>
      </c>
    </row>
    <row r="53" spans="1:5" x14ac:dyDescent="0.4">
      <c r="A53" t="s">
        <v>537</v>
      </c>
      <c r="B53" t="s">
        <v>440</v>
      </c>
      <c r="C53" t="s">
        <v>661</v>
      </c>
      <c r="D53">
        <v>6124245678</v>
      </c>
      <c r="E53" s="5" t="s">
        <v>754</v>
      </c>
    </row>
    <row r="54" spans="1:5" x14ac:dyDescent="0.4">
      <c r="A54" t="s">
        <v>538</v>
      </c>
      <c r="B54" t="s">
        <v>605</v>
      </c>
      <c r="C54" t="s">
        <v>662</v>
      </c>
      <c r="D54">
        <v>6125356789</v>
      </c>
      <c r="E54" s="5" t="s">
        <v>755</v>
      </c>
    </row>
    <row r="55" spans="1:5" x14ac:dyDescent="0.4">
      <c r="A55" t="s">
        <v>539</v>
      </c>
      <c r="B55" t="s">
        <v>606</v>
      </c>
      <c r="C55" t="s">
        <v>663</v>
      </c>
      <c r="D55">
        <v>6126467890</v>
      </c>
      <c r="E55" s="5" t="s">
        <v>756</v>
      </c>
    </row>
    <row r="56" spans="1:5" x14ac:dyDescent="0.4">
      <c r="A56" t="s">
        <v>540</v>
      </c>
      <c r="B56" t="s">
        <v>607</v>
      </c>
      <c r="C56" t="s">
        <v>664</v>
      </c>
      <c r="D56">
        <v>6127578901</v>
      </c>
      <c r="E56" s="6" t="s">
        <v>757</v>
      </c>
    </row>
    <row r="57" spans="1:5" x14ac:dyDescent="0.4">
      <c r="A57" t="s">
        <v>541</v>
      </c>
      <c r="B57" t="s">
        <v>608</v>
      </c>
      <c r="C57" t="s">
        <v>665</v>
      </c>
      <c r="D57">
        <v>6128689012</v>
      </c>
      <c r="E57" s="5" t="s">
        <v>758</v>
      </c>
    </row>
    <row r="58" spans="1:5" x14ac:dyDescent="0.4">
      <c r="A58" t="s">
        <v>542</v>
      </c>
      <c r="B58" t="s">
        <v>609</v>
      </c>
      <c r="C58" t="s">
        <v>666</v>
      </c>
      <c r="D58">
        <v>6129790123</v>
      </c>
      <c r="E58" s="5" t="s">
        <v>759</v>
      </c>
    </row>
    <row r="59" spans="1:5" x14ac:dyDescent="0.4">
      <c r="A59" t="s">
        <v>543</v>
      </c>
      <c r="B59" t="s">
        <v>610</v>
      </c>
      <c r="C59" t="s">
        <v>667</v>
      </c>
      <c r="D59">
        <v>6120801234</v>
      </c>
      <c r="E59" s="5" t="s">
        <v>760</v>
      </c>
    </row>
    <row r="60" spans="1:5" x14ac:dyDescent="0.4">
      <c r="A60" t="s">
        <v>544</v>
      </c>
      <c r="B60" t="s">
        <v>611</v>
      </c>
      <c r="C60" t="s">
        <v>418</v>
      </c>
      <c r="D60">
        <v>6121912345</v>
      </c>
      <c r="E60" s="6" t="s">
        <v>761</v>
      </c>
    </row>
    <row r="61" spans="1:5" x14ac:dyDescent="0.4">
      <c r="A61" t="s">
        <v>545</v>
      </c>
      <c r="B61" t="s">
        <v>612</v>
      </c>
      <c r="C61" t="s">
        <v>39</v>
      </c>
      <c r="D61">
        <v>6122023456</v>
      </c>
      <c r="E61" s="5" t="s">
        <v>762</v>
      </c>
    </row>
    <row r="62" spans="1:5" x14ac:dyDescent="0.4">
      <c r="A62" t="s">
        <v>546</v>
      </c>
      <c r="B62" t="s">
        <v>613</v>
      </c>
      <c r="C62" t="s">
        <v>668</v>
      </c>
      <c r="D62">
        <v>6123134567</v>
      </c>
      <c r="E62" s="5" t="s">
        <v>763</v>
      </c>
    </row>
    <row r="63" spans="1:5" x14ac:dyDescent="0.4">
      <c r="A63" t="s">
        <v>547</v>
      </c>
      <c r="B63" t="s">
        <v>415</v>
      </c>
      <c r="C63" t="s">
        <v>669</v>
      </c>
      <c r="D63">
        <v>6124245678</v>
      </c>
      <c r="E63" s="5" t="s">
        <v>764</v>
      </c>
    </row>
    <row r="64" spans="1:5" x14ac:dyDescent="0.4">
      <c r="A64" t="s">
        <v>548</v>
      </c>
      <c r="B64" t="s">
        <v>614</v>
      </c>
      <c r="C64" t="s">
        <v>670</v>
      </c>
      <c r="D64">
        <v>6125356789</v>
      </c>
      <c r="E64" s="6" t="s">
        <v>765</v>
      </c>
    </row>
    <row r="65" spans="1:5" x14ac:dyDescent="0.4">
      <c r="A65" t="s">
        <v>549</v>
      </c>
      <c r="B65" t="s">
        <v>615</v>
      </c>
      <c r="C65" t="s">
        <v>671</v>
      </c>
      <c r="D65">
        <v>6126467890</v>
      </c>
      <c r="E65" s="5" t="s">
        <v>766</v>
      </c>
    </row>
    <row r="66" spans="1:5" x14ac:dyDescent="0.4">
      <c r="A66" t="s">
        <v>550</v>
      </c>
      <c r="B66" t="s">
        <v>616</v>
      </c>
      <c r="C66" t="s">
        <v>672</v>
      </c>
      <c r="D66">
        <v>6127578901</v>
      </c>
      <c r="E66" s="5" t="s">
        <v>767</v>
      </c>
    </row>
    <row r="67" spans="1:5" x14ac:dyDescent="0.4">
      <c r="A67" t="s">
        <v>551</v>
      </c>
      <c r="B67" t="s">
        <v>442</v>
      </c>
      <c r="C67" t="s">
        <v>673</v>
      </c>
      <c r="D67">
        <v>6128689012</v>
      </c>
      <c r="E67" s="5" t="s">
        <v>768</v>
      </c>
    </row>
    <row r="68" spans="1:5" x14ac:dyDescent="0.4">
      <c r="A68" t="s">
        <v>552</v>
      </c>
      <c r="B68" t="s">
        <v>617</v>
      </c>
      <c r="C68" t="s">
        <v>674</v>
      </c>
      <c r="D68">
        <v>6129790123</v>
      </c>
      <c r="E68" s="6" t="s">
        <v>769</v>
      </c>
    </row>
    <row r="69" spans="1:5" x14ac:dyDescent="0.4">
      <c r="A69" t="s">
        <v>553</v>
      </c>
      <c r="B69" t="s">
        <v>618</v>
      </c>
      <c r="C69" t="s">
        <v>675</v>
      </c>
      <c r="D69">
        <v>6120801234</v>
      </c>
      <c r="E69" s="5" t="s">
        <v>770</v>
      </c>
    </row>
    <row r="70" spans="1:5" x14ac:dyDescent="0.4">
      <c r="A70" t="s">
        <v>554</v>
      </c>
      <c r="B70" t="s">
        <v>619</v>
      </c>
      <c r="C70" t="s">
        <v>676</v>
      </c>
      <c r="D70">
        <v>6121912345</v>
      </c>
      <c r="E70" s="5" t="s">
        <v>771</v>
      </c>
    </row>
    <row r="71" spans="1:5" x14ac:dyDescent="0.4">
      <c r="A71" t="s">
        <v>555</v>
      </c>
      <c r="B71" t="s">
        <v>620</v>
      </c>
      <c r="C71" t="s">
        <v>677</v>
      </c>
      <c r="D71">
        <v>6122023456</v>
      </c>
      <c r="E71" s="5" t="s">
        <v>772</v>
      </c>
    </row>
    <row r="72" spans="1:5" x14ac:dyDescent="0.4">
      <c r="A72" t="s">
        <v>556</v>
      </c>
      <c r="B72" t="s">
        <v>621</v>
      </c>
      <c r="C72" t="s">
        <v>678</v>
      </c>
      <c r="D72">
        <v>6123134567</v>
      </c>
      <c r="E72" s="6" t="s">
        <v>773</v>
      </c>
    </row>
    <row r="73" spans="1:5" x14ac:dyDescent="0.4">
      <c r="A73" t="s">
        <v>557</v>
      </c>
      <c r="B73" t="s">
        <v>622</v>
      </c>
      <c r="C73" t="s">
        <v>679</v>
      </c>
      <c r="D73">
        <v>6124245678</v>
      </c>
      <c r="E73" s="5" t="s">
        <v>774</v>
      </c>
    </row>
    <row r="74" spans="1:5" x14ac:dyDescent="0.4">
      <c r="A74" t="s">
        <v>558</v>
      </c>
      <c r="B74" t="s">
        <v>623</v>
      </c>
      <c r="C74" t="s">
        <v>680</v>
      </c>
      <c r="D74">
        <v>6125356789</v>
      </c>
      <c r="E74" s="5" t="s">
        <v>775</v>
      </c>
    </row>
    <row r="75" spans="1:5" x14ac:dyDescent="0.4">
      <c r="A75" t="s">
        <v>559</v>
      </c>
      <c r="B75" t="s">
        <v>448</v>
      </c>
      <c r="C75" t="s">
        <v>681</v>
      </c>
      <c r="D75">
        <v>6126467890</v>
      </c>
      <c r="E75" s="5" t="s">
        <v>776</v>
      </c>
    </row>
    <row r="76" spans="1:5" x14ac:dyDescent="0.4">
      <c r="A76" t="s">
        <v>560</v>
      </c>
      <c r="B76" t="s">
        <v>624</v>
      </c>
      <c r="C76" t="s">
        <v>682</v>
      </c>
      <c r="D76">
        <v>6127578901</v>
      </c>
      <c r="E76" s="6" t="s">
        <v>777</v>
      </c>
    </row>
    <row r="77" spans="1:5" x14ac:dyDescent="0.4">
      <c r="A77" t="s">
        <v>561</v>
      </c>
      <c r="B77" t="s">
        <v>625</v>
      </c>
      <c r="C77" t="s">
        <v>683</v>
      </c>
      <c r="D77">
        <v>6128689012</v>
      </c>
      <c r="E77" s="5" t="s">
        <v>778</v>
      </c>
    </row>
    <row r="78" spans="1:5" x14ac:dyDescent="0.4">
      <c r="A78" t="s">
        <v>562</v>
      </c>
      <c r="B78" t="s">
        <v>600</v>
      </c>
      <c r="C78" t="s">
        <v>684</v>
      </c>
      <c r="D78">
        <v>6129790123</v>
      </c>
      <c r="E78" s="5" t="s">
        <v>779</v>
      </c>
    </row>
    <row r="79" spans="1:5" x14ac:dyDescent="0.4">
      <c r="A79" t="s">
        <v>563</v>
      </c>
      <c r="B79" t="s">
        <v>626</v>
      </c>
      <c r="C79" t="s">
        <v>685</v>
      </c>
      <c r="D79">
        <v>6120801234</v>
      </c>
      <c r="E79" s="5" t="s">
        <v>780</v>
      </c>
    </row>
    <row r="80" spans="1:5" x14ac:dyDescent="0.4">
      <c r="A80" t="s">
        <v>564</v>
      </c>
      <c r="B80" t="s">
        <v>627</v>
      </c>
      <c r="C80" t="s">
        <v>686</v>
      </c>
      <c r="D80">
        <v>6121912345</v>
      </c>
      <c r="E80" s="6" t="s">
        <v>781</v>
      </c>
    </row>
    <row r="81" spans="1:5" x14ac:dyDescent="0.4">
      <c r="A81" t="s">
        <v>565</v>
      </c>
      <c r="B81" t="s">
        <v>438</v>
      </c>
      <c r="C81" t="s">
        <v>687</v>
      </c>
      <c r="D81">
        <v>6122023456</v>
      </c>
      <c r="E81" s="5" t="s">
        <v>782</v>
      </c>
    </row>
    <row r="82" spans="1:5" x14ac:dyDescent="0.4">
      <c r="A82" t="s">
        <v>566</v>
      </c>
      <c r="B82" t="s">
        <v>616</v>
      </c>
      <c r="C82" t="s">
        <v>688</v>
      </c>
      <c r="D82">
        <v>6123134567</v>
      </c>
      <c r="E82" s="5" t="s">
        <v>783</v>
      </c>
    </row>
    <row r="83" spans="1:5" x14ac:dyDescent="0.4">
      <c r="A83" t="s">
        <v>567</v>
      </c>
      <c r="B83" t="s">
        <v>628</v>
      </c>
      <c r="C83" t="s">
        <v>689</v>
      </c>
      <c r="D83">
        <v>6124245678</v>
      </c>
      <c r="E83" s="5" t="s">
        <v>784</v>
      </c>
    </row>
    <row r="84" spans="1:5" x14ac:dyDescent="0.4">
      <c r="A84" t="s">
        <v>568</v>
      </c>
      <c r="B84" t="s">
        <v>602</v>
      </c>
      <c r="C84" t="s">
        <v>690</v>
      </c>
      <c r="D84">
        <v>6125356789</v>
      </c>
      <c r="E84" s="6" t="s">
        <v>785</v>
      </c>
    </row>
    <row r="85" spans="1:5" x14ac:dyDescent="0.4">
      <c r="A85" t="s">
        <v>569</v>
      </c>
      <c r="B85" t="s">
        <v>603</v>
      </c>
      <c r="C85" t="s">
        <v>691</v>
      </c>
      <c r="D85">
        <v>6126467890</v>
      </c>
      <c r="E85" s="5" t="s">
        <v>786</v>
      </c>
    </row>
    <row r="86" spans="1:5" x14ac:dyDescent="0.4">
      <c r="A86" t="s">
        <v>570</v>
      </c>
      <c r="B86" t="s">
        <v>629</v>
      </c>
      <c r="C86" t="s">
        <v>692</v>
      </c>
      <c r="D86">
        <v>6127578901</v>
      </c>
      <c r="E86" s="5" t="s">
        <v>787</v>
      </c>
    </row>
    <row r="87" spans="1:5" x14ac:dyDescent="0.4">
      <c r="A87" t="s">
        <v>571</v>
      </c>
      <c r="B87" t="s">
        <v>630</v>
      </c>
      <c r="C87" t="s">
        <v>693</v>
      </c>
      <c r="D87">
        <v>6128689012</v>
      </c>
      <c r="E87" s="5" t="s">
        <v>788</v>
      </c>
    </row>
    <row r="88" spans="1:5" x14ac:dyDescent="0.4">
      <c r="A88" t="s">
        <v>572</v>
      </c>
      <c r="B88" t="s">
        <v>631</v>
      </c>
      <c r="C88" t="s">
        <v>694</v>
      </c>
      <c r="D88">
        <v>6129790123</v>
      </c>
      <c r="E88" s="6" t="s">
        <v>789</v>
      </c>
    </row>
    <row r="89" spans="1:5" x14ac:dyDescent="0.4">
      <c r="A89" t="s">
        <v>573</v>
      </c>
      <c r="B89" t="s">
        <v>632</v>
      </c>
      <c r="C89" t="s">
        <v>695</v>
      </c>
      <c r="D89">
        <v>6120801234</v>
      </c>
      <c r="E89" s="5" t="s">
        <v>790</v>
      </c>
    </row>
    <row r="90" spans="1:5" x14ac:dyDescent="0.4">
      <c r="A90" t="s">
        <v>574</v>
      </c>
      <c r="B90" t="s">
        <v>633</v>
      </c>
      <c r="C90" t="s">
        <v>696</v>
      </c>
      <c r="D90">
        <v>6121912345</v>
      </c>
      <c r="E90" s="5" t="s">
        <v>791</v>
      </c>
    </row>
    <row r="91" spans="1:5" x14ac:dyDescent="0.4">
      <c r="A91" t="s">
        <v>575</v>
      </c>
      <c r="B91" t="s">
        <v>634</v>
      </c>
      <c r="C91" t="s">
        <v>697</v>
      </c>
      <c r="D91">
        <v>6122023456</v>
      </c>
      <c r="E91" s="5" t="s">
        <v>792</v>
      </c>
    </row>
    <row r="92" spans="1:5" x14ac:dyDescent="0.4">
      <c r="A92" t="s">
        <v>576</v>
      </c>
      <c r="B92" t="s">
        <v>635</v>
      </c>
      <c r="C92" t="s">
        <v>698</v>
      </c>
      <c r="D92">
        <v>6123134567</v>
      </c>
      <c r="E92" s="6" t="s">
        <v>793</v>
      </c>
    </row>
    <row r="93" spans="1:5" x14ac:dyDescent="0.4">
      <c r="A93" t="s">
        <v>577</v>
      </c>
      <c r="B93" t="s">
        <v>593</v>
      </c>
      <c r="C93" t="s">
        <v>699</v>
      </c>
      <c r="D93">
        <v>6124245678</v>
      </c>
      <c r="E93" s="5" t="s">
        <v>794</v>
      </c>
    </row>
    <row r="94" spans="1:5" x14ac:dyDescent="0.4">
      <c r="A94" t="s">
        <v>578</v>
      </c>
      <c r="B94" t="s">
        <v>636</v>
      </c>
      <c r="C94" t="s">
        <v>431</v>
      </c>
      <c r="D94">
        <v>6125356789</v>
      </c>
      <c r="E94" s="5" t="s">
        <v>795</v>
      </c>
    </row>
    <row r="95" spans="1:5" x14ac:dyDescent="0.4">
      <c r="A95" t="s">
        <v>579</v>
      </c>
      <c r="B95" t="s">
        <v>432</v>
      </c>
      <c r="C95" t="s">
        <v>414</v>
      </c>
      <c r="D95">
        <v>6126467890</v>
      </c>
      <c r="E95" s="5" t="s">
        <v>796</v>
      </c>
    </row>
    <row r="96" spans="1:5" x14ac:dyDescent="0.4">
      <c r="A96" t="s">
        <v>580</v>
      </c>
      <c r="B96" t="s">
        <v>637</v>
      </c>
      <c r="C96" t="s">
        <v>700</v>
      </c>
      <c r="D96">
        <v>6127578901</v>
      </c>
      <c r="E96" s="6" t="s">
        <v>797</v>
      </c>
    </row>
    <row r="97" spans="1:5" x14ac:dyDescent="0.4">
      <c r="A97" t="s">
        <v>581</v>
      </c>
      <c r="B97" t="s">
        <v>638</v>
      </c>
      <c r="C97" t="s">
        <v>425</v>
      </c>
      <c r="D97">
        <v>6128689012</v>
      </c>
      <c r="E97" s="5" t="s">
        <v>798</v>
      </c>
    </row>
    <row r="98" spans="1:5" x14ac:dyDescent="0.4">
      <c r="A98" t="s">
        <v>582</v>
      </c>
      <c r="B98" t="s">
        <v>588</v>
      </c>
      <c r="C98" t="s">
        <v>701</v>
      </c>
      <c r="D98">
        <v>6129790123</v>
      </c>
      <c r="E98" s="5" t="s">
        <v>799</v>
      </c>
    </row>
    <row r="99" spans="1:5" x14ac:dyDescent="0.4">
      <c r="A99" t="s">
        <v>583</v>
      </c>
      <c r="B99" t="s">
        <v>628</v>
      </c>
      <c r="C99" t="s">
        <v>677</v>
      </c>
      <c r="D99">
        <v>6120801234</v>
      </c>
      <c r="E99" s="5" t="s">
        <v>800</v>
      </c>
    </row>
    <row r="100" spans="1:5" x14ac:dyDescent="0.4">
      <c r="A100" t="s">
        <v>584</v>
      </c>
      <c r="B100" t="s">
        <v>639</v>
      </c>
      <c r="C100" t="s">
        <v>702</v>
      </c>
      <c r="D100">
        <v>6121912345</v>
      </c>
      <c r="E100" s="6" t="s">
        <v>801</v>
      </c>
    </row>
    <row r="101" spans="1:5" x14ac:dyDescent="0.4">
      <c r="A101" t="s">
        <v>585</v>
      </c>
      <c r="B101" t="s">
        <v>640</v>
      </c>
      <c r="C101" t="s">
        <v>696</v>
      </c>
      <c r="D101">
        <v>6122023456</v>
      </c>
      <c r="E101" s="5" t="s">
        <v>802</v>
      </c>
    </row>
  </sheetData>
  <hyperlinks>
    <hyperlink ref="E4" r:id="rId1" display="mailto:emma.williams@yahoo.com" xr:uid="{5CF6DE72-8E1F-409F-B96C-DE24829DB62E}"/>
    <hyperlink ref="E8" r:id="rId2" display="mailto:isabella.miller@yahoo.com" xr:uid="{459FF9FF-7BC9-41E4-AE94-DEBF9546DE0B}"/>
    <hyperlink ref="E12" r:id="rId3" display="mailto:mia.anderson@yahoo.com" xr:uid="{AF740F6B-2D06-4AF7-9533-DCDC66914F4B}"/>
    <hyperlink ref="E16" r:id="rId4" display="mailto:harper.harris@yahoo.com" xr:uid="{E394C2A7-101E-4A9A-A9A2-83DAC46F47BE}"/>
    <hyperlink ref="E20" r:id="rId5" display="mailto:abigail.martinez@yahoo.com" xr:uid="{FF20866D-F777-48A4-895E-558694D8F53B}"/>
    <hyperlink ref="E24" r:id="rId6" display="mailto:scarlett.young@yahoo.com" xr:uid="{25709E56-0076-4F95-80C2-D0E5833A6FFA}"/>
    <hyperlink ref="E28" r:id="rId7" display="mailto:lily.king@yahoo.com" xr:uid="{6D6E96B9-63A9-471E-8DE9-B5933C921E5F}"/>
    <hyperlink ref="E32" r:id="rId8" display="mailto:ella.baker@yahoo.com" xr:uid="{5D8C2C3E-CAE9-4B78-8BE3-E1A02E9C349A}"/>
    <hyperlink ref="E36" r:id="rId9" display="mailto:charlotte.mitchell@yahoo.com" xr:uid="{C589699A-73BA-4466-ACDA-A40635370494}"/>
    <hyperlink ref="E40" r:id="rId10" display="mailto:zoe.hall@yahoo.com" xr:uid="{1294E6A9-B570-4AC9-B13A-5117B9D59499}"/>
    <hyperlink ref="E44" r:id="rId11" display="mailto:hannah.nguyen@yahoo.com" xr:uid="{8E2003EA-E23B-4D4B-B234-B4CAD026A7AA}"/>
    <hyperlink ref="E48" r:id="rId12" display="mailto:alice.rogers@yahoo.com" xr:uid="{C21C42CE-C2CF-4F5F-9FF9-A8F65B57779B}"/>
    <hyperlink ref="E52" r:id="rId13" display="mailto:stella.reed@yahoo.com" xr:uid="{99A9E25D-612A-400A-B7C2-7E47C5059005}"/>
    <hyperlink ref="E56" r:id="rId14" display="mailto:mila.kelly@yahoo.com" xr:uid="{71C82C97-444E-4894-AF0D-8DBC08507A40}"/>
    <hyperlink ref="E60" r:id="rId15" display="mailto:nora.james@yahoo.com" xr:uid="{ED2E15C6-834B-4327-AAF8-5CFDE613BD11}"/>
    <hyperlink ref="E64" r:id="rId16" display="mailto:hazel.kelley@yahoo.com" xr:uid="{41190310-2D1A-4039-B200-A3346CC947F5}"/>
    <hyperlink ref="E68" r:id="rId17" display="mailto:ellie.mendoza@yahoo.com" xr:uid="{A3DBE4BE-97DF-40A8-94FE-070B8CC4D103}"/>
    <hyperlink ref="E72" r:id="rId18" display="mailto:sarah.wood@yahoo.com" xr:uid="{D7726097-768B-42D1-8C1C-737111F607DE}"/>
    <hyperlink ref="E76" r:id="rId19" display="mailto:claire.duncan@yahoo.com" xr:uid="{C5227857-71D2-45BC-8CBC-2D5906EE61FE}"/>
    <hyperlink ref="E80" r:id="rId20" display="mailto:eva.austin@yahoo.com" xr:uid="{E077601A-CAC8-40FF-82DA-2CEA7F2EEB32}"/>
    <hyperlink ref="E84" r:id="rId21" display="mailto:audrey.fox@yahoo.com" xr:uid="{9CBF106E-4737-4893-ABF6-4F0E422D25F6}"/>
    <hyperlink ref="E88" r:id="rId22" display="mailto:maya.vasquez@yahoo.com" xr:uid="{D4532F74-8C8F-4932-8BDA-1E8342CA0DE4}"/>
    <hyperlink ref="E92" r:id="rId23" display="mailto:everly.daniels@yahoo.com" xr:uid="{3C10A5DC-8633-4B7D-B261-DD86989E3A84}"/>
    <hyperlink ref="E96" r:id="rId24" display="mailto:finn.shaw@yahoo.com" xr:uid="{51BC08FB-91B9-4C65-96E5-646D94C7D07B}"/>
    <hyperlink ref="E100" r:id="rId25" display="mailto:mackenzie.george@yahoo.com" xr:uid="{56B1B866-B83A-4955-8412-DBB1246651C7}"/>
  </hyperlinks>
  <pageMargins left="0.7" right="0.7" top="0.75" bottom="0.75" header="0.3" footer="0.3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49B3-A677-424E-9ED0-60AB8476C34D}">
  <dimension ref="A1:O251"/>
  <sheetViews>
    <sheetView workbookViewId="0">
      <selection activeCell="R17" sqref="R17"/>
    </sheetView>
  </sheetViews>
  <sheetFormatPr defaultRowHeight="14.6" x14ac:dyDescent="0.4"/>
  <cols>
    <col min="3" max="3" width="11.3046875" customWidth="1"/>
    <col min="4" max="4" width="11.53515625" customWidth="1"/>
    <col min="5" max="5" width="9.61328125" customWidth="1"/>
    <col min="8" max="8" width="9.921875" customWidth="1"/>
    <col min="10" max="10" width="11.53515625" customWidth="1"/>
    <col min="11" max="11" width="11.53515625" bestFit="1" customWidth="1"/>
    <col min="14" max="14" width="12" style="3" hidden="1" customWidth="1"/>
    <col min="15" max="15" width="13.921875" hidden="1" customWidth="1"/>
  </cols>
  <sheetData>
    <row r="1" spans="1:15" x14ac:dyDescent="0.4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19</v>
      </c>
      <c r="M1" t="s">
        <v>2534</v>
      </c>
      <c r="N1" t="s">
        <v>2683</v>
      </c>
      <c r="O1" t="s">
        <v>2684</v>
      </c>
    </row>
    <row r="2" spans="1:15" x14ac:dyDescent="0.4">
      <c r="A2" t="s">
        <v>803</v>
      </c>
      <c r="B2" t="s">
        <v>521</v>
      </c>
      <c r="C2" s="7">
        <v>45214</v>
      </c>
      <c r="D2">
        <f>SUMIFS(OrderDetails[Quantity],OrderDetails[OrderId],Orders[[#This Row],[OrderId]])</f>
        <v>3</v>
      </c>
      <c r="E2" s="2">
        <f>SUMIFS(OrderDetails[TotalPrice],OrderDetails[OrderId],Orders[[#This Row],[OrderId]])</f>
        <v>54.97</v>
      </c>
      <c r="F2" s="2">
        <f>Orders[[#This Row],[Subtotal]]*TaxFee</f>
        <v>4.3426299999999998</v>
      </c>
      <c r="G2" s="2">
        <f>Orders[[#This Row],[Subtotal]]*IF(Orders[[#This Row],[Subtotal]]&gt;75,0,ShipFee)</f>
        <v>8.5753199999999996</v>
      </c>
      <c r="H2" s="2">
        <f>Orders[[#This Row],[Subtotal]]*IF(Orders[[#This Row],[Subtotal]]&gt;140,0.07,0)</f>
        <v>0</v>
      </c>
      <c r="I2" s="2">
        <f>Orders[[#This Row],[Subtotal]]+Orders[[#This Row],[TaxFee]]+Orders[[#This Row],[ShipFee]]-Orders[[#This Row],[Discount]]</f>
        <v>67.887950000000004</v>
      </c>
      <c r="J2" t="s">
        <v>1627</v>
      </c>
      <c r="K2" t="s">
        <v>1375</v>
      </c>
      <c r="L2" s="2" t="str">
        <f>INDEX(ShipAddress[AddressId],MATCH(Orders[[#This Row],[CusId]],ShipAddress[CusId],0))</f>
        <v>A-088</v>
      </c>
      <c r="M2" s="2" t="str" cm="1">
        <f t="array" ref="M2">IF((MATCH(Orders[[#This Row],[AddressId]],
_xlfn._xlws.FILTER(ShipAddress[AddressId],ShipAddress[CusId]=Orders[[#This Row],[CusId]], "No Address, Invalid Customer"),0))=1,
"Valid","Invalid")</f>
        <v>Valid</v>
      </c>
      <c r="N2" s="3">
        <f>YEAR(Orders[[#This Row],[OrderDate]])</f>
        <v>2023</v>
      </c>
      <c r="O2">
        <f>MONTH(Orders[[#This Row],[OrderDate]])</f>
        <v>10</v>
      </c>
    </row>
    <row r="3" spans="1:15" x14ac:dyDescent="0.4">
      <c r="A3" t="s">
        <v>804</v>
      </c>
      <c r="B3" t="s">
        <v>492</v>
      </c>
      <c r="C3" s="7">
        <v>45325</v>
      </c>
      <c r="D3">
        <f>SUMIFS(OrderDetails[Quantity],OrderDetails[OrderId],Orders[[#This Row],[OrderId]])</f>
        <v>1</v>
      </c>
      <c r="E3" s="2">
        <f>SUMIFS(OrderDetails[TotalPrice],OrderDetails[OrderId],Orders[[#This Row],[OrderId]])</f>
        <v>19.989999999999998</v>
      </c>
      <c r="F3" s="2">
        <f>Orders[[#This Row],[Subtotal]]*TaxFee</f>
        <v>1.57921</v>
      </c>
      <c r="G3" s="2">
        <f>Orders[[#This Row],[Subtotal]]*IF(Orders[[#This Row],[Subtotal]]&gt;75,0,ShipFee)</f>
        <v>3.1184399999999997</v>
      </c>
      <c r="H3" s="2">
        <f>Orders[[#This Row],[Subtotal]]*IF(Orders[[#This Row],[Subtotal]]&gt;140,0.07,0)</f>
        <v>0</v>
      </c>
      <c r="I3" s="2">
        <f>Orders[[#This Row],[Subtotal]]+Orders[[#This Row],[TaxFee]]+Orders[[#This Row],[ShipFee]]-Orders[[#This Row],[Discount]]</f>
        <v>24.687649999999998</v>
      </c>
      <c r="J3" t="s">
        <v>1694</v>
      </c>
      <c r="K3" t="s">
        <v>1534</v>
      </c>
      <c r="L3" s="2" t="str">
        <f>INDEX(ShipAddress[AddressId],MATCH(Orders[[#This Row],[CusId]],ShipAddress[CusId],0))</f>
        <v>A-085</v>
      </c>
      <c r="M3" s="2" t="str" cm="1">
        <f t="array" ref="M3">IF((MATCH(Orders[[#This Row],[AddressId]],
_xlfn._xlws.FILTER(ShipAddress[AddressId],ShipAddress[CusId]=Orders[[#This Row],[CusId]], "No Address, Invalid Customer"),0))=1,
"Valid","Invalid")</f>
        <v>Valid</v>
      </c>
      <c r="N3" s="3">
        <f>YEAR(Orders[[#This Row],[OrderDate]])</f>
        <v>2024</v>
      </c>
      <c r="O3">
        <f>MONTH(Orders[[#This Row],[OrderDate]])</f>
        <v>2</v>
      </c>
    </row>
    <row r="4" spans="1:15" x14ac:dyDescent="0.4">
      <c r="A4" t="s">
        <v>805</v>
      </c>
      <c r="B4" t="s">
        <v>550</v>
      </c>
      <c r="C4" s="7">
        <v>45158</v>
      </c>
      <c r="D4">
        <f>SUMIFS(OrderDetails[Quantity],OrderDetails[OrderId],Orders[[#This Row],[OrderId]])</f>
        <v>1</v>
      </c>
      <c r="E4" s="2">
        <f>SUMIFS(OrderDetails[TotalPrice],OrderDetails[OrderId],Orders[[#This Row],[OrderId]])</f>
        <v>109.99</v>
      </c>
      <c r="F4" s="2">
        <f>Orders[[#This Row],[Subtotal]]*TaxFee</f>
        <v>8.6892099999999992</v>
      </c>
      <c r="G4" s="2">
        <f>Orders[[#This Row],[Subtotal]]*IF(Orders[[#This Row],[Subtotal]]&gt;75,0,ShipFee)</f>
        <v>0</v>
      </c>
      <c r="H4" s="2">
        <f>Orders[[#This Row],[Subtotal]]*IF(Orders[[#This Row],[Subtotal]]&gt;140,0.07,0)</f>
        <v>0</v>
      </c>
      <c r="I4" s="2">
        <f>Orders[[#This Row],[Subtotal]]+Orders[[#This Row],[TaxFee]]+Orders[[#This Row],[ShipFee]]-Orders[[#This Row],[Discount]]</f>
        <v>118.67921</v>
      </c>
      <c r="J4" t="s">
        <v>1832</v>
      </c>
      <c r="K4" t="s">
        <v>1618</v>
      </c>
      <c r="L4" s="2" t="str">
        <f>INDEX(ShipAddress[AddressId],MATCH(Orders[[#This Row],[CusId]],ShipAddress[CusId],0))</f>
        <v>A-077</v>
      </c>
      <c r="M4" s="2" t="str" cm="1">
        <f t="array" ref="M4">IF((MATCH(Orders[[#This Row],[AddressId]],
_xlfn._xlws.FILTER(ShipAddress[AddressId],ShipAddress[CusId]=Orders[[#This Row],[CusId]], "No Address, Invalid Customer"),0))=1,
"Valid","Invalid")</f>
        <v>Valid</v>
      </c>
      <c r="N4" s="3">
        <f>YEAR(Orders[[#This Row],[OrderDate]])</f>
        <v>2023</v>
      </c>
      <c r="O4">
        <f>MONTH(Orders[[#This Row],[OrderDate]])</f>
        <v>8</v>
      </c>
    </row>
    <row r="5" spans="1:15" x14ac:dyDescent="0.4">
      <c r="A5" t="s">
        <v>806</v>
      </c>
      <c r="B5" t="s">
        <v>575</v>
      </c>
      <c r="C5" s="7">
        <v>45404</v>
      </c>
      <c r="D5">
        <f>SUMIFS(OrderDetails[Quantity],OrderDetails[OrderId],Orders[[#This Row],[OrderId]])</f>
        <v>2</v>
      </c>
      <c r="E5" s="2">
        <f>SUMIFS(OrderDetails[TotalPrice],OrderDetails[OrderId],Orders[[#This Row],[OrderId]])</f>
        <v>139.97999999999999</v>
      </c>
      <c r="F5" s="2">
        <f>Orders[[#This Row],[Subtotal]]*TaxFee</f>
        <v>11.05842</v>
      </c>
      <c r="G5" s="2">
        <f>Orders[[#This Row],[Subtotal]]*IF(Orders[[#This Row],[Subtotal]]&gt;75,0,ShipFee)</f>
        <v>0</v>
      </c>
      <c r="H5" s="2">
        <f>Orders[[#This Row],[Subtotal]]*IF(Orders[[#This Row],[Subtotal]]&gt;140,0.07,0)</f>
        <v>0</v>
      </c>
      <c r="I5" s="2">
        <f>Orders[[#This Row],[Subtotal]]+Orders[[#This Row],[TaxFee]]+Orders[[#This Row],[ShipFee]]-Orders[[#This Row],[Discount]]</f>
        <v>151.03842</v>
      </c>
      <c r="J5" t="s">
        <v>1640</v>
      </c>
      <c r="K5" t="s">
        <v>1393</v>
      </c>
      <c r="L5" s="2" t="str">
        <f>INDEX(ShipAddress[AddressId],MATCH(Orders[[#This Row],[CusId]],ShipAddress[CusId],0))</f>
        <v>A-008</v>
      </c>
      <c r="M5" s="2" t="str" cm="1">
        <f t="array" ref="M5">IF((MATCH(Orders[[#This Row],[AddressId]],
_xlfn._xlws.FILTER(ShipAddress[AddressId],ShipAddress[CusId]=Orders[[#This Row],[CusId]], "No Address, Invalid Customer"),0))=1,
"Valid","Invalid")</f>
        <v>Valid</v>
      </c>
      <c r="N5" s="3">
        <f>YEAR(Orders[[#This Row],[OrderDate]])</f>
        <v>2024</v>
      </c>
      <c r="O5">
        <f>MONTH(Orders[[#This Row],[OrderDate]])</f>
        <v>4</v>
      </c>
    </row>
    <row r="6" spans="1:15" x14ac:dyDescent="0.4">
      <c r="A6" t="s">
        <v>807</v>
      </c>
      <c r="B6" t="s">
        <v>509</v>
      </c>
      <c r="C6" s="7">
        <v>45240</v>
      </c>
      <c r="D6">
        <f>SUMIFS(OrderDetails[Quantity],OrderDetails[OrderId],Orders[[#This Row],[OrderId]])</f>
        <v>2</v>
      </c>
      <c r="E6" s="2">
        <f>SUMIFS(OrderDetails[TotalPrice],OrderDetails[OrderId],Orders[[#This Row],[OrderId]])</f>
        <v>99.98</v>
      </c>
      <c r="F6" s="2">
        <f>Orders[[#This Row],[Subtotal]]*TaxFee</f>
        <v>7.8984200000000007</v>
      </c>
      <c r="G6" s="2">
        <f>Orders[[#This Row],[Subtotal]]*IF(Orders[[#This Row],[Subtotal]]&gt;75,0,ShipFee)</f>
        <v>0</v>
      </c>
      <c r="H6" s="2">
        <f>Orders[[#This Row],[Subtotal]]*IF(Orders[[#This Row],[Subtotal]]&gt;140,0.07,0)</f>
        <v>0</v>
      </c>
      <c r="I6" s="2">
        <f>Orders[[#This Row],[Subtotal]]+Orders[[#This Row],[TaxFee]]+Orders[[#This Row],[ShipFee]]-Orders[[#This Row],[Discount]]</f>
        <v>107.87842000000001</v>
      </c>
      <c r="J6" t="s">
        <v>1821</v>
      </c>
      <c r="K6" t="s">
        <v>1499</v>
      </c>
      <c r="L6" s="2" t="str">
        <f>INDEX(ShipAddress[AddressId],MATCH(Orders[[#This Row],[CusId]],ShipAddress[CusId],0))</f>
        <v>A-075</v>
      </c>
      <c r="M6" s="2" t="str" cm="1">
        <f t="array" ref="M6">IF((MATCH(Orders[[#This Row],[AddressId]],
_xlfn._xlws.FILTER(ShipAddress[AddressId],ShipAddress[CusId]=Orders[[#This Row],[CusId]], "No Address, Invalid Customer"),0))=1,
"Valid","Invalid")</f>
        <v>Valid</v>
      </c>
      <c r="N6" s="3">
        <f>YEAR(Orders[[#This Row],[OrderDate]])</f>
        <v>2023</v>
      </c>
      <c r="O6">
        <f>MONTH(Orders[[#This Row],[OrderDate]])</f>
        <v>11</v>
      </c>
    </row>
    <row r="7" spans="1:15" x14ac:dyDescent="0.4">
      <c r="A7" t="s">
        <v>808</v>
      </c>
      <c r="B7" t="s">
        <v>515</v>
      </c>
      <c r="C7" s="7">
        <v>45303</v>
      </c>
      <c r="D7">
        <f>SUMIFS(OrderDetails[Quantity],OrderDetails[OrderId],Orders[[#This Row],[OrderId]])</f>
        <v>2</v>
      </c>
      <c r="E7" s="2">
        <f>SUMIFS(OrderDetails[TotalPrice],OrderDetails[OrderId],Orders[[#This Row],[OrderId]])</f>
        <v>69.98</v>
      </c>
      <c r="F7" s="2">
        <f>Orders[[#This Row],[Subtotal]]*TaxFee</f>
        <v>5.5284200000000006</v>
      </c>
      <c r="G7" s="2">
        <f>Orders[[#This Row],[Subtotal]]*IF(Orders[[#This Row],[Subtotal]]&gt;75,0,ShipFee)</f>
        <v>10.916880000000001</v>
      </c>
      <c r="H7" s="2">
        <f>Orders[[#This Row],[Subtotal]]*IF(Orders[[#This Row],[Subtotal]]&gt;140,0.07,0)</f>
        <v>0</v>
      </c>
      <c r="I7" s="2">
        <f>Orders[[#This Row],[Subtotal]]+Orders[[#This Row],[TaxFee]]+Orders[[#This Row],[ShipFee]]-Orders[[#This Row],[Discount]]</f>
        <v>86.425300000000007</v>
      </c>
      <c r="J7" t="s">
        <v>1793</v>
      </c>
      <c r="K7" t="s">
        <v>1420</v>
      </c>
      <c r="L7" s="2" t="str">
        <f>INDEX(ShipAddress[AddressId],MATCH(Orders[[#This Row],[CusId]],ShipAddress[CusId],0))</f>
        <v>A-053</v>
      </c>
      <c r="M7" s="2" t="str" cm="1">
        <f t="array" ref="M7">IF((MATCH(Orders[[#This Row],[AddressId]],
_xlfn._xlws.FILTER(ShipAddress[AddressId],ShipAddress[CusId]=Orders[[#This Row],[CusId]], "No Address, Invalid Customer"),0))=1,
"Valid","Invalid")</f>
        <v>Valid</v>
      </c>
      <c r="N7" s="3">
        <f>YEAR(Orders[[#This Row],[OrderDate]])</f>
        <v>2024</v>
      </c>
      <c r="O7">
        <f>MONTH(Orders[[#This Row],[OrderDate]])</f>
        <v>1</v>
      </c>
    </row>
    <row r="8" spans="1:15" x14ac:dyDescent="0.4">
      <c r="A8" t="s">
        <v>809</v>
      </c>
      <c r="B8" t="s">
        <v>535</v>
      </c>
      <c r="C8" s="7">
        <v>45112</v>
      </c>
      <c r="D8">
        <f>SUMIFS(OrderDetails[Quantity],OrderDetails[OrderId],Orders[[#This Row],[OrderId]])</f>
        <v>2</v>
      </c>
      <c r="E8" s="2">
        <f>SUMIFS(OrderDetails[TotalPrice],OrderDetails[OrderId],Orders[[#This Row],[OrderId]])</f>
        <v>179.98</v>
      </c>
      <c r="F8" s="2">
        <f>Orders[[#This Row],[Subtotal]]*TaxFee</f>
        <v>14.21842</v>
      </c>
      <c r="G8" s="2">
        <f>Orders[[#This Row],[Subtotal]]*IF(Orders[[#This Row],[Subtotal]]&gt;75,0,ShipFee)</f>
        <v>0</v>
      </c>
      <c r="H8" s="2">
        <f>Orders[[#This Row],[Subtotal]]*IF(Orders[[#This Row],[Subtotal]]&gt;140,0.07,0)</f>
        <v>12.598600000000001</v>
      </c>
      <c r="I8" s="2">
        <f>Orders[[#This Row],[Subtotal]]+Orders[[#This Row],[TaxFee]]+Orders[[#This Row],[ShipFee]]-Orders[[#This Row],[Discount]]</f>
        <v>181.59981999999999</v>
      </c>
      <c r="J8" t="s">
        <v>1656</v>
      </c>
      <c r="K8" t="s">
        <v>1483</v>
      </c>
      <c r="L8" s="2" t="str">
        <f>INDEX(ShipAddress[AddressId],MATCH(Orders[[#This Row],[CusId]],ShipAddress[CusId],0))</f>
        <v>A-024</v>
      </c>
      <c r="M8" s="2" t="str" cm="1">
        <f t="array" ref="M8">IF((MATCH(Orders[[#This Row],[AddressId]],
_xlfn._xlws.FILTER(ShipAddress[AddressId],ShipAddress[CusId]=Orders[[#This Row],[CusId]], "No Address, Invalid Customer"),0))=1,
"Valid","Invalid")</f>
        <v>Valid</v>
      </c>
      <c r="N8" s="3">
        <f>YEAR(Orders[[#This Row],[OrderDate]])</f>
        <v>2023</v>
      </c>
      <c r="O8">
        <f>MONTH(Orders[[#This Row],[OrderDate]])</f>
        <v>7</v>
      </c>
    </row>
    <row r="9" spans="1:15" x14ac:dyDescent="0.4">
      <c r="A9" t="s">
        <v>810</v>
      </c>
      <c r="B9" t="s">
        <v>518</v>
      </c>
      <c r="C9" s="7">
        <v>45427</v>
      </c>
      <c r="D9">
        <f>SUMIFS(OrderDetails[Quantity],OrderDetails[OrderId],Orders[[#This Row],[OrderId]])</f>
        <v>2</v>
      </c>
      <c r="E9" s="2">
        <f>SUMIFS(OrderDetails[TotalPrice],OrderDetails[OrderId],Orders[[#This Row],[OrderId]])</f>
        <v>94.98</v>
      </c>
      <c r="F9" s="2">
        <f>Orders[[#This Row],[Subtotal]]*TaxFee</f>
        <v>7.5034200000000002</v>
      </c>
      <c r="G9" s="2">
        <f>Orders[[#This Row],[Subtotal]]*IF(Orders[[#This Row],[Subtotal]]&gt;75,0,ShipFee)</f>
        <v>0</v>
      </c>
      <c r="H9" s="2">
        <f>Orders[[#This Row],[Subtotal]]*IF(Orders[[#This Row],[Subtotal]]&gt;140,0.07,0)</f>
        <v>0</v>
      </c>
      <c r="I9" s="2">
        <f>Orders[[#This Row],[Subtotal]]+Orders[[#This Row],[TaxFee]]+Orders[[#This Row],[ShipFee]]-Orders[[#This Row],[Discount]]</f>
        <v>102.48342000000001</v>
      </c>
      <c r="J9" t="s">
        <v>1751</v>
      </c>
      <c r="K9" t="s">
        <v>1474</v>
      </c>
      <c r="L9" s="2" t="str">
        <f>INDEX(ShipAddress[AddressId],MATCH(Orders[[#This Row],[CusId]],ShipAddress[CusId],0))</f>
        <v>A-004</v>
      </c>
      <c r="M9" s="2" t="str" cm="1">
        <f t="array" ref="M9">IF((MATCH(Orders[[#This Row],[AddressId]],
_xlfn._xlws.FILTER(ShipAddress[AddressId],ShipAddress[CusId]=Orders[[#This Row],[CusId]], "No Address, Invalid Customer"),0))=1,
"Valid","Invalid")</f>
        <v>Valid</v>
      </c>
      <c r="N9" s="3">
        <f>YEAR(Orders[[#This Row],[OrderDate]])</f>
        <v>2024</v>
      </c>
      <c r="O9">
        <f>MONTH(Orders[[#This Row],[OrderDate]])</f>
        <v>5</v>
      </c>
    </row>
    <row r="10" spans="1:15" x14ac:dyDescent="0.4">
      <c r="A10" t="s">
        <v>811</v>
      </c>
      <c r="B10" t="s">
        <v>565</v>
      </c>
      <c r="C10" s="7">
        <v>45191</v>
      </c>
      <c r="D10">
        <f>SUMIFS(OrderDetails[Quantity],OrderDetails[OrderId],Orders[[#This Row],[OrderId]])</f>
        <v>2</v>
      </c>
      <c r="E10" s="2">
        <f>SUMIFS(OrderDetails[TotalPrice],OrderDetails[OrderId],Orders[[#This Row],[OrderId]])</f>
        <v>69.98</v>
      </c>
      <c r="F10" s="2">
        <f>Orders[[#This Row],[Subtotal]]*TaxFee</f>
        <v>5.5284200000000006</v>
      </c>
      <c r="G10" s="2">
        <f>Orders[[#This Row],[Subtotal]]*IF(Orders[[#This Row],[Subtotal]]&gt;75,0,ShipFee)</f>
        <v>10.916880000000001</v>
      </c>
      <c r="H10" s="2">
        <f>Orders[[#This Row],[Subtotal]]*IF(Orders[[#This Row],[Subtotal]]&gt;140,0.07,0)</f>
        <v>0</v>
      </c>
      <c r="I10" s="2">
        <f>Orders[[#This Row],[Subtotal]]+Orders[[#This Row],[TaxFee]]+Orders[[#This Row],[ShipFee]]-Orders[[#This Row],[Discount]]</f>
        <v>86.425300000000007</v>
      </c>
      <c r="J10" t="s">
        <v>1734</v>
      </c>
      <c r="K10" t="s">
        <v>1430</v>
      </c>
      <c r="L10" s="2" t="str">
        <f>INDEX(ShipAddress[AddressId],MATCH(Orders[[#This Row],[CusId]],ShipAddress[CusId],0))</f>
        <v>A-020</v>
      </c>
      <c r="M10" s="2" t="str" cm="1">
        <f t="array" ref="M10">IF((MATCH(Orders[[#This Row],[AddressId]],
_xlfn._xlws.FILTER(ShipAddress[AddressId],ShipAddress[CusId]=Orders[[#This Row],[CusId]], "No Address, Invalid Customer"),0))=1,
"Valid","Invalid")</f>
        <v>Valid</v>
      </c>
      <c r="N10" s="3">
        <f>YEAR(Orders[[#This Row],[OrderDate]])</f>
        <v>2023</v>
      </c>
      <c r="O10">
        <f>MONTH(Orders[[#This Row],[OrderDate]])</f>
        <v>9</v>
      </c>
    </row>
    <row r="11" spans="1:15" x14ac:dyDescent="0.4">
      <c r="A11" t="s">
        <v>812</v>
      </c>
      <c r="B11" t="s">
        <v>546</v>
      </c>
      <c r="C11" s="7">
        <v>45247</v>
      </c>
      <c r="D11">
        <f>SUMIFS(OrderDetails[Quantity],OrderDetails[OrderId],Orders[[#This Row],[OrderId]])</f>
        <v>2</v>
      </c>
      <c r="E11" s="2">
        <f>SUMIFS(OrderDetails[TotalPrice],OrderDetails[OrderId],Orders[[#This Row],[OrderId]])</f>
        <v>69.98</v>
      </c>
      <c r="F11" s="2">
        <f>Orders[[#This Row],[Subtotal]]*TaxFee</f>
        <v>5.5284200000000006</v>
      </c>
      <c r="G11" s="2">
        <f>Orders[[#This Row],[Subtotal]]*IF(Orders[[#This Row],[Subtotal]]&gt;75,0,ShipFee)</f>
        <v>10.916880000000001</v>
      </c>
      <c r="H11" s="2">
        <f>Orders[[#This Row],[Subtotal]]*IF(Orders[[#This Row],[Subtotal]]&gt;140,0.07,0)</f>
        <v>0</v>
      </c>
      <c r="I11" s="2">
        <f>Orders[[#This Row],[Subtotal]]+Orders[[#This Row],[TaxFee]]+Orders[[#This Row],[ShipFee]]-Orders[[#This Row],[Discount]]</f>
        <v>86.425300000000007</v>
      </c>
      <c r="J11" t="s">
        <v>1750</v>
      </c>
      <c r="K11" t="s">
        <v>1553</v>
      </c>
      <c r="L11" s="2" t="str">
        <f>INDEX(ShipAddress[AddressId],MATCH(Orders[[#This Row],[CusId]],ShipAddress[CusId],0))</f>
        <v>A-028</v>
      </c>
      <c r="M11" s="2" t="str" cm="1">
        <f t="array" ref="M11">IF((MATCH(Orders[[#This Row],[AddressId]],
_xlfn._xlws.FILTER(ShipAddress[AddressId],ShipAddress[CusId]=Orders[[#This Row],[CusId]], "No Address, Invalid Customer"),0))=1,
"Valid","Invalid")</f>
        <v>Valid</v>
      </c>
      <c r="N11" s="3">
        <f>YEAR(Orders[[#This Row],[OrderDate]])</f>
        <v>2023</v>
      </c>
      <c r="O11">
        <f>MONTH(Orders[[#This Row],[OrderDate]])</f>
        <v>11</v>
      </c>
    </row>
    <row r="12" spans="1:15" x14ac:dyDescent="0.4">
      <c r="A12" t="s">
        <v>813</v>
      </c>
      <c r="B12" t="s">
        <v>533</v>
      </c>
      <c r="C12" s="7">
        <v>45264</v>
      </c>
      <c r="D12">
        <f>SUMIFS(OrderDetails[Quantity],OrderDetails[OrderId],Orders[[#This Row],[OrderId]])</f>
        <v>2</v>
      </c>
      <c r="E12" s="2">
        <f>SUMIFS(OrderDetails[TotalPrice],OrderDetails[OrderId],Orders[[#This Row],[OrderId]])</f>
        <v>239.98</v>
      </c>
      <c r="F12" s="2">
        <f>Orders[[#This Row],[Subtotal]]*TaxFee</f>
        <v>18.95842</v>
      </c>
      <c r="G12" s="2">
        <f>Orders[[#This Row],[Subtotal]]*IF(Orders[[#This Row],[Subtotal]]&gt;75,0,ShipFee)</f>
        <v>0</v>
      </c>
      <c r="H12" s="2">
        <f>Orders[[#This Row],[Subtotal]]*IF(Orders[[#This Row],[Subtotal]]&gt;140,0.07,0)</f>
        <v>16.7986</v>
      </c>
      <c r="I12" s="2">
        <f>Orders[[#This Row],[Subtotal]]+Orders[[#This Row],[TaxFee]]+Orders[[#This Row],[ShipFee]]-Orders[[#This Row],[Discount]]</f>
        <v>242.13982000000001</v>
      </c>
      <c r="J12" t="s">
        <v>1815</v>
      </c>
      <c r="K12" t="s">
        <v>1580</v>
      </c>
      <c r="L12" s="2" t="str">
        <f>INDEX(ShipAddress[AddressId],MATCH(Orders[[#This Row],[CusId]],ShipAddress[CusId],0))</f>
        <v>A-012</v>
      </c>
      <c r="M12" s="2" t="str" cm="1">
        <f t="array" ref="M12">IF((MATCH(Orders[[#This Row],[AddressId]],
_xlfn._xlws.FILTER(ShipAddress[AddressId],ShipAddress[CusId]=Orders[[#This Row],[CusId]], "No Address, Invalid Customer"),0))=1,
"Valid","Invalid")</f>
        <v>Valid</v>
      </c>
      <c r="N12" s="3">
        <f>YEAR(Orders[[#This Row],[OrderDate]])</f>
        <v>2023</v>
      </c>
      <c r="O12">
        <f>MONTH(Orders[[#This Row],[OrderDate]])</f>
        <v>12</v>
      </c>
    </row>
    <row r="13" spans="1:15" x14ac:dyDescent="0.4">
      <c r="A13" t="s">
        <v>814</v>
      </c>
      <c r="B13" t="s">
        <v>500</v>
      </c>
      <c r="C13" s="7">
        <v>45076</v>
      </c>
      <c r="D13">
        <f>SUMIFS(OrderDetails[Quantity],OrderDetails[OrderId],Orders[[#This Row],[OrderId]])</f>
        <v>3</v>
      </c>
      <c r="E13" s="2">
        <f>SUMIFS(OrderDetails[TotalPrice],OrderDetails[OrderId],Orders[[#This Row],[OrderId]])</f>
        <v>99.97</v>
      </c>
      <c r="F13" s="2">
        <f>Orders[[#This Row],[Subtotal]]*TaxFee</f>
        <v>7.8976300000000004</v>
      </c>
      <c r="G13" s="2">
        <f>Orders[[#This Row],[Subtotal]]*IF(Orders[[#This Row],[Subtotal]]&gt;75,0,ShipFee)</f>
        <v>0</v>
      </c>
      <c r="H13" s="2">
        <f>Orders[[#This Row],[Subtotal]]*IF(Orders[[#This Row],[Subtotal]]&gt;140,0.07,0)</f>
        <v>0</v>
      </c>
      <c r="I13" s="2">
        <f>Orders[[#This Row],[Subtotal]]+Orders[[#This Row],[TaxFee]]+Orders[[#This Row],[ShipFee]]-Orders[[#This Row],[Discount]]</f>
        <v>107.86763000000001</v>
      </c>
      <c r="J13" t="s">
        <v>1775</v>
      </c>
      <c r="K13" t="s">
        <v>1458</v>
      </c>
      <c r="L13" s="2" t="str">
        <f>INDEX(ShipAddress[AddressId],MATCH(Orders[[#This Row],[CusId]],ShipAddress[CusId],0))</f>
        <v>A-006</v>
      </c>
      <c r="M13" s="2" t="str" cm="1">
        <f t="array" ref="M13">IF((MATCH(Orders[[#This Row],[AddressId]],
_xlfn._xlws.FILTER(ShipAddress[AddressId],ShipAddress[CusId]=Orders[[#This Row],[CusId]], "No Address, Invalid Customer"),0))=1,
"Valid","Invalid")</f>
        <v>Valid</v>
      </c>
      <c r="N13" s="3">
        <f>YEAR(Orders[[#This Row],[OrderDate]])</f>
        <v>2023</v>
      </c>
      <c r="O13">
        <f>MONTH(Orders[[#This Row],[OrderDate]])</f>
        <v>5</v>
      </c>
    </row>
    <row r="14" spans="1:15" x14ac:dyDescent="0.4">
      <c r="A14" t="s">
        <v>815</v>
      </c>
      <c r="B14" t="s">
        <v>546</v>
      </c>
      <c r="C14" s="7">
        <v>45353</v>
      </c>
      <c r="D14">
        <f>SUMIFS(OrderDetails[Quantity],OrderDetails[OrderId],Orders[[#This Row],[OrderId]])</f>
        <v>1</v>
      </c>
      <c r="E14" s="2">
        <f>SUMIFS(OrderDetails[TotalPrice],OrderDetails[OrderId],Orders[[#This Row],[OrderId]])</f>
        <v>44.99</v>
      </c>
      <c r="F14" s="2">
        <f>Orders[[#This Row],[Subtotal]]*TaxFee</f>
        <v>3.5542100000000003</v>
      </c>
      <c r="G14" s="2">
        <f>Orders[[#This Row],[Subtotal]]*IF(Orders[[#This Row],[Subtotal]]&gt;75,0,ShipFee)</f>
        <v>7.01844</v>
      </c>
      <c r="H14" s="2">
        <f>Orders[[#This Row],[Subtotal]]*IF(Orders[[#This Row],[Subtotal]]&gt;140,0.07,0)</f>
        <v>0</v>
      </c>
      <c r="I14" s="2">
        <f>Orders[[#This Row],[Subtotal]]+Orders[[#This Row],[TaxFee]]+Orders[[#This Row],[ShipFee]]-Orders[[#This Row],[Discount]]</f>
        <v>55.562649999999998</v>
      </c>
      <c r="J14" t="s">
        <v>1647</v>
      </c>
      <c r="K14" t="s">
        <v>1440</v>
      </c>
      <c r="L14" s="2" t="str">
        <f>INDEX(ShipAddress[AddressId],MATCH(Orders[[#This Row],[CusId]],ShipAddress[CusId],0))</f>
        <v>A-028</v>
      </c>
      <c r="M14" s="2" t="str" cm="1">
        <f t="array" ref="M14">IF((MATCH(Orders[[#This Row],[AddressId]],
_xlfn._xlws.FILTER(ShipAddress[AddressId],ShipAddress[CusId]=Orders[[#This Row],[CusId]], "No Address, Invalid Customer"),0))=1,
"Valid","Invalid")</f>
        <v>Valid</v>
      </c>
      <c r="N14" s="3">
        <f>YEAR(Orders[[#This Row],[OrderDate]])</f>
        <v>2024</v>
      </c>
      <c r="O14">
        <f>MONTH(Orders[[#This Row],[OrderDate]])</f>
        <v>3</v>
      </c>
    </row>
    <row r="15" spans="1:15" x14ac:dyDescent="0.4">
      <c r="A15" t="s">
        <v>816</v>
      </c>
      <c r="B15" t="s">
        <v>571</v>
      </c>
      <c r="C15" s="7">
        <v>45095</v>
      </c>
      <c r="D15">
        <f>SUMIFS(OrderDetails[Quantity],OrderDetails[OrderId],Orders[[#This Row],[OrderId]])</f>
        <v>2</v>
      </c>
      <c r="E15" s="2">
        <f>SUMIFS(OrderDetails[TotalPrice],OrderDetails[OrderId],Orders[[#This Row],[OrderId]])</f>
        <v>259.98</v>
      </c>
      <c r="F15" s="2">
        <f>Orders[[#This Row],[Subtotal]]*TaxFee</f>
        <v>20.538420000000002</v>
      </c>
      <c r="G15" s="2">
        <f>Orders[[#This Row],[Subtotal]]*IF(Orders[[#This Row],[Subtotal]]&gt;75,0,ShipFee)</f>
        <v>0</v>
      </c>
      <c r="H15" s="2">
        <f>Orders[[#This Row],[Subtotal]]*IF(Orders[[#This Row],[Subtotal]]&gt;140,0.07,0)</f>
        <v>18.198600000000003</v>
      </c>
      <c r="I15" s="2">
        <f>Orders[[#This Row],[Subtotal]]+Orders[[#This Row],[TaxFee]]+Orders[[#This Row],[ShipFee]]-Orders[[#This Row],[Discount]]</f>
        <v>262.31981999999999</v>
      </c>
      <c r="J15" t="s">
        <v>1683</v>
      </c>
      <c r="K15" t="s">
        <v>1596</v>
      </c>
      <c r="L15" s="2" t="str">
        <f>INDEX(ShipAddress[AddressId],MATCH(Orders[[#This Row],[CusId]],ShipAddress[CusId],0))</f>
        <v>A-039</v>
      </c>
      <c r="M15" s="2" t="str" cm="1">
        <f t="array" ref="M15">IF((MATCH(Orders[[#This Row],[AddressId]],
_xlfn._xlws.FILTER(ShipAddress[AddressId],ShipAddress[CusId]=Orders[[#This Row],[CusId]], "No Address, Invalid Customer"),0))=1,
"Valid","Invalid")</f>
        <v>Valid</v>
      </c>
      <c r="N15" s="3">
        <f>YEAR(Orders[[#This Row],[OrderDate]])</f>
        <v>2023</v>
      </c>
      <c r="O15">
        <f>MONTH(Orders[[#This Row],[OrderDate]])</f>
        <v>6</v>
      </c>
    </row>
    <row r="16" spans="1:15" x14ac:dyDescent="0.4">
      <c r="A16" t="s">
        <v>817</v>
      </c>
      <c r="B16" t="s">
        <v>562</v>
      </c>
      <c r="C16" s="7">
        <v>45301</v>
      </c>
      <c r="D16">
        <f>SUMIFS(OrderDetails[Quantity],OrderDetails[OrderId],Orders[[#This Row],[OrderId]])</f>
        <v>1</v>
      </c>
      <c r="E16" s="2">
        <f>SUMIFS(OrderDetails[TotalPrice],OrderDetails[OrderId],Orders[[#This Row],[OrderId]])</f>
        <v>64.989999999999995</v>
      </c>
      <c r="F16" s="2">
        <f>Orders[[#This Row],[Subtotal]]*TaxFee</f>
        <v>5.1342099999999995</v>
      </c>
      <c r="G16" s="2">
        <f>Orders[[#This Row],[Subtotal]]*IF(Orders[[#This Row],[Subtotal]]&gt;75,0,ShipFee)</f>
        <v>10.138439999999999</v>
      </c>
      <c r="H16" s="2">
        <f>Orders[[#This Row],[Subtotal]]*IF(Orders[[#This Row],[Subtotal]]&gt;140,0.07,0)</f>
        <v>0</v>
      </c>
      <c r="I16" s="2">
        <f>Orders[[#This Row],[Subtotal]]+Orders[[#This Row],[TaxFee]]+Orders[[#This Row],[ShipFee]]-Orders[[#This Row],[Discount]]</f>
        <v>80.262649999999994</v>
      </c>
      <c r="J16" t="s">
        <v>1688</v>
      </c>
      <c r="K16" t="s">
        <v>1597</v>
      </c>
      <c r="L16" s="2" t="str">
        <f>INDEX(ShipAddress[AddressId],MATCH(Orders[[#This Row],[CusId]],ShipAddress[CusId],0))</f>
        <v>A-092</v>
      </c>
      <c r="M16" s="2" t="str" cm="1">
        <f t="array" ref="M16">IF((MATCH(Orders[[#This Row],[AddressId]],
_xlfn._xlws.FILTER(ShipAddress[AddressId],ShipAddress[CusId]=Orders[[#This Row],[CusId]], "No Address, Invalid Customer"),0))=1,
"Valid","Invalid")</f>
        <v>Valid</v>
      </c>
      <c r="N16" s="3">
        <f>YEAR(Orders[[#This Row],[OrderDate]])</f>
        <v>2024</v>
      </c>
      <c r="O16">
        <f>MONTH(Orders[[#This Row],[OrderDate]])</f>
        <v>1</v>
      </c>
    </row>
    <row r="17" spans="1:15" x14ac:dyDescent="0.4">
      <c r="A17" t="s">
        <v>818</v>
      </c>
      <c r="B17" t="s">
        <v>572</v>
      </c>
      <c r="C17" s="7">
        <v>45347</v>
      </c>
      <c r="D17">
        <f>SUMIFS(OrderDetails[Quantity],OrderDetails[OrderId],Orders[[#This Row],[OrderId]])</f>
        <v>1</v>
      </c>
      <c r="E17" s="2">
        <f>SUMIFS(OrderDetails[TotalPrice],OrderDetails[OrderId],Orders[[#This Row],[OrderId]])</f>
        <v>89.99</v>
      </c>
      <c r="F17" s="2">
        <f>Orders[[#This Row],[Subtotal]]*TaxFee</f>
        <v>7.10921</v>
      </c>
      <c r="G17" s="2">
        <f>Orders[[#This Row],[Subtotal]]*IF(Orders[[#This Row],[Subtotal]]&gt;75,0,ShipFee)</f>
        <v>0</v>
      </c>
      <c r="H17" s="2">
        <f>Orders[[#This Row],[Subtotal]]*IF(Orders[[#This Row],[Subtotal]]&gt;140,0.07,0)</f>
        <v>0</v>
      </c>
      <c r="I17" s="2">
        <f>Orders[[#This Row],[Subtotal]]+Orders[[#This Row],[TaxFee]]+Orders[[#This Row],[ShipFee]]-Orders[[#This Row],[Discount]]</f>
        <v>97.099209999999999</v>
      </c>
      <c r="J17" t="s">
        <v>1759</v>
      </c>
      <c r="K17" t="s">
        <v>1377</v>
      </c>
      <c r="L17" s="2" t="str">
        <f>INDEX(ShipAddress[AddressId],MATCH(Orders[[#This Row],[CusId]],ShipAddress[CusId],0))</f>
        <v>A-096</v>
      </c>
      <c r="M17" s="2" t="str" cm="1">
        <f t="array" ref="M17">IF((MATCH(Orders[[#This Row],[AddressId]],
_xlfn._xlws.FILTER(ShipAddress[AddressId],ShipAddress[CusId]=Orders[[#This Row],[CusId]], "No Address, Invalid Customer"),0))=1,
"Valid","Invalid")</f>
        <v>Valid</v>
      </c>
      <c r="N17" s="3">
        <f>YEAR(Orders[[#This Row],[OrderDate]])</f>
        <v>2024</v>
      </c>
      <c r="O17">
        <f>MONTH(Orders[[#This Row],[OrderDate]])</f>
        <v>2</v>
      </c>
    </row>
    <row r="18" spans="1:15" x14ac:dyDescent="0.4">
      <c r="A18" t="s">
        <v>819</v>
      </c>
      <c r="B18" t="s">
        <v>509</v>
      </c>
      <c r="C18" s="7">
        <v>45121</v>
      </c>
      <c r="D18">
        <f>SUMIFS(OrderDetails[Quantity],OrderDetails[OrderId],Orders[[#This Row],[OrderId]])</f>
        <v>2</v>
      </c>
      <c r="E18" s="2">
        <f>SUMIFS(OrderDetails[TotalPrice],OrderDetails[OrderId],Orders[[#This Row],[OrderId]])</f>
        <v>179.98</v>
      </c>
      <c r="F18" s="2">
        <f>Orders[[#This Row],[Subtotal]]*TaxFee</f>
        <v>14.21842</v>
      </c>
      <c r="G18" s="2">
        <f>Orders[[#This Row],[Subtotal]]*IF(Orders[[#This Row],[Subtotal]]&gt;75,0,ShipFee)</f>
        <v>0</v>
      </c>
      <c r="H18" s="2">
        <f>Orders[[#This Row],[Subtotal]]*IF(Orders[[#This Row],[Subtotal]]&gt;140,0.07,0)</f>
        <v>12.598600000000001</v>
      </c>
      <c r="I18" s="2">
        <f>Orders[[#This Row],[Subtotal]]+Orders[[#This Row],[TaxFee]]+Orders[[#This Row],[ShipFee]]-Orders[[#This Row],[Discount]]</f>
        <v>181.59981999999999</v>
      </c>
      <c r="J18" t="s">
        <v>1868</v>
      </c>
      <c r="K18" t="s">
        <v>1461</v>
      </c>
      <c r="L18" s="2" t="str">
        <f>INDEX(ShipAddress[AddressId],MATCH(Orders[[#This Row],[CusId]],ShipAddress[CusId],0))</f>
        <v>A-075</v>
      </c>
      <c r="M18" s="2" t="str" cm="1">
        <f t="array" ref="M18">IF((MATCH(Orders[[#This Row],[AddressId]],
_xlfn._xlws.FILTER(ShipAddress[AddressId],ShipAddress[CusId]=Orders[[#This Row],[CusId]], "No Address, Invalid Customer"),0))=1,
"Valid","Invalid")</f>
        <v>Valid</v>
      </c>
      <c r="N18" s="3">
        <f>YEAR(Orders[[#This Row],[OrderDate]])</f>
        <v>2023</v>
      </c>
      <c r="O18">
        <f>MONTH(Orders[[#This Row],[OrderDate]])</f>
        <v>7</v>
      </c>
    </row>
    <row r="19" spans="1:15" x14ac:dyDescent="0.4">
      <c r="A19" t="s">
        <v>820</v>
      </c>
      <c r="B19" t="s">
        <v>555</v>
      </c>
      <c r="C19" s="7">
        <v>45367</v>
      </c>
      <c r="D19">
        <f>SUMIFS(OrderDetails[Quantity],OrderDetails[OrderId],Orders[[#This Row],[OrderId]])</f>
        <v>1</v>
      </c>
      <c r="E19" s="2">
        <f>SUMIFS(OrderDetails[TotalPrice],OrderDetails[OrderId],Orders[[#This Row],[OrderId]])</f>
        <v>54.99</v>
      </c>
      <c r="F19" s="2">
        <f>Orders[[#This Row],[Subtotal]]*TaxFee</f>
        <v>4.3442100000000003</v>
      </c>
      <c r="G19" s="2">
        <f>Orders[[#This Row],[Subtotal]]*IF(Orders[[#This Row],[Subtotal]]&gt;75,0,ShipFee)</f>
        <v>8.5784400000000005</v>
      </c>
      <c r="H19" s="2">
        <f>Orders[[#This Row],[Subtotal]]*IF(Orders[[#This Row],[Subtotal]]&gt;140,0.07,0)</f>
        <v>0</v>
      </c>
      <c r="I19" s="2">
        <f>Orders[[#This Row],[Subtotal]]+Orders[[#This Row],[TaxFee]]+Orders[[#This Row],[ShipFee]]-Orders[[#This Row],[Discount]]</f>
        <v>67.912649999999999</v>
      </c>
      <c r="J19" t="s">
        <v>1790</v>
      </c>
      <c r="K19" t="s">
        <v>1486</v>
      </c>
      <c r="L19" s="2" t="str">
        <f>INDEX(ShipAddress[AddressId],MATCH(Orders[[#This Row],[CusId]],ShipAddress[CusId],0))</f>
        <v>A-014</v>
      </c>
      <c r="M19" s="2" t="str" cm="1">
        <f t="array" ref="M19">IF((MATCH(Orders[[#This Row],[AddressId]],
_xlfn._xlws.FILTER(ShipAddress[AddressId],ShipAddress[CusId]=Orders[[#This Row],[CusId]], "No Address, Invalid Customer"),0))=1,
"Valid","Invalid")</f>
        <v>Valid</v>
      </c>
      <c r="N19" s="3">
        <f>YEAR(Orders[[#This Row],[OrderDate]])</f>
        <v>2024</v>
      </c>
      <c r="O19">
        <f>MONTH(Orders[[#This Row],[OrderDate]])</f>
        <v>3</v>
      </c>
    </row>
    <row r="20" spans="1:15" x14ac:dyDescent="0.4">
      <c r="A20" t="s">
        <v>821</v>
      </c>
      <c r="B20" t="s">
        <v>528</v>
      </c>
      <c r="C20" s="7">
        <v>45316</v>
      </c>
      <c r="D20">
        <f>SUMIFS(OrderDetails[Quantity],OrderDetails[OrderId],Orders[[#This Row],[OrderId]])</f>
        <v>2</v>
      </c>
      <c r="E20" s="2">
        <f>SUMIFS(OrderDetails[TotalPrice],OrderDetails[OrderId],Orders[[#This Row],[OrderId]])</f>
        <v>204.98000000000002</v>
      </c>
      <c r="F20" s="2">
        <f>Orders[[#This Row],[Subtotal]]*TaxFee</f>
        <v>16.193420000000003</v>
      </c>
      <c r="G20" s="2">
        <f>Orders[[#This Row],[Subtotal]]*IF(Orders[[#This Row],[Subtotal]]&gt;75,0,ShipFee)</f>
        <v>0</v>
      </c>
      <c r="H20" s="2">
        <f>Orders[[#This Row],[Subtotal]]*IF(Orders[[#This Row],[Subtotal]]&gt;140,0.07,0)</f>
        <v>14.348600000000003</v>
      </c>
      <c r="I20" s="2">
        <f>Orders[[#This Row],[Subtotal]]+Orders[[#This Row],[TaxFee]]+Orders[[#This Row],[ShipFee]]-Orders[[#This Row],[Discount]]</f>
        <v>206.82482000000002</v>
      </c>
      <c r="J20" t="s">
        <v>1643</v>
      </c>
      <c r="K20" t="s">
        <v>1619</v>
      </c>
      <c r="L20" s="2" t="str">
        <f>INDEX(ShipAddress[AddressId],MATCH(Orders[[#This Row],[CusId]],ShipAddress[CusId],0))</f>
        <v>A-070</v>
      </c>
      <c r="M20" s="2" t="str" cm="1">
        <f t="array" ref="M20">IF((MATCH(Orders[[#This Row],[AddressId]],
_xlfn._xlws.FILTER(ShipAddress[AddressId],ShipAddress[CusId]=Orders[[#This Row],[CusId]], "No Address, Invalid Customer"),0))=1,
"Valid","Invalid")</f>
        <v>Valid</v>
      </c>
      <c r="N20" s="3">
        <f>YEAR(Orders[[#This Row],[OrderDate]])</f>
        <v>2024</v>
      </c>
      <c r="O20">
        <f>MONTH(Orders[[#This Row],[OrderDate]])</f>
        <v>1</v>
      </c>
    </row>
    <row r="21" spans="1:15" x14ac:dyDescent="0.4">
      <c r="A21" t="s">
        <v>822</v>
      </c>
      <c r="B21" t="s">
        <v>545</v>
      </c>
      <c r="C21" s="7">
        <v>45054</v>
      </c>
      <c r="D21">
        <f>SUMIFS(OrderDetails[Quantity],OrderDetails[OrderId],Orders[[#This Row],[OrderId]])</f>
        <v>2</v>
      </c>
      <c r="E21" s="2">
        <f>SUMIFS(OrderDetails[TotalPrice],OrderDetails[OrderId],Orders[[#This Row],[OrderId]])</f>
        <v>49.98</v>
      </c>
      <c r="F21" s="2">
        <f>Orders[[#This Row],[Subtotal]]*TaxFee</f>
        <v>3.9484199999999996</v>
      </c>
      <c r="G21" s="2">
        <f>Orders[[#This Row],[Subtotal]]*IF(Orders[[#This Row],[Subtotal]]&gt;75,0,ShipFee)</f>
        <v>7.7968799999999998</v>
      </c>
      <c r="H21" s="2">
        <f>Orders[[#This Row],[Subtotal]]*IF(Orders[[#This Row],[Subtotal]]&gt;140,0.07,0)</f>
        <v>0</v>
      </c>
      <c r="I21" s="2">
        <f>Orders[[#This Row],[Subtotal]]+Orders[[#This Row],[TaxFee]]+Orders[[#This Row],[ShipFee]]-Orders[[#This Row],[Discount]]</f>
        <v>61.725299999999997</v>
      </c>
      <c r="J21" t="s">
        <v>1811</v>
      </c>
      <c r="K21" t="s">
        <v>1533</v>
      </c>
      <c r="L21" s="2" t="str">
        <f>INDEX(ShipAddress[AddressId],MATCH(Orders[[#This Row],[CusId]],ShipAddress[CusId],0))</f>
        <v>A-059</v>
      </c>
      <c r="M21" s="2" t="str" cm="1">
        <f t="array" ref="M21">IF((MATCH(Orders[[#This Row],[AddressId]],
_xlfn._xlws.FILTER(ShipAddress[AddressId],ShipAddress[CusId]=Orders[[#This Row],[CusId]], "No Address, Invalid Customer"),0))=1,
"Valid","Invalid")</f>
        <v>Valid</v>
      </c>
      <c r="N21" s="3">
        <f>YEAR(Orders[[#This Row],[OrderDate]])</f>
        <v>2023</v>
      </c>
      <c r="O21">
        <f>MONTH(Orders[[#This Row],[OrderDate]])</f>
        <v>5</v>
      </c>
    </row>
    <row r="22" spans="1:15" x14ac:dyDescent="0.4">
      <c r="A22" t="s">
        <v>823</v>
      </c>
      <c r="B22" t="s">
        <v>510</v>
      </c>
      <c r="C22" s="7">
        <v>45335</v>
      </c>
      <c r="D22">
        <f>SUMIFS(OrderDetails[Quantity],OrderDetails[OrderId],Orders[[#This Row],[OrderId]])</f>
        <v>1</v>
      </c>
      <c r="E22" s="2">
        <f>SUMIFS(OrderDetails[TotalPrice],OrderDetails[OrderId],Orders[[#This Row],[OrderId]])</f>
        <v>17.989999999999998</v>
      </c>
      <c r="F22" s="2">
        <f>Orders[[#This Row],[Subtotal]]*TaxFee</f>
        <v>1.4212099999999999</v>
      </c>
      <c r="G22" s="2">
        <f>Orders[[#This Row],[Subtotal]]*IF(Orders[[#This Row],[Subtotal]]&gt;75,0,ShipFee)</f>
        <v>2.8064399999999998</v>
      </c>
      <c r="H22" s="2">
        <f>Orders[[#This Row],[Subtotal]]*IF(Orders[[#This Row],[Subtotal]]&gt;140,0.07,0)</f>
        <v>0</v>
      </c>
      <c r="I22" s="2">
        <f>Orders[[#This Row],[Subtotal]]+Orders[[#This Row],[TaxFee]]+Orders[[#This Row],[ShipFee]]-Orders[[#This Row],[Discount]]</f>
        <v>22.217649999999995</v>
      </c>
      <c r="J22" t="s">
        <v>1752</v>
      </c>
      <c r="K22" t="s">
        <v>1402</v>
      </c>
      <c r="L22" s="2" t="str">
        <f>INDEX(ShipAddress[AddressId],MATCH(Orders[[#This Row],[CusId]],ShipAddress[CusId],0))</f>
        <v>A-013</v>
      </c>
      <c r="M22" s="2" t="str" cm="1">
        <f t="array" ref="M22">IF((MATCH(Orders[[#This Row],[AddressId]],
_xlfn._xlws.FILTER(ShipAddress[AddressId],ShipAddress[CusId]=Orders[[#This Row],[CusId]], "No Address, Invalid Customer"),0))=1,
"Valid","Invalid")</f>
        <v>Valid</v>
      </c>
      <c r="N22" s="3">
        <f>YEAR(Orders[[#This Row],[OrderDate]])</f>
        <v>2024</v>
      </c>
      <c r="O22">
        <f>MONTH(Orders[[#This Row],[OrderDate]])</f>
        <v>2</v>
      </c>
    </row>
    <row r="23" spans="1:15" x14ac:dyDescent="0.4">
      <c r="A23" t="s">
        <v>824</v>
      </c>
      <c r="B23" t="s">
        <v>559</v>
      </c>
      <c r="C23" s="7">
        <v>45257</v>
      </c>
      <c r="D23">
        <f>SUMIFS(OrderDetails[Quantity],OrderDetails[OrderId],Orders[[#This Row],[OrderId]])</f>
        <v>2</v>
      </c>
      <c r="E23" s="2">
        <f>SUMIFS(OrderDetails[TotalPrice],OrderDetails[OrderId],Orders[[#This Row],[OrderId]])</f>
        <v>49.98</v>
      </c>
      <c r="F23" s="2">
        <f>Orders[[#This Row],[Subtotal]]*TaxFee</f>
        <v>3.9484199999999996</v>
      </c>
      <c r="G23" s="2">
        <f>Orders[[#This Row],[Subtotal]]*IF(Orders[[#This Row],[Subtotal]]&gt;75,0,ShipFee)</f>
        <v>7.7968799999999998</v>
      </c>
      <c r="H23" s="2">
        <f>Orders[[#This Row],[Subtotal]]*IF(Orders[[#This Row],[Subtotal]]&gt;140,0.07,0)</f>
        <v>0</v>
      </c>
      <c r="I23" s="2">
        <f>Orders[[#This Row],[Subtotal]]+Orders[[#This Row],[TaxFee]]+Orders[[#This Row],[ShipFee]]-Orders[[#This Row],[Discount]]</f>
        <v>61.725299999999997</v>
      </c>
      <c r="J23" t="s">
        <v>1799</v>
      </c>
      <c r="K23" t="s">
        <v>1478</v>
      </c>
      <c r="L23" s="2" t="str">
        <f>INDEX(ShipAddress[AddressId],MATCH(Orders[[#This Row],[CusId]],ShipAddress[CusId],0))</f>
        <v>A-044</v>
      </c>
      <c r="M23" s="2" t="str" cm="1">
        <f t="array" ref="M23">IF((MATCH(Orders[[#This Row],[AddressId]],
_xlfn._xlws.FILTER(ShipAddress[AddressId],ShipAddress[CusId]=Orders[[#This Row],[CusId]], "No Address, Invalid Customer"),0))=1,
"Valid","Invalid")</f>
        <v>Valid</v>
      </c>
      <c r="N23" s="3">
        <f>YEAR(Orders[[#This Row],[OrderDate]])</f>
        <v>2023</v>
      </c>
      <c r="O23">
        <f>MONTH(Orders[[#This Row],[OrderDate]])</f>
        <v>11</v>
      </c>
    </row>
    <row r="24" spans="1:15" x14ac:dyDescent="0.4">
      <c r="A24" t="s">
        <v>825</v>
      </c>
      <c r="B24" t="s">
        <v>512</v>
      </c>
      <c r="C24" s="7">
        <v>45389</v>
      </c>
      <c r="D24">
        <f>SUMIFS(OrderDetails[Quantity],OrderDetails[OrderId],Orders[[#This Row],[OrderId]])</f>
        <v>2</v>
      </c>
      <c r="E24" s="2">
        <f>SUMIFS(OrderDetails[TotalPrice],OrderDetails[OrderId],Orders[[#This Row],[OrderId]])</f>
        <v>39.979999999999997</v>
      </c>
      <c r="F24" s="2">
        <f>Orders[[#This Row],[Subtotal]]*TaxFee</f>
        <v>3.15842</v>
      </c>
      <c r="G24" s="2">
        <f>Orders[[#This Row],[Subtotal]]*IF(Orders[[#This Row],[Subtotal]]&gt;75,0,ShipFee)</f>
        <v>6.2368799999999993</v>
      </c>
      <c r="H24" s="2">
        <f>Orders[[#This Row],[Subtotal]]*IF(Orders[[#This Row],[Subtotal]]&gt;140,0.07,0)</f>
        <v>0</v>
      </c>
      <c r="I24" s="2">
        <f>Orders[[#This Row],[Subtotal]]+Orders[[#This Row],[TaxFee]]+Orders[[#This Row],[ShipFee]]-Orders[[#This Row],[Discount]]</f>
        <v>49.375299999999996</v>
      </c>
      <c r="J24" t="s">
        <v>1761</v>
      </c>
      <c r="K24" t="s">
        <v>1613</v>
      </c>
      <c r="L24" s="2" t="str">
        <f>INDEX(ShipAddress[AddressId],MATCH(Orders[[#This Row],[CusId]],ShipAddress[CusId],0))</f>
        <v>A-067</v>
      </c>
      <c r="M24" s="2" t="str" cm="1">
        <f t="array" ref="M24">IF((MATCH(Orders[[#This Row],[AddressId]],
_xlfn._xlws.FILTER(ShipAddress[AddressId],ShipAddress[CusId]=Orders[[#This Row],[CusId]], "No Address, Invalid Customer"),0))=1,
"Valid","Invalid")</f>
        <v>Valid</v>
      </c>
      <c r="N24" s="3">
        <f>YEAR(Orders[[#This Row],[OrderDate]])</f>
        <v>2024</v>
      </c>
      <c r="O24">
        <f>MONTH(Orders[[#This Row],[OrderDate]])</f>
        <v>4</v>
      </c>
    </row>
    <row r="25" spans="1:15" x14ac:dyDescent="0.4">
      <c r="A25" t="s">
        <v>826</v>
      </c>
      <c r="B25" t="s">
        <v>504</v>
      </c>
      <c r="C25" s="7">
        <v>45320</v>
      </c>
      <c r="D25">
        <f>SUMIFS(OrderDetails[Quantity],OrderDetails[OrderId],Orders[[#This Row],[OrderId]])</f>
        <v>4</v>
      </c>
      <c r="E25" s="2">
        <f>SUMIFS(OrderDetails[TotalPrice],OrderDetails[OrderId],Orders[[#This Row],[OrderId]])</f>
        <v>129.96</v>
      </c>
      <c r="F25" s="2">
        <f>Orders[[#This Row],[Subtotal]]*TaxFee</f>
        <v>10.26684</v>
      </c>
      <c r="G25" s="2">
        <f>Orders[[#This Row],[Subtotal]]*IF(Orders[[#This Row],[Subtotal]]&gt;75,0,ShipFee)</f>
        <v>0</v>
      </c>
      <c r="H25" s="2">
        <f>Orders[[#This Row],[Subtotal]]*IF(Orders[[#This Row],[Subtotal]]&gt;140,0.07,0)</f>
        <v>0</v>
      </c>
      <c r="I25" s="2">
        <f>Orders[[#This Row],[Subtotal]]+Orders[[#This Row],[TaxFee]]+Orders[[#This Row],[ShipFee]]-Orders[[#This Row],[Discount]]</f>
        <v>140.22684000000001</v>
      </c>
      <c r="J25" t="s">
        <v>1805</v>
      </c>
      <c r="K25" t="s">
        <v>1560</v>
      </c>
      <c r="L25" s="2" t="str">
        <f>INDEX(ShipAddress[AddressId],MATCH(Orders[[#This Row],[CusId]],ShipAddress[CusId],0))</f>
        <v>A-058</v>
      </c>
      <c r="M25" s="2" t="str" cm="1">
        <f t="array" ref="M25">IF((MATCH(Orders[[#This Row],[AddressId]],
_xlfn._xlws.FILTER(ShipAddress[AddressId],ShipAddress[CusId]=Orders[[#This Row],[CusId]], "No Address, Invalid Customer"),0))=1,
"Valid","Invalid")</f>
        <v>Valid</v>
      </c>
      <c r="N25" s="3">
        <f>YEAR(Orders[[#This Row],[OrderDate]])</f>
        <v>2024</v>
      </c>
      <c r="O25">
        <f>MONTH(Orders[[#This Row],[OrderDate]])</f>
        <v>1</v>
      </c>
    </row>
    <row r="26" spans="1:15" x14ac:dyDescent="0.4">
      <c r="A26" t="s">
        <v>827</v>
      </c>
      <c r="B26" t="s">
        <v>489</v>
      </c>
      <c r="C26" s="7">
        <v>45148</v>
      </c>
      <c r="D26">
        <f>SUMIFS(OrderDetails[Quantity],OrderDetails[OrderId],Orders[[#This Row],[OrderId]])</f>
        <v>4</v>
      </c>
      <c r="E26" s="2">
        <f>SUMIFS(OrderDetails[TotalPrice],OrderDetails[OrderId],Orders[[#This Row],[OrderId]])</f>
        <v>269.95999999999998</v>
      </c>
      <c r="F26" s="2">
        <f>Orders[[#This Row],[Subtotal]]*TaxFee</f>
        <v>21.326839999999997</v>
      </c>
      <c r="G26" s="2">
        <f>Orders[[#This Row],[Subtotal]]*IF(Orders[[#This Row],[Subtotal]]&gt;75,0,ShipFee)</f>
        <v>0</v>
      </c>
      <c r="H26" s="2">
        <f>Orders[[#This Row],[Subtotal]]*IF(Orders[[#This Row],[Subtotal]]&gt;140,0.07,0)</f>
        <v>18.897200000000002</v>
      </c>
      <c r="I26" s="2">
        <f>Orders[[#This Row],[Subtotal]]+Orders[[#This Row],[TaxFee]]+Orders[[#This Row],[ShipFee]]-Orders[[#This Row],[Discount]]</f>
        <v>272.38963999999999</v>
      </c>
      <c r="J26" t="s">
        <v>1801</v>
      </c>
      <c r="K26" t="s">
        <v>1459</v>
      </c>
      <c r="L26" s="2" t="str">
        <f>INDEX(ShipAddress[AddressId],MATCH(Orders[[#This Row],[CusId]],ShipAddress[CusId],0))</f>
        <v>A-069</v>
      </c>
      <c r="M26" s="2" t="str" cm="1">
        <f t="array" ref="M26">IF((MATCH(Orders[[#This Row],[AddressId]],
_xlfn._xlws.FILTER(ShipAddress[AddressId],ShipAddress[CusId]=Orders[[#This Row],[CusId]], "No Address, Invalid Customer"),0))=1,
"Valid","Invalid")</f>
        <v>Valid</v>
      </c>
      <c r="N26" s="3">
        <f>YEAR(Orders[[#This Row],[OrderDate]])</f>
        <v>2023</v>
      </c>
      <c r="O26">
        <f>MONTH(Orders[[#This Row],[OrderDate]])</f>
        <v>8</v>
      </c>
    </row>
    <row r="27" spans="1:15" x14ac:dyDescent="0.4">
      <c r="A27" t="s">
        <v>828</v>
      </c>
      <c r="B27" t="s">
        <v>541</v>
      </c>
      <c r="C27" s="7">
        <v>45107</v>
      </c>
      <c r="D27">
        <f>SUMIFS(OrderDetails[Quantity],OrderDetails[OrderId],Orders[[#This Row],[OrderId]])</f>
        <v>2</v>
      </c>
      <c r="E27" s="2">
        <f>SUMIFS(OrderDetails[TotalPrice],OrderDetails[OrderId],Orders[[#This Row],[OrderId]])</f>
        <v>39.979999999999997</v>
      </c>
      <c r="F27" s="2">
        <f>Orders[[#This Row],[Subtotal]]*TaxFee</f>
        <v>3.15842</v>
      </c>
      <c r="G27" s="2">
        <f>Orders[[#This Row],[Subtotal]]*IF(Orders[[#This Row],[Subtotal]]&gt;75,0,ShipFee)</f>
        <v>6.2368799999999993</v>
      </c>
      <c r="H27" s="2">
        <f>Orders[[#This Row],[Subtotal]]*IF(Orders[[#This Row],[Subtotal]]&gt;140,0.07,0)</f>
        <v>0</v>
      </c>
      <c r="I27" s="2">
        <f>Orders[[#This Row],[Subtotal]]+Orders[[#This Row],[TaxFee]]+Orders[[#This Row],[ShipFee]]-Orders[[#This Row],[Discount]]</f>
        <v>49.375299999999996</v>
      </c>
      <c r="J27" t="s">
        <v>1850</v>
      </c>
      <c r="K27" t="s">
        <v>1463</v>
      </c>
      <c r="L27" s="2" t="str">
        <f>INDEX(ShipAddress[AddressId],MATCH(Orders[[#This Row],[CusId]],ShipAddress[CusId],0))</f>
        <v>A-087</v>
      </c>
      <c r="M27" s="2" t="str" cm="1">
        <f t="array" ref="M27">IF((MATCH(Orders[[#This Row],[AddressId]],
_xlfn._xlws.FILTER(ShipAddress[AddressId],ShipAddress[CusId]=Orders[[#This Row],[CusId]], "No Address, Invalid Customer"),0))=1,
"Valid","Invalid")</f>
        <v>Valid</v>
      </c>
      <c r="N27" s="3">
        <f>YEAR(Orders[[#This Row],[OrderDate]])</f>
        <v>2023</v>
      </c>
      <c r="O27">
        <f>MONTH(Orders[[#This Row],[OrderDate]])</f>
        <v>6</v>
      </c>
    </row>
    <row r="28" spans="1:15" x14ac:dyDescent="0.4">
      <c r="A28" t="s">
        <v>829</v>
      </c>
      <c r="B28" t="s">
        <v>565</v>
      </c>
      <c r="C28" s="7">
        <v>45028</v>
      </c>
      <c r="D28">
        <f>SUMIFS(OrderDetails[Quantity],OrderDetails[OrderId],Orders[[#This Row],[OrderId]])</f>
        <v>1</v>
      </c>
      <c r="E28" s="2">
        <f>SUMIFS(OrderDetails[TotalPrice],OrderDetails[OrderId],Orders[[#This Row],[OrderId]])</f>
        <v>39.99</v>
      </c>
      <c r="F28" s="2">
        <f>Orders[[#This Row],[Subtotal]]*TaxFee</f>
        <v>3.1592100000000003</v>
      </c>
      <c r="G28" s="2">
        <f>Orders[[#This Row],[Subtotal]]*IF(Orders[[#This Row],[Subtotal]]&gt;75,0,ShipFee)</f>
        <v>6.2384400000000007</v>
      </c>
      <c r="H28" s="2">
        <f>Orders[[#This Row],[Subtotal]]*IF(Orders[[#This Row],[Subtotal]]&gt;140,0.07,0)</f>
        <v>0</v>
      </c>
      <c r="I28" s="2">
        <f>Orders[[#This Row],[Subtotal]]+Orders[[#This Row],[TaxFee]]+Orders[[#This Row],[ShipFee]]-Orders[[#This Row],[Discount]]</f>
        <v>49.387650000000008</v>
      </c>
      <c r="J28" t="s">
        <v>1820</v>
      </c>
      <c r="K28" t="s">
        <v>1570</v>
      </c>
      <c r="L28" s="2" t="str">
        <f>INDEX(ShipAddress[AddressId],MATCH(Orders[[#This Row],[CusId]],ShipAddress[CusId],0))</f>
        <v>A-020</v>
      </c>
      <c r="M28" s="2" t="str" cm="1">
        <f t="array" ref="M28">IF((MATCH(Orders[[#This Row],[AddressId]],
_xlfn._xlws.FILTER(ShipAddress[AddressId],ShipAddress[CusId]=Orders[[#This Row],[CusId]], "No Address, Invalid Customer"),0))=1,
"Valid","Invalid")</f>
        <v>Valid</v>
      </c>
      <c r="N28" s="3">
        <f>YEAR(Orders[[#This Row],[OrderDate]])</f>
        <v>2023</v>
      </c>
      <c r="O28">
        <f>MONTH(Orders[[#This Row],[OrderDate]])</f>
        <v>4</v>
      </c>
    </row>
    <row r="29" spans="1:15" x14ac:dyDescent="0.4">
      <c r="A29" t="s">
        <v>830</v>
      </c>
      <c r="B29" t="s">
        <v>556</v>
      </c>
      <c r="C29" s="7">
        <v>45360</v>
      </c>
      <c r="D29">
        <f>SUMIFS(OrderDetails[Quantity],OrderDetails[OrderId],Orders[[#This Row],[OrderId]])</f>
        <v>1</v>
      </c>
      <c r="E29" s="2">
        <f>SUMIFS(OrderDetails[TotalPrice],OrderDetails[OrderId],Orders[[#This Row],[OrderId]])</f>
        <v>34.99</v>
      </c>
      <c r="F29" s="2">
        <f>Orders[[#This Row],[Subtotal]]*TaxFee</f>
        <v>2.7642100000000003</v>
      </c>
      <c r="G29" s="2">
        <f>Orders[[#This Row],[Subtotal]]*IF(Orders[[#This Row],[Subtotal]]&gt;75,0,ShipFee)</f>
        <v>5.4584400000000004</v>
      </c>
      <c r="H29" s="2">
        <f>Orders[[#This Row],[Subtotal]]*IF(Orders[[#This Row],[Subtotal]]&gt;140,0.07,0)</f>
        <v>0</v>
      </c>
      <c r="I29" s="2">
        <f>Orders[[#This Row],[Subtotal]]+Orders[[#This Row],[TaxFee]]+Orders[[#This Row],[ShipFee]]-Orders[[#This Row],[Discount]]</f>
        <v>43.212650000000004</v>
      </c>
      <c r="J29" t="s">
        <v>1704</v>
      </c>
      <c r="K29" t="s">
        <v>1425</v>
      </c>
      <c r="L29" s="2" t="str">
        <f>INDEX(ShipAddress[AddressId],MATCH(Orders[[#This Row],[CusId]],ShipAddress[CusId],0))</f>
        <v>A-054</v>
      </c>
      <c r="M29" s="2" t="str" cm="1">
        <f t="array" ref="M29">IF((MATCH(Orders[[#This Row],[AddressId]],
_xlfn._xlws.FILTER(ShipAddress[AddressId],ShipAddress[CusId]=Orders[[#This Row],[CusId]], "No Address, Invalid Customer"),0))=1,
"Valid","Invalid")</f>
        <v>Valid</v>
      </c>
      <c r="N29" s="3">
        <f>YEAR(Orders[[#This Row],[OrderDate]])</f>
        <v>2024</v>
      </c>
      <c r="O29">
        <f>MONTH(Orders[[#This Row],[OrderDate]])</f>
        <v>3</v>
      </c>
    </row>
    <row r="30" spans="1:15" x14ac:dyDescent="0.4">
      <c r="A30" t="s">
        <v>831</v>
      </c>
      <c r="B30" t="s">
        <v>522</v>
      </c>
      <c r="C30" s="7">
        <v>45271</v>
      </c>
      <c r="D30">
        <f>SUMIFS(OrderDetails[Quantity],OrderDetails[OrderId],Orders[[#This Row],[OrderId]])</f>
        <v>1</v>
      </c>
      <c r="E30" s="2">
        <f>SUMIFS(OrderDetails[TotalPrice],OrderDetails[OrderId],Orders[[#This Row],[OrderId]])</f>
        <v>79.989999999999995</v>
      </c>
      <c r="F30" s="2">
        <f>Orders[[#This Row],[Subtotal]]*TaxFee</f>
        <v>6.31921</v>
      </c>
      <c r="G30" s="2">
        <f>Orders[[#This Row],[Subtotal]]*IF(Orders[[#This Row],[Subtotal]]&gt;75,0,ShipFee)</f>
        <v>0</v>
      </c>
      <c r="H30" s="2">
        <f>Orders[[#This Row],[Subtotal]]*IF(Orders[[#This Row],[Subtotal]]&gt;140,0.07,0)</f>
        <v>0</v>
      </c>
      <c r="I30" s="2">
        <f>Orders[[#This Row],[Subtotal]]+Orders[[#This Row],[TaxFee]]+Orders[[#This Row],[ShipFee]]-Orders[[#This Row],[Discount]]</f>
        <v>86.309209999999993</v>
      </c>
      <c r="J30" t="s">
        <v>1870</v>
      </c>
      <c r="K30" t="s">
        <v>1418</v>
      </c>
      <c r="L30" s="2" t="str">
        <f>INDEX(ShipAddress[AddressId],MATCH(Orders[[#This Row],[CusId]],ShipAddress[CusId],0))</f>
        <v>A-098</v>
      </c>
      <c r="M30" s="2" t="str" cm="1">
        <f t="array" ref="M30">IF((MATCH(Orders[[#This Row],[AddressId]],
_xlfn._xlws.FILTER(ShipAddress[AddressId],ShipAddress[CusId]=Orders[[#This Row],[CusId]], "No Address, Invalid Customer"),0))=1,
"Valid","Invalid")</f>
        <v>Valid</v>
      </c>
      <c r="N30" s="3">
        <f>YEAR(Orders[[#This Row],[OrderDate]])</f>
        <v>2023</v>
      </c>
      <c r="O30">
        <f>MONTH(Orders[[#This Row],[OrderDate]])</f>
        <v>12</v>
      </c>
    </row>
    <row r="31" spans="1:15" x14ac:dyDescent="0.4">
      <c r="A31" t="s">
        <v>832</v>
      </c>
      <c r="B31" t="s">
        <v>488</v>
      </c>
      <c r="C31" s="7">
        <v>45400</v>
      </c>
      <c r="D31">
        <f>SUMIFS(OrderDetails[Quantity],OrderDetails[OrderId],Orders[[#This Row],[OrderId]])</f>
        <v>2</v>
      </c>
      <c r="E31" s="2">
        <f>SUMIFS(OrderDetails[TotalPrice],OrderDetails[OrderId],Orders[[#This Row],[OrderId]])</f>
        <v>179.98</v>
      </c>
      <c r="F31" s="2">
        <f>Orders[[#This Row],[Subtotal]]*TaxFee</f>
        <v>14.21842</v>
      </c>
      <c r="G31" s="2">
        <f>Orders[[#This Row],[Subtotal]]*IF(Orders[[#This Row],[Subtotal]]&gt;75,0,ShipFee)</f>
        <v>0</v>
      </c>
      <c r="H31" s="2">
        <f>Orders[[#This Row],[Subtotal]]*IF(Orders[[#This Row],[Subtotal]]&gt;140,0.07,0)</f>
        <v>12.598600000000001</v>
      </c>
      <c r="I31" s="2">
        <f>Orders[[#This Row],[Subtotal]]+Orders[[#This Row],[TaxFee]]+Orders[[#This Row],[ShipFee]]-Orders[[#This Row],[Discount]]</f>
        <v>181.59981999999999</v>
      </c>
      <c r="J31" t="s">
        <v>1763</v>
      </c>
      <c r="K31" t="s">
        <v>1446</v>
      </c>
      <c r="L31" s="2" t="str">
        <f>INDEX(ShipAddress[AddressId],MATCH(Orders[[#This Row],[CusId]],ShipAddress[CusId],0))</f>
        <v>A-065</v>
      </c>
      <c r="M31" s="2" t="str" cm="1">
        <f t="array" ref="M31">IF((MATCH(Orders[[#This Row],[AddressId]],
_xlfn._xlws.FILTER(ShipAddress[AddressId],ShipAddress[CusId]=Orders[[#This Row],[CusId]], "No Address, Invalid Customer"),0))=1,
"Valid","Invalid")</f>
        <v>Valid</v>
      </c>
      <c r="N31" s="3">
        <f>YEAR(Orders[[#This Row],[OrderDate]])</f>
        <v>2024</v>
      </c>
      <c r="O31">
        <f>MONTH(Orders[[#This Row],[OrderDate]])</f>
        <v>4</v>
      </c>
    </row>
    <row r="32" spans="1:15" x14ac:dyDescent="0.4">
      <c r="A32" t="s">
        <v>833</v>
      </c>
      <c r="B32" t="s">
        <v>552</v>
      </c>
      <c r="C32" s="7">
        <v>45204</v>
      </c>
      <c r="D32">
        <f>SUMIFS(OrderDetails[Quantity],OrderDetails[OrderId],Orders[[#This Row],[OrderId]])</f>
        <v>2</v>
      </c>
      <c r="E32" s="2">
        <f>SUMIFS(OrderDetails[TotalPrice],OrderDetails[OrderId],Orders[[#This Row],[OrderId]])</f>
        <v>89.98</v>
      </c>
      <c r="F32" s="2">
        <f>Orders[[#This Row],[Subtotal]]*TaxFee</f>
        <v>7.1084200000000006</v>
      </c>
      <c r="G32" s="2">
        <f>Orders[[#This Row],[Subtotal]]*IF(Orders[[#This Row],[Subtotal]]&gt;75,0,ShipFee)</f>
        <v>0</v>
      </c>
      <c r="H32" s="2">
        <f>Orders[[#This Row],[Subtotal]]*IF(Orders[[#This Row],[Subtotal]]&gt;140,0.07,0)</f>
        <v>0</v>
      </c>
      <c r="I32" s="2">
        <f>Orders[[#This Row],[Subtotal]]+Orders[[#This Row],[TaxFee]]+Orders[[#This Row],[ShipFee]]-Orders[[#This Row],[Discount]]</f>
        <v>97.088419999999999</v>
      </c>
      <c r="J32" t="s">
        <v>1806</v>
      </c>
      <c r="K32" t="s">
        <v>1378</v>
      </c>
      <c r="L32" s="2" t="str">
        <f>INDEX(ShipAddress[AddressId],MATCH(Orders[[#This Row],[CusId]],ShipAddress[CusId],0))</f>
        <v>A-030</v>
      </c>
      <c r="M32" s="2" t="str" cm="1">
        <f t="array" ref="M32">IF((MATCH(Orders[[#This Row],[AddressId]],
_xlfn._xlws.FILTER(ShipAddress[AddressId],ShipAddress[CusId]=Orders[[#This Row],[CusId]], "No Address, Invalid Customer"),0))=1,
"Valid","Invalid")</f>
        <v>Valid</v>
      </c>
      <c r="N32" s="3">
        <f>YEAR(Orders[[#This Row],[OrderDate]])</f>
        <v>2023</v>
      </c>
      <c r="O32">
        <f>MONTH(Orders[[#This Row],[OrderDate]])</f>
        <v>10</v>
      </c>
    </row>
    <row r="33" spans="1:15" x14ac:dyDescent="0.4">
      <c r="A33" t="s">
        <v>834</v>
      </c>
      <c r="B33" t="s">
        <v>538</v>
      </c>
      <c r="C33" s="7">
        <v>45184</v>
      </c>
      <c r="D33">
        <f>SUMIFS(OrderDetails[Quantity],OrderDetails[OrderId],Orders[[#This Row],[OrderId]])</f>
        <v>2</v>
      </c>
      <c r="E33" s="2">
        <f>SUMIFS(OrderDetails[TotalPrice],OrderDetails[OrderId],Orders[[#This Row],[OrderId]])</f>
        <v>99.97999999999999</v>
      </c>
      <c r="F33" s="2">
        <f>Orders[[#This Row],[Subtotal]]*TaxFee</f>
        <v>7.8984199999999989</v>
      </c>
      <c r="G33" s="2">
        <f>Orders[[#This Row],[Subtotal]]*IF(Orders[[#This Row],[Subtotal]]&gt;75,0,ShipFee)</f>
        <v>0</v>
      </c>
      <c r="H33" s="2">
        <f>Orders[[#This Row],[Subtotal]]*IF(Orders[[#This Row],[Subtotal]]&gt;140,0.07,0)</f>
        <v>0</v>
      </c>
      <c r="I33" s="2">
        <f>Orders[[#This Row],[Subtotal]]+Orders[[#This Row],[TaxFee]]+Orders[[#This Row],[ShipFee]]-Orders[[#This Row],[Discount]]</f>
        <v>107.87841999999999</v>
      </c>
      <c r="J33" t="s">
        <v>1818</v>
      </c>
      <c r="K33" t="s">
        <v>1605</v>
      </c>
      <c r="L33" s="2" t="str">
        <f>INDEX(ShipAddress[AddressId],MATCH(Orders[[#This Row],[CusId]],ShipAddress[CusId],0))</f>
        <v>A-072</v>
      </c>
      <c r="M33" s="2" t="str" cm="1">
        <f t="array" ref="M33">IF((MATCH(Orders[[#This Row],[AddressId]],
_xlfn._xlws.FILTER(ShipAddress[AddressId],ShipAddress[CusId]=Orders[[#This Row],[CusId]], "No Address, Invalid Customer"),0))=1,
"Valid","Invalid")</f>
        <v>Valid</v>
      </c>
      <c r="N33" s="3">
        <f>YEAR(Orders[[#This Row],[OrderDate]])</f>
        <v>2023</v>
      </c>
      <c r="O33">
        <f>MONTH(Orders[[#This Row],[OrderDate]])</f>
        <v>9</v>
      </c>
    </row>
    <row r="34" spans="1:15" x14ac:dyDescent="0.4">
      <c r="A34" t="s">
        <v>835</v>
      </c>
      <c r="B34" t="s">
        <v>493</v>
      </c>
      <c r="C34" s="7">
        <v>45332</v>
      </c>
      <c r="D34">
        <f>SUMIFS(OrderDetails[Quantity],OrderDetails[OrderId],Orders[[#This Row],[OrderId]])</f>
        <v>2</v>
      </c>
      <c r="E34" s="2">
        <f>SUMIFS(OrderDetails[TotalPrice],OrderDetails[OrderId],Orders[[#This Row],[OrderId]])</f>
        <v>99.98</v>
      </c>
      <c r="F34" s="2">
        <f>Orders[[#This Row],[Subtotal]]*TaxFee</f>
        <v>7.8984200000000007</v>
      </c>
      <c r="G34" s="2">
        <f>Orders[[#This Row],[Subtotal]]*IF(Orders[[#This Row],[Subtotal]]&gt;75,0,ShipFee)</f>
        <v>0</v>
      </c>
      <c r="H34" s="2">
        <f>Orders[[#This Row],[Subtotal]]*IF(Orders[[#This Row],[Subtotal]]&gt;140,0.07,0)</f>
        <v>0</v>
      </c>
      <c r="I34" s="2">
        <f>Orders[[#This Row],[Subtotal]]+Orders[[#This Row],[TaxFee]]+Orders[[#This Row],[ShipFee]]-Orders[[#This Row],[Discount]]</f>
        <v>107.87842000000001</v>
      </c>
      <c r="J34" t="s">
        <v>1831</v>
      </c>
      <c r="K34" t="s">
        <v>1592</v>
      </c>
      <c r="L34" s="2" t="str">
        <f>INDEX(ShipAddress[AddressId],MATCH(Orders[[#This Row],[CusId]],ShipAddress[CusId],0))</f>
        <v>A-003</v>
      </c>
      <c r="M34" s="2" t="str" cm="1">
        <f t="array" ref="M34">IF((MATCH(Orders[[#This Row],[AddressId]],
_xlfn._xlws.FILTER(ShipAddress[AddressId],ShipAddress[CusId]=Orders[[#This Row],[CusId]], "No Address, Invalid Customer"),0))=1,
"Valid","Invalid")</f>
        <v>Valid</v>
      </c>
      <c r="N34" s="3">
        <f>YEAR(Orders[[#This Row],[OrderDate]])</f>
        <v>2024</v>
      </c>
      <c r="O34">
        <f>MONTH(Orders[[#This Row],[OrderDate]])</f>
        <v>2</v>
      </c>
    </row>
    <row r="35" spans="1:15" x14ac:dyDescent="0.4">
      <c r="A35" t="s">
        <v>836</v>
      </c>
      <c r="B35" t="s">
        <v>513</v>
      </c>
      <c r="C35" s="7">
        <v>45129</v>
      </c>
      <c r="D35">
        <f>SUMIFS(OrderDetails[Quantity],OrderDetails[OrderId],Orders[[#This Row],[OrderId]])</f>
        <v>1</v>
      </c>
      <c r="E35" s="2">
        <f>SUMIFS(OrderDetails[TotalPrice],OrderDetails[OrderId],Orders[[#This Row],[OrderId]])</f>
        <v>21.99</v>
      </c>
      <c r="F35" s="2">
        <f>Orders[[#This Row],[Subtotal]]*TaxFee</f>
        <v>1.7372099999999999</v>
      </c>
      <c r="G35" s="2">
        <f>Orders[[#This Row],[Subtotal]]*IF(Orders[[#This Row],[Subtotal]]&gt;75,0,ShipFee)</f>
        <v>3.4304399999999999</v>
      </c>
      <c r="H35" s="2">
        <f>Orders[[#This Row],[Subtotal]]*IF(Orders[[#This Row],[Subtotal]]&gt;140,0.07,0)</f>
        <v>0</v>
      </c>
      <c r="I35" s="2">
        <f>Orders[[#This Row],[Subtotal]]+Orders[[#This Row],[TaxFee]]+Orders[[#This Row],[ShipFee]]-Orders[[#This Row],[Discount]]</f>
        <v>27.15765</v>
      </c>
      <c r="J35" t="s">
        <v>1741</v>
      </c>
      <c r="K35" t="s">
        <v>1432</v>
      </c>
      <c r="L35" s="2" t="str">
        <f>INDEX(ShipAddress[AddressId],MATCH(Orders[[#This Row],[CusId]],ShipAddress[CusId],0))</f>
        <v>A-068</v>
      </c>
      <c r="M35" s="2" t="str" cm="1">
        <f t="array" ref="M35">IF((MATCH(Orders[[#This Row],[AddressId]],
_xlfn._xlws.FILTER(ShipAddress[AddressId],ShipAddress[CusId]=Orders[[#This Row],[CusId]], "No Address, Invalid Customer"),0))=1,
"Valid","Invalid")</f>
        <v>Valid</v>
      </c>
      <c r="N35" s="3">
        <f>YEAR(Orders[[#This Row],[OrderDate]])</f>
        <v>2023</v>
      </c>
      <c r="O35">
        <f>MONTH(Orders[[#This Row],[OrderDate]])</f>
        <v>7</v>
      </c>
    </row>
    <row r="36" spans="1:15" x14ac:dyDescent="0.4">
      <c r="A36" t="s">
        <v>837</v>
      </c>
      <c r="B36" t="s">
        <v>537</v>
      </c>
      <c r="C36" s="7">
        <v>45411</v>
      </c>
      <c r="D36">
        <f>SUMIFS(OrderDetails[Quantity],OrderDetails[OrderId],Orders[[#This Row],[OrderId]])</f>
        <v>1</v>
      </c>
      <c r="E36" s="2">
        <f>SUMIFS(OrderDetails[TotalPrice],OrderDetails[OrderId],Orders[[#This Row],[OrderId]])</f>
        <v>27.99</v>
      </c>
      <c r="F36" s="2">
        <f>Orders[[#This Row],[Subtotal]]*TaxFee</f>
        <v>2.2112099999999999</v>
      </c>
      <c r="G36" s="2">
        <f>Orders[[#This Row],[Subtotal]]*IF(Orders[[#This Row],[Subtotal]]&gt;75,0,ShipFee)</f>
        <v>4.3664399999999999</v>
      </c>
      <c r="H36" s="2">
        <f>Orders[[#This Row],[Subtotal]]*IF(Orders[[#This Row],[Subtotal]]&gt;140,0.07,0)</f>
        <v>0</v>
      </c>
      <c r="I36" s="2">
        <f>Orders[[#This Row],[Subtotal]]+Orders[[#This Row],[TaxFee]]+Orders[[#This Row],[ShipFee]]-Orders[[#This Row],[Discount]]</f>
        <v>34.56765</v>
      </c>
      <c r="J36" t="s">
        <v>1860</v>
      </c>
      <c r="K36" t="s">
        <v>1517</v>
      </c>
      <c r="L36" s="2" t="str">
        <f>INDEX(ShipAddress[AddressId],MATCH(Orders[[#This Row],[CusId]],ShipAddress[CusId],0))</f>
        <v>A-076</v>
      </c>
      <c r="M36" s="2" t="str" cm="1">
        <f t="array" ref="M36">IF((MATCH(Orders[[#This Row],[AddressId]],
_xlfn._xlws.FILTER(ShipAddress[AddressId],ShipAddress[CusId]=Orders[[#This Row],[CusId]], "No Address, Invalid Customer"),0))=1,
"Valid","Invalid")</f>
        <v>Valid</v>
      </c>
      <c r="N36" s="3">
        <f>YEAR(Orders[[#This Row],[OrderDate]])</f>
        <v>2024</v>
      </c>
      <c r="O36">
        <f>MONTH(Orders[[#This Row],[OrderDate]])</f>
        <v>4</v>
      </c>
    </row>
    <row r="37" spans="1:15" x14ac:dyDescent="0.4">
      <c r="A37" t="s">
        <v>838</v>
      </c>
      <c r="B37" t="s">
        <v>505</v>
      </c>
      <c r="C37" s="7">
        <v>45140</v>
      </c>
      <c r="D37">
        <f>SUMIFS(OrderDetails[Quantity],OrderDetails[OrderId],Orders[[#This Row],[OrderId]])</f>
        <v>2</v>
      </c>
      <c r="E37" s="2">
        <f>SUMIFS(OrderDetails[TotalPrice],OrderDetails[OrderId],Orders[[#This Row],[OrderId]])</f>
        <v>259.98</v>
      </c>
      <c r="F37" s="2">
        <f>Orders[[#This Row],[Subtotal]]*TaxFee</f>
        <v>20.538420000000002</v>
      </c>
      <c r="G37" s="2">
        <f>Orders[[#This Row],[Subtotal]]*IF(Orders[[#This Row],[Subtotal]]&gt;75,0,ShipFee)</f>
        <v>0</v>
      </c>
      <c r="H37" s="2">
        <f>Orders[[#This Row],[Subtotal]]*IF(Orders[[#This Row],[Subtotal]]&gt;140,0.07,0)</f>
        <v>18.198600000000003</v>
      </c>
      <c r="I37" s="2">
        <f>Orders[[#This Row],[Subtotal]]+Orders[[#This Row],[TaxFee]]+Orders[[#This Row],[ShipFee]]-Orders[[#This Row],[Discount]]</f>
        <v>262.31981999999999</v>
      </c>
      <c r="J37" t="s">
        <v>1863</v>
      </c>
      <c r="K37" t="s">
        <v>1392</v>
      </c>
      <c r="L37" s="2" t="str">
        <f>INDEX(ShipAddress[AddressId],MATCH(Orders[[#This Row],[CusId]],ShipAddress[CusId],0))</f>
        <v>A-029</v>
      </c>
      <c r="M37" s="2" t="str" cm="1">
        <f t="array" ref="M37">IF((MATCH(Orders[[#This Row],[AddressId]],
_xlfn._xlws.FILTER(ShipAddress[AddressId],ShipAddress[CusId]=Orders[[#This Row],[CusId]], "No Address, Invalid Customer"),0))=1,
"Valid","Invalid")</f>
        <v>Valid</v>
      </c>
      <c r="N37" s="3">
        <f>YEAR(Orders[[#This Row],[OrderDate]])</f>
        <v>2023</v>
      </c>
      <c r="O37">
        <f>MONTH(Orders[[#This Row],[OrderDate]])</f>
        <v>8</v>
      </c>
    </row>
    <row r="38" spans="1:15" x14ac:dyDescent="0.4">
      <c r="A38" t="s">
        <v>839</v>
      </c>
      <c r="B38" t="s">
        <v>571</v>
      </c>
      <c r="C38" s="7">
        <v>45294</v>
      </c>
      <c r="D38">
        <f>SUMIFS(OrderDetails[Quantity],OrderDetails[OrderId],Orders[[#This Row],[OrderId]])</f>
        <v>1</v>
      </c>
      <c r="E38" s="2">
        <f>SUMIFS(OrderDetails[TotalPrice],OrderDetails[OrderId],Orders[[#This Row],[OrderId]])</f>
        <v>39.99</v>
      </c>
      <c r="F38" s="2">
        <f>Orders[[#This Row],[Subtotal]]*TaxFee</f>
        <v>3.1592100000000003</v>
      </c>
      <c r="G38" s="2">
        <f>Orders[[#This Row],[Subtotal]]*IF(Orders[[#This Row],[Subtotal]]&gt;75,0,ShipFee)</f>
        <v>6.2384400000000007</v>
      </c>
      <c r="H38" s="2">
        <f>Orders[[#This Row],[Subtotal]]*IF(Orders[[#This Row],[Subtotal]]&gt;140,0.07,0)</f>
        <v>0</v>
      </c>
      <c r="I38" s="2">
        <f>Orders[[#This Row],[Subtotal]]+Orders[[#This Row],[TaxFee]]+Orders[[#This Row],[ShipFee]]-Orders[[#This Row],[Discount]]</f>
        <v>49.387650000000008</v>
      </c>
      <c r="J38" t="s">
        <v>1698</v>
      </c>
      <c r="K38" t="s">
        <v>1489</v>
      </c>
      <c r="L38" s="2" t="str">
        <f>INDEX(ShipAddress[AddressId],MATCH(Orders[[#This Row],[CusId]],ShipAddress[CusId],0))</f>
        <v>A-039</v>
      </c>
      <c r="M38" s="2" t="str" cm="1">
        <f t="array" ref="M38">IF((MATCH(Orders[[#This Row],[AddressId]],
_xlfn._xlws.FILTER(ShipAddress[AddressId],ShipAddress[CusId]=Orders[[#This Row],[CusId]], "No Address, Invalid Customer"),0))=1,
"Valid","Invalid")</f>
        <v>Valid</v>
      </c>
      <c r="N38" s="3">
        <f>YEAR(Orders[[#This Row],[OrderDate]])</f>
        <v>2024</v>
      </c>
      <c r="O38">
        <f>MONTH(Orders[[#This Row],[OrderDate]])</f>
        <v>1</v>
      </c>
    </row>
    <row r="39" spans="1:15" x14ac:dyDescent="0.4">
      <c r="A39" t="s">
        <v>840</v>
      </c>
      <c r="B39" t="s">
        <v>546</v>
      </c>
      <c r="C39" s="7">
        <v>45249</v>
      </c>
      <c r="D39">
        <f>SUMIFS(OrderDetails[Quantity],OrderDetails[OrderId],Orders[[#This Row],[OrderId]])</f>
        <v>2</v>
      </c>
      <c r="E39" s="2">
        <f>SUMIFS(OrderDetails[TotalPrice],OrderDetails[OrderId],Orders[[#This Row],[OrderId]])</f>
        <v>89.98</v>
      </c>
      <c r="F39" s="2">
        <f>Orders[[#This Row],[Subtotal]]*TaxFee</f>
        <v>7.1084200000000006</v>
      </c>
      <c r="G39" s="2">
        <f>Orders[[#This Row],[Subtotal]]*IF(Orders[[#This Row],[Subtotal]]&gt;75,0,ShipFee)</f>
        <v>0</v>
      </c>
      <c r="H39" s="2">
        <f>Orders[[#This Row],[Subtotal]]*IF(Orders[[#This Row],[Subtotal]]&gt;140,0.07,0)</f>
        <v>0</v>
      </c>
      <c r="I39" s="2">
        <f>Orders[[#This Row],[Subtotal]]+Orders[[#This Row],[TaxFee]]+Orders[[#This Row],[ShipFee]]-Orders[[#This Row],[Discount]]</f>
        <v>97.088419999999999</v>
      </c>
      <c r="J39" t="s">
        <v>1726</v>
      </c>
      <c r="K39" t="s">
        <v>1559</v>
      </c>
      <c r="L39" s="2" t="str">
        <f>INDEX(ShipAddress[AddressId],MATCH(Orders[[#This Row],[CusId]],ShipAddress[CusId],0))</f>
        <v>A-028</v>
      </c>
      <c r="M39" s="2" t="str" cm="1">
        <f t="array" ref="M39">IF((MATCH(Orders[[#This Row],[AddressId]],
_xlfn._xlws.FILTER(ShipAddress[AddressId],ShipAddress[CusId]=Orders[[#This Row],[CusId]], "No Address, Invalid Customer"),0))=1,
"Valid","Invalid")</f>
        <v>Valid</v>
      </c>
      <c r="N39" s="3">
        <f>YEAR(Orders[[#This Row],[OrderDate]])</f>
        <v>2023</v>
      </c>
      <c r="O39">
        <f>MONTH(Orders[[#This Row],[OrderDate]])</f>
        <v>11</v>
      </c>
    </row>
    <row r="40" spans="1:15" x14ac:dyDescent="0.4">
      <c r="A40" t="s">
        <v>841</v>
      </c>
      <c r="B40" t="s">
        <v>543</v>
      </c>
      <c r="C40" s="7">
        <v>45217</v>
      </c>
      <c r="D40">
        <f>SUMIFS(OrderDetails[Quantity],OrderDetails[OrderId],Orders[[#This Row],[OrderId]])</f>
        <v>2</v>
      </c>
      <c r="E40" s="2">
        <f>SUMIFS(OrderDetails[TotalPrice],OrderDetails[OrderId],Orders[[#This Row],[OrderId]])</f>
        <v>99.98</v>
      </c>
      <c r="F40" s="2">
        <f>Orders[[#This Row],[Subtotal]]*TaxFee</f>
        <v>7.8984200000000007</v>
      </c>
      <c r="G40" s="2">
        <f>Orders[[#This Row],[Subtotal]]*IF(Orders[[#This Row],[Subtotal]]&gt;75,0,ShipFee)</f>
        <v>0</v>
      </c>
      <c r="H40" s="2">
        <f>Orders[[#This Row],[Subtotal]]*IF(Orders[[#This Row],[Subtotal]]&gt;140,0.07,0)</f>
        <v>0</v>
      </c>
      <c r="I40" s="2">
        <f>Orders[[#This Row],[Subtotal]]+Orders[[#This Row],[TaxFee]]+Orders[[#This Row],[ShipFee]]-Orders[[#This Row],[Discount]]</f>
        <v>107.87842000000001</v>
      </c>
      <c r="J40" t="s">
        <v>1724</v>
      </c>
      <c r="K40" t="s">
        <v>1610</v>
      </c>
      <c r="L40" s="2" t="str">
        <f>INDEX(ShipAddress[AddressId],MATCH(Orders[[#This Row],[CusId]],ShipAddress[CusId],0))</f>
        <v>A-031</v>
      </c>
      <c r="M40" s="2" t="str" cm="1">
        <f t="array" ref="M40">IF((MATCH(Orders[[#This Row],[AddressId]],
_xlfn._xlws.FILTER(ShipAddress[AddressId],ShipAddress[CusId]=Orders[[#This Row],[CusId]], "No Address, Invalid Customer"),0))=1,
"Valid","Invalid")</f>
        <v>Valid</v>
      </c>
      <c r="N40" s="3">
        <f>YEAR(Orders[[#This Row],[OrderDate]])</f>
        <v>2023</v>
      </c>
      <c r="O40">
        <f>MONTH(Orders[[#This Row],[OrderDate]])</f>
        <v>10</v>
      </c>
    </row>
    <row r="41" spans="1:15" x14ac:dyDescent="0.4">
      <c r="A41" t="s">
        <v>842</v>
      </c>
      <c r="B41" t="s">
        <v>503</v>
      </c>
      <c r="C41" s="7">
        <v>45135</v>
      </c>
      <c r="D41">
        <f>SUMIFS(OrderDetails[Quantity],OrderDetails[OrderId],Orders[[#This Row],[OrderId]])</f>
        <v>1</v>
      </c>
      <c r="E41" s="2">
        <f>SUMIFS(OrderDetails[TotalPrice],OrderDetails[OrderId],Orders[[#This Row],[OrderId]])</f>
        <v>79.989999999999995</v>
      </c>
      <c r="F41" s="2">
        <f>Orders[[#This Row],[Subtotal]]*TaxFee</f>
        <v>6.31921</v>
      </c>
      <c r="G41" s="2">
        <f>Orders[[#This Row],[Subtotal]]*IF(Orders[[#This Row],[Subtotal]]&gt;75,0,ShipFee)</f>
        <v>0</v>
      </c>
      <c r="H41" s="2">
        <f>Orders[[#This Row],[Subtotal]]*IF(Orders[[#This Row],[Subtotal]]&gt;140,0.07,0)</f>
        <v>0</v>
      </c>
      <c r="I41" s="2">
        <f>Orders[[#This Row],[Subtotal]]+Orders[[#This Row],[TaxFee]]+Orders[[#This Row],[ShipFee]]-Orders[[#This Row],[Discount]]</f>
        <v>86.309209999999993</v>
      </c>
      <c r="J41" t="s">
        <v>1874</v>
      </c>
      <c r="K41" t="s">
        <v>1471</v>
      </c>
      <c r="L41" s="2" t="str">
        <f>INDEX(ShipAddress[AddressId],MATCH(Orders[[#This Row],[CusId]],ShipAddress[CusId],0))</f>
        <v>A-052</v>
      </c>
      <c r="M41" s="2" t="str" cm="1">
        <f t="array" ref="M41">IF((MATCH(Orders[[#This Row],[AddressId]],
_xlfn._xlws.FILTER(ShipAddress[AddressId],ShipAddress[CusId]=Orders[[#This Row],[CusId]], "No Address, Invalid Customer"),0))=1,
"Valid","Invalid")</f>
        <v>Valid</v>
      </c>
      <c r="N41" s="3">
        <f>YEAR(Orders[[#This Row],[OrderDate]])</f>
        <v>2023</v>
      </c>
      <c r="O41">
        <f>MONTH(Orders[[#This Row],[OrderDate]])</f>
        <v>7</v>
      </c>
    </row>
    <row r="42" spans="1:15" x14ac:dyDescent="0.4">
      <c r="A42" t="s">
        <v>843</v>
      </c>
      <c r="B42" t="s">
        <v>559</v>
      </c>
      <c r="C42" s="7">
        <v>45383</v>
      </c>
      <c r="D42">
        <f>SUMIFS(OrderDetails[Quantity],OrderDetails[OrderId],Orders[[#This Row],[OrderId]])</f>
        <v>1</v>
      </c>
      <c r="E42" s="2">
        <f>SUMIFS(OrderDetails[TotalPrice],OrderDetails[OrderId],Orders[[#This Row],[OrderId]])</f>
        <v>39.99</v>
      </c>
      <c r="F42" s="2">
        <f>Orders[[#This Row],[Subtotal]]*TaxFee</f>
        <v>3.1592100000000003</v>
      </c>
      <c r="G42" s="2">
        <f>Orders[[#This Row],[Subtotal]]*IF(Orders[[#This Row],[Subtotal]]&gt;75,0,ShipFee)</f>
        <v>6.2384400000000007</v>
      </c>
      <c r="H42" s="2">
        <f>Orders[[#This Row],[Subtotal]]*IF(Orders[[#This Row],[Subtotal]]&gt;140,0.07,0)</f>
        <v>0</v>
      </c>
      <c r="I42" s="2">
        <f>Orders[[#This Row],[Subtotal]]+Orders[[#This Row],[TaxFee]]+Orders[[#This Row],[ShipFee]]-Orders[[#This Row],[Discount]]</f>
        <v>49.387650000000008</v>
      </c>
      <c r="J42" t="s">
        <v>1710</v>
      </c>
      <c r="K42" t="s">
        <v>1576</v>
      </c>
      <c r="L42" s="2" t="str">
        <f>INDEX(ShipAddress[AddressId],MATCH(Orders[[#This Row],[CusId]],ShipAddress[CusId],0))</f>
        <v>A-044</v>
      </c>
      <c r="M42" s="2" t="str" cm="1">
        <f t="array" ref="M42">IF((MATCH(Orders[[#This Row],[AddressId]],
_xlfn._xlws.FILTER(ShipAddress[AddressId],ShipAddress[CusId]=Orders[[#This Row],[CusId]], "No Address, Invalid Customer"),0))=1,
"Valid","Invalid")</f>
        <v>Valid</v>
      </c>
      <c r="N42" s="3">
        <f>YEAR(Orders[[#This Row],[OrderDate]])</f>
        <v>2024</v>
      </c>
      <c r="O42">
        <f>MONTH(Orders[[#This Row],[OrderDate]])</f>
        <v>4</v>
      </c>
    </row>
    <row r="43" spans="1:15" x14ac:dyDescent="0.4">
      <c r="A43" t="s">
        <v>844</v>
      </c>
      <c r="B43" t="s">
        <v>538</v>
      </c>
      <c r="C43" s="7">
        <v>45194</v>
      </c>
      <c r="D43">
        <f>SUMIFS(OrderDetails[Quantity],OrderDetails[OrderId],Orders[[#This Row],[OrderId]])</f>
        <v>1</v>
      </c>
      <c r="E43" s="2">
        <f>SUMIFS(OrderDetails[TotalPrice],OrderDetails[OrderId],Orders[[#This Row],[OrderId]])</f>
        <v>129.99</v>
      </c>
      <c r="F43" s="2">
        <f>Orders[[#This Row],[Subtotal]]*TaxFee</f>
        <v>10.269210000000001</v>
      </c>
      <c r="G43" s="2">
        <f>Orders[[#This Row],[Subtotal]]*IF(Orders[[#This Row],[Subtotal]]&gt;75,0,ShipFee)</f>
        <v>0</v>
      </c>
      <c r="H43" s="2">
        <f>Orders[[#This Row],[Subtotal]]*IF(Orders[[#This Row],[Subtotal]]&gt;140,0.07,0)</f>
        <v>0</v>
      </c>
      <c r="I43" s="2">
        <f>Orders[[#This Row],[Subtotal]]+Orders[[#This Row],[TaxFee]]+Orders[[#This Row],[ShipFee]]-Orders[[#This Row],[Discount]]</f>
        <v>140.25921</v>
      </c>
      <c r="J43" t="s">
        <v>1836</v>
      </c>
      <c r="K43" t="s">
        <v>1395</v>
      </c>
      <c r="L43" s="2" t="str">
        <f>INDEX(ShipAddress[AddressId],MATCH(Orders[[#This Row],[CusId]],ShipAddress[CusId],0))</f>
        <v>A-072</v>
      </c>
      <c r="M43" s="2" t="str" cm="1">
        <f t="array" ref="M43">IF((MATCH(Orders[[#This Row],[AddressId]],
_xlfn._xlws.FILTER(ShipAddress[AddressId],ShipAddress[CusId]=Orders[[#This Row],[CusId]], "No Address, Invalid Customer"),0))=1,
"Valid","Invalid")</f>
        <v>Valid</v>
      </c>
      <c r="N43" s="3">
        <f>YEAR(Orders[[#This Row],[OrderDate]])</f>
        <v>2023</v>
      </c>
      <c r="O43">
        <f>MONTH(Orders[[#This Row],[OrderDate]])</f>
        <v>9</v>
      </c>
    </row>
    <row r="44" spans="1:15" x14ac:dyDescent="0.4">
      <c r="A44" t="s">
        <v>845</v>
      </c>
      <c r="B44" t="s">
        <v>526</v>
      </c>
      <c r="C44" s="7">
        <v>45225</v>
      </c>
      <c r="D44">
        <f>SUMIFS(OrderDetails[Quantity],OrderDetails[OrderId],Orders[[#This Row],[OrderId]])</f>
        <v>1</v>
      </c>
      <c r="E44" s="2">
        <f>SUMIFS(OrderDetails[TotalPrice],OrderDetails[OrderId],Orders[[#This Row],[OrderId]])</f>
        <v>89.99</v>
      </c>
      <c r="F44" s="2">
        <f>Orders[[#This Row],[Subtotal]]*TaxFee</f>
        <v>7.10921</v>
      </c>
      <c r="G44" s="2">
        <f>Orders[[#This Row],[Subtotal]]*IF(Orders[[#This Row],[Subtotal]]&gt;75,0,ShipFee)</f>
        <v>0</v>
      </c>
      <c r="H44" s="2">
        <f>Orders[[#This Row],[Subtotal]]*IF(Orders[[#This Row],[Subtotal]]&gt;140,0.07,0)</f>
        <v>0</v>
      </c>
      <c r="I44" s="2">
        <f>Orders[[#This Row],[Subtotal]]+Orders[[#This Row],[TaxFee]]+Orders[[#This Row],[ShipFee]]-Orders[[#This Row],[Discount]]</f>
        <v>97.099209999999999</v>
      </c>
      <c r="J44" t="s">
        <v>1685</v>
      </c>
      <c r="K44" t="s">
        <v>1516</v>
      </c>
      <c r="L44" s="2" t="str">
        <f>INDEX(ShipAddress[AddressId],MATCH(Orders[[#This Row],[CusId]],ShipAddress[CusId],0))</f>
        <v>A-040</v>
      </c>
      <c r="M44" s="2" t="str" cm="1">
        <f t="array" ref="M44">IF((MATCH(Orders[[#This Row],[AddressId]],
_xlfn._xlws.FILTER(ShipAddress[AddressId],ShipAddress[CusId]=Orders[[#This Row],[CusId]], "No Address, Invalid Customer"),0))=1,
"Valid","Invalid")</f>
        <v>Valid</v>
      </c>
      <c r="N44" s="3">
        <f>YEAR(Orders[[#This Row],[OrderDate]])</f>
        <v>2023</v>
      </c>
      <c r="O44">
        <f>MONTH(Orders[[#This Row],[OrderDate]])</f>
        <v>10</v>
      </c>
    </row>
    <row r="45" spans="1:15" x14ac:dyDescent="0.4">
      <c r="A45" t="s">
        <v>846</v>
      </c>
      <c r="B45" t="s">
        <v>497</v>
      </c>
      <c r="C45" s="7">
        <v>45308</v>
      </c>
      <c r="D45">
        <f>SUMIFS(OrderDetails[Quantity],OrderDetails[OrderId],Orders[[#This Row],[OrderId]])</f>
        <v>1</v>
      </c>
      <c r="E45" s="2">
        <f>SUMIFS(OrderDetails[TotalPrice],OrderDetails[OrderId],Orders[[#This Row],[OrderId]])</f>
        <v>119.99</v>
      </c>
      <c r="F45" s="2">
        <f>Orders[[#This Row],[Subtotal]]*TaxFee</f>
        <v>9.4792100000000001</v>
      </c>
      <c r="G45" s="2">
        <f>Orders[[#This Row],[Subtotal]]*IF(Orders[[#This Row],[Subtotal]]&gt;75,0,ShipFee)</f>
        <v>0</v>
      </c>
      <c r="H45" s="2">
        <f>Orders[[#This Row],[Subtotal]]*IF(Orders[[#This Row],[Subtotal]]&gt;140,0.07,0)</f>
        <v>0</v>
      </c>
      <c r="I45" s="2">
        <f>Orders[[#This Row],[Subtotal]]+Orders[[#This Row],[TaxFee]]+Orders[[#This Row],[ShipFee]]-Orders[[#This Row],[Discount]]</f>
        <v>129.46921</v>
      </c>
      <c r="J45" t="s">
        <v>1758</v>
      </c>
      <c r="K45" t="s">
        <v>1480</v>
      </c>
      <c r="L45" s="2" t="str">
        <f>INDEX(ShipAddress[AddressId],MATCH(Orders[[#This Row],[CusId]],ShipAddress[CusId],0))</f>
        <v>A-026</v>
      </c>
      <c r="M45" s="2" t="str" cm="1">
        <f t="array" ref="M45">IF((MATCH(Orders[[#This Row],[AddressId]],
_xlfn._xlws.FILTER(ShipAddress[AddressId],ShipAddress[CusId]=Orders[[#This Row],[CusId]], "No Address, Invalid Customer"),0))=1,
"Valid","Invalid")</f>
        <v>Valid</v>
      </c>
      <c r="N45" s="3">
        <f>YEAR(Orders[[#This Row],[OrderDate]])</f>
        <v>2024</v>
      </c>
      <c r="O45">
        <f>MONTH(Orders[[#This Row],[OrderDate]])</f>
        <v>1</v>
      </c>
    </row>
    <row r="46" spans="1:15" x14ac:dyDescent="0.4">
      <c r="A46" t="s">
        <v>847</v>
      </c>
      <c r="B46" t="s">
        <v>530</v>
      </c>
      <c r="C46" s="7">
        <v>45086</v>
      </c>
      <c r="D46">
        <f>SUMIFS(OrderDetails[Quantity],OrderDetails[OrderId],Orders[[#This Row],[OrderId]])</f>
        <v>1</v>
      </c>
      <c r="E46" s="2">
        <f>SUMIFS(OrderDetails[TotalPrice],OrderDetails[OrderId],Orders[[#This Row],[OrderId]])</f>
        <v>17.989999999999998</v>
      </c>
      <c r="F46" s="2">
        <f>Orders[[#This Row],[Subtotal]]*TaxFee</f>
        <v>1.4212099999999999</v>
      </c>
      <c r="G46" s="2">
        <f>Orders[[#This Row],[Subtotal]]*IF(Orders[[#This Row],[Subtotal]]&gt;75,0,ShipFee)</f>
        <v>2.8064399999999998</v>
      </c>
      <c r="H46" s="2">
        <f>Orders[[#This Row],[Subtotal]]*IF(Orders[[#This Row],[Subtotal]]&gt;140,0.07,0)</f>
        <v>0</v>
      </c>
      <c r="I46" s="2">
        <f>Orders[[#This Row],[Subtotal]]+Orders[[#This Row],[TaxFee]]+Orders[[#This Row],[ShipFee]]-Orders[[#This Row],[Discount]]</f>
        <v>22.217649999999995</v>
      </c>
      <c r="J46" t="s">
        <v>1723</v>
      </c>
      <c r="K46" t="s">
        <v>1515</v>
      </c>
      <c r="L46" s="2" t="str">
        <f>INDEX(ShipAddress[AddressId],MATCH(Orders[[#This Row],[CusId]],ShipAddress[CusId],0))</f>
        <v>A-082</v>
      </c>
      <c r="M46" s="2" t="str" cm="1">
        <f t="array" ref="M46">IF((MATCH(Orders[[#This Row],[AddressId]],
_xlfn._xlws.FILTER(ShipAddress[AddressId],ShipAddress[CusId]=Orders[[#This Row],[CusId]], "No Address, Invalid Customer"),0))=1,
"Valid","Invalid")</f>
        <v>Valid</v>
      </c>
      <c r="N46" s="3">
        <f>YEAR(Orders[[#This Row],[OrderDate]])</f>
        <v>2023</v>
      </c>
      <c r="O46">
        <f>MONTH(Orders[[#This Row],[OrderDate]])</f>
        <v>6</v>
      </c>
    </row>
    <row r="47" spans="1:15" x14ac:dyDescent="0.4">
      <c r="A47" t="s">
        <v>848</v>
      </c>
      <c r="B47" t="s">
        <v>547</v>
      </c>
      <c r="C47" s="7">
        <v>45419</v>
      </c>
      <c r="D47">
        <f>SUMIFS(OrderDetails[Quantity],OrderDetails[OrderId],Orders[[#This Row],[OrderId]])</f>
        <v>1</v>
      </c>
      <c r="E47" s="2">
        <f>SUMIFS(OrderDetails[TotalPrice],OrderDetails[OrderId],Orders[[#This Row],[OrderId]])</f>
        <v>49.99</v>
      </c>
      <c r="F47" s="2">
        <f>Orders[[#This Row],[Subtotal]]*TaxFee</f>
        <v>3.9492100000000003</v>
      </c>
      <c r="G47" s="2">
        <f>Orders[[#This Row],[Subtotal]]*IF(Orders[[#This Row],[Subtotal]]&gt;75,0,ShipFee)</f>
        <v>7.7984400000000003</v>
      </c>
      <c r="H47" s="2">
        <f>Orders[[#This Row],[Subtotal]]*IF(Orders[[#This Row],[Subtotal]]&gt;140,0.07,0)</f>
        <v>0</v>
      </c>
      <c r="I47" s="2">
        <f>Orders[[#This Row],[Subtotal]]+Orders[[#This Row],[TaxFee]]+Orders[[#This Row],[ShipFee]]-Orders[[#This Row],[Discount]]</f>
        <v>61.737650000000002</v>
      </c>
      <c r="J47" t="s">
        <v>1803</v>
      </c>
      <c r="K47" t="s">
        <v>1602</v>
      </c>
      <c r="L47" s="2" t="str">
        <f>INDEX(ShipAddress[AddressId],MATCH(Orders[[#This Row],[CusId]],ShipAddress[CusId],0))</f>
        <v>A-062</v>
      </c>
      <c r="M47" s="2" t="str" cm="1">
        <f t="array" ref="M47">IF((MATCH(Orders[[#This Row],[AddressId]],
_xlfn._xlws.FILTER(ShipAddress[AddressId],ShipAddress[CusId]=Orders[[#This Row],[CusId]], "No Address, Invalid Customer"),0))=1,
"Valid","Invalid")</f>
        <v>Valid</v>
      </c>
      <c r="N47" s="3">
        <f>YEAR(Orders[[#This Row],[OrderDate]])</f>
        <v>2024</v>
      </c>
      <c r="O47">
        <f>MONTH(Orders[[#This Row],[OrderDate]])</f>
        <v>5</v>
      </c>
    </row>
    <row r="48" spans="1:15" x14ac:dyDescent="0.4">
      <c r="A48" t="s">
        <v>849</v>
      </c>
      <c r="B48" t="s">
        <v>568</v>
      </c>
      <c r="C48" s="7">
        <v>45362</v>
      </c>
      <c r="D48">
        <f>SUMIFS(OrderDetails[Quantity],OrderDetails[OrderId],Orders[[#This Row],[OrderId]])</f>
        <v>2</v>
      </c>
      <c r="E48" s="2">
        <f>SUMIFS(OrderDetails[TotalPrice],OrderDetails[OrderId],Orders[[#This Row],[OrderId]])</f>
        <v>239.98</v>
      </c>
      <c r="F48" s="2">
        <f>Orders[[#This Row],[Subtotal]]*TaxFee</f>
        <v>18.95842</v>
      </c>
      <c r="G48" s="2">
        <f>Orders[[#This Row],[Subtotal]]*IF(Orders[[#This Row],[Subtotal]]&gt;75,0,ShipFee)</f>
        <v>0</v>
      </c>
      <c r="H48" s="2">
        <f>Orders[[#This Row],[Subtotal]]*IF(Orders[[#This Row],[Subtotal]]&gt;140,0.07,0)</f>
        <v>16.7986</v>
      </c>
      <c r="I48" s="2">
        <f>Orders[[#This Row],[Subtotal]]+Orders[[#This Row],[TaxFee]]+Orders[[#This Row],[ShipFee]]-Orders[[#This Row],[Discount]]</f>
        <v>242.13982000000001</v>
      </c>
      <c r="J48" t="s">
        <v>1670</v>
      </c>
      <c r="K48" t="s">
        <v>1600</v>
      </c>
      <c r="L48" s="2" t="str">
        <f>INDEX(ShipAddress[AddressId],MATCH(Orders[[#This Row],[CusId]],ShipAddress[CusId],0))</f>
        <v>A-089</v>
      </c>
      <c r="M48" s="2" t="str" cm="1">
        <f t="array" ref="M48">IF((MATCH(Orders[[#This Row],[AddressId]],
_xlfn._xlws.FILTER(ShipAddress[AddressId],ShipAddress[CusId]=Orders[[#This Row],[CusId]], "No Address, Invalid Customer"),0))=1,
"Valid","Invalid")</f>
        <v>Valid</v>
      </c>
      <c r="N48" s="3">
        <f>YEAR(Orders[[#This Row],[OrderDate]])</f>
        <v>2024</v>
      </c>
      <c r="O48">
        <f>MONTH(Orders[[#This Row],[OrderDate]])</f>
        <v>3</v>
      </c>
    </row>
    <row r="49" spans="1:15" x14ac:dyDescent="0.4">
      <c r="A49" t="s">
        <v>850</v>
      </c>
      <c r="B49" t="s">
        <v>517</v>
      </c>
      <c r="C49" s="7">
        <v>45070</v>
      </c>
      <c r="D49">
        <f>SUMIFS(OrderDetails[Quantity],OrderDetails[OrderId],Orders[[#This Row],[OrderId]])</f>
        <v>3</v>
      </c>
      <c r="E49" s="2">
        <f>SUMIFS(OrderDetails[TotalPrice],OrderDetails[OrderId],Orders[[#This Row],[OrderId]])</f>
        <v>99.97</v>
      </c>
      <c r="F49" s="2">
        <f>Orders[[#This Row],[Subtotal]]*TaxFee</f>
        <v>7.8976300000000004</v>
      </c>
      <c r="G49" s="2">
        <f>Orders[[#This Row],[Subtotal]]*IF(Orders[[#This Row],[Subtotal]]&gt;75,0,ShipFee)</f>
        <v>0</v>
      </c>
      <c r="H49" s="2">
        <f>Orders[[#This Row],[Subtotal]]*IF(Orders[[#This Row],[Subtotal]]&gt;140,0.07,0)</f>
        <v>0</v>
      </c>
      <c r="I49" s="2">
        <f>Orders[[#This Row],[Subtotal]]+Orders[[#This Row],[TaxFee]]+Orders[[#This Row],[ShipFee]]-Orders[[#This Row],[Discount]]</f>
        <v>107.86763000000001</v>
      </c>
      <c r="J49" t="s">
        <v>1677</v>
      </c>
      <c r="K49" t="s">
        <v>1502</v>
      </c>
      <c r="L49" s="2" t="str">
        <f>INDEX(ShipAddress[AddressId],MATCH(Orders[[#This Row],[CusId]],ShipAddress[CusId],0))</f>
        <v>A-017</v>
      </c>
      <c r="M49" s="2" t="str" cm="1">
        <f t="array" ref="M49">IF((MATCH(Orders[[#This Row],[AddressId]],
_xlfn._xlws.FILTER(ShipAddress[AddressId],ShipAddress[CusId]=Orders[[#This Row],[CusId]], "No Address, Invalid Customer"),0))=1,
"Valid","Invalid")</f>
        <v>Valid</v>
      </c>
      <c r="N49" s="3">
        <f>YEAR(Orders[[#This Row],[OrderDate]])</f>
        <v>2023</v>
      </c>
      <c r="O49">
        <f>MONTH(Orders[[#This Row],[OrderDate]])</f>
        <v>5</v>
      </c>
    </row>
    <row r="50" spans="1:15" x14ac:dyDescent="0.4">
      <c r="A50" t="s">
        <v>851</v>
      </c>
      <c r="B50" t="s">
        <v>523</v>
      </c>
      <c r="C50" s="7">
        <v>45119</v>
      </c>
      <c r="D50">
        <f>SUMIFS(OrderDetails[Quantity],OrderDetails[OrderId],Orders[[#This Row],[OrderId]])</f>
        <v>3</v>
      </c>
      <c r="E50" s="2">
        <f>SUMIFS(OrderDetails[TotalPrice],OrderDetails[OrderId],Orders[[#This Row],[OrderId]])</f>
        <v>139.97</v>
      </c>
      <c r="F50" s="2">
        <f>Orders[[#This Row],[Subtotal]]*TaxFee</f>
        <v>11.05763</v>
      </c>
      <c r="G50" s="2">
        <f>Orders[[#This Row],[Subtotal]]*IF(Orders[[#This Row],[Subtotal]]&gt;75,0,ShipFee)</f>
        <v>0</v>
      </c>
      <c r="H50" s="2">
        <f>Orders[[#This Row],[Subtotal]]*IF(Orders[[#This Row],[Subtotal]]&gt;140,0.07,0)</f>
        <v>0</v>
      </c>
      <c r="I50" s="2">
        <f>Orders[[#This Row],[Subtotal]]+Orders[[#This Row],[TaxFee]]+Orders[[#This Row],[ShipFee]]-Orders[[#This Row],[Discount]]</f>
        <v>151.02762999999999</v>
      </c>
      <c r="J50" t="s">
        <v>1823</v>
      </c>
      <c r="K50" t="s">
        <v>1479</v>
      </c>
      <c r="L50" s="2" t="str">
        <f>INDEX(ShipAddress[AddressId],MATCH(Orders[[#This Row],[CusId]],ShipAddress[CusId],0))</f>
        <v>A-045</v>
      </c>
      <c r="M50" s="2" t="str" cm="1">
        <f t="array" ref="M50">IF((MATCH(Orders[[#This Row],[AddressId]],
_xlfn._xlws.FILTER(ShipAddress[AddressId],ShipAddress[CusId]=Orders[[#This Row],[CusId]], "No Address, Invalid Customer"),0))=1,
"Valid","Invalid")</f>
        <v>Valid</v>
      </c>
      <c r="N50" s="3">
        <f>YEAR(Orders[[#This Row],[OrderDate]])</f>
        <v>2023</v>
      </c>
      <c r="O50">
        <f>MONTH(Orders[[#This Row],[OrderDate]])</f>
        <v>7</v>
      </c>
    </row>
    <row r="51" spans="1:15" x14ac:dyDescent="0.4">
      <c r="A51" t="s">
        <v>852</v>
      </c>
      <c r="B51" t="s">
        <v>486</v>
      </c>
      <c r="C51" s="7">
        <v>45342</v>
      </c>
      <c r="D51">
        <f>SUMIFS(OrderDetails[Quantity],OrderDetails[OrderId],Orders[[#This Row],[OrderId]])</f>
        <v>3</v>
      </c>
      <c r="E51" s="2">
        <f>SUMIFS(OrderDetails[TotalPrice],OrderDetails[OrderId],Orders[[#This Row],[OrderId]])</f>
        <v>134.97</v>
      </c>
      <c r="F51" s="2">
        <f>Orders[[#This Row],[Subtotal]]*TaxFee</f>
        <v>10.66263</v>
      </c>
      <c r="G51" s="2">
        <f>Orders[[#This Row],[Subtotal]]*IF(Orders[[#This Row],[Subtotal]]&gt;75,0,ShipFee)</f>
        <v>0</v>
      </c>
      <c r="H51" s="2">
        <f>Orders[[#This Row],[Subtotal]]*IF(Orders[[#This Row],[Subtotal]]&gt;140,0.07,0)</f>
        <v>0</v>
      </c>
      <c r="I51" s="2">
        <f>Orders[[#This Row],[Subtotal]]+Orders[[#This Row],[TaxFee]]+Orders[[#This Row],[ShipFee]]-Orders[[#This Row],[Discount]]</f>
        <v>145.63263000000001</v>
      </c>
      <c r="J51" t="s">
        <v>1718</v>
      </c>
      <c r="K51" t="s">
        <v>1521</v>
      </c>
      <c r="L51" s="2" t="str">
        <f>INDEX(ShipAddress[AddressId],MATCH(Orders[[#This Row],[CusId]],ShipAddress[CusId],0))</f>
        <v>A-046</v>
      </c>
      <c r="M51" s="2" t="str" cm="1">
        <f t="array" ref="M51">IF((MATCH(Orders[[#This Row],[AddressId]],
_xlfn._xlws.FILTER(ShipAddress[AddressId],ShipAddress[CusId]=Orders[[#This Row],[CusId]], "No Address, Invalid Customer"),0))=1,
"Valid","Invalid")</f>
        <v>Valid</v>
      </c>
      <c r="N51" s="3">
        <f>YEAR(Orders[[#This Row],[OrderDate]])</f>
        <v>2024</v>
      </c>
      <c r="O51">
        <f>MONTH(Orders[[#This Row],[OrderDate]])</f>
        <v>2</v>
      </c>
    </row>
    <row r="52" spans="1:15" x14ac:dyDescent="0.4">
      <c r="A52" t="s">
        <v>853</v>
      </c>
      <c r="B52" t="s">
        <v>576</v>
      </c>
      <c r="C52" s="7">
        <v>45044</v>
      </c>
      <c r="D52">
        <f>SUMIFS(OrderDetails[Quantity],OrderDetails[OrderId],Orders[[#This Row],[OrderId]])</f>
        <v>1</v>
      </c>
      <c r="E52" s="2">
        <f>SUMIFS(OrderDetails[TotalPrice],OrderDetails[OrderId],Orders[[#This Row],[OrderId]])</f>
        <v>79.989999999999995</v>
      </c>
      <c r="F52" s="2">
        <f>Orders[[#This Row],[Subtotal]]*TaxFee</f>
        <v>6.31921</v>
      </c>
      <c r="G52" s="2">
        <f>Orders[[#This Row],[Subtotal]]*IF(Orders[[#This Row],[Subtotal]]&gt;75,0,ShipFee)</f>
        <v>0</v>
      </c>
      <c r="H52" s="2">
        <f>Orders[[#This Row],[Subtotal]]*IF(Orders[[#This Row],[Subtotal]]&gt;140,0.07,0)</f>
        <v>0</v>
      </c>
      <c r="I52" s="2">
        <f>Orders[[#This Row],[Subtotal]]+Orders[[#This Row],[TaxFee]]+Orders[[#This Row],[ShipFee]]-Orders[[#This Row],[Discount]]</f>
        <v>86.309209999999993</v>
      </c>
      <c r="J52" t="s">
        <v>1666</v>
      </c>
      <c r="K52" t="s">
        <v>1484</v>
      </c>
      <c r="L52" s="2" t="str">
        <f>INDEX(ShipAddress[AddressId],MATCH(Orders[[#This Row],[CusId]],ShipAddress[CusId],0))</f>
        <v>A-061</v>
      </c>
      <c r="M52" s="2" t="str" cm="1">
        <f t="array" ref="M52">IF((MATCH(Orders[[#This Row],[AddressId]],
_xlfn._xlws.FILTER(ShipAddress[AddressId],ShipAddress[CusId]=Orders[[#This Row],[CusId]], "No Address, Invalid Customer"),0))=1,
"Valid","Invalid")</f>
        <v>Valid</v>
      </c>
      <c r="N52" s="3">
        <f>YEAR(Orders[[#This Row],[OrderDate]])</f>
        <v>2023</v>
      </c>
      <c r="O52">
        <f>MONTH(Orders[[#This Row],[OrderDate]])</f>
        <v>4</v>
      </c>
    </row>
    <row r="53" spans="1:15" x14ac:dyDescent="0.4">
      <c r="A53" t="s">
        <v>854</v>
      </c>
      <c r="B53" t="s">
        <v>524</v>
      </c>
      <c r="C53" s="7">
        <v>45233</v>
      </c>
      <c r="D53">
        <f>SUMIFS(OrderDetails[Quantity],OrderDetails[OrderId],Orders[[#This Row],[OrderId]])</f>
        <v>1</v>
      </c>
      <c r="E53" s="2">
        <f>SUMIFS(OrderDetails[TotalPrice],OrderDetails[OrderId],Orders[[#This Row],[OrderId]])</f>
        <v>19.989999999999998</v>
      </c>
      <c r="F53" s="2">
        <f>Orders[[#This Row],[Subtotal]]*TaxFee</f>
        <v>1.57921</v>
      </c>
      <c r="G53" s="2">
        <f>Orders[[#This Row],[Subtotal]]*IF(Orders[[#This Row],[Subtotal]]&gt;75,0,ShipFee)</f>
        <v>3.1184399999999997</v>
      </c>
      <c r="H53" s="2">
        <f>Orders[[#This Row],[Subtotal]]*IF(Orders[[#This Row],[Subtotal]]&gt;140,0.07,0)</f>
        <v>0</v>
      </c>
      <c r="I53" s="2">
        <f>Orders[[#This Row],[Subtotal]]+Orders[[#This Row],[TaxFee]]+Orders[[#This Row],[ShipFee]]-Orders[[#This Row],[Discount]]</f>
        <v>24.687649999999998</v>
      </c>
      <c r="J53" t="s">
        <v>1687</v>
      </c>
      <c r="K53" t="s">
        <v>1531</v>
      </c>
      <c r="L53" s="2" t="str">
        <f>INDEX(ShipAddress[AddressId],MATCH(Orders[[#This Row],[CusId]],ShipAddress[CusId],0))</f>
        <v>A-066</v>
      </c>
      <c r="M53" s="2" t="str" cm="1">
        <f t="array" ref="M53">IF((MATCH(Orders[[#This Row],[AddressId]],
_xlfn._xlws.FILTER(ShipAddress[AddressId],ShipAddress[CusId]=Orders[[#This Row],[CusId]], "No Address, Invalid Customer"),0))=1,
"Valid","Invalid")</f>
        <v>Valid</v>
      </c>
      <c r="N53" s="3">
        <f>YEAR(Orders[[#This Row],[OrderDate]])</f>
        <v>2023</v>
      </c>
      <c r="O53">
        <f>MONTH(Orders[[#This Row],[OrderDate]])</f>
        <v>11</v>
      </c>
    </row>
    <row r="54" spans="1:15" x14ac:dyDescent="0.4">
      <c r="A54" t="s">
        <v>855</v>
      </c>
      <c r="B54" t="s">
        <v>552</v>
      </c>
      <c r="C54" s="7">
        <v>45373</v>
      </c>
      <c r="D54">
        <f>SUMIFS(OrderDetails[Quantity],OrderDetails[OrderId],Orders[[#This Row],[OrderId]])</f>
        <v>2</v>
      </c>
      <c r="E54" s="2">
        <f>SUMIFS(OrderDetails[TotalPrice],OrderDetails[OrderId],Orders[[#This Row],[OrderId]])</f>
        <v>64.98</v>
      </c>
      <c r="F54" s="2">
        <f>Orders[[#This Row],[Subtotal]]*TaxFee</f>
        <v>5.1334200000000001</v>
      </c>
      <c r="G54" s="2">
        <f>Orders[[#This Row],[Subtotal]]*IF(Orders[[#This Row],[Subtotal]]&gt;75,0,ShipFee)</f>
        <v>10.136880000000001</v>
      </c>
      <c r="H54" s="2">
        <f>Orders[[#This Row],[Subtotal]]*IF(Orders[[#This Row],[Subtotal]]&gt;140,0.07,0)</f>
        <v>0</v>
      </c>
      <c r="I54" s="2">
        <f>Orders[[#This Row],[Subtotal]]+Orders[[#This Row],[TaxFee]]+Orders[[#This Row],[ShipFee]]-Orders[[#This Row],[Discount]]</f>
        <v>80.25030000000001</v>
      </c>
      <c r="J54" t="s">
        <v>1794</v>
      </c>
      <c r="K54" t="s">
        <v>1476</v>
      </c>
      <c r="L54" s="2" t="str">
        <f>INDEX(ShipAddress[AddressId],MATCH(Orders[[#This Row],[CusId]],ShipAddress[CusId],0))</f>
        <v>A-030</v>
      </c>
      <c r="M54" s="2" t="str" cm="1">
        <f t="array" ref="M54">IF((MATCH(Orders[[#This Row],[AddressId]],
_xlfn._xlws.FILTER(ShipAddress[AddressId],ShipAddress[CusId]=Orders[[#This Row],[CusId]], "No Address, Invalid Customer"),0))=1,
"Valid","Invalid")</f>
        <v>Valid</v>
      </c>
      <c r="N54" s="3">
        <f>YEAR(Orders[[#This Row],[OrderDate]])</f>
        <v>2024</v>
      </c>
      <c r="O54">
        <f>MONTH(Orders[[#This Row],[OrderDate]])</f>
        <v>3</v>
      </c>
    </row>
    <row r="55" spans="1:15" x14ac:dyDescent="0.4">
      <c r="A55" t="s">
        <v>856</v>
      </c>
      <c r="B55" t="s">
        <v>535</v>
      </c>
      <c r="C55" s="7">
        <v>45143</v>
      </c>
      <c r="D55">
        <f>SUMIFS(OrderDetails[Quantity],OrderDetails[OrderId],Orders[[#This Row],[OrderId]])</f>
        <v>1</v>
      </c>
      <c r="E55" s="2">
        <f>SUMIFS(OrderDetails[TotalPrice],OrderDetails[OrderId],Orders[[#This Row],[OrderId]])</f>
        <v>19.989999999999998</v>
      </c>
      <c r="F55" s="2">
        <f>Orders[[#This Row],[Subtotal]]*TaxFee</f>
        <v>1.57921</v>
      </c>
      <c r="G55" s="2">
        <f>Orders[[#This Row],[Subtotal]]*IF(Orders[[#This Row],[Subtotal]]&gt;75,0,ShipFee)</f>
        <v>3.1184399999999997</v>
      </c>
      <c r="H55" s="2">
        <f>Orders[[#This Row],[Subtotal]]*IF(Orders[[#This Row],[Subtotal]]&gt;140,0.07,0)</f>
        <v>0</v>
      </c>
      <c r="I55" s="2">
        <f>Orders[[#This Row],[Subtotal]]+Orders[[#This Row],[TaxFee]]+Orders[[#This Row],[ShipFee]]-Orders[[#This Row],[Discount]]</f>
        <v>24.687649999999998</v>
      </c>
      <c r="J55" t="s">
        <v>1717</v>
      </c>
      <c r="K55" t="s">
        <v>1511</v>
      </c>
      <c r="L55" s="2" t="str">
        <f>INDEX(ShipAddress[AddressId],MATCH(Orders[[#This Row],[CusId]],ShipAddress[CusId],0))</f>
        <v>A-024</v>
      </c>
      <c r="M55" s="2" t="str" cm="1">
        <f t="array" ref="M55">IF((MATCH(Orders[[#This Row],[AddressId]],
_xlfn._xlws.FILTER(ShipAddress[AddressId],ShipAddress[CusId]=Orders[[#This Row],[CusId]], "No Address, Invalid Customer"),0))=1,
"Valid","Invalid")</f>
        <v>Valid</v>
      </c>
      <c r="N55" s="3">
        <f>YEAR(Orders[[#This Row],[OrderDate]])</f>
        <v>2023</v>
      </c>
      <c r="O55">
        <f>MONTH(Orders[[#This Row],[OrderDate]])</f>
        <v>8</v>
      </c>
    </row>
    <row r="56" spans="1:15" x14ac:dyDescent="0.4">
      <c r="A56" t="s">
        <v>857</v>
      </c>
      <c r="B56" t="s">
        <v>512</v>
      </c>
      <c r="C56" s="7">
        <v>45281</v>
      </c>
      <c r="D56">
        <f>SUMIFS(OrderDetails[Quantity],OrderDetails[OrderId],Orders[[#This Row],[OrderId]])</f>
        <v>4</v>
      </c>
      <c r="E56" s="2">
        <f>SUMIFS(OrderDetails[TotalPrice],OrderDetails[OrderId],Orders[[#This Row],[OrderId]])</f>
        <v>59.96</v>
      </c>
      <c r="F56" s="2">
        <f>Orders[[#This Row],[Subtotal]]*TaxFee</f>
        <v>4.7368399999999999</v>
      </c>
      <c r="G56" s="2">
        <f>Orders[[#This Row],[Subtotal]]*IF(Orders[[#This Row],[Subtotal]]&gt;75,0,ShipFee)</f>
        <v>9.3537599999999994</v>
      </c>
      <c r="H56" s="2">
        <f>Orders[[#This Row],[Subtotal]]*IF(Orders[[#This Row],[Subtotal]]&gt;140,0.07,0)</f>
        <v>0</v>
      </c>
      <c r="I56" s="2">
        <f>Orders[[#This Row],[Subtotal]]+Orders[[#This Row],[TaxFee]]+Orders[[#This Row],[ShipFee]]-Orders[[#This Row],[Discount]]</f>
        <v>74.050599999999989</v>
      </c>
      <c r="J56" t="s">
        <v>1791</v>
      </c>
      <c r="K56" t="s">
        <v>1382</v>
      </c>
      <c r="L56" s="2" t="str">
        <f>INDEX(ShipAddress[AddressId],MATCH(Orders[[#This Row],[CusId]],ShipAddress[CusId],0))</f>
        <v>A-067</v>
      </c>
      <c r="M56" s="2" t="str" cm="1">
        <f t="array" ref="M56">IF((MATCH(Orders[[#This Row],[AddressId]],
_xlfn._xlws.FILTER(ShipAddress[AddressId],ShipAddress[CusId]=Orders[[#This Row],[CusId]], "No Address, Invalid Customer"),0))=1,
"Valid","Invalid")</f>
        <v>Valid</v>
      </c>
      <c r="N56" s="3">
        <f>YEAR(Orders[[#This Row],[OrderDate]])</f>
        <v>2023</v>
      </c>
      <c r="O56">
        <f>MONTH(Orders[[#This Row],[OrderDate]])</f>
        <v>12</v>
      </c>
    </row>
    <row r="57" spans="1:15" x14ac:dyDescent="0.4">
      <c r="A57" t="s">
        <v>858</v>
      </c>
      <c r="B57" t="s">
        <v>493</v>
      </c>
      <c r="C57" s="7">
        <v>45392</v>
      </c>
      <c r="D57">
        <f>SUMIFS(OrderDetails[Quantity],OrderDetails[OrderId],Orders[[#This Row],[OrderId]])</f>
        <v>3</v>
      </c>
      <c r="E57" s="2">
        <f>SUMIFS(OrderDetails[TotalPrice],OrderDetails[OrderId],Orders[[#This Row],[OrderId]])</f>
        <v>149.97</v>
      </c>
      <c r="F57" s="2">
        <f>Orders[[#This Row],[Subtotal]]*TaxFee</f>
        <v>11.847630000000001</v>
      </c>
      <c r="G57" s="2">
        <f>Orders[[#This Row],[Subtotal]]*IF(Orders[[#This Row],[Subtotal]]&gt;75,0,ShipFee)</f>
        <v>0</v>
      </c>
      <c r="H57" s="2">
        <f>Orders[[#This Row],[Subtotal]]*IF(Orders[[#This Row],[Subtotal]]&gt;140,0.07,0)</f>
        <v>10.497900000000001</v>
      </c>
      <c r="I57" s="2">
        <f>Orders[[#This Row],[Subtotal]]+Orders[[#This Row],[TaxFee]]+Orders[[#This Row],[ShipFee]]-Orders[[#This Row],[Discount]]</f>
        <v>151.31972999999999</v>
      </c>
      <c r="J57" t="s">
        <v>1684</v>
      </c>
      <c r="K57" t="s">
        <v>1380</v>
      </c>
      <c r="L57" s="2" t="str">
        <f>INDEX(ShipAddress[AddressId],MATCH(Orders[[#This Row],[CusId]],ShipAddress[CusId],0))</f>
        <v>A-003</v>
      </c>
      <c r="M57" s="2" t="str" cm="1">
        <f t="array" ref="M57">IF((MATCH(Orders[[#This Row],[AddressId]],
_xlfn._xlws.FILTER(ShipAddress[AddressId],ShipAddress[CusId]=Orders[[#This Row],[CusId]], "No Address, Invalid Customer"),0))=1,
"Valid","Invalid")</f>
        <v>Valid</v>
      </c>
      <c r="N57" s="3">
        <f>YEAR(Orders[[#This Row],[OrderDate]])</f>
        <v>2024</v>
      </c>
      <c r="O57">
        <f>MONTH(Orders[[#This Row],[OrderDate]])</f>
        <v>4</v>
      </c>
    </row>
    <row r="58" spans="1:15" x14ac:dyDescent="0.4">
      <c r="A58" t="s">
        <v>859</v>
      </c>
      <c r="B58" t="s">
        <v>545</v>
      </c>
      <c r="C58" s="7">
        <v>45103</v>
      </c>
      <c r="D58">
        <f>SUMIFS(OrderDetails[Quantity],OrderDetails[OrderId],Orders[[#This Row],[OrderId]])</f>
        <v>3</v>
      </c>
      <c r="E58" s="2">
        <f>SUMIFS(OrderDetails[TotalPrice],OrderDetails[OrderId],Orders[[#This Row],[OrderId]])</f>
        <v>179.97</v>
      </c>
      <c r="F58" s="2">
        <f>Orders[[#This Row],[Subtotal]]*TaxFee</f>
        <v>14.21763</v>
      </c>
      <c r="G58" s="2">
        <f>Orders[[#This Row],[Subtotal]]*IF(Orders[[#This Row],[Subtotal]]&gt;75,0,ShipFee)</f>
        <v>0</v>
      </c>
      <c r="H58" s="2">
        <f>Orders[[#This Row],[Subtotal]]*IF(Orders[[#This Row],[Subtotal]]&gt;140,0.07,0)</f>
        <v>12.597900000000001</v>
      </c>
      <c r="I58" s="2">
        <f>Orders[[#This Row],[Subtotal]]+Orders[[#This Row],[TaxFee]]+Orders[[#This Row],[ShipFee]]-Orders[[#This Row],[Discount]]</f>
        <v>181.58973</v>
      </c>
      <c r="J58" t="s">
        <v>1735</v>
      </c>
      <c r="K58" t="s">
        <v>1624</v>
      </c>
      <c r="L58" s="2" t="str">
        <f>INDEX(ShipAddress[AddressId],MATCH(Orders[[#This Row],[CusId]],ShipAddress[CusId],0))</f>
        <v>A-059</v>
      </c>
      <c r="M58" s="2" t="str" cm="1">
        <f t="array" ref="M58">IF((MATCH(Orders[[#This Row],[AddressId]],
_xlfn._xlws.FILTER(ShipAddress[AddressId],ShipAddress[CusId]=Orders[[#This Row],[CusId]], "No Address, Invalid Customer"),0))=1,
"Valid","Invalid")</f>
        <v>Valid</v>
      </c>
      <c r="N58" s="3">
        <f>YEAR(Orders[[#This Row],[OrderDate]])</f>
        <v>2023</v>
      </c>
      <c r="O58">
        <f>MONTH(Orders[[#This Row],[OrderDate]])</f>
        <v>6</v>
      </c>
    </row>
    <row r="59" spans="1:15" x14ac:dyDescent="0.4">
      <c r="A59" t="s">
        <v>860</v>
      </c>
      <c r="B59" t="s">
        <v>554</v>
      </c>
      <c r="C59" s="7">
        <v>45176</v>
      </c>
      <c r="D59">
        <f>SUMIFS(OrderDetails[Quantity],OrderDetails[OrderId],Orders[[#This Row],[OrderId]])</f>
        <v>2</v>
      </c>
      <c r="E59" s="2">
        <f>SUMIFS(OrderDetails[TotalPrice],OrderDetails[OrderId],Orders[[#This Row],[OrderId]])</f>
        <v>199.98</v>
      </c>
      <c r="F59" s="2">
        <f>Orders[[#This Row],[Subtotal]]*TaxFee</f>
        <v>15.79842</v>
      </c>
      <c r="G59" s="2">
        <f>Orders[[#This Row],[Subtotal]]*IF(Orders[[#This Row],[Subtotal]]&gt;75,0,ShipFee)</f>
        <v>0</v>
      </c>
      <c r="H59" s="2">
        <f>Orders[[#This Row],[Subtotal]]*IF(Orders[[#This Row],[Subtotal]]&gt;140,0.07,0)</f>
        <v>13.998600000000001</v>
      </c>
      <c r="I59" s="2">
        <f>Orders[[#This Row],[Subtotal]]+Orders[[#This Row],[TaxFee]]+Orders[[#This Row],[ShipFee]]-Orders[[#This Row],[Discount]]</f>
        <v>201.77981999999997</v>
      </c>
      <c r="J59" t="s">
        <v>1826</v>
      </c>
      <c r="K59" t="s">
        <v>1465</v>
      </c>
      <c r="L59" s="2" t="str">
        <f>INDEX(ShipAddress[AddressId],MATCH(Orders[[#This Row],[CusId]],ShipAddress[CusId],0))</f>
        <v>A-055</v>
      </c>
      <c r="M59" s="2" t="str" cm="1">
        <f t="array" ref="M59">IF((MATCH(Orders[[#This Row],[AddressId]],
_xlfn._xlws.FILTER(ShipAddress[AddressId],ShipAddress[CusId]=Orders[[#This Row],[CusId]], "No Address, Invalid Customer"),0))=1,
"Valid","Invalid")</f>
        <v>Valid</v>
      </c>
      <c r="N59" s="3">
        <f>YEAR(Orders[[#This Row],[OrderDate]])</f>
        <v>2023</v>
      </c>
      <c r="O59">
        <f>MONTH(Orders[[#This Row],[OrderDate]])</f>
        <v>9</v>
      </c>
    </row>
    <row r="60" spans="1:15" x14ac:dyDescent="0.4">
      <c r="A60" t="s">
        <v>861</v>
      </c>
      <c r="B60" t="s">
        <v>558</v>
      </c>
      <c r="C60" s="7">
        <v>45339</v>
      </c>
      <c r="D60">
        <f>SUMIFS(OrderDetails[Quantity],OrderDetails[OrderId],Orders[[#This Row],[OrderId]])</f>
        <v>2</v>
      </c>
      <c r="E60" s="2">
        <f>SUMIFS(OrderDetails[TotalPrice],OrderDetails[OrderId],Orders[[#This Row],[OrderId]])</f>
        <v>79.98</v>
      </c>
      <c r="F60" s="2">
        <f>Orders[[#This Row],[Subtotal]]*TaxFee</f>
        <v>6.3184200000000006</v>
      </c>
      <c r="G60" s="2">
        <f>Orders[[#This Row],[Subtotal]]*IF(Orders[[#This Row],[Subtotal]]&gt;75,0,ShipFee)</f>
        <v>0</v>
      </c>
      <c r="H60" s="2">
        <f>Orders[[#This Row],[Subtotal]]*IF(Orders[[#This Row],[Subtotal]]&gt;140,0.07,0)</f>
        <v>0</v>
      </c>
      <c r="I60" s="2">
        <f>Orders[[#This Row],[Subtotal]]+Orders[[#This Row],[TaxFee]]+Orders[[#This Row],[ShipFee]]-Orders[[#This Row],[Discount]]</f>
        <v>86.298420000000007</v>
      </c>
      <c r="J60" t="s">
        <v>1671</v>
      </c>
      <c r="K60" t="s">
        <v>1482</v>
      </c>
      <c r="L60" s="2" t="str">
        <f>INDEX(ShipAddress[AddressId],MATCH(Orders[[#This Row],[CusId]],ShipAddress[CusId],0))</f>
        <v>A-050</v>
      </c>
      <c r="M60" s="2" t="str" cm="1">
        <f t="array" ref="M60">IF((MATCH(Orders[[#This Row],[AddressId]],
_xlfn._xlws.FILTER(ShipAddress[AddressId],ShipAddress[CusId]=Orders[[#This Row],[CusId]], "No Address, Invalid Customer"),0))=1,
"Valid","Invalid")</f>
        <v>Valid</v>
      </c>
      <c r="N60" s="3">
        <f>YEAR(Orders[[#This Row],[OrderDate]])</f>
        <v>2024</v>
      </c>
      <c r="O60">
        <f>MONTH(Orders[[#This Row],[OrderDate]])</f>
        <v>2</v>
      </c>
    </row>
    <row r="61" spans="1:15" x14ac:dyDescent="0.4">
      <c r="A61" t="s">
        <v>862</v>
      </c>
      <c r="B61" t="s">
        <v>506</v>
      </c>
      <c r="C61" s="7">
        <v>45059</v>
      </c>
      <c r="D61">
        <f>SUMIFS(OrderDetails[Quantity],OrderDetails[OrderId],Orders[[#This Row],[OrderId]])</f>
        <v>2</v>
      </c>
      <c r="E61" s="2">
        <f>SUMIFS(OrderDetails[TotalPrice],OrderDetails[OrderId],Orders[[#This Row],[OrderId]])</f>
        <v>79.98</v>
      </c>
      <c r="F61" s="2">
        <f>Orders[[#This Row],[Subtotal]]*TaxFee</f>
        <v>6.3184200000000006</v>
      </c>
      <c r="G61" s="2">
        <f>Orders[[#This Row],[Subtotal]]*IF(Orders[[#This Row],[Subtotal]]&gt;75,0,ShipFee)</f>
        <v>0</v>
      </c>
      <c r="H61" s="2">
        <f>Orders[[#This Row],[Subtotal]]*IF(Orders[[#This Row],[Subtotal]]&gt;140,0.07,0)</f>
        <v>0</v>
      </c>
      <c r="I61" s="2">
        <f>Orders[[#This Row],[Subtotal]]+Orders[[#This Row],[TaxFee]]+Orders[[#This Row],[ShipFee]]-Orders[[#This Row],[Discount]]</f>
        <v>86.298420000000007</v>
      </c>
      <c r="J61" t="s">
        <v>1792</v>
      </c>
      <c r="K61" t="s">
        <v>1557</v>
      </c>
      <c r="L61" s="2" t="str">
        <f>INDEX(ShipAddress[AddressId],MATCH(Orders[[#This Row],[CusId]],ShipAddress[CusId],0))</f>
        <v>A-009</v>
      </c>
      <c r="M61" s="2" t="str" cm="1">
        <f t="array" ref="M61">IF((MATCH(Orders[[#This Row],[AddressId]],
_xlfn._xlws.FILTER(ShipAddress[AddressId],ShipAddress[CusId]=Orders[[#This Row],[CusId]], "No Address, Invalid Customer"),0))=1,
"Valid","Invalid")</f>
        <v>Valid</v>
      </c>
      <c r="N61" s="3">
        <f>YEAR(Orders[[#This Row],[OrderDate]])</f>
        <v>2023</v>
      </c>
      <c r="O61">
        <f>MONTH(Orders[[#This Row],[OrderDate]])</f>
        <v>5</v>
      </c>
    </row>
    <row r="62" spans="1:15" x14ac:dyDescent="0.4">
      <c r="A62" t="s">
        <v>863</v>
      </c>
      <c r="B62" t="s">
        <v>514</v>
      </c>
      <c r="C62" s="7">
        <v>45378</v>
      </c>
      <c r="D62">
        <f>SUMIFS(OrderDetails[Quantity],OrderDetails[OrderId],Orders[[#This Row],[OrderId]])</f>
        <v>1</v>
      </c>
      <c r="E62" s="2">
        <f>SUMIFS(OrderDetails[TotalPrice],OrderDetails[OrderId],Orders[[#This Row],[OrderId]])</f>
        <v>59.99</v>
      </c>
      <c r="F62" s="2">
        <f>Orders[[#This Row],[Subtotal]]*TaxFee</f>
        <v>4.7392099999999999</v>
      </c>
      <c r="G62" s="2">
        <f>Orders[[#This Row],[Subtotal]]*IF(Orders[[#This Row],[Subtotal]]&gt;75,0,ShipFee)</f>
        <v>9.3584399999999999</v>
      </c>
      <c r="H62" s="2">
        <f>Orders[[#This Row],[Subtotal]]*IF(Orders[[#This Row],[Subtotal]]&gt;140,0.07,0)</f>
        <v>0</v>
      </c>
      <c r="I62" s="2">
        <f>Orders[[#This Row],[Subtotal]]+Orders[[#This Row],[TaxFee]]+Orders[[#This Row],[ShipFee]]-Orders[[#This Row],[Discount]]</f>
        <v>74.087649999999996</v>
      </c>
      <c r="J62" t="s">
        <v>1638</v>
      </c>
      <c r="K62" t="s">
        <v>1401</v>
      </c>
      <c r="L62" s="2" t="str">
        <f>INDEX(ShipAddress[AddressId],MATCH(Orders[[#This Row],[CusId]],ShipAddress[CusId],0))</f>
        <v>A-057</v>
      </c>
      <c r="M62" s="2" t="str" cm="1">
        <f t="array" ref="M62">IF((MATCH(Orders[[#This Row],[AddressId]],
_xlfn._xlws.FILTER(ShipAddress[AddressId],ShipAddress[CusId]=Orders[[#This Row],[CusId]], "No Address, Invalid Customer"),0))=1,
"Valid","Invalid")</f>
        <v>Valid</v>
      </c>
      <c r="N62" s="3">
        <f>YEAR(Orders[[#This Row],[OrderDate]])</f>
        <v>2024</v>
      </c>
      <c r="O62">
        <f>MONTH(Orders[[#This Row],[OrderDate]])</f>
        <v>3</v>
      </c>
    </row>
    <row r="63" spans="1:15" x14ac:dyDescent="0.4">
      <c r="A63" t="s">
        <v>864</v>
      </c>
      <c r="B63" t="s">
        <v>540</v>
      </c>
      <c r="C63" s="7">
        <v>45168</v>
      </c>
      <c r="D63">
        <f>SUMIFS(OrderDetails[Quantity],OrderDetails[OrderId],Orders[[#This Row],[OrderId]])</f>
        <v>4</v>
      </c>
      <c r="E63" s="2">
        <f>SUMIFS(OrderDetails[TotalPrice],OrderDetails[OrderId],Orders[[#This Row],[OrderId]])</f>
        <v>105.96000000000001</v>
      </c>
      <c r="F63" s="2">
        <f>Orders[[#This Row],[Subtotal]]*TaxFee</f>
        <v>8.3708400000000012</v>
      </c>
      <c r="G63" s="2">
        <f>Orders[[#This Row],[Subtotal]]*IF(Orders[[#This Row],[Subtotal]]&gt;75,0,ShipFee)</f>
        <v>0</v>
      </c>
      <c r="H63" s="2">
        <f>Orders[[#This Row],[Subtotal]]*IF(Orders[[#This Row],[Subtotal]]&gt;140,0.07,0)</f>
        <v>0</v>
      </c>
      <c r="I63" s="2">
        <f>Orders[[#This Row],[Subtotal]]+Orders[[#This Row],[TaxFee]]+Orders[[#This Row],[ShipFee]]-Orders[[#This Row],[Discount]]</f>
        <v>114.33084000000001</v>
      </c>
      <c r="J63" t="s">
        <v>1650</v>
      </c>
      <c r="K63" t="s">
        <v>1452</v>
      </c>
      <c r="L63" s="2" t="str">
        <f>INDEX(ShipAddress[AddressId],MATCH(Orders[[#This Row],[CusId]],ShipAddress[CusId],0))</f>
        <v>A-063</v>
      </c>
      <c r="M63" s="2" t="str" cm="1">
        <f t="array" ref="M63">IF((MATCH(Orders[[#This Row],[AddressId]],
_xlfn._xlws.FILTER(ShipAddress[AddressId],ShipAddress[CusId]=Orders[[#This Row],[CusId]], "No Address, Invalid Customer"),0))=1,
"Valid","Invalid")</f>
        <v>Valid</v>
      </c>
      <c r="N63" s="3">
        <f>YEAR(Orders[[#This Row],[OrderDate]])</f>
        <v>2023</v>
      </c>
      <c r="O63">
        <f>MONTH(Orders[[#This Row],[OrderDate]])</f>
        <v>8</v>
      </c>
    </row>
    <row r="64" spans="1:15" x14ac:dyDescent="0.4">
      <c r="A64" t="s">
        <v>865</v>
      </c>
      <c r="B64" t="s">
        <v>504</v>
      </c>
      <c r="C64" s="7">
        <v>45213</v>
      </c>
      <c r="D64">
        <f>SUMIFS(OrderDetails[Quantity],OrderDetails[OrderId],Orders[[#This Row],[OrderId]])</f>
        <v>2</v>
      </c>
      <c r="E64" s="2">
        <f>SUMIFS(OrderDetails[TotalPrice],OrderDetails[OrderId],Orders[[#This Row],[OrderId]])</f>
        <v>129.97999999999999</v>
      </c>
      <c r="F64" s="2">
        <f>Orders[[#This Row],[Subtotal]]*TaxFee</f>
        <v>10.268419999999999</v>
      </c>
      <c r="G64" s="2">
        <f>Orders[[#This Row],[Subtotal]]*IF(Orders[[#This Row],[Subtotal]]&gt;75,0,ShipFee)</f>
        <v>0</v>
      </c>
      <c r="H64" s="2">
        <f>Orders[[#This Row],[Subtotal]]*IF(Orders[[#This Row],[Subtotal]]&gt;140,0.07,0)</f>
        <v>0</v>
      </c>
      <c r="I64" s="2">
        <f>Orders[[#This Row],[Subtotal]]+Orders[[#This Row],[TaxFee]]+Orders[[#This Row],[ShipFee]]-Orders[[#This Row],[Discount]]</f>
        <v>140.24841999999998</v>
      </c>
      <c r="J64" t="s">
        <v>1781</v>
      </c>
      <c r="K64" t="s">
        <v>1453</v>
      </c>
      <c r="L64" s="2" t="str">
        <f>INDEX(ShipAddress[AddressId],MATCH(Orders[[#This Row],[CusId]],ShipAddress[CusId],0))</f>
        <v>A-058</v>
      </c>
      <c r="M64" s="2" t="str" cm="1">
        <f t="array" ref="M64">IF((MATCH(Orders[[#This Row],[AddressId]],
_xlfn._xlws.FILTER(ShipAddress[AddressId],ShipAddress[CusId]=Orders[[#This Row],[CusId]], "No Address, Invalid Customer"),0))=1,
"Valid","Invalid")</f>
        <v>Valid</v>
      </c>
      <c r="N64" s="3">
        <f>YEAR(Orders[[#This Row],[OrderDate]])</f>
        <v>2023</v>
      </c>
      <c r="O64">
        <f>MONTH(Orders[[#This Row],[OrderDate]])</f>
        <v>10</v>
      </c>
    </row>
    <row r="65" spans="1:15" x14ac:dyDescent="0.4">
      <c r="A65" t="s">
        <v>866</v>
      </c>
      <c r="B65" t="s">
        <v>571</v>
      </c>
      <c r="C65" s="7">
        <v>45110</v>
      </c>
      <c r="D65">
        <f>SUMIFS(OrderDetails[Quantity],OrderDetails[OrderId],Orders[[#This Row],[OrderId]])</f>
        <v>3</v>
      </c>
      <c r="E65" s="2">
        <f>SUMIFS(OrderDetails[TotalPrice],OrderDetails[OrderId],Orders[[#This Row],[OrderId]])</f>
        <v>339.96999999999997</v>
      </c>
      <c r="F65" s="2">
        <f>Orders[[#This Row],[Subtotal]]*TaxFee</f>
        <v>26.857629999999997</v>
      </c>
      <c r="G65" s="2">
        <f>Orders[[#This Row],[Subtotal]]*IF(Orders[[#This Row],[Subtotal]]&gt;75,0,ShipFee)</f>
        <v>0</v>
      </c>
      <c r="H65" s="2">
        <f>Orders[[#This Row],[Subtotal]]*IF(Orders[[#This Row],[Subtotal]]&gt;140,0.07,0)</f>
        <v>23.797899999999998</v>
      </c>
      <c r="I65" s="2">
        <f>Orders[[#This Row],[Subtotal]]+Orders[[#This Row],[TaxFee]]+Orders[[#This Row],[ShipFee]]-Orders[[#This Row],[Discount]]</f>
        <v>343.02972999999997</v>
      </c>
      <c r="J65" t="s">
        <v>1828</v>
      </c>
      <c r="K65" t="s">
        <v>1405</v>
      </c>
      <c r="L65" s="2" t="str">
        <f>INDEX(ShipAddress[AddressId],MATCH(Orders[[#This Row],[CusId]],ShipAddress[CusId],0))</f>
        <v>A-039</v>
      </c>
      <c r="M65" s="2" t="str" cm="1">
        <f t="array" ref="M65">IF((MATCH(Orders[[#This Row],[AddressId]],
_xlfn._xlws.FILTER(ShipAddress[AddressId],ShipAddress[CusId]=Orders[[#This Row],[CusId]], "No Address, Invalid Customer"),0))=1,
"Valid","Invalid")</f>
        <v>Valid</v>
      </c>
      <c r="N65" s="3">
        <f>YEAR(Orders[[#This Row],[OrderDate]])</f>
        <v>2023</v>
      </c>
      <c r="O65">
        <f>MONTH(Orders[[#This Row],[OrderDate]])</f>
        <v>7</v>
      </c>
    </row>
    <row r="66" spans="1:15" x14ac:dyDescent="0.4">
      <c r="A66" t="s">
        <v>867</v>
      </c>
      <c r="B66" t="s">
        <v>557</v>
      </c>
      <c r="C66" s="7">
        <v>45254</v>
      </c>
      <c r="D66">
        <f>SUMIFS(OrderDetails[Quantity],OrderDetails[OrderId],Orders[[#This Row],[OrderId]])</f>
        <v>2</v>
      </c>
      <c r="E66" s="2">
        <f>SUMIFS(OrderDetails[TotalPrice],OrderDetails[OrderId],Orders[[#This Row],[OrderId]])</f>
        <v>44.98</v>
      </c>
      <c r="F66" s="2">
        <f>Orders[[#This Row],[Subtotal]]*TaxFee</f>
        <v>3.5534199999999996</v>
      </c>
      <c r="G66" s="2">
        <f>Orders[[#This Row],[Subtotal]]*IF(Orders[[#This Row],[Subtotal]]&gt;75,0,ShipFee)</f>
        <v>7.0168799999999996</v>
      </c>
      <c r="H66" s="2">
        <f>Orders[[#This Row],[Subtotal]]*IF(Orders[[#This Row],[Subtotal]]&gt;140,0.07,0)</f>
        <v>0</v>
      </c>
      <c r="I66" s="2">
        <f>Orders[[#This Row],[Subtotal]]+Orders[[#This Row],[TaxFee]]+Orders[[#This Row],[ShipFee]]-Orders[[#This Row],[Discount]]</f>
        <v>55.5503</v>
      </c>
      <c r="J66" t="s">
        <v>1809</v>
      </c>
      <c r="K66" t="s">
        <v>1566</v>
      </c>
      <c r="L66" s="2" t="str">
        <f>INDEX(ShipAddress[AddressId],MATCH(Orders[[#This Row],[CusId]],ShipAddress[CusId],0))</f>
        <v>A-047</v>
      </c>
      <c r="M66" s="2" t="str" cm="1">
        <f t="array" ref="M66">IF((MATCH(Orders[[#This Row],[AddressId]],
_xlfn._xlws.FILTER(ShipAddress[AddressId],ShipAddress[CusId]=Orders[[#This Row],[CusId]], "No Address, Invalid Customer"),0))=1,
"Valid","Invalid")</f>
        <v>Valid</v>
      </c>
      <c r="N66" s="3">
        <f>YEAR(Orders[[#This Row],[OrderDate]])</f>
        <v>2023</v>
      </c>
      <c r="O66">
        <f>MONTH(Orders[[#This Row],[OrderDate]])</f>
        <v>11</v>
      </c>
    </row>
    <row r="67" spans="1:15" x14ac:dyDescent="0.4">
      <c r="A67" t="s">
        <v>868</v>
      </c>
      <c r="B67" t="s">
        <v>563</v>
      </c>
      <c r="C67" s="7">
        <v>45069</v>
      </c>
      <c r="D67">
        <f>SUMIFS(OrderDetails[Quantity],OrderDetails[OrderId],Orders[[#This Row],[OrderId]])</f>
        <v>1</v>
      </c>
      <c r="E67" s="2">
        <f>SUMIFS(OrderDetails[TotalPrice],OrderDetails[OrderId],Orders[[#This Row],[OrderId]])</f>
        <v>49.99</v>
      </c>
      <c r="F67" s="2">
        <f>Orders[[#This Row],[Subtotal]]*TaxFee</f>
        <v>3.9492100000000003</v>
      </c>
      <c r="G67" s="2">
        <f>Orders[[#This Row],[Subtotal]]*IF(Orders[[#This Row],[Subtotal]]&gt;75,0,ShipFee)</f>
        <v>7.7984400000000003</v>
      </c>
      <c r="H67" s="2">
        <f>Orders[[#This Row],[Subtotal]]*IF(Orders[[#This Row],[Subtotal]]&gt;140,0.07,0)</f>
        <v>0</v>
      </c>
      <c r="I67" s="2">
        <f>Orders[[#This Row],[Subtotal]]+Orders[[#This Row],[TaxFee]]+Orders[[#This Row],[ShipFee]]-Orders[[#This Row],[Discount]]</f>
        <v>61.737650000000002</v>
      </c>
      <c r="J67" t="s">
        <v>1745</v>
      </c>
      <c r="K67" t="s">
        <v>1612</v>
      </c>
      <c r="L67" s="2" t="str">
        <f>INDEX(ShipAddress[AddressId],MATCH(Orders[[#This Row],[CusId]],ShipAddress[CusId],0))</f>
        <v>A-007</v>
      </c>
      <c r="M67" s="2" t="str" cm="1">
        <f t="array" ref="M67">IF((MATCH(Orders[[#This Row],[AddressId]],
_xlfn._xlws.FILTER(ShipAddress[AddressId],ShipAddress[CusId]=Orders[[#This Row],[CusId]], "No Address, Invalid Customer"),0))=1,
"Valid","Invalid")</f>
        <v>Valid</v>
      </c>
      <c r="N67" s="3">
        <f>YEAR(Orders[[#This Row],[OrderDate]])</f>
        <v>2023</v>
      </c>
      <c r="O67">
        <f>MONTH(Orders[[#This Row],[OrderDate]])</f>
        <v>5</v>
      </c>
    </row>
    <row r="68" spans="1:15" x14ac:dyDescent="0.4">
      <c r="A68" t="s">
        <v>869</v>
      </c>
      <c r="B68" t="s">
        <v>547</v>
      </c>
      <c r="C68" s="7">
        <v>45188</v>
      </c>
      <c r="D68">
        <f>SUMIFS(OrderDetails[Quantity],OrderDetails[OrderId],Orders[[#This Row],[OrderId]])</f>
        <v>1</v>
      </c>
      <c r="E68" s="2">
        <f>SUMIFS(OrderDetails[TotalPrice],OrderDetails[OrderId],Orders[[#This Row],[OrderId]])</f>
        <v>129.99</v>
      </c>
      <c r="F68" s="2">
        <f>Orders[[#This Row],[Subtotal]]*TaxFee</f>
        <v>10.269210000000001</v>
      </c>
      <c r="G68" s="2">
        <f>Orders[[#This Row],[Subtotal]]*IF(Orders[[#This Row],[Subtotal]]&gt;75,0,ShipFee)</f>
        <v>0</v>
      </c>
      <c r="H68" s="2">
        <f>Orders[[#This Row],[Subtotal]]*IF(Orders[[#This Row],[Subtotal]]&gt;140,0.07,0)</f>
        <v>0</v>
      </c>
      <c r="I68" s="2">
        <f>Orders[[#This Row],[Subtotal]]+Orders[[#This Row],[TaxFee]]+Orders[[#This Row],[ShipFee]]-Orders[[#This Row],[Discount]]</f>
        <v>140.25921</v>
      </c>
      <c r="J68" t="s">
        <v>1851</v>
      </c>
      <c r="K68" t="s">
        <v>1599</v>
      </c>
      <c r="L68" s="2" t="str">
        <f>INDEX(ShipAddress[AddressId],MATCH(Orders[[#This Row],[CusId]],ShipAddress[CusId],0))</f>
        <v>A-062</v>
      </c>
      <c r="M68" s="2" t="str" cm="1">
        <f t="array" ref="M68">IF((MATCH(Orders[[#This Row],[AddressId]],
_xlfn._xlws.FILTER(ShipAddress[AddressId],ShipAddress[CusId]=Orders[[#This Row],[CusId]], "No Address, Invalid Customer"),0))=1,
"Valid","Invalid")</f>
        <v>Valid</v>
      </c>
      <c r="N68" s="3">
        <f>YEAR(Orders[[#This Row],[OrderDate]])</f>
        <v>2023</v>
      </c>
      <c r="O68">
        <f>MONTH(Orders[[#This Row],[OrderDate]])</f>
        <v>9</v>
      </c>
    </row>
    <row r="69" spans="1:15" x14ac:dyDescent="0.4">
      <c r="A69" t="s">
        <v>870</v>
      </c>
      <c r="B69" t="s">
        <v>569</v>
      </c>
      <c r="C69" s="7">
        <v>45352</v>
      </c>
      <c r="D69">
        <f>SUMIFS(OrderDetails[Quantity],OrderDetails[OrderId],Orders[[#This Row],[OrderId]])</f>
        <v>4</v>
      </c>
      <c r="E69" s="2">
        <f>SUMIFS(OrderDetails[TotalPrice],OrderDetails[OrderId],Orders[[#This Row],[OrderId]])</f>
        <v>129.96</v>
      </c>
      <c r="F69" s="2">
        <f>Orders[[#This Row],[Subtotal]]*TaxFee</f>
        <v>10.26684</v>
      </c>
      <c r="G69" s="2">
        <f>Orders[[#This Row],[Subtotal]]*IF(Orders[[#This Row],[Subtotal]]&gt;75,0,ShipFee)</f>
        <v>0</v>
      </c>
      <c r="H69" s="2">
        <f>Orders[[#This Row],[Subtotal]]*IF(Orders[[#This Row],[Subtotal]]&gt;140,0.07,0)</f>
        <v>0</v>
      </c>
      <c r="I69" s="2">
        <f>Orders[[#This Row],[Subtotal]]+Orders[[#This Row],[TaxFee]]+Orders[[#This Row],[ShipFee]]-Orders[[#This Row],[Discount]]</f>
        <v>140.22684000000001</v>
      </c>
      <c r="J69" t="s">
        <v>1862</v>
      </c>
      <c r="K69" t="s">
        <v>1589</v>
      </c>
      <c r="L69" s="2" t="str">
        <f>INDEX(ShipAddress[AddressId],MATCH(Orders[[#This Row],[CusId]],ShipAddress[CusId],0))</f>
        <v>A-093</v>
      </c>
      <c r="M69" s="2" t="str" cm="1">
        <f t="array" ref="M69">IF((MATCH(Orders[[#This Row],[AddressId]],
_xlfn._xlws.FILTER(ShipAddress[AddressId],ShipAddress[CusId]=Orders[[#This Row],[CusId]], "No Address, Invalid Customer"),0))=1,
"Valid","Invalid")</f>
        <v>Valid</v>
      </c>
      <c r="N69" s="3">
        <f>YEAR(Orders[[#This Row],[OrderDate]])</f>
        <v>2024</v>
      </c>
      <c r="O69">
        <f>MONTH(Orders[[#This Row],[OrderDate]])</f>
        <v>3</v>
      </c>
    </row>
    <row r="70" spans="1:15" x14ac:dyDescent="0.4">
      <c r="A70" t="s">
        <v>871</v>
      </c>
      <c r="B70" t="s">
        <v>542</v>
      </c>
      <c r="C70" s="7">
        <v>45293</v>
      </c>
      <c r="D70">
        <f>SUMIFS(OrderDetails[Quantity],OrderDetails[OrderId],Orders[[#This Row],[OrderId]])</f>
        <v>2</v>
      </c>
      <c r="E70" s="2">
        <f>SUMIFS(OrderDetails[TotalPrice],OrderDetails[OrderId],Orders[[#This Row],[OrderId]])</f>
        <v>29.98</v>
      </c>
      <c r="F70" s="2">
        <f>Orders[[#This Row],[Subtotal]]*TaxFee</f>
        <v>2.36842</v>
      </c>
      <c r="G70" s="2">
        <f>Orders[[#This Row],[Subtotal]]*IF(Orders[[#This Row],[Subtotal]]&gt;75,0,ShipFee)</f>
        <v>4.6768799999999997</v>
      </c>
      <c r="H70" s="2">
        <f>Orders[[#This Row],[Subtotal]]*IF(Orders[[#This Row],[Subtotal]]&gt;140,0.07,0)</f>
        <v>0</v>
      </c>
      <c r="I70" s="2">
        <f>Orders[[#This Row],[Subtotal]]+Orders[[#This Row],[TaxFee]]+Orders[[#This Row],[ShipFee]]-Orders[[#This Row],[Discount]]</f>
        <v>37.025299999999994</v>
      </c>
      <c r="J70" t="s">
        <v>1782</v>
      </c>
      <c r="K70" t="s">
        <v>1390</v>
      </c>
      <c r="L70" s="2" t="str">
        <f>INDEX(ShipAddress[AddressId],MATCH(Orders[[#This Row],[CusId]],ShipAddress[CusId],0))</f>
        <v>A-071</v>
      </c>
      <c r="M70" s="2" t="str" cm="1">
        <f t="array" ref="M70">IF((MATCH(Orders[[#This Row],[AddressId]],
_xlfn._xlws.FILTER(ShipAddress[AddressId],ShipAddress[CusId]=Orders[[#This Row],[CusId]], "No Address, Invalid Customer"),0))=1,
"Valid","Invalid")</f>
        <v>Valid</v>
      </c>
      <c r="N70" s="3">
        <f>YEAR(Orders[[#This Row],[OrderDate]])</f>
        <v>2024</v>
      </c>
      <c r="O70">
        <f>MONTH(Orders[[#This Row],[OrderDate]])</f>
        <v>1</v>
      </c>
    </row>
    <row r="71" spans="1:15" x14ac:dyDescent="0.4">
      <c r="A71" t="s">
        <v>872</v>
      </c>
      <c r="B71" t="s">
        <v>504</v>
      </c>
      <c r="C71" s="7">
        <v>45156</v>
      </c>
      <c r="D71">
        <f>SUMIFS(OrderDetails[Quantity],OrderDetails[OrderId],Orders[[#This Row],[OrderId]])</f>
        <v>1</v>
      </c>
      <c r="E71" s="2">
        <f>SUMIFS(OrderDetails[TotalPrice],OrderDetails[OrderId],Orders[[#This Row],[OrderId]])</f>
        <v>29.99</v>
      </c>
      <c r="F71" s="2">
        <f>Orders[[#This Row],[Subtotal]]*TaxFee</f>
        <v>2.3692099999999998</v>
      </c>
      <c r="G71" s="2">
        <f>Orders[[#This Row],[Subtotal]]*IF(Orders[[#This Row],[Subtotal]]&gt;75,0,ShipFee)</f>
        <v>4.6784400000000002</v>
      </c>
      <c r="H71" s="2">
        <f>Orders[[#This Row],[Subtotal]]*IF(Orders[[#This Row],[Subtotal]]&gt;140,0.07,0)</f>
        <v>0</v>
      </c>
      <c r="I71" s="2">
        <f>Orders[[#This Row],[Subtotal]]+Orders[[#This Row],[TaxFee]]+Orders[[#This Row],[ShipFee]]-Orders[[#This Row],[Discount]]</f>
        <v>37.037649999999999</v>
      </c>
      <c r="J71" t="s">
        <v>1644</v>
      </c>
      <c r="K71" t="s">
        <v>1417</v>
      </c>
      <c r="L71" s="2" t="str">
        <f>INDEX(ShipAddress[AddressId],MATCH(Orders[[#This Row],[CusId]],ShipAddress[CusId],0))</f>
        <v>A-058</v>
      </c>
      <c r="M71" s="2" t="str" cm="1">
        <f t="array" ref="M71">IF((MATCH(Orders[[#This Row],[AddressId]],
_xlfn._xlws.FILTER(ShipAddress[AddressId],ShipAddress[CusId]=Orders[[#This Row],[CusId]], "No Address, Invalid Customer"),0))=1,
"Valid","Invalid")</f>
        <v>Valid</v>
      </c>
      <c r="N71" s="3">
        <f>YEAR(Orders[[#This Row],[OrderDate]])</f>
        <v>2023</v>
      </c>
      <c r="O71">
        <f>MONTH(Orders[[#This Row],[OrderDate]])</f>
        <v>8</v>
      </c>
    </row>
    <row r="72" spans="1:15" x14ac:dyDescent="0.4">
      <c r="A72" t="s">
        <v>873</v>
      </c>
      <c r="B72" t="s">
        <v>576</v>
      </c>
      <c r="C72" s="7">
        <v>45330</v>
      </c>
      <c r="D72">
        <f>SUMIFS(OrderDetails[Quantity],OrderDetails[OrderId],Orders[[#This Row],[OrderId]])</f>
        <v>2</v>
      </c>
      <c r="E72" s="2">
        <f>SUMIFS(OrderDetails[TotalPrice],OrderDetails[OrderId],Orders[[#This Row],[OrderId]])</f>
        <v>159.97999999999999</v>
      </c>
      <c r="F72" s="2">
        <f>Orders[[#This Row],[Subtotal]]*TaxFee</f>
        <v>12.63842</v>
      </c>
      <c r="G72" s="2">
        <f>Orders[[#This Row],[Subtotal]]*IF(Orders[[#This Row],[Subtotal]]&gt;75,0,ShipFee)</f>
        <v>0</v>
      </c>
      <c r="H72" s="2">
        <f>Orders[[#This Row],[Subtotal]]*IF(Orders[[#This Row],[Subtotal]]&gt;140,0.07,0)</f>
        <v>11.198600000000001</v>
      </c>
      <c r="I72" s="2">
        <f>Orders[[#This Row],[Subtotal]]+Orders[[#This Row],[TaxFee]]+Orders[[#This Row],[ShipFee]]-Orders[[#This Row],[Discount]]</f>
        <v>161.41981999999999</v>
      </c>
      <c r="J72" t="s">
        <v>1681</v>
      </c>
      <c r="K72" t="s">
        <v>1497</v>
      </c>
      <c r="L72" s="2" t="str">
        <f>INDEX(ShipAddress[AddressId],MATCH(Orders[[#This Row],[CusId]],ShipAddress[CusId],0))</f>
        <v>A-061</v>
      </c>
      <c r="M72" s="2" t="str" cm="1">
        <f t="array" ref="M72">IF((MATCH(Orders[[#This Row],[AddressId]],
_xlfn._xlws.FILTER(ShipAddress[AddressId],ShipAddress[CusId]=Orders[[#This Row],[CusId]], "No Address, Invalid Customer"),0))=1,
"Valid","Invalid")</f>
        <v>Valid</v>
      </c>
      <c r="N72" s="3">
        <f>YEAR(Orders[[#This Row],[OrderDate]])</f>
        <v>2024</v>
      </c>
      <c r="O72">
        <f>MONTH(Orders[[#This Row],[OrderDate]])</f>
        <v>2</v>
      </c>
    </row>
    <row r="73" spans="1:15" x14ac:dyDescent="0.4">
      <c r="A73" t="s">
        <v>874</v>
      </c>
      <c r="B73" t="s">
        <v>506</v>
      </c>
      <c r="C73" s="7">
        <v>45201</v>
      </c>
      <c r="D73">
        <f>SUMIFS(OrderDetails[Quantity],OrderDetails[OrderId],Orders[[#This Row],[OrderId]])</f>
        <v>2</v>
      </c>
      <c r="E73" s="2">
        <f>SUMIFS(OrderDetails[TotalPrice],OrderDetails[OrderId],Orders[[#This Row],[OrderId]])</f>
        <v>104.97999999999999</v>
      </c>
      <c r="F73" s="2">
        <f>Orders[[#This Row],[Subtotal]]*TaxFee</f>
        <v>8.2934199999999993</v>
      </c>
      <c r="G73" s="2">
        <f>Orders[[#This Row],[Subtotal]]*IF(Orders[[#This Row],[Subtotal]]&gt;75,0,ShipFee)</f>
        <v>0</v>
      </c>
      <c r="H73" s="2">
        <f>Orders[[#This Row],[Subtotal]]*IF(Orders[[#This Row],[Subtotal]]&gt;140,0.07,0)</f>
        <v>0</v>
      </c>
      <c r="I73" s="2">
        <f>Orders[[#This Row],[Subtotal]]+Orders[[#This Row],[TaxFee]]+Orders[[#This Row],[ShipFee]]-Orders[[#This Row],[Discount]]</f>
        <v>113.27341999999999</v>
      </c>
      <c r="J73" t="s">
        <v>1654</v>
      </c>
      <c r="K73" t="s">
        <v>1416</v>
      </c>
      <c r="L73" s="2" t="str">
        <f>INDEX(ShipAddress[AddressId],MATCH(Orders[[#This Row],[CusId]],ShipAddress[CusId],0))</f>
        <v>A-009</v>
      </c>
      <c r="M73" s="2" t="str" cm="1">
        <f t="array" ref="M73">IF((MATCH(Orders[[#This Row],[AddressId]],
_xlfn._xlws.FILTER(ShipAddress[AddressId],ShipAddress[CusId]=Orders[[#This Row],[CusId]], "No Address, Invalid Customer"),0))=1,
"Valid","Invalid")</f>
        <v>Valid</v>
      </c>
      <c r="N73" s="3">
        <f>YEAR(Orders[[#This Row],[OrderDate]])</f>
        <v>2023</v>
      </c>
      <c r="O73">
        <f>MONTH(Orders[[#This Row],[OrderDate]])</f>
        <v>10</v>
      </c>
    </row>
    <row r="74" spans="1:15" x14ac:dyDescent="0.4">
      <c r="A74" t="s">
        <v>875</v>
      </c>
      <c r="B74" t="s">
        <v>505</v>
      </c>
      <c r="C74" s="7">
        <v>45092</v>
      </c>
      <c r="D74">
        <f>SUMIFS(OrderDetails[Quantity],OrderDetails[OrderId],Orders[[#This Row],[OrderId]])</f>
        <v>2</v>
      </c>
      <c r="E74" s="2">
        <f>SUMIFS(OrderDetails[TotalPrice],OrderDetails[OrderId],Orders[[#This Row],[OrderId]])</f>
        <v>59.98</v>
      </c>
      <c r="F74" s="2">
        <f>Orders[[#This Row],[Subtotal]]*TaxFee</f>
        <v>4.7384199999999996</v>
      </c>
      <c r="G74" s="2">
        <f>Orders[[#This Row],[Subtotal]]*IF(Orders[[#This Row],[Subtotal]]&gt;75,0,ShipFee)</f>
        <v>9.3568800000000003</v>
      </c>
      <c r="H74" s="2">
        <f>Orders[[#This Row],[Subtotal]]*IF(Orders[[#This Row],[Subtotal]]&gt;140,0.07,0)</f>
        <v>0</v>
      </c>
      <c r="I74" s="2">
        <f>Orders[[#This Row],[Subtotal]]+Orders[[#This Row],[TaxFee]]+Orders[[#This Row],[ShipFee]]-Orders[[#This Row],[Discount]]</f>
        <v>74.075299999999999</v>
      </c>
      <c r="J74" t="s">
        <v>1854</v>
      </c>
      <c r="K74" t="s">
        <v>1397</v>
      </c>
      <c r="L74" s="2" t="str">
        <f>INDEX(ShipAddress[AddressId],MATCH(Orders[[#This Row],[CusId]],ShipAddress[CusId],0))</f>
        <v>A-029</v>
      </c>
      <c r="M74" s="2" t="str" cm="1">
        <f t="array" ref="M74">IF((MATCH(Orders[[#This Row],[AddressId]],
_xlfn._xlws.FILTER(ShipAddress[AddressId],ShipAddress[CusId]=Orders[[#This Row],[CusId]], "No Address, Invalid Customer"),0))=1,
"Valid","Invalid")</f>
        <v>Valid</v>
      </c>
      <c r="N74" s="3">
        <f>YEAR(Orders[[#This Row],[OrderDate]])</f>
        <v>2023</v>
      </c>
      <c r="O74">
        <f>MONTH(Orders[[#This Row],[OrderDate]])</f>
        <v>6</v>
      </c>
    </row>
    <row r="75" spans="1:15" x14ac:dyDescent="0.4">
      <c r="A75" t="s">
        <v>876</v>
      </c>
      <c r="B75" t="s">
        <v>538</v>
      </c>
      <c r="C75" s="7">
        <v>45246</v>
      </c>
      <c r="D75">
        <f>SUMIFS(OrderDetails[Quantity],OrderDetails[OrderId],Orders[[#This Row],[OrderId]])</f>
        <v>2</v>
      </c>
      <c r="E75" s="2">
        <f>SUMIFS(OrderDetails[TotalPrice],OrderDetails[OrderId],Orders[[#This Row],[OrderId]])</f>
        <v>119.98</v>
      </c>
      <c r="F75" s="2">
        <f>Orders[[#This Row],[Subtotal]]*TaxFee</f>
        <v>9.4784199999999998</v>
      </c>
      <c r="G75" s="2">
        <f>Orders[[#This Row],[Subtotal]]*IF(Orders[[#This Row],[Subtotal]]&gt;75,0,ShipFee)</f>
        <v>0</v>
      </c>
      <c r="H75" s="2">
        <f>Orders[[#This Row],[Subtotal]]*IF(Orders[[#This Row],[Subtotal]]&gt;140,0.07,0)</f>
        <v>0</v>
      </c>
      <c r="I75" s="2">
        <f>Orders[[#This Row],[Subtotal]]+Orders[[#This Row],[TaxFee]]+Orders[[#This Row],[ShipFee]]-Orders[[#This Row],[Discount]]</f>
        <v>129.45841999999999</v>
      </c>
      <c r="J75" t="s">
        <v>1693</v>
      </c>
      <c r="K75" t="s">
        <v>1443</v>
      </c>
      <c r="L75" s="2" t="str">
        <f>INDEX(ShipAddress[AddressId],MATCH(Orders[[#This Row],[CusId]],ShipAddress[CusId],0))</f>
        <v>A-072</v>
      </c>
      <c r="M75" s="2" t="str" cm="1">
        <f t="array" ref="M75">IF((MATCH(Orders[[#This Row],[AddressId]],
_xlfn._xlws.FILTER(ShipAddress[AddressId],ShipAddress[CusId]=Orders[[#This Row],[CusId]], "No Address, Invalid Customer"),0))=1,
"Valid","Invalid")</f>
        <v>Valid</v>
      </c>
      <c r="N75" s="3">
        <f>YEAR(Orders[[#This Row],[OrderDate]])</f>
        <v>2023</v>
      </c>
      <c r="O75">
        <f>MONTH(Orders[[#This Row],[OrderDate]])</f>
        <v>11</v>
      </c>
    </row>
    <row r="76" spans="1:15" x14ac:dyDescent="0.4">
      <c r="A76" t="s">
        <v>877</v>
      </c>
      <c r="B76" t="s">
        <v>551</v>
      </c>
      <c r="C76" s="7">
        <v>45388</v>
      </c>
      <c r="D76">
        <f>SUMIFS(OrderDetails[Quantity],OrderDetails[OrderId],Orders[[#This Row],[OrderId]])</f>
        <v>1</v>
      </c>
      <c r="E76" s="2">
        <f>SUMIFS(OrderDetails[TotalPrice],OrderDetails[OrderId],Orders[[#This Row],[OrderId]])</f>
        <v>129.99</v>
      </c>
      <c r="F76" s="2">
        <f>Orders[[#This Row],[Subtotal]]*TaxFee</f>
        <v>10.269210000000001</v>
      </c>
      <c r="G76" s="2">
        <f>Orders[[#This Row],[Subtotal]]*IF(Orders[[#This Row],[Subtotal]]&gt;75,0,ShipFee)</f>
        <v>0</v>
      </c>
      <c r="H76" s="2">
        <f>Orders[[#This Row],[Subtotal]]*IF(Orders[[#This Row],[Subtotal]]&gt;140,0.07,0)</f>
        <v>0</v>
      </c>
      <c r="I76" s="2">
        <f>Orders[[#This Row],[Subtotal]]+Orders[[#This Row],[TaxFee]]+Orders[[#This Row],[ShipFee]]-Orders[[#This Row],[Discount]]</f>
        <v>140.25921</v>
      </c>
      <c r="J76" t="s">
        <v>1707</v>
      </c>
      <c r="K76" t="s">
        <v>1607</v>
      </c>
      <c r="L76" s="2" t="str">
        <f>INDEX(ShipAddress[AddressId],MATCH(Orders[[#This Row],[CusId]],ShipAddress[CusId],0))</f>
        <v>A-081</v>
      </c>
      <c r="M76" s="2" t="str" cm="1">
        <f t="array" ref="M76">IF((MATCH(Orders[[#This Row],[AddressId]],
_xlfn._xlws.FILTER(ShipAddress[AddressId],ShipAddress[CusId]=Orders[[#This Row],[CusId]], "No Address, Invalid Customer"),0))=1,
"Valid","Invalid")</f>
        <v>Valid</v>
      </c>
      <c r="N76" s="3">
        <f>YEAR(Orders[[#This Row],[OrderDate]])</f>
        <v>2024</v>
      </c>
      <c r="O76">
        <f>MONTH(Orders[[#This Row],[OrderDate]])</f>
        <v>4</v>
      </c>
    </row>
    <row r="77" spans="1:15" x14ac:dyDescent="0.4">
      <c r="A77" t="s">
        <v>878</v>
      </c>
      <c r="B77" t="s">
        <v>500</v>
      </c>
      <c r="C77" s="7">
        <v>45311</v>
      </c>
      <c r="D77">
        <f>SUMIFS(OrderDetails[Quantity],OrderDetails[OrderId],Orders[[#This Row],[OrderId]])</f>
        <v>2</v>
      </c>
      <c r="E77" s="2">
        <f>SUMIFS(OrderDetails[TotalPrice],OrderDetails[OrderId],Orders[[#This Row],[OrderId]])</f>
        <v>59.98</v>
      </c>
      <c r="F77" s="2">
        <f>Orders[[#This Row],[Subtotal]]*TaxFee</f>
        <v>4.7384199999999996</v>
      </c>
      <c r="G77" s="2">
        <f>Orders[[#This Row],[Subtotal]]*IF(Orders[[#This Row],[Subtotal]]&gt;75,0,ShipFee)</f>
        <v>9.3568800000000003</v>
      </c>
      <c r="H77" s="2">
        <f>Orders[[#This Row],[Subtotal]]*IF(Orders[[#This Row],[Subtotal]]&gt;140,0.07,0)</f>
        <v>0</v>
      </c>
      <c r="I77" s="2">
        <f>Orders[[#This Row],[Subtotal]]+Orders[[#This Row],[TaxFee]]+Orders[[#This Row],[ShipFee]]-Orders[[#This Row],[Discount]]</f>
        <v>74.075299999999999</v>
      </c>
      <c r="J77" t="s">
        <v>1674</v>
      </c>
      <c r="K77" t="s">
        <v>1466</v>
      </c>
      <c r="L77" s="2" t="str">
        <f>INDEX(ShipAddress[AddressId],MATCH(Orders[[#This Row],[CusId]],ShipAddress[CusId],0))</f>
        <v>A-006</v>
      </c>
      <c r="M77" s="2" t="str" cm="1">
        <f t="array" ref="M77">IF((MATCH(Orders[[#This Row],[AddressId]],
_xlfn._xlws.FILTER(ShipAddress[AddressId],ShipAddress[CusId]=Orders[[#This Row],[CusId]], "No Address, Invalid Customer"),0))=1,
"Valid","Invalid")</f>
        <v>Valid</v>
      </c>
      <c r="N77" s="3">
        <f>YEAR(Orders[[#This Row],[OrderDate]])</f>
        <v>2024</v>
      </c>
      <c r="O77">
        <f>MONTH(Orders[[#This Row],[OrderDate]])</f>
        <v>1</v>
      </c>
    </row>
    <row r="78" spans="1:15" x14ac:dyDescent="0.4">
      <c r="A78" t="s">
        <v>879</v>
      </c>
      <c r="B78" t="s">
        <v>534</v>
      </c>
      <c r="C78" s="7">
        <v>45065</v>
      </c>
      <c r="D78">
        <f>SUMIFS(OrderDetails[Quantity],OrderDetails[OrderId],Orders[[#This Row],[OrderId]])</f>
        <v>2</v>
      </c>
      <c r="E78" s="2">
        <f>SUMIFS(OrderDetails[TotalPrice],OrderDetails[OrderId],Orders[[#This Row],[OrderId]])</f>
        <v>99.98</v>
      </c>
      <c r="F78" s="2">
        <f>Orders[[#This Row],[Subtotal]]*TaxFee</f>
        <v>7.8984200000000007</v>
      </c>
      <c r="G78" s="2">
        <f>Orders[[#This Row],[Subtotal]]*IF(Orders[[#This Row],[Subtotal]]&gt;75,0,ShipFee)</f>
        <v>0</v>
      </c>
      <c r="H78" s="2">
        <f>Orders[[#This Row],[Subtotal]]*IF(Orders[[#This Row],[Subtotal]]&gt;140,0.07,0)</f>
        <v>0</v>
      </c>
      <c r="I78" s="2">
        <f>Orders[[#This Row],[Subtotal]]+Orders[[#This Row],[TaxFee]]+Orders[[#This Row],[ShipFee]]-Orders[[#This Row],[Discount]]</f>
        <v>107.87842000000001</v>
      </c>
      <c r="J78" t="s">
        <v>1641</v>
      </c>
      <c r="K78" t="s">
        <v>1545</v>
      </c>
      <c r="L78" s="2" t="str">
        <f>INDEX(ShipAddress[AddressId],MATCH(Orders[[#This Row],[CusId]],ShipAddress[CusId],0))</f>
        <v>A-080</v>
      </c>
      <c r="M78" s="2" t="str" cm="1">
        <f t="array" ref="M78">IF((MATCH(Orders[[#This Row],[AddressId]],
_xlfn._xlws.FILTER(ShipAddress[AddressId],ShipAddress[CusId]=Orders[[#This Row],[CusId]], "No Address, Invalid Customer"),0))=1,
"Valid","Invalid")</f>
        <v>Valid</v>
      </c>
      <c r="N78" s="3">
        <f>YEAR(Orders[[#This Row],[OrderDate]])</f>
        <v>2023</v>
      </c>
      <c r="O78">
        <f>MONTH(Orders[[#This Row],[OrderDate]])</f>
        <v>5</v>
      </c>
    </row>
    <row r="79" spans="1:15" x14ac:dyDescent="0.4">
      <c r="A79" t="s">
        <v>880</v>
      </c>
      <c r="B79" t="s">
        <v>531</v>
      </c>
      <c r="C79" s="7">
        <v>45268</v>
      </c>
      <c r="D79">
        <f>SUMIFS(OrderDetails[Quantity],OrderDetails[OrderId],Orders[[#This Row],[OrderId]])</f>
        <v>2</v>
      </c>
      <c r="E79" s="2">
        <f>SUMIFS(OrderDetails[TotalPrice],OrderDetails[OrderId],Orders[[#This Row],[OrderId]])</f>
        <v>159.97999999999999</v>
      </c>
      <c r="F79" s="2">
        <f>Orders[[#This Row],[Subtotal]]*TaxFee</f>
        <v>12.63842</v>
      </c>
      <c r="G79" s="2">
        <f>Orders[[#This Row],[Subtotal]]*IF(Orders[[#This Row],[Subtotal]]&gt;75,0,ShipFee)</f>
        <v>0</v>
      </c>
      <c r="H79" s="2">
        <f>Orders[[#This Row],[Subtotal]]*IF(Orders[[#This Row],[Subtotal]]&gt;140,0.07,0)</f>
        <v>11.198600000000001</v>
      </c>
      <c r="I79" s="2">
        <f>Orders[[#This Row],[Subtotal]]+Orders[[#This Row],[TaxFee]]+Orders[[#This Row],[ShipFee]]-Orders[[#This Row],[Discount]]</f>
        <v>161.41981999999999</v>
      </c>
      <c r="J79" t="s">
        <v>1838</v>
      </c>
      <c r="K79" t="s">
        <v>1582</v>
      </c>
      <c r="L79" s="2" t="str">
        <f>INDEX(ShipAddress[AddressId],MATCH(Orders[[#This Row],[CusId]],ShipAddress[CusId],0))</f>
        <v>A-083</v>
      </c>
      <c r="M79" s="2" t="str" cm="1">
        <f t="array" ref="M79">IF((MATCH(Orders[[#This Row],[AddressId]],
_xlfn._xlws.FILTER(ShipAddress[AddressId],ShipAddress[CusId]=Orders[[#This Row],[CusId]], "No Address, Invalid Customer"),0))=1,
"Valid","Invalid")</f>
        <v>Valid</v>
      </c>
      <c r="N79" s="3">
        <f>YEAR(Orders[[#This Row],[OrderDate]])</f>
        <v>2023</v>
      </c>
      <c r="O79">
        <f>MONTH(Orders[[#This Row],[OrderDate]])</f>
        <v>12</v>
      </c>
    </row>
    <row r="80" spans="1:15" x14ac:dyDescent="0.4">
      <c r="A80" t="s">
        <v>881</v>
      </c>
      <c r="B80" t="s">
        <v>552</v>
      </c>
      <c r="C80" s="7">
        <v>45326</v>
      </c>
      <c r="D80">
        <f>SUMIFS(OrderDetails[Quantity],OrderDetails[OrderId],Orders[[#This Row],[OrderId]])</f>
        <v>2</v>
      </c>
      <c r="E80" s="2">
        <f>SUMIFS(OrderDetails[TotalPrice],OrderDetails[OrderId],Orders[[#This Row],[OrderId]])</f>
        <v>39.979999999999997</v>
      </c>
      <c r="F80" s="2">
        <f>Orders[[#This Row],[Subtotal]]*TaxFee</f>
        <v>3.15842</v>
      </c>
      <c r="G80" s="2">
        <f>Orders[[#This Row],[Subtotal]]*IF(Orders[[#This Row],[Subtotal]]&gt;75,0,ShipFee)</f>
        <v>6.2368799999999993</v>
      </c>
      <c r="H80" s="2">
        <f>Orders[[#This Row],[Subtotal]]*IF(Orders[[#This Row],[Subtotal]]&gt;140,0.07,0)</f>
        <v>0</v>
      </c>
      <c r="I80" s="2">
        <f>Orders[[#This Row],[Subtotal]]+Orders[[#This Row],[TaxFee]]+Orders[[#This Row],[ShipFee]]-Orders[[#This Row],[Discount]]</f>
        <v>49.375299999999996</v>
      </c>
      <c r="J80" t="s">
        <v>1692</v>
      </c>
      <c r="K80" t="s">
        <v>1408</v>
      </c>
      <c r="L80" s="2" t="str">
        <f>INDEX(ShipAddress[AddressId],MATCH(Orders[[#This Row],[CusId]],ShipAddress[CusId],0))</f>
        <v>A-030</v>
      </c>
      <c r="M80" s="2" t="str" cm="1">
        <f t="array" ref="M80">IF((MATCH(Orders[[#This Row],[AddressId]],
_xlfn._xlws.FILTER(ShipAddress[AddressId],ShipAddress[CusId]=Orders[[#This Row],[CusId]], "No Address, Invalid Customer"),0))=1,
"Valid","Invalid")</f>
        <v>Valid</v>
      </c>
      <c r="N80" s="3">
        <f>YEAR(Orders[[#This Row],[OrderDate]])</f>
        <v>2024</v>
      </c>
      <c r="O80">
        <f>MONTH(Orders[[#This Row],[OrderDate]])</f>
        <v>2</v>
      </c>
    </row>
    <row r="81" spans="1:15" x14ac:dyDescent="0.4">
      <c r="A81" t="s">
        <v>882</v>
      </c>
      <c r="B81" t="s">
        <v>576</v>
      </c>
      <c r="C81" s="7">
        <v>45108</v>
      </c>
      <c r="D81">
        <f>SUMIFS(OrderDetails[Quantity],OrderDetails[OrderId],Orders[[#This Row],[OrderId]])</f>
        <v>1</v>
      </c>
      <c r="E81" s="2">
        <f>SUMIFS(OrderDetails[TotalPrice],OrderDetails[OrderId],Orders[[#This Row],[OrderId]])</f>
        <v>19.989999999999998</v>
      </c>
      <c r="F81" s="2">
        <f>Orders[[#This Row],[Subtotal]]*TaxFee</f>
        <v>1.57921</v>
      </c>
      <c r="G81" s="2">
        <f>Orders[[#This Row],[Subtotal]]*IF(Orders[[#This Row],[Subtotal]]&gt;75,0,ShipFee)</f>
        <v>3.1184399999999997</v>
      </c>
      <c r="H81" s="2">
        <f>Orders[[#This Row],[Subtotal]]*IF(Orders[[#This Row],[Subtotal]]&gt;140,0.07,0)</f>
        <v>0</v>
      </c>
      <c r="I81" s="2">
        <f>Orders[[#This Row],[Subtotal]]+Orders[[#This Row],[TaxFee]]+Orders[[#This Row],[ShipFee]]-Orders[[#This Row],[Discount]]</f>
        <v>24.687649999999998</v>
      </c>
      <c r="J81" t="s">
        <v>1730</v>
      </c>
      <c r="K81" t="s">
        <v>1547</v>
      </c>
      <c r="L81" s="2" t="str">
        <f>INDEX(ShipAddress[AddressId],MATCH(Orders[[#This Row],[CusId]],ShipAddress[CusId],0))</f>
        <v>A-061</v>
      </c>
      <c r="M81" s="2" t="str" cm="1">
        <f t="array" ref="M81">IF((MATCH(Orders[[#This Row],[AddressId]],
_xlfn._xlws.FILTER(ShipAddress[AddressId],ShipAddress[CusId]=Orders[[#This Row],[CusId]], "No Address, Invalid Customer"),0))=1,
"Valid","Invalid")</f>
        <v>Valid</v>
      </c>
      <c r="N81" s="3">
        <f>YEAR(Orders[[#This Row],[OrderDate]])</f>
        <v>2023</v>
      </c>
      <c r="O81">
        <f>MONTH(Orders[[#This Row],[OrderDate]])</f>
        <v>7</v>
      </c>
    </row>
    <row r="82" spans="1:15" x14ac:dyDescent="0.4">
      <c r="A82" t="s">
        <v>883</v>
      </c>
      <c r="B82" t="s">
        <v>554</v>
      </c>
      <c r="C82" s="7">
        <v>45357</v>
      </c>
      <c r="D82">
        <f>SUMIFS(OrderDetails[Quantity],OrderDetails[OrderId],Orders[[#This Row],[OrderId]])</f>
        <v>2</v>
      </c>
      <c r="E82" s="2">
        <f>SUMIFS(OrderDetails[TotalPrice],OrderDetails[OrderId],Orders[[#This Row],[OrderId]])</f>
        <v>39.979999999999997</v>
      </c>
      <c r="F82" s="2">
        <f>Orders[[#This Row],[Subtotal]]*TaxFee</f>
        <v>3.15842</v>
      </c>
      <c r="G82" s="2">
        <f>Orders[[#This Row],[Subtotal]]*IF(Orders[[#This Row],[Subtotal]]&gt;75,0,ShipFee)</f>
        <v>6.2368799999999993</v>
      </c>
      <c r="H82" s="2">
        <f>Orders[[#This Row],[Subtotal]]*IF(Orders[[#This Row],[Subtotal]]&gt;140,0.07,0)</f>
        <v>0</v>
      </c>
      <c r="I82" s="2">
        <f>Orders[[#This Row],[Subtotal]]+Orders[[#This Row],[TaxFee]]+Orders[[#This Row],[ShipFee]]-Orders[[#This Row],[Discount]]</f>
        <v>49.375299999999996</v>
      </c>
      <c r="J82" t="s">
        <v>1725</v>
      </c>
      <c r="K82" t="s">
        <v>1538</v>
      </c>
      <c r="L82" s="2" t="str">
        <f>INDEX(ShipAddress[AddressId],MATCH(Orders[[#This Row],[CusId]],ShipAddress[CusId],0))</f>
        <v>A-055</v>
      </c>
      <c r="M82" s="2" t="str" cm="1">
        <f t="array" ref="M82">IF((MATCH(Orders[[#This Row],[AddressId]],
_xlfn._xlws.FILTER(ShipAddress[AddressId],ShipAddress[CusId]=Orders[[#This Row],[CusId]], "No Address, Invalid Customer"),0))=1,
"Valid","Invalid")</f>
        <v>Valid</v>
      </c>
      <c r="N82" s="3">
        <f>YEAR(Orders[[#This Row],[OrderDate]])</f>
        <v>2024</v>
      </c>
      <c r="O82">
        <f>MONTH(Orders[[#This Row],[OrderDate]])</f>
        <v>3</v>
      </c>
    </row>
    <row r="83" spans="1:15" x14ac:dyDescent="0.4">
      <c r="A83" t="s">
        <v>884</v>
      </c>
      <c r="B83" t="s">
        <v>489</v>
      </c>
      <c r="C83" s="7">
        <v>45208</v>
      </c>
      <c r="D83">
        <f>SUMIFS(OrderDetails[Quantity],OrderDetails[OrderId],Orders[[#This Row],[OrderId]])</f>
        <v>3</v>
      </c>
      <c r="E83" s="2">
        <f>SUMIFS(OrderDetails[TotalPrice],OrderDetails[OrderId],Orders[[#This Row],[OrderId]])</f>
        <v>149.97</v>
      </c>
      <c r="F83" s="2">
        <f>Orders[[#This Row],[Subtotal]]*TaxFee</f>
        <v>11.847630000000001</v>
      </c>
      <c r="G83" s="2">
        <f>Orders[[#This Row],[Subtotal]]*IF(Orders[[#This Row],[Subtotal]]&gt;75,0,ShipFee)</f>
        <v>0</v>
      </c>
      <c r="H83" s="2">
        <f>Orders[[#This Row],[Subtotal]]*IF(Orders[[#This Row],[Subtotal]]&gt;140,0.07,0)</f>
        <v>10.497900000000001</v>
      </c>
      <c r="I83" s="2">
        <f>Orders[[#This Row],[Subtotal]]+Orders[[#This Row],[TaxFee]]+Orders[[#This Row],[ShipFee]]-Orders[[#This Row],[Discount]]</f>
        <v>151.31972999999999</v>
      </c>
      <c r="J83" t="s">
        <v>1840</v>
      </c>
      <c r="K83" t="s">
        <v>1617</v>
      </c>
      <c r="L83" s="2" t="str">
        <f>INDEX(ShipAddress[AddressId],MATCH(Orders[[#This Row],[CusId]],ShipAddress[CusId],0))</f>
        <v>A-069</v>
      </c>
      <c r="M83" s="2" t="str" cm="1">
        <f t="array" ref="M83">IF((MATCH(Orders[[#This Row],[AddressId]],
_xlfn._xlws.FILTER(ShipAddress[AddressId],ShipAddress[CusId]=Orders[[#This Row],[CusId]], "No Address, Invalid Customer"),0))=1,
"Valid","Invalid")</f>
        <v>Valid</v>
      </c>
      <c r="N83" s="3">
        <f>YEAR(Orders[[#This Row],[OrderDate]])</f>
        <v>2023</v>
      </c>
      <c r="O83">
        <f>MONTH(Orders[[#This Row],[OrderDate]])</f>
        <v>10</v>
      </c>
    </row>
    <row r="84" spans="1:15" x14ac:dyDescent="0.4">
      <c r="A84" t="s">
        <v>885</v>
      </c>
      <c r="B84" t="s">
        <v>510</v>
      </c>
      <c r="C84" s="7">
        <v>45105</v>
      </c>
      <c r="D84">
        <f>SUMIFS(OrderDetails[Quantity],OrderDetails[OrderId],Orders[[#This Row],[OrderId]])</f>
        <v>4</v>
      </c>
      <c r="E84" s="2">
        <f>SUMIFS(OrderDetails[TotalPrice],OrderDetails[OrderId],Orders[[#This Row],[OrderId]])</f>
        <v>75.959999999999994</v>
      </c>
      <c r="F84" s="2">
        <f>Orders[[#This Row],[Subtotal]]*TaxFee</f>
        <v>6.0008399999999993</v>
      </c>
      <c r="G84" s="2">
        <f>Orders[[#This Row],[Subtotal]]*IF(Orders[[#This Row],[Subtotal]]&gt;75,0,ShipFee)</f>
        <v>0</v>
      </c>
      <c r="H84" s="2">
        <f>Orders[[#This Row],[Subtotal]]*IF(Orders[[#This Row],[Subtotal]]&gt;140,0.07,0)</f>
        <v>0</v>
      </c>
      <c r="I84" s="2">
        <f>Orders[[#This Row],[Subtotal]]+Orders[[#This Row],[TaxFee]]+Orders[[#This Row],[ShipFee]]-Orders[[#This Row],[Discount]]</f>
        <v>81.96083999999999</v>
      </c>
      <c r="J84" t="s">
        <v>1859</v>
      </c>
      <c r="K84" t="s">
        <v>1386</v>
      </c>
      <c r="L84" s="2" t="str">
        <f>INDEX(ShipAddress[AddressId],MATCH(Orders[[#This Row],[CusId]],ShipAddress[CusId],0))</f>
        <v>A-013</v>
      </c>
      <c r="M84" s="2" t="str" cm="1">
        <f t="array" ref="M84">IF((MATCH(Orders[[#This Row],[AddressId]],
_xlfn._xlws.FILTER(ShipAddress[AddressId],ShipAddress[CusId]=Orders[[#This Row],[CusId]], "No Address, Invalid Customer"),0))=1,
"Valid","Invalid")</f>
        <v>Valid</v>
      </c>
      <c r="N84" s="3">
        <f>YEAR(Orders[[#This Row],[OrderDate]])</f>
        <v>2023</v>
      </c>
      <c r="O84">
        <f>MONTH(Orders[[#This Row],[OrderDate]])</f>
        <v>6</v>
      </c>
    </row>
    <row r="85" spans="1:15" x14ac:dyDescent="0.4">
      <c r="A85" t="s">
        <v>886</v>
      </c>
      <c r="B85" t="s">
        <v>561</v>
      </c>
      <c r="C85" s="7">
        <v>45405</v>
      </c>
      <c r="D85">
        <f>SUMIFS(OrderDetails[Quantity],OrderDetails[OrderId],Orders[[#This Row],[OrderId]])</f>
        <v>1</v>
      </c>
      <c r="E85" s="2">
        <f>SUMIFS(OrderDetails[TotalPrice],OrderDetails[OrderId],Orders[[#This Row],[OrderId]])</f>
        <v>29.99</v>
      </c>
      <c r="F85" s="2">
        <f>Orders[[#This Row],[Subtotal]]*TaxFee</f>
        <v>2.3692099999999998</v>
      </c>
      <c r="G85" s="2">
        <f>Orders[[#This Row],[Subtotal]]*IF(Orders[[#This Row],[Subtotal]]&gt;75,0,ShipFee)</f>
        <v>4.6784400000000002</v>
      </c>
      <c r="H85" s="2">
        <f>Orders[[#This Row],[Subtotal]]*IF(Orders[[#This Row],[Subtotal]]&gt;140,0.07,0)</f>
        <v>0</v>
      </c>
      <c r="I85" s="2">
        <f>Orders[[#This Row],[Subtotal]]+Orders[[#This Row],[TaxFee]]+Orders[[#This Row],[ShipFee]]-Orders[[#This Row],[Discount]]</f>
        <v>37.037649999999999</v>
      </c>
      <c r="J85" t="s">
        <v>1719</v>
      </c>
      <c r="K85" t="s">
        <v>1433</v>
      </c>
      <c r="L85" s="2" t="str">
        <f>INDEX(ShipAddress[AddressId],MATCH(Orders[[#This Row],[CusId]],ShipAddress[CusId],0))</f>
        <v>A-094</v>
      </c>
      <c r="M85" s="2" t="str" cm="1">
        <f t="array" ref="M85">IF((MATCH(Orders[[#This Row],[AddressId]],
_xlfn._xlws.FILTER(ShipAddress[AddressId],ShipAddress[CusId]=Orders[[#This Row],[CusId]], "No Address, Invalid Customer"),0))=1,
"Valid","Invalid")</f>
        <v>Valid</v>
      </c>
      <c r="N85" s="3">
        <f>YEAR(Orders[[#This Row],[OrderDate]])</f>
        <v>2024</v>
      </c>
      <c r="O85">
        <f>MONTH(Orders[[#This Row],[OrderDate]])</f>
        <v>4</v>
      </c>
    </row>
    <row r="86" spans="1:15" x14ac:dyDescent="0.4">
      <c r="A86" t="s">
        <v>887</v>
      </c>
      <c r="B86" t="s">
        <v>559</v>
      </c>
      <c r="C86" s="7">
        <v>45058</v>
      </c>
      <c r="D86">
        <f>SUMIFS(OrderDetails[Quantity],OrderDetails[OrderId],Orders[[#This Row],[OrderId]])</f>
        <v>1</v>
      </c>
      <c r="E86" s="2">
        <f>SUMIFS(OrderDetails[TotalPrice],OrderDetails[OrderId],Orders[[#This Row],[OrderId]])</f>
        <v>64.989999999999995</v>
      </c>
      <c r="F86" s="2">
        <f>Orders[[#This Row],[Subtotal]]*TaxFee</f>
        <v>5.1342099999999995</v>
      </c>
      <c r="G86" s="2">
        <f>Orders[[#This Row],[Subtotal]]*IF(Orders[[#This Row],[Subtotal]]&gt;75,0,ShipFee)</f>
        <v>10.138439999999999</v>
      </c>
      <c r="H86" s="2">
        <f>Orders[[#This Row],[Subtotal]]*IF(Orders[[#This Row],[Subtotal]]&gt;140,0.07,0)</f>
        <v>0</v>
      </c>
      <c r="I86" s="2">
        <f>Orders[[#This Row],[Subtotal]]+Orders[[#This Row],[TaxFee]]+Orders[[#This Row],[ShipFee]]-Orders[[#This Row],[Discount]]</f>
        <v>80.262649999999994</v>
      </c>
      <c r="J86" t="s">
        <v>1667</v>
      </c>
      <c r="K86" t="s">
        <v>1404</v>
      </c>
      <c r="L86" s="2" t="str">
        <f>INDEX(ShipAddress[AddressId],MATCH(Orders[[#This Row],[CusId]],ShipAddress[CusId],0))</f>
        <v>A-044</v>
      </c>
      <c r="M86" s="2" t="str" cm="1">
        <f t="array" ref="M86">IF((MATCH(Orders[[#This Row],[AddressId]],
_xlfn._xlws.FILTER(ShipAddress[AddressId],ShipAddress[CusId]=Orders[[#This Row],[CusId]], "No Address, Invalid Customer"),0))=1,
"Valid","Invalid")</f>
        <v>Valid</v>
      </c>
      <c r="N86" s="3">
        <f>YEAR(Orders[[#This Row],[OrderDate]])</f>
        <v>2023</v>
      </c>
      <c r="O86">
        <f>MONTH(Orders[[#This Row],[OrderDate]])</f>
        <v>5</v>
      </c>
    </row>
    <row r="87" spans="1:15" x14ac:dyDescent="0.4">
      <c r="A87" t="s">
        <v>888</v>
      </c>
      <c r="B87" t="s">
        <v>536</v>
      </c>
      <c r="C87" s="7">
        <v>45170</v>
      </c>
      <c r="D87">
        <f>SUMIFS(OrderDetails[Quantity],OrderDetails[OrderId],Orders[[#This Row],[OrderId]])</f>
        <v>3</v>
      </c>
      <c r="E87" s="2">
        <f>SUMIFS(OrderDetails[TotalPrice],OrderDetails[OrderId],Orders[[#This Row],[OrderId]])</f>
        <v>194.97</v>
      </c>
      <c r="F87" s="2">
        <f>Orders[[#This Row],[Subtotal]]*TaxFee</f>
        <v>15.40263</v>
      </c>
      <c r="G87" s="2">
        <f>Orders[[#This Row],[Subtotal]]*IF(Orders[[#This Row],[Subtotal]]&gt;75,0,ShipFee)</f>
        <v>0</v>
      </c>
      <c r="H87" s="2">
        <f>Orders[[#This Row],[Subtotal]]*IF(Orders[[#This Row],[Subtotal]]&gt;140,0.07,0)</f>
        <v>13.647900000000002</v>
      </c>
      <c r="I87" s="2">
        <f>Orders[[#This Row],[Subtotal]]+Orders[[#This Row],[TaxFee]]+Orders[[#This Row],[ShipFee]]-Orders[[#This Row],[Discount]]</f>
        <v>196.72472999999999</v>
      </c>
      <c r="J87" t="s">
        <v>1858</v>
      </c>
      <c r="K87" t="s">
        <v>1445</v>
      </c>
      <c r="L87" s="2" t="str">
        <f>INDEX(ShipAddress[AddressId],MATCH(Orders[[#This Row],[CusId]],ShipAddress[CusId],0))</f>
        <v>A-011</v>
      </c>
      <c r="M87" s="2" t="str" cm="1">
        <f t="array" ref="M87">IF((MATCH(Orders[[#This Row],[AddressId]],
_xlfn._xlws.FILTER(ShipAddress[AddressId],ShipAddress[CusId]=Orders[[#This Row],[CusId]], "No Address, Invalid Customer"),0))=1,
"Valid","Invalid")</f>
        <v>Valid</v>
      </c>
      <c r="N87" s="3">
        <f>YEAR(Orders[[#This Row],[OrderDate]])</f>
        <v>2023</v>
      </c>
      <c r="O87">
        <f>MONTH(Orders[[#This Row],[OrderDate]])</f>
        <v>9</v>
      </c>
    </row>
    <row r="88" spans="1:15" x14ac:dyDescent="0.4">
      <c r="A88" t="s">
        <v>889</v>
      </c>
      <c r="B88" t="s">
        <v>512</v>
      </c>
      <c r="C88" s="7">
        <v>45364</v>
      </c>
      <c r="D88">
        <f>SUMIFS(OrderDetails[Quantity],OrderDetails[OrderId],Orders[[#This Row],[OrderId]])</f>
        <v>1</v>
      </c>
      <c r="E88" s="2">
        <f>SUMIFS(OrderDetails[TotalPrice],OrderDetails[OrderId],Orders[[#This Row],[OrderId]])</f>
        <v>39.99</v>
      </c>
      <c r="F88" s="2">
        <f>Orders[[#This Row],[Subtotal]]*TaxFee</f>
        <v>3.1592100000000003</v>
      </c>
      <c r="G88" s="2">
        <f>Orders[[#This Row],[Subtotal]]*IF(Orders[[#This Row],[Subtotal]]&gt;75,0,ShipFee)</f>
        <v>6.2384400000000007</v>
      </c>
      <c r="H88" s="2">
        <f>Orders[[#This Row],[Subtotal]]*IF(Orders[[#This Row],[Subtotal]]&gt;140,0.07,0)</f>
        <v>0</v>
      </c>
      <c r="I88" s="2">
        <f>Orders[[#This Row],[Subtotal]]+Orders[[#This Row],[TaxFee]]+Orders[[#This Row],[ShipFee]]-Orders[[#This Row],[Discount]]</f>
        <v>49.387650000000008</v>
      </c>
      <c r="J88" t="s">
        <v>1639</v>
      </c>
      <c r="K88" t="s">
        <v>1488</v>
      </c>
      <c r="L88" s="2" t="str">
        <f>INDEX(ShipAddress[AddressId],MATCH(Orders[[#This Row],[CusId]],ShipAddress[CusId],0))</f>
        <v>A-067</v>
      </c>
      <c r="M88" s="2" t="str" cm="1">
        <f t="array" ref="M88">IF((MATCH(Orders[[#This Row],[AddressId]],
_xlfn._xlws.FILTER(ShipAddress[AddressId],ShipAddress[CusId]=Orders[[#This Row],[CusId]], "No Address, Invalid Customer"),0))=1,
"Valid","Invalid")</f>
        <v>Valid</v>
      </c>
      <c r="N88" s="3">
        <f>YEAR(Orders[[#This Row],[OrderDate]])</f>
        <v>2024</v>
      </c>
      <c r="O88">
        <f>MONTH(Orders[[#This Row],[OrderDate]])</f>
        <v>3</v>
      </c>
    </row>
    <row r="89" spans="1:15" x14ac:dyDescent="0.4">
      <c r="A89" t="s">
        <v>890</v>
      </c>
      <c r="B89" t="s">
        <v>501</v>
      </c>
      <c r="C89" s="7">
        <v>45393</v>
      </c>
      <c r="D89">
        <f>SUMIFS(OrderDetails[Quantity],OrderDetails[OrderId],Orders[[#This Row],[OrderId]])</f>
        <v>4</v>
      </c>
      <c r="E89" s="2">
        <f>SUMIFS(OrderDetails[TotalPrice],OrderDetails[OrderId],Orders[[#This Row],[OrderId]])</f>
        <v>219.95999999999998</v>
      </c>
      <c r="F89" s="2">
        <f>Orders[[#This Row],[Subtotal]]*TaxFee</f>
        <v>17.376839999999998</v>
      </c>
      <c r="G89" s="2">
        <f>Orders[[#This Row],[Subtotal]]*IF(Orders[[#This Row],[Subtotal]]&gt;75,0,ShipFee)</f>
        <v>0</v>
      </c>
      <c r="H89" s="2">
        <f>Orders[[#This Row],[Subtotal]]*IF(Orders[[#This Row],[Subtotal]]&gt;140,0.07,0)</f>
        <v>15.3972</v>
      </c>
      <c r="I89" s="2">
        <f>Orders[[#This Row],[Subtotal]]+Orders[[#This Row],[TaxFee]]+Orders[[#This Row],[ShipFee]]-Orders[[#This Row],[Discount]]</f>
        <v>221.93963999999997</v>
      </c>
      <c r="J89" t="s">
        <v>1651</v>
      </c>
      <c r="K89" t="s">
        <v>1526</v>
      </c>
      <c r="L89" s="2" t="str">
        <f>INDEX(ShipAddress[AddressId],MATCH(Orders[[#This Row],[CusId]],ShipAddress[CusId],0))</f>
        <v>A-086</v>
      </c>
      <c r="M89" s="2" t="str" cm="1">
        <f t="array" ref="M89">IF((MATCH(Orders[[#This Row],[AddressId]],
_xlfn._xlws.FILTER(ShipAddress[AddressId],ShipAddress[CusId]=Orders[[#This Row],[CusId]], "No Address, Invalid Customer"),0))=1,
"Valid","Invalid")</f>
        <v>Valid</v>
      </c>
      <c r="N89" s="3">
        <f>YEAR(Orders[[#This Row],[OrderDate]])</f>
        <v>2024</v>
      </c>
      <c r="O89">
        <f>MONTH(Orders[[#This Row],[OrderDate]])</f>
        <v>4</v>
      </c>
    </row>
    <row r="90" spans="1:15" x14ac:dyDescent="0.4">
      <c r="A90" t="s">
        <v>891</v>
      </c>
      <c r="B90" t="s">
        <v>527</v>
      </c>
      <c r="C90" s="7">
        <v>45235</v>
      </c>
      <c r="D90">
        <f>SUMIFS(OrderDetails[Quantity],OrderDetails[OrderId],Orders[[#This Row],[OrderId]])</f>
        <v>1</v>
      </c>
      <c r="E90" s="2">
        <f>SUMIFS(OrderDetails[TotalPrice],OrderDetails[OrderId],Orders[[#This Row],[OrderId]])</f>
        <v>19.989999999999998</v>
      </c>
      <c r="F90" s="2">
        <f>Orders[[#This Row],[Subtotal]]*TaxFee</f>
        <v>1.57921</v>
      </c>
      <c r="G90" s="2">
        <f>Orders[[#This Row],[Subtotal]]*IF(Orders[[#This Row],[Subtotal]]&gt;75,0,ShipFee)</f>
        <v>3.1184399999999997</v>
      </c>
      <c r="H90" s="2">
        <f>Orders[[#This Row],[Subtotal]]*IF(Orders[[#This Row],[Subtotal]]&gt;140,0.07,0)</f>
        <v>0</v>
      </c>
      <c r="I90" s="2">
        <f>Orders[[#This Row],[Subtotal]]+Orders[[#This Row],[TaxFee]]+Orders[[#This Row],[ShipFee]]-Orders[[#This Row],[Discount]]</f>
        <v>24.687649999999998</v>
      </c>
      <c r="J90" t="s">
        <v>1812</v>
      </c>
      <c r="K90" t="s">
        <v>1556</v>
      </c>
      <c r="L90" s="2" t="str">
        <f>INDEX(ShipAddress[AddressId],MATCH(Orders[[#This Row],[CusId]],ShipAddress[CusId],0))</f>
        <v>A-018</v>
      </c>
      <c r="M90" s="2" t="str" cm="1">
        <f t="array" ref="M90">IF((MATCH(Orders[[#This Row],[AddressId]],
_xlfn._xlws.FILTER(ShipAddress[AddressId],ShipAddress[CusId]=Orders[[#This Row],[CusId]], "No Address, Invalid Customer"),0))=1,
"Valid","Invalid")</f>
        <v>Valid</v>
      </c>
      <c r="N90" s="3">
        <f>YEAR(Orders[[#This Row],[OrderDate]])</f>
        <v>2023</v>
      </c>
      <c r="O90">
        <f>MONTH(Orders[[#This Row],[OrderDate]])</f>
        <v>11</v>
      </c>
    </row>
    <row r="91" spans="1:15" x14ac:dyDescent="0.4">
      <c r="A91" t="s">
        <v>892</v>
      </c>
      <c r="B91" t="s">
        <v>564</v>
      </c>
      <c r="C91" s="7">
        <v>45295</v>
      </c>
      <c r="D91">
        <f>SUMIFS(OrderDetails[Quantity],OrderDetails[OrderId],Orders[[#This Row],[OrderId]])</f>
        <v>1</v>
      </c>
      <c r="E91" s="2">
        <f>SUMIFS(OrderDetails[TotalPrice],OrderDetails[OrderId],Orders[[#This Row],[OrderId]])</f>
        <v>17.989999999999998</v>
      </c>
      <c r="F91" s="2">
        <f>Orders[[#This Row],[Subtotal]]*TaxFee</f>
        <v>1.4212099999999999</v>
      </c>
      <c r="G91" s="2">
        <f>Orders[[#This Row],[Subtotal]]*IF(Orders[[#This Row],[Subtotal]]&gt;75,0,ShipFee)</f>
        <v>2.8064399999999998</v>
      </c>
      <c r="H91" s="2">
        <f>Orders[[#This Row],[Subtotal]]*IF(Orders[[#This Row],[Subtotal]]&gt;140,0.07,0)</f>
        <v>0</v>
      </c>
      <c r="I91" s="2">
        <f>Orders[[#This Row],[Subtotal]]+Orders[[#This Row],[TaxFee]]+Orders[[#This Row],[ShipFee]]-Orders[[#This Row],[Discount]]</f>
        <v>22.217649999999995</v>
      </c>
      <c r="J91" t="s">
        <v>1712</v>
      </c>
      <c r="K91" t="s">
        <v>1504</v>
      </c>
      <c r="L91" s="2" t="str">
        <f>INDEX(ShipAddress[AddressId],MATCH(Orders[[#This Row],[CusId]],ShipAddress[CusId],0))</f>
        <v>A-100</v>
      </c>
      <c r="M91" s="2" t="str" cm="1">
        <f t="array" ref="M91">IF((MATCH(Orders[[#This Row],[AddressId]],
_xlfn._xlws.FILTER(ShipAddress[AddressId],ShipAddress[CusId]=Orders[[#This Row],[CusId]], "No Address, Invalid Customer"),0))=1,
"Valid","Invalid")</f>
        <v>Valid</v>
      </c>
      <c r="N91" s="3">
        <f>YEAR(Orders[[#This Row],[OrderDate]])</f>
        <v>2024</v>
      </c>
      <c r="O91">
        <f>MONTH(Orders[[#This Row],[OrderDate]])</f>
        <v>1</v>
      </c>
    </row>
    <row r="92" spans="1:15" x14ac:dyDescent="0.4">
      <c r="A92" t="s">
        <v>893</v>
      </c>
      <c r="B92" t="s">
        <v>497</v>
      </c>
      <c r="C92" s="7">
        <v>45127</v>
      </c>
      <c r="D92">
        <f>SUMIFS(OrderDetails[Quantity],OrderDetails[OrderId],Orders[[#This Row],[OrderId]])</f>
        <v>1</v>
      </c>
      <c r="E92" s="2">
        <f>SUMIFS(OrderDetails[TotalPrice],OrderDetails[OrderId],Orders[[#This Row],[OrderId]])</f>
        <v>49.99</v>
      </c>
      <c r="F92" s="2">
        <f>Orders[[#This Row],[Subtotal]]*TaxFee</f>
        <v>3.9492100000000003</v>
      </c>
      <c r="G92" s="2">
        <f>Orders[[#This Row],[Subtotal]]*IF(Orders[[#This Row],[Subtotal]]&gt;75,0,ShipFee)</f>
        <v>7.7984400000000003</v>
      </c>
      <c r="H92" s="2">
        <f>Orders[[#This Row],[Subtotal]]*IF(Orders[[#This Row],[Subtotal]]&gt;140,0.07,0)</f>
        <v>0</v>
      </c>
      <c r="I92" s="2">
        <f>Orders[[#This Row],[Subtotal]]+Orders[[#This Row],[TaxFee]]+Orders[[#This Row],[ShipFee]]-Orders[[#This Row],[Discount]]</f>
        <v>61.737650000000002</v>
      </c>
      <c r="J92" t="s">
        <v>1866</v>
      </c>
      <c r="K92" t="s">
        <v>1615</v>
      </c>
      <c r="L92" s="2" t="str">
        <f>INDEX(ShipAddress[AddressId],MATCH(Orders[[#This Row],[CusId]],ShipAddress[CusId],0))</f>
        <v>A-026</v>
      </c>
      <c r="M92" s="2" t="str" cm="1">
        <f t="array" ref="M92">IF((MATCH(Orders[[#This Row],[AddressId]],
_xlfn._xlws.FILTER(ShipAddress[AddressId],ShipAddress[CusId]=Orders[[#This Row],[CusId]], "No Address, Invalid Customer"),0))=1,
"Valid","Invalid")</f>
        <v>Valid</v>
      </c>
      <c r="N92" s="3">
        <f>YEAR(Orders[[#This Row],[OrderDate]])</f>
        <v>2023</v>
      </c>
      <c r="O92">
        <f>MONTH(Orders[[#This Row],[OrderDate]])</f>
        <v>7</v>
      </c>
    </row>
    <row r="93" spans="1:15" x14ac:dyDescent="0.4">
      <c r="A93" t="s">
        <v>894</v>
      </c>
      <c r="B93" t="s">
        <v>514</v>
      </c>
      <c r="C93" s="7">
        <v>45205</v>
      </c>
      <c r="D93">
        <f>SUMIFS(OrderDetails[Quantity],OrderDetails[OrderId],Orders[[#This Row],[OrderId]])</f>
        <v>2</v>
      </c>
      <c r="E93" s="2">
        <f>SUMIFS(OrderDetails[TotalPrice],OrderDetails[OrderId],Orders[[#This Row],[OrderId]])</f>
        <v>179.98</v>
      </c>
      <c r="F93" s="2">
        <f>Orders[[#This Row],[Subtotal]]*TaxFee</f>
        <v>14.21842</v>
      </c>
      <c r="G93" s="2">
        <f>Orders[[#This Row],[Subtotal]]*IF(Orders[[#This Row],[Subtotal]]&gt;75,0,ShipFee)</f>
        <v>0</v>
      </c>
      <c r="H93" s="2">
        <f>Orders[[#This Row],[Subtotal]]*IF(Orders[[#This Row],[Subtotal]]&gt;140,0.07,0)</f>
        <v>12.598600000000001</v>
      </c>
      <c r="I93" s="2">
        <f>Orders[[#This Row],[Subtotal]]+Orders[[#This Row],[TaxFee]]+Orders[[#This Row],[ShipFee]]-Orders[[#This Row],[Discount]]</f>
        <v>181.59981999999999</v>
      </c>
      <c r="J93" t="s">
        <v>1721</v>
      </c>
      <c r="K93" t="s">
        <v>1462</v>
      </c>
      <c r="L93" s="2" t="str">
        <f>INDEX(ShipAddress[AddressId],MATCH(Orders[[#This Row],[CusId]],ShipAddress[CusId],0))</f>
        <v>A-057</v>
      </c>
      <c r="M93" s="2" t="str" cm="1">
        <f t="array" ref="M93">IF((MATCH(Orders[[#This Row],[AddressId]],
_xlfn._xlws.FILTER(ShipAddress[AddressId],ShipAddress[CusId]=Orders[[#This Row],[CusId]], "No Address, Invalid Customer"),0))=1,
"Valid","Invalid")</f>
        <v>Valid</v>
      </c>
      <c r="N93" s="3">
        <f>YEAR(Orders[[#This Row],[OrderDate]])</f>
        <v>2023</v>
      </c>
      <c r="O93">
        <f>MONTH(Orders[[#This Row],[OrderDate]])</f>
        <v>10</v>
      </c>
    </row>
    <row r="94" spans="1:15" x14ac:dyDescent="0.4">
      <c r="A94" t="s">
        <v>895</v>
      </c>
      <c r="B94" t="s">
        <v>573</v>
      </c>
      <c r="C94" s="7">
        <v>45279</v>
      </c>
      <c r="D94">
        <f>SUMIFS(OrderDetails[Quantity],OrderDetails[OrderId],Orders[[#This Row],[OrderId]])</f>
        <v>3</v>
      </c>
      <c r="E94" s="2">
        <f>SUMIFS(OrderDetails[TotalPrice],OrderDetails[OrderId],Orders[[#This Row],[OrderId]])</f>
        <v>139.97</v>
      </c>
      <c r="F94" s="2">
        <f>Orders[[#This Row],[Subtotal]]*TaxFee</f>
        <v>11.05763</v>
      </c>
      <c r="G94" s="2">
        <f>Orders[[#This Row],[Subtotal]]*IF(Orders[[#This Row],[Subtotal]]&gt;75,0,ShipFee)</f>
        <v>0</v>
      </c>
      <c r="H94" s="2">
        <f>Orders[[#This Row],[Subtotal]]*IF(Orders[[#This Row],[Subtotal]]&gt;140,0.07,0)</f>
        <v>0</v>
      </c>
      <c r="I94" s="2">
        <f>Orders[[#This Row],[Subtotal]]+Orders[[#This Row],[TaxFee]]+Orders[[#This Row],[ShipFee]]-Orders[[#This Row],[Discount]]</f>
        <v>151.02762999999999</v>
      </c>
      <c r="J94" t="s">
        <v>1829</v>
      </c>
      <c r="K94" t="s">
        <v>1575</v>
      </c>
      <c r="L94" s="2" t="str">
        <f>INDEX(ShipAddress[AddressId],MATCH(Orders[[#This Row],[CusId]],ShipAddress[CusId],0))</f>
        <v>A-051</v>
      </c>
      <c r="M94" s="2" t="str" cm="1">
        <f t="array" ref="M94">IF((MATCH(Orders[[#This Row],[AddressId]],
_xlfn._xlws.FILTER(ShipAddress[AddressId],ShipAddress[CusId]=Orders[[#This Row],[CusId]], "No Address, Invalid Customer"),0))=1,
"Valid","Invalid")</f>
        <v>Valid</v>
      </c>
      <c r="N94" s="3">
        <f>YEAR(Orders[[#This Row],[OrderDate]])</f>
        <v>2023</v>
      </c>
      <c r="O94">
        <f>MONTH(Orders[[#This Row],[OrderDate]])</f>
        <v>12</v>
      </c>
    </row>
    <row r="95" spans="1:15" x14ac:dyDescent="0.4">
      <c r="A95" t="s">
        <v>896</v>
      </c>
      <c r="B95" t="s">
        <v>568</v>
      </c>
      <c r="C95" s="7">
        <v>45426</v>
      </c>
      <c r="D95">
        <f>SUMIFS(OrderDetails[Quantity],OrderDetails[OrderId],Orders[[#This Row],[OrderId]])</f>
        <v>1</v>
      </c>
      <c r="E95" s="2">
        <f>SUMIFS(OrderDetails[TotalPrice],OrderDetails[OrderId],Orders[[#This Row],[OrderId]])</f>
        <v>17.989999999999998</v>
      </c>
      <c r="F95" s="2">
        <f>Orders[[#This Row],[Subtotal]]*TaxFee</f>
        <v>1.4212099999999999</v>
      </c>
      <c r="G95" s="2">
        <f>Orders[[#This Row],[Subtotal]]*IF(Orders[[#This Row],[Subtotal]]&gt;75,0,ShipFee)</f>
        <v>2.8064399999999998</v>
      </c>
      <c r="H95" s="2">
        <f>Orders[[#This Row],[Subtotal]]*IF(Orders[[#This Row],[Subtotal]]&gt;140,0.07,0)</f>
        <v>0</v>
      </c>
      <c r="I95" s="2">
        <f>Orders[[#This Row],[Subtotal]]+Orders[[#This Row],[TaxFee]]+Orders[[#This Row],[ShipFee]]-Orders[[#This Row],[Discount]]</f>
        <v>22.217649999999995</v>
      </c>
      <c r="J95" t="s">
        <v>1846</v>
      </c>
      <c r="K95" t="s">
        <v>1376</v>
      </c>
      <c r="L95" s="2" t="str">
        <f>INDEX(ShipAddress[AddressId],MATCH(Orders[[#This Row],[CusId]],ShipAddress[CusId],0))</f>
        <v>A-089</v>
      </c>
      <c r="M95" s="2" t="str" cm="1">
        <f t="array" ref="M95">IF((MATCH(Orders[[#This Row],[AddressId]],
_xlfn._xlws.FILTER(ShipAddress[AddressId],ShipAddress[CusId]=Orders[[#This Row],[CusId]], "No Address, Invalid Customer"),0))=1,
"Valid","Invalid")</f>
        <v>Valid</v>
      </c>
      <c r="N95" s="3">
        <f>YEAR(Orders[[#This Row],[OrderDate]])</f>
        <v>2024</v>
      </c>
      <c r="O95">
        <f>MONTH(Orders[[#This Row],[OrderDate]])</f>
        <v>5</v>
      </c>
    </row>
    <row r="96" spans="1:15" x14ac:dyDescent="0.4">
      <c r="A96" t="s">
        <v>897</v>
      </c>
      <c r="B96" t="s">
        <v>501</v>
      </c>
      <c r="C96" s="7">
        <v>45171</v>
      </c>
      <c r="D96">
        <f>SUMIFS(OrderDetails[Quantity],OrderDetails[OrderId],Orders[[#This Row],[OrderId]])</f>
        <v>1</v>
      </c>
      <c r="E96" s="2">
        <f>SUMIFS(OrderDetails[TotalPrice],OrderDetails[OrderId],Orders[[#This Row],[OrderId]])</f>
        <v>29.99</v>
      </c>
      <c r="F96" s="2">
        <f>Orders[[#This Row],[Subtotal]]*TaxFee</f>
        <v>2.3692099999999998</v>
      </c>
      <c r="G96" s="2">
        <f>Orders[[#This Row],[Subtotal]]*IF(Orders[[#This Row],[Subtotal]]&gt;75,0,ShipFee)</f>
        <v>4.6784400000000002</v>
      </c>
      <c r="H96" s="2">
        <f>Orders[[#This Row],[Subtotal]]*IF(Orders[[#This Row],[Subtotal]]&gt;140,0.07,0)</f>
        <v>0</v>
      </c>
      <c r="I96" s="2">
        <f>Orders[[#This Row],[Subtotal]]+Orders[[#This Row],[TaxFee]]+Orders[[#This Row],[ShipFee]]-Orders[[#This Row],[Discount]]</f>
        <v>37.037649999999999</v>
      </c>
      <c r="J96" t="s">
        <v>1655</v>
      </c>
      <c r="K96" t="s">
        <v>1431</v>
      </c>
      <c r="L96" s="2" t="str">
        <f>INDEX(ShipAddress[AddressId],MATCH(Orders[[#This Row],[CusId]],ShipAddress[CusId],0))</f>
        <v>A-086</v>
      </c>
      <c r="M96" s="2" t="str" cm="1">
        <f t="array" ref="M96">IF((MATCH(Orders[[#This Row],[AddressId]],
_xlfn._xlws.FILTER(ShipAddress[AddressId],ShipAddress[CusId]=Orders[[#This Row],[CusId]], "No Address, Invalid Customer"),0))=1,
"Valid","Invalid")</f>
        <v>Valid</v>
      </c>
      <c r="N96" s="3">
        <f>YEAR(Orders[[#This Row],[OrderDate]])</f>
        <v>2023</v>
      </c>
      <c r="O96">
        <f>MONTH(Orders[[#This Row],[OrderDate]])</f>
        <v>9</v>
      </c>
    </row>
    <row r="97" spans="1:15" x14ac:dyDescent="0.4">
      <c r="A97" t="s">
        <v>898</v>
      </c>
      <c r="B97" t="s">
        <v>505</v>
      </c>
      <c r="C97" s="7">
        <v>45386</v>
      </c>
      <c r="D97">
        <f>SUMIFS(OrderDetails[Quantity],OrderDetails[OrderId],Orders[[#This Row],[OrderId]])</f>
        <v>3</v>
      </c>
      <c r="E97" s="2">
        <f>SUMIFS(OrderDetails[TotalPrice],OrderDetails[OrderId],Orders[[#This Row],[OrderId]])</f>
        <v>89.97</v>
      </c>
      <c r="F97" s="2">
        <f>Orders[[#This Row],[Subtotal]]*TaxFee</f>
        <v>7.1076300000000003</v>
      </c>
      <c r="G97" s="2">
        <f>Orders[[#This Row],[Subtotal]]*IF(Orders[[#This Row],[Subtotal]]&gt;75,0,ShipFee)</f>
        <v>0</v>
      </c>
      <c r="H97" s="2">
        <f>Orders[[#This Row],[Subtotal]]*IF(Orders[[#This Row],[Subtotal]]&gt;140,0.07,0)</f>
        <v>0</v>
      </c>
      <c r="I97" s="2">
        <f>Orders[[#This Row],[Subtotal]]+Orders[[#This Row],[TaxFee]]+Orders[[#This Row],[ShipFee]]-Orders[[#This Row],[Discount]]</f>
        <v>97.077629999999999</v>
      </c>
      <c r="J97" t="s">
        <v>1660</v>
      </c>
      <c r="K97" t="s">
        <v>1561</v>
      </c>
      <c r="L97" s="2" t="str">
        <f>INDEX(ShipAddress[AddressId],MATCH(Orders[[#This Row],[CusId]],ShipAddress[CusId],0))</f>
        <v>A-029</v>
      </c>
      <c r="M97" s="2" t="str" cm="1">
        <f t="array" ref="M97">IF((MATCH(Orders[[#This Row],[AddressId]],
_xlfn._xlws.FILTER(ShipAddress[AddressId],ShipAddress[CusId]=Orders[[#This Row],[CusId]], "No Address, Invalid Customer"),0))=1,
"Valid","Invalid")</f>
        <v>Valid</v>
      </c>
      <c r="N97" s="3">
        <f>YEAR(Orders[[#This Row],[OrderDate]])</f>
        <v>2024</v>
      </c>
      <c r="O97">
        <f>MONTH(Orders[[#This Row],[OrderDate]])</f>
        <v>4</v>
      </c>
    </row>
    <row r="98" spans="1:15" x14ac:dyDescent="0.4">
      <c r="A98" t="s">
        <v>899</v>
      </c>
      <c r="B98" t="s">
        <v>556</v>
      </c>
      <c r="C98" s="7">
        <v>45313</v>
      </c>
      <c r="D98">
        <f>SUMIFS(OrderDetails[Quantity],OrderDetails[OrderId],Orders[[#This Row],[OrderId]])</f>
        <v>2</v>
      </c>
      <c r="E98" s="2">
        <f>SUMIFS(OrderDetails[TotalPrice],OrderDetails[OrderId],Orders[[#This Row],[OrderId]])</f>
        <v>59.980000000000004</v>
      </c>
      <c r="F98" s="2">
        <f>Orders[[#This Row],[Subtotal]]*TaxFee</f>
        <v>4.7384200000000005</v>
      </c>
      <c r="G98" s="2">
        <f>Orders[[#This Row],[Subtotal]]*IF(Orders[[#This Row],[Subtotal]]&gt;75,0,ShipFee)</f>
        <v>9.3568800000000003</v>
      </c>
      <c r="H98" s="2">
        <f>Orders[[#This Row],[Subtotal]]*IF(Orders[[#This Row],[Subtotal]]&gt;140,0.07,0)</f>
        <v>0</v>
      </c>
      <c r="I98" s="2">
        <f>Orders[[#This Row],[Subtotal]]+Orders[[#This Row],[TaxFee]]+Orders[[#This Row],[ShipFee]]-Orders[[#This Row],[Discount]]</f>
        <v>74.075300000000013</v>
      </c>
      <c r="J98" t="s">
        <v>1740</v>
      </c>
      <c r="K98" t="s">
        <v>1412</v>
      </c>
      <c r="L98" s="2" t="str">
        <f>INDEX(ShipAddress[AddressId],MATCH(Orders[[#This Row],[CusId]],ShipAddress[CusId],0))</f>
        <v>A-054</v>
      </c>
      <c r="M98" s="2" t="str" cm="1">
        <f t="array" ref="M98">IF((MATCH(Orders[[#This Row],[AddressId]],
_xlfn._xlws.FILTER(ShipAddress[AddressId],ShipAddress[CusId]=Orders[[#This Row],[CusId]], "No Address, Invalid Customer"),0))=1,
"Valid","Invalid")</f>
        <v>Valid</v>
      </c>
      <c r="N98" s="3">
        <f>YEAR(Orders[[#This Row],[OrderDate]])</f>
        <v>2024</v>
      </c>
      <c r="O98">
        <f>MONTH(Orders[[#This Row],[OrderDate]])</f>
        <v>1</v>
      </c>
    </row>
    <row r="99" spans="1:15" x14ac:dyDescent="0.4">
      <c r="A99" t="s">
        <v>900</v>
      </c>
      <c r="B99" t="s">
        <v>553</v>
      </c>
      <c r="C99" s="7">
        <v>45381</v>
      </c>
      <c r="D99">
        <f>SUMIFS(OrderDetails[Quantity],OrderDetails[OrderId],Orders[[#This Row],[OrderId]])</f>
        <v>2</v>
      </c>
      <c r="E99" s="2">
        <f>SUMIFS(OrderDetails[TotalPrice],OrderDetails[OrderId],Orders[[#This Row],[OrderId]])</f>
        <v>219.98</v>
      </c>
      <c r="F99" s="2">
        <f>Orders[[#This Row],[Subtotal]]*TaxFee</f>
        <v>17.378419999999998</v>
      </c>
      <c r="G99" s="2">
        <f>Orders[[#This Row],[Subtotal]]*IF(Orders[[#This Row],[Subtotal]]&gt;75,0,ShipFee)</f>
        <v>0</v>
      </c>
      <c r="H99" s="2">
        <f>Orders[[#This Row],[Subtotal]]*IF(Orders[[#This Row],[Subtotal]]&gt;140,0.07,0)</f>
        <v>15.3986</v>
      </c>
      <c r="I99" s="2">
        <f>Orders[[#This Row],[Subtotal]]+Orders[[#This Row],[TaxFee]]+Orders[[#This Row],[ShipFee]]-Orders[[#This Row],[Discount]]</f>
        <v>221.95982000000001</v>
      </c>
      <c r="J99" t="s">
        <v>1788</v>
      </c>
      <c r="K99" t="s">
        <v>1609</v>
      </c>
      <c r="L99" s="2" t="str">
        <f>INDEX(ShipAddress[AddressId],MATCH(Orders[[#This Row],[CusId]],ShipAddress[CusId],0))</f>
        <v>A-073</v>
      </c>
      <c r="M99" s="2" t="str" cm="1">
        <f t="array" ref="M99">IF((MATCH(Orders[[#This Row],[AddressId]],
_xlfn._xlws.FILTER(ShipAddress[AddressId],ShipAddress[CusId]=Orders[[#This Row],[CusId]], "No Address, Invalid Customer"),0))=1,
"Valid","Invalid")</f>
        <v>Valid</v>
      </c>
      <c r="N99" s="3">
        <f>YEAR(Orders[[#This Row],[OrderDate]])</f>
        <v>2024</v>
      </c>
      <c r="O99">
        <f>MONTH(Orders[[#This Row],[OrderDate]])</f>
        <v>3</v>
      </c>
    </row>
    <row r="100" spans="1:15" x14ac:dyDescent="0.4">
      <c r="A100" t="s">
        <v>901</v>
      </c>
      <c r="B100" t="s">
        <v>540</v>
      </c>
      <c r="C100" s="7">
        <v>45116</v>
      </c>
      <c r="D100">
        <f>SUMIFS(OrderDetails[Quantity],OrderDetails[OrderId],Orders[[#This Row],[OrderId]])</f>
        <v>2</v>
      </c>
      <c r="E100" s="2">
        <f>SUMIFS(OrderDetails[TotalPrice],OrderDetails[OrderId],Orders[[#This Row],[OrderId]])</f>
        <v>36.979999999999997</v>
      </c>
      <c r="F100" s="2">
        <f>Orders[[#This Row],[Subtotal]]*TaxFee</f>
        <v>2.9214199999999999</v>
      </c>
      <c r="G100" s="2">
        <f>Orders[[#This Row],[Subtotal]]*IF(Orders[[#This Row],[Subtotal]]&gt;75,0,ShipFee)</f>
        <v>5.7688799999999993</v>
      </c>
      <c r="H100" s="2">
        <f>Orders[[#This Row],[Subtotal]]*IF(Orders[[#This Row],[Subtotal]]&gt;140,0.07,0)</f>
        <v>0</v>
      </c>
      <c r="I100" s="2">
        <f>Orders[[#This Row],[Subtotal]]+Orders[[#This Row],[TaxFee]]+Orders[[#This Row],[ShipFee]]-Orders[[#This Row],[Discount]]</f>
        <v>45.670299999999997</v>
      </c>
      <c r="J100" t="s">
        <v>1844</v>
      </c>
      <c r="K100" t="s">
        <v>1407</v>
      </c>
      <c r="L100" s="2" t="str">
        <f>INDEX(ShipAddress[AddressId],MATCH(Orders[[#This Row],[CusId]],ShipAddress[CusId],0))</f>
        <v>A-063</v>
      </c>
      <c r="M100" s="2" t="str" cm="1">
        <f t="array" ref="M100">IF((MATCH(Orders[[#This Row],[AddressId]],
_xlfn._xlws.FILTER(ShipAddress[AddressId],ShipAddress[CusId]=Orders[[#This Row],[CusId]], "No Address, Invalid Customer"),0))=1,
"Valid","Invalid")</f>
        <v>Valid</v>
      </c>
      <c r="N100" s="3">
        <f>YEAR(Orders[[#This Row],[OrderDate]])</f>
        <v>2023</v>
      </c>
      <c r="O100">
        <f>MONTH(Orders[[#This Row],[OrderDate]])</f>
        <v>7</v>
      </c>
    </row>
    <row r="101" spans="1:15" x14ac:dyDescent="0.4">
      <c r="A101" t="s">
        <v>902</v>
      </c>
      <c r="B101" t="s">
        <v>538</v>
      </c>
      <c r="C101" s="7">
        <v>45243</v>
      </c>
      <c r="D101">
        <f>SUMIFS(OrderDetails[Quantity],OrderDetails[OrderId],Orders[[#This Row],[OrderId]])</f>
        <v>3</v>
      </c>
      <c r="E101" s="2">
        <f>SUMIFS(OrderDetails[TotalPrice],OrderDetails[OrderId],Orders[[#This Row],[OrderId]])</f>
        <v>309.96999999999997</v>
      </c>
      <c r="F101" s="2">
        <f>Orders[[#This Row],[Subtotal]]*TaxFee</f>
        <v>24.487629999999999</v>
      </c>
      <c r="G101" s="2">
        <f>Orders[[#This Row],[Subtotal]]*IF(Orders[[#This Row],[Subtotal]]&gt;75,0,ShipFee)</f>
        <v>0</v>
      </c>
      <c r="H101" s="2">
        <f>Orders[[#This Row],[Subtotal]]*IF(Orders[[#This Row],[Subtotal]]&gt;140,0.07,0)</f>
        <v>21.697900000000001</v>
      </c>
      <c r="I101" s="2">
        <f>Orders[[#This Row],[Subtotal]]+Orders[[#This Row],[TaxFee]]+Orders[[#This Row],[ShipFee]]-Orders[[#This Row],[Discount]]</f>
        <v>312.75972999999999</v>
      </c>
      <c r="J101" t="s">
        <v>1861</v>
      </c>
      <c r="K101" t="s">
        <v>1442</v>
      </c>
      <c r="L101" s="2" t="str">
        <f>INDEX(ShipAddress[AddressId],MATCH(Orders[[#This Row],[CusId]],ShipAddress[CusId],0))</f>
        <v>A-072</v>
      </c>
      <c r="M101" s="2" t="str" cm="1">
        <f t="array" ref="M101">IF((MATCH(Orders[[#This Row],[AddressId]],
_xlfn._xlws.FILTER(ShipAddress[AddressId],ShipAddress[CusId]=Orders[[#This Row],[CusId]], "No Address, Invalid Customer"),0))=1,
"Valid","Invalid")</f>
        <v>Valid</v>
      </c>
      <c r="N101" s="3">
        <f>YEAR(Orders[[#This Row],[OrderDate]])</f>
        <v>2023</v>
      </c>
      <c r="O101">
        <f>MONTH(Orders[[#This Row],[OrderDate]])</f>
        <v>11</v>
      </c>
    </row>
    <row r="102" spans="1:15" x14ac:dyDescent="0.4">
      <c r="A102" t="s">
        <v>903</v>
      </c>
      <c r="B102" t="s">
        <v>522</v>
      </c>
      <c r="C102" s="7">
        <v>45050</v>
      </c>
      <c r="D102">
        <f>SUMIFS(OrderDetails[Quantity],OrderDetails[OrderId],Orders[[#This Row],[OrderId]])</f>
        <v>4</v>
      </c>
      <c r="E102" s="2">
        <f>SUMIFS(OrderDetails[TotalPrice],OrderDetails[OrderId],Orders[[#This Row],[OrderId]])</f>
        <v>135.96</v>
      </c>
      <c r="F102" s="2">
        <f>Orders[[#This Row],[Subtotal]]*TaxFee</f>
        <v>10.74084</v>
      </c>
      <c r="G102" s="2">
        <f>Orders[[#This Row],[Subtotal]]*IF(Orders[[#This Row],[Subtotal]]&gt;75,0,ShipFee)</f>
        <v>0</v>
      </c>
      <c r="H102" s="2">
        <f>Orders[[#This Row],[Subtotal]]*IF(Orders[[#This Row],[Subtotal]]&gt;140,0.07,0)</f>
        <v>0</v>
      </c>
      <c r="I102" s="2">
        <f>Orders[[#This Row],[Subtotal]]+Orders[[#This Row],[TaxFee]]+Orders[[#This Row],[ShipFee]]-Orders[[#This Row],[Discount]]</f>
        <v>146.70084</v>
      </c>
      <c r="J102" t="s">
        <v>1714</v>
      </c>
      <c r="K102" t="s">
        <v>1470</v>
      </c>
      <c r="L102" s="2" t="str">
        <f>INDEX(ShipAddress[AddressId],MATCH(Orders[[#This Row],[CusId]],ShipAddress[CusId],0))</f>
        <v>A-098</v>
      </c>
      <c r="M102" s="2" t="str" cm="1">
        <f t="array" ref="M102">IF((MATCH(Orders[[#This Row],[AddressId]],
_xlfn._xlws.FILTER(ShipAddress[AddressId],ShipAddress[CusId]=Orders[[#This Row],[CusId]], "No Address, Invalid Customer"),0))=1,
"Valid","Invalid")</f>
        <v>Valid</v>
      </c>
      <c r="N102" s="3">
        <f>YEAR(Orders[[#This Row],[OrderDate]])</f>
        <v>2023</v>
      </c>
      <c r="O102">
        <f>MONTH(Orders[[#This Row],[OrderDate]])</f>
        <v>5</v>
      </c>
    </row>
    <row r="103" spans="1:15" x14ac:dyDescent="0.4">
      <c r="A103" t="s">
        <v>904</v>
      </c>
      <c r="B103" t="s">
        <v>555</v>
      </c>
      <c r="C103" s="7">
        <v>45323</v>
      </c>
      <c r="D103">
        <f>SUMIFS(OrderDetails[Quantity],OrderDetails[OrderId],Orders[[#This Row],[OrderId]])</f>
        <v>3</v>
      </c>
      <c r="E103" s="2">
        <f>SUMIFS(OrderDetails[TotalPrice],OrderDetails[OrderId],Orders[[#This Row],[OrderId]])</f>
        <v>119.97</v>
      </c>
      <c r="F103" s="2">
        <f>Orders[[#This Row],[Subtotal]]*TaxFee</f>
        <v>9.4776299999999996</v>
      </c>
      <c r="G103" s="2">
        <f>Orders[[#This Row],[Subtotal]]*IF(Orders[[#This Row],[Subtotal]]&gt;75,0,ShipFee)</f>
        <v>0</v>
      </c>
      <c r="H103" s="2">
        <f>Orders[[#This Row],[Subtotal]]*IF(Orders[[#This Row],[Subtotal]]&gt;140,0.07,0)</f>
        <v>0</v>
      </c>
      <c r="I103" s="2">
        <f>Orders[[#This Row],[Subtotal]]+Orders[[#This Row],[TaxFee]]+Orders[[#This Row],[ShipFee]]-Orders[[#This Row],[Discount]]</f>
        <v>129.44763</v>
      </c>
      <c r="J103" t="s">
        <v>1824</v>
      </c>
      <c r="K103" t="s">
        <v>1492</v>
      </c>
      <c r="L103" s="2" t="str">
        <f>INDEX(ShipAddress[AddressId],MATCH(Orders[[#This Row],[CusId]],ShipAddress[CusId],0))</f>
        <v>A-014</v>
      </c>
      <c r="M103" s="2" t="str" cm="1">
        <f t="array" ref="M103">IF((MATCH(Orders[[#This Row],[AddressId]],
_xlfn._xlws.FILTER(ShipAddress[AddressId],ShipAddress[CusId]=Orders[[#This Row],[CusId]], "No Address, Invalid Customer"),0))=1,
"Valid","Invalid")</f>
        <v>Valid</v>
      </c>
      <c r="N103" s="3">
        <f>YEAR(Orders[[#This Row],[OrderDate]])</f>
        <v>2024</v>
      </c>
      <c r="O103">
        <f>MONTH(Orders[[#This Row],[OrderDate]])</f>
        <v>2</v>
      </c>
    </row>
    <row r="104" spans="1:15" x14ac:dyDescent="0.4">
      <c r="A104" t="s">
        <v>905</v>
      </c>
      <c r="B104" t="s">
        <v>499</v>
      </c>
      <c r="C104" s="7">
        <v>45078</v>
      </c>
      <c r="D104">
        <f>SUMIFS(OrderDetails[Quantity],OrderDetails[OrderId],Orders[[#This Row],[OrderId]])</f>
        <v>2</v>
      </c>
      <c r="E104" s="2">
        <f>SUMIFS(OrderDetails[TotalPrice],OrderDetails[OrderId],Orders[[#This Row],[OrderId]])</f>
        <v>59.98</v>
      </c>
      <c r="F104" s="2">
        <f>Orders[[#This Row],[Subtotal]]*TaxFee</f>
        <v>4.7384199999999996</v>
      </c>
      <c r="G104" s="2">
        <f>Orders[[#This Row],[Subtotal]]*IF(Orders[[#This Row],[Subtotal]]&gt;75,0,ShipFee)</f>
        <v>9.3568800000000003</v>
      </c>
      <c r="H104" s="2">
        <f>Orders[[#This Row],[Subtotal]]*IF(Orders[[#This Row],[Subtotal]]&gt;140,0.07,0)</f>
        <v>0</v>
      </c>
      <c r="I104" s="2">
        <f>Orders[[#This Row],[Subtotal]]+Orders[[#This Row],[TaxFee]]+Orders[[#This Row],[ShipFee]]-Orders[[#This Row],[Discount]]</f>
        <v>74.075299999999999</v>
      </c>
      <c r="J104" t="s">
        <v>1699</v>
      </c>
      <c r="K104" t="s">
        <v>1623</v>
      </c>
      <c r="L104" s="2" t="str">
        <f>INDEX(ShipAddress[AddressId],MATCH(Orders[[#This Row],[CusId]],ShipAddress[CusId],0))</f>
        <v>A-042</v>
      </c>
      <c r="M104" s="2" t="str" cm="1">
        <f t="array" ref="M104">IF((MATCH(Orders[[#This Row],[AddressId]],
_xlfn._xlws.FILTER(ShipAddress[AddressId],ShipAddress[CusId]=Orders[[#This Row],[CusId]], "No Address, Invalid Customer"),0))=1,
"Valid","Invalid")</f>
        <v>Valid</v>
      </c>
      <c r="N104" s="3">
        <f>YEAR(Orders[[#This Row],[OrderDate]])</f>
        <v>2023</v>
      </c>
      <c r="O104">
        <f>MONTH(Orders[[#This Row],[OrderDate]])</f>
        <v>6</v>
      </c>
    </row>
    <row r="105" spans="1:15" x14ac:dyDescent="0.4">
      <c r="A105" t="s">
        <v>906</v>
      </c>
      <c r="B105" t="s">
        <v>504</v>
      </c>
      <c r="C105" s="7">
        <v>45211</v>
      </c>
      <c r="D105">
        <f>SUMIFS(OrderDetails[Quantity],OrderDetails[OrderId],Orders[[#This Row],[OrderId]])</f>
        <v>1</v>
      </c>
      <c r="E105" s="2">
        <f>SUMIFS(OrderDetails[TotalPrice],OrderDetails[OrderId],Orders[[#This Row],[OrderId]])</f>
        <v>44.99</v>
      </c>
      <c r="F105" s="2">
        <f>Orders[[#This Row],[Subtotal]]*TaxFee</f>
        <v>3.5542100000000003</v>
      </c>
      <c r="G105" s="2">
        <f>Orders[[#This Row],[Subtotal]]*IF(Orders[[#This Row],[Subtotal]]&gt;75,0,ShipFee)</f>
        <v>7.01844</v>
      </c>
      <c r="H105" s="2">
        <f>Orders[[#This Row],[Subtotal]]*IF(Orders[[#This Row],[Subtotal]]&gt;140,0.07,0)</f>
        <v>0</v>
      </c>
      <c r="I105" s="2">
        <f>Orders[[#This Row],[Subtotal]]+Orders[[#This Row],[TaxFee]]+Orders[[#This Row],[ShipFee]]-Orders[[#This Row],[Discount]]</f>
        <v>55.562649999999998</v>
      </c>
      <c r="J105" t="s">
        <v>1753</v>
      </c>
      <c r="K105" t="s">
        <v>1563</v>
      </c>
      <c r="L105" s="2" t="str">
        <f>INDEX(ShipAddress[AddressId],MATCH(Orders[[#This Row],[CusId]],ShipAddress[CusId],0))</f>
        <v>A-058</v>
      </c>
      <c r="M105" s="2" t="str" cm="1">
        <f t="array" ref="M105">IF((MATCH(Orders[[#This Row],[AddressId]],
_xlfn._xlws.FILTER(ShipAddress[AddressId],ShipAddress[CusId]=Orders[[#This Row],[CusId]], "No Address, Invalid Customer"),0))=1,
"Valid","Invalid")</f>
        <v>Valid</v>
      </c>
      <c r="N105" s="3">
        <f>YEAR(Orders[[#This Row],[OrderDate]])</f>
        <v>2023</v>
      </c>
      <c r="O105">
        <f>MONTH(Orders[[#This Row],[OrderDate]])</f>
        <v>10</v>
      </c>
    </row>
    <row r="106" spans="1:15" x14ac:dyDescent="0.4">
      <c r="A106" t="s">
        <v>907</v>
      </c>
      <c r="B106" t="s">
        <v>535</v>
      </c>
      <c r="C106" s="7">
        <v>45166</v>
      </c>
      <c r="D106">
        <f>SUMIFS(OrderDetails[Quantity],OrderDetails[OrderId],Orders[[#This Row],[OrderId]])</f>
        <v>2</v>
      </c>
      <c r="E106" s="2">
        <f>SUMIFS(OrderDetails[TotalPrice],OrderDetails[OrderId],Orders[[#This Row],[OrderId]])</f>
        <v>179.98</v>
      </c>
      <c r="F106" s="2">
        <f>Orders[[#This Row],[Subtotal]]*TaxFee</f>
        <v>14.21842</v>
      </c>
      <c r="G106" s="2">
        <f>Orders[[#This Row],[Subtotal]]*IF(Orders[[#This Row],[Subtotal]]&gt;75,0,ShipFee)</f>
        <v>0</v>
      </c>
      <c r="H106" s="2">
        <f>Orders[[#This Row],[Subtotal]]*IF(Orders[[#This Row],[Subtotal]]&gt;140,0.07,0)</f>
        <v>12.598600000000001</v>
      </c>
      <c r="I106" s="2">
        <f>Orders[[#This Row],[Subtotal]]+Orders[[#This Row],[TaxFee]]+Orders[[#This Row],[ShipFee]]-Orders[[#This Row],[Discount]]</f>
        <v>181.59981999999999</v>
      </c>
      <c r="J106" t="s">
        <v>1744</v>
      </c>
      <c r="K106" t="s">
        <v>1391</v>
      </c>
      <c r="L106" s="2" t="str">
        <f>INDEX(ShipAddress[AddressId],MATCH(Orders[[#This Row],[CusId]],ShipAddress[CusId],0))</f>
        <v>A-024</v>
      </c>
      <c r="M106" s="2" t="str" cm="1">
        <f t="array" ref="M106">IF((MATCH(Orders[[#This Row],[AddressId]],
_xlfn._xlws.FILTER(ShipAddress[AddressId],ShipAddress[CusId]=Orders[[#This Row],[CusId]], "No Address, Invalid Customer"),0))=1,
"Valid","Invalid")</f>
        <v>Valid</v>
      </c>
      <c r="N106" s="3">
        <f>YEAR(Orders[[#This Row],[OrderDate]])</f>
        <v>2023</v>
      </c>
      <c r="O106">
        <f>MONTH(Orders[[#This Row],[OrderDate]])</f>
        <v>8</v>
      </c>
    </row>
    <row r="107" spans="1:15" x14ac:dyDescent="0.4">
      <c r="A107" t="s">
        <v>908</v>
      </c>
      <c r="B107" t="s">
        <v>571</v>
      </c>
      <c r="C107" s="7">
        <v>45399</v>
      </c>
      <c r="D107">
        <f>SUMIFS(OrderDetails[Quantity],OrderDetails[OrderId],Orders[[#This Row],[OrderId]])</f>
        <v>3</v>
      </c>
      <c r="E107" s="2">
        <f>SUMIFS(OrderDetails[TotalPrice],OrderDetails[OrderId],Orders[[#This Row],[OrderId]])</f>
        <v>299.97000000000003</v>
      </c>
      <c r="F107" s="2">
        <f>Orders[[#This Row],[Subtotal]]*TaxFee</f>
        <v>23.697630000000004</v>
      </c>
      <c r="G107" s="2">
        <f>Orders[[#This Row],[Subtotal]]*IF(Orders[[#This Row],[Subtotal]]&gt;75,0,ShipFee)</f>
        <v>0</v>
      </c>
      <c r="H107" s="2">
        <f>Orders[[#This Row],[Subtotal]]*IF(Orders[[#This Row],[Subtotal]]&gt;140,0.07,0)</f>
        <v>20.997900000000005</v>
      </c>
      <c r="I107" s="2">
        <f>Orders[[#This Row],[Subtotal]]+Orders[[#This Row],[TaxFee]]+Orders[[#This Row],[ShipFee]]-Orders[[#This Row],[Discount]]</f>
        <v>302.66973000000002</v>
      </c>
      <c r="J107" t="s">
        <v>1690</v>
      </c>
      <c r="K107" t="s">
        <v>1548</v>
      </c>
      <c r="L107" s="2" t="str">
        <f>INDEX(ShipAddress[AddressId],MATCH(Orders[[#This Row],[CusId]],ShipAddress[CusId],0))</f>
        <v>A-039</v>
      </c>
      <c r="M107" s="2" t="str" cm="1">
        <f t="array" ref="M107">IF((MATCH(Orders[[#This Row],[AddressId]],
_xlfn._xlws.FILTER(ShipAddress[AddressId],ShipAddress[CusId]=Orders[[#This Row],[CusId]], "No Address, Invalid Customer"),0))=1,
"Valid","Invalid")</f>
        <v>Valid</v>
      </c>
      <c r="N107" s="3">
        <f>YEAR(Orders[[#This Row],[OrderDate]])</f>
        <v>2024</v>
      </c>
      <c r="O107">
        <f>MONTH(Orders[[#This Row],[OrderDate]])</f>
        <v>4</v>
      </c>
    </row>
    <row r="108" spans="1:15" x14ac:dyDescent="0.4">
      <c r="A108" t="s">
        <v>909</v>
      </c>
      <c r="B108" t="s">
        <v>565</v>
      </c>
      <c r="C108" s="7">
        <v>45263</v>
      </c>
      <c r="D108">
        <f>SUMIFS(OrderDetails[Quantity],OrderDetails[OrderId],Orders[[#This Row],[OrderId]])</f>
        <v>2</v>
      </c>
      <c r="E108" s="2">
        <f>SUMIFS(OrderDetails[TotalPrice],OrderDetails[OrderId],Orders[[#This Row],[OrderId]])</f>
        <v>79.98</v>
      </c>
      <c r="F108" s="2">
        <f>Orders[[#This Row],[Subtotal]]*TaxFee</f>
        <v>6.3184200000000006</v>
      </c>
      <c r="G108" s="2">
        <f>Orders[[#This Row],[Subtotal]]*IF(Orders[[#This Row],[Subtotal]]&gt;75,0,ShipFee)</f>
        <v>0</v>
      </c>
      <c r="H108" s="2">
        <f>Orders[[#This Row],[Subtotal]]*IF(Orders[[#This Row],[Subtotal]]&gt;140,0.07,0)</f>
        <v>0</v>
      </c>
      <c r="I108" s="2">
        <f>Orders[[#This Row],[Subtotal]]+Orders[[#This Row],[TaxFee]]+Orders[[#This Row],[ShipFee]]-Orders[[#This Row],[Discount]]</f>
        <v>86.298420000000007</v>
      </c>
      <c r="J108" t="s">
        <v>1764</v>
      </c>
      <c r="K108" t="s">
        <v>1436</v>
      </c>
      <c r="L108" s="2" t="str">
        <f>INDEX(ShipAddress[AddressId],MATCH(Orders[[#This Row],[CusId]],ShipAddress[CusId],0))</f>
        <v>A-020</v>
      </c>
      <c r="M108" s="2" t="str" cm="1">
        <f t="array" ref="M108">IF((MATCH(Orders[[#This Row],[AddressId]],
_xlfn._xlws.FILTER(ShipAddress[AddressId],ShipAddress[CusId]=Orders[[#This Row],[CusId]], "No Address, Invalid Customer"),0))=1,
"Valid","Invalid")</f>
        <v>Valid</v>
      </c>
      <c r="N108" s="3">
        <f>YEAR(Orders[[#This Row],[OrderDate]])</f>
        <v>2023</v>
      </c>
      <c r="O108">
        <f>MONTH(Orders[[#This Row],[OrderDate]])</f>
        <v>12</v>
      </c>
    </row>
    <row r="109" spans="1:15" x14ac:dyDescent="0.4">
      <c r="A109" t="s">
        <v>910</v>
      </c>
      <c r="B109" t="s">
        <v>513</v>
      </c>
      <c r="C109" s="7">
        <v>45132</v>
      </c>
      <c r="D109">
        <f>SUMIFS(OrderDetails[Quantity],OrderDetails[OrderId],Orders[[#This Row],[OrderId]])</f>
        <v>2</v>
      </c>
      <c r="E109" s="2">
        <f>SUMIFS(OrderDetails[TotalPrice],OrderDetails[OrderId],Orders[[#This Row],[OrderId]])</f>
        <v>29.98</v>
      </c>
      <c r="F109" s="2">
        <f>Orders[[#This Row],[Subtotal]]*TaxFee</f>
        <v>2.36842</v>
      </c>
      <c r="G109" s="2">
        <f>Orders[[#This Row],[Subtotal]]*IF(Orders[[#This Row],[Subtotal]]&gt;75,0,ShipFee)</f>
        <v>4.6768799999999997</v>
      </c>
      <c r="H109" s="2">
        <f>Orders[[#This Row],[Subtotal]]*IF(Orders[[#This Row],[Subtotal]]&gt;140,0.07,0)</f>
        <v>0</v>
      </c>
      <c r="I109" s="2">
        <f>Orders[[#This Row],[Subtotal]]+Orders[[#This Row],[TaxFee]]+Orders[[#This Row],[ShipFee]]-Orders[[#This Row],[Discount]]</f>
        <v>37.025299999999994</v>
      </c>
      <c r="J109" t="s">
        <v>1827</v>
      </c>
      <c r="K109" t="s">
        <v>1593</v>
      </c>
      <c r="L109" s="2" t="str">
        <f>INDEX(ShipAddress[AddressId],MATCH(Orders[[#This Row],[CusId]],ShipAddress[CusId],0))</f>
        <v>A-068</v>
      </c>
      <c r="M109" s="2" t="str" cm="1">
        <f t="array" ref="M109">IF((MATCH(Orders[[#This Row],[AddressId]],
_xlfn._xlws.FILTER(ShipAddress[AddressId],ShipAddress[CusId]=Orders[[#This Row],[CusId]], "No Address, Invalid Customer"),0))=1,
"Valid","Invalid")</f>
        <v>Valid</v>
      </c>
      <c r="N109" s="3">
        <f>YEAR(Orders[[#This Row],[OrderDate]])</f>
        <v>2023</v>
      </c>
      <c r="O109">
        <f>MONTH(Orders[[#This Row],[OrderDate]])</f>
        <v>7</v>
      </c>
    </row>
    <row r="110" spans="1:15" x14ac:dyDescent="0.4">
      <c r="A110" t="s">
        <v>911</v>
      </c>
      <c r="B110" t="s">
        <v>569</v>
      </c>
      <c r="C110" s="7">
        <v>45344</v>
      </c>
      <c r="D110">
        <f>SUMIFS(OrderDetails[Quantity],OrderDetails[OrderId],Orders[[#This Row],[OrderId]])</f>
        <v>2</v>
      </c>
      <c r="E110" s="2">
        <f>SUMIFS(OrderDetails[TotalPrice],OrderDetails[OrderId],Orders[[#This Row],[OrderId]])</f>
        <v>29.98</v>
      </c>
      <c r="F110" s="2">
        <f>Orders[[#This Row],[Subtotal]]*TaxFee</f>
        <v>2.36842</v>
      </c>
      <c r="G110" s="2">
        <f>Orders[[#This Row],[Subtotal]]*IF(Orders[[#This Row],[Subtotal]]&gt;75,0,ShipFee)</f>
        <v>4.6768799999999997</v>
      </c>
      <c r="H110" s="2">
        <f>Orders[[#This Row],[Subtotal]]*IF(Orders[[#This Row],[Subtotal]]&gt;140,0.07,0)</f>
        <v>0</v>
      </c>
      <c r="I110" s="2">
        <f>Orders[[#This Row],[Subtotal]]+Orders[[#This Row],[TaxFee]]+Orders[[#This Row],[ShipFee]]-Orders[[#This Row],[Discount]]</f>
        <v>37.025299999999994</v>
      </c>
      <c r="J110" t="s">
        <v>1834</v>
      </c>
      <c r="K110" t="s">
        <v>1411</v>
      </c>
      <c r="L110" s="2" t="str">
        <f>INDEX(ShipAddress[AddressId],MATCH(Orders[[#This Row],[CusId]],ShipAddress[CusId],0))</f>
        <v>A-093</v>
      </c>
      <c r="M110" s="2" t="str" cm="1">
        <f t="array" ref="M110">IF((MATCH(Orders[[#This Row],[AddressId]],
_xlfn._xlws.FILTER(ShipAddress[AddressId],ShipAddress[CusId]=Orders[[#This Row],[CusId]], "No Address, Invalid Customer"),0))=1,
"Valid","Invalid")</f>
        <v>Valid</v>
      </c>
      <c r="N110" s="3">
        <f>YEAR(Orders[[#This Row],[OrderDate]])</f>
        <v>2024</v>
      </c>
      <c r="O110">
        <f>MONTH(Orders[[#This Row],[OrderDate]])</f>
        <v>2</v>
      </c>
    </row>
    <row r="111" spans="1:15" x14ac:dyDescent="0.4">
      <c r="A111" t="s">
        <v>912</v>
      </c>
      <c r="B111" t="s">
        <v>487</v>
      </c>
      <c r="C111" s="7">
        <v>45186</v>
      </c>
      <c r="D111">
        <f>SUMIFS(OrderDetails[Quantity],OrderDetails[OrderId],Orders[[#This Row],[OrderId]])</f>
        <v>2</v>
      </c>
      <c r="E111" s="2">
        <f>SUMIFS(OrderDetails[TotalPrice],OrderDetails[OrderId],Orders[[#This Row],[OrderId]])</f>
        <v>169.98</v>
      </c>
      <c r="F111" s="2">
        <f>Orders[[#This Row],[Subtotal]]*TaxFee</f>
        <v>13.428419999999999</v>
      </c>
      <c r="G111" s="2">
        <f>Orders[[#This Row],[Subtotal]]*IF(Orders[[#This Row],[Subtotal]]&gt;75,0,ShipFee)</f>
        <v>0</v>
      </c>
      <c r="H111" s="2">
        <f>Orders[[#This Row],[Subtotal]]*IF(Orders[[#This Row],[Subtotal]]&gt;140,0.07,0)</f>
        <v>11.8986</v>
      </c>
      <c r="I111" s="2">
        <f>Orders[[#This Row],[Subtotal]]+Orders[[#This Row],[TaxFee]]+Orders[[#This Row],[ShipFee]]-Orders[[#This Row],[Discount]]</f>
        <v>171.50981999999999</v>
      </c>
      <c r="J111" t="s">
        <v>1708</v>
      </c>
      <c r="K111" t="s">
        <v>1532</v>
      </c>
      <c r="L111" s="2" t="str">
        <f>INDEX(ShipAddress[AddressId],MATCH(Orders[[#This Row],[CusId]],ShipAddress[CusId],0))</f>
        <v>A-015</v>
      </c>
      <c r="M111" s="2" t="str" cm="1">
        <f t="array" ref="M111">IF((MATCH(Orders[[#This Row],[AddressId]],
_xlfn._xlws.FILTER(ShipAddress[AddressId],ShipAddress[CusId]=Orders[[#This Row],[CusId]], "No Address, Invalid Customer"),0))=1,
"Valid","Invalid")</f>
        <v>Valid</v>
      </c>
      <c r="N111" s="3">
        <f>YEAR(Orders[[#This Row],[OrderDate]])</f>
        <v>2023</v>
      </c>
      <c r="O111">
        <f>MONTH(Orders[[#This Row],[OrderDate]])</f>
        <v>9</v>
      </c>
    </row>
    <row r="112" spans="1:15" x14ac:dyDescent="0.4">
      <c r="A112" t="s">
        <v>913</v>
      </c>
      <c r="B112" t="s">
        <v>548</v>
      </c>
      <c r="C112" s="7">
        <v>45242</v>
      </c>
      <c r="D112">
        <f>SUMIFS(OrderDetails[Quantity],OrderDetails[OrderId],Orders[[#This Row],[OrderId]])</f>
        <v>1</v>
      </c>
      <c r="E112" s="2">
        <f>SUMIFS(OrderDetails[TotalPrice],OrderDetails[OrderId],Orders[[#This Row],[OrderId]])</f>
        <v>14.99</v>
      </c>
      <c r="F112" s="2">
        <f>Orders[[#This Row],[Subtotal]]*TaxFee</f>
        <v>1.18421</v>
      </c>
      <c r="G112" s="2">
        <f>Orders[[#This Row],[Subtotal]]*IF(Orders[[#This Row],[Subtotal]]&gt;75,0,ShipFee)</f>
        <v>2.3384399999999999</v>
      </c>
      <c r="H112" s="2">
        <f>Orders[[#This Row],[Subtotal]]*IF(Orders[[#This Row],[Subtotal]]&gt;140,0.07,0)</f>
        <v>0</v>
      </c>
      <c r="I112" s="2">
        <f>Orders[[#This Row],[Subtotal]]+Orders[[#This Row],[TaxFee]]+Orders[[#This Row],[ShipFee]]-Orders[[#This Row],[Discount]]</f>
        <v>18.512649999999997</v>
      </c>
      <c r="J112" t="s">
        <v>1746</v>
      </c>
      <c r="K112" t="s">
        <v>1604</v>
      </c>
      <c r="L112" s="2" t="str">
        <f>INDEX(ShipAddress[AddressId],MATCH(Orders[[#This Row],[CusId]],ShipAddress[CusId],0))</f>
        <v>A-032</v>
      </c>
      <c r="M112" s="2" t="str" cm="1">
        <f t="array" ref="M112">IF((MATCH(Orders[[#This Row],[AddressId]],
_xlfn._xlws.FILTER(ShipAddress[AddressId],ShipAddress[CusId]=Orders[[#This Row],[CusId]], "No Address, Invalid Customer"),0))=1,
"Valid","Invalid")</f>
        <v>Valid</v>
      </c>
      <c r="N112" s="3">
        <f>YEAR(Orders[[#This Row],[OrderDate]])</f>
        <v>2023</v>
      </c>
      <c r="O112">
        <f>MONTH(Orders[[#This Row],[OrderDate]])</f>
        <v>11</v>
      </c>
    </row>
    <row r="113" spans="1:15" x14ac:dyDescent="0.4">
      <c r="A113" t="s">
        <v>914</v>
      </c>
      <c r="B113" t="s">
        <v>554</v>
      </c>
      <c r="C113" s="7">
        <v>45064</v>
      </c>
      <c r="D113">
        <f>SUMIFS(OrderDetails[Quantity],OrderDetails[OrderId],Orders[[#This Row],[OrderId]])</f>
        <v>1</v>
      </c>
      <c r="E113" s="2">
        <f>SUMIFS(OrderDetails[TotalPrice],OrderDetails[OrderId],Orders[[#This Row],[OrderId]])</f>
        <v>49.99</v>
      </c>
      <c r="F113" s="2">
        <f>Orders[[#This Row],[Subtotal]]*TaxFee</f>
        <v>3.9492100000000003</v>
      </c>
      <c r="G113" s="2">
        <f>Orders[[#This Row],[Subtotal]]*IF(Orders[[#This Row],[Subtotal]]&gt;75,0,ShipFee)</f>
        <v>7.7984400000000003</v>
      </c>
      <c r="H113" s="2">
        <f>Orders[[#This Row],[Subtotal]]*IF(Orders[[#This Row],[Subtotal]]&gt;140,0.07,0)</f>
        <v>0</v>
      </c>
      <c r="I113" s="2">
        <f>Orders[[#This Row],[Subtotal]]+Orders[[#This Row],[TaxFee]]+Orders[[#This Row],[ShipFee]]-Orders[[#This Row],[Discount]]</f>
        <v>61.737650000000002</v>
      </c>
      <c r="J113" t="s">
        <v>1802</v>
      </c>
      <c r="K113" t="s">
        <v>1528</v>
      </c>
      <c r="L113" s="2" t="str">
        <f>INDEX(ShipAddress[AddressId],MATCH(Orders[[#This Row],[CusId]],ShipAddress[CusId],0))</f>
        <v>A-055</v>
      </c>
      <c r="M113" s="2" t="str" cm="1">
        <f t="array" ref="M113">IF((MATCH(Orders[[#This Row],[AddressId]],
_xlfn._xlws.FILTER(ShipAddress[AddressId],ShipAddress[CusId]=Orders[[#This Row],[CusId]], "No Address, Invalid Customer"),0))=1,
"Valid","Invalid")</f>
        <v>Valid</v>
      </c>
      <c r="N113" s="3">
        <f>YEAR(Orders[[#This Row],[OrderDate]])</f>
        <v>2023</v>
      </c>
      <c r="O113">
        <f>MONTH(Orders[[#This Row],[OrderDate]])</f>
        <v>5</v>
      </c>
    </row>
    <row r="114" spans="1:15" x14ac:dyDescent="0.4">
      <c r="A114" t="s">
        <v>915</v>
      </c>
      <c r="B114" t="s">
        <v>496</v>
      </c>
      <c r="C114" s="7">
        <v>45375</v>
      </c>
      <c r="D114">
        <f>SUMIFS(OrderDetails[Quantity],OrderDetails[OrderId],Orders[[#This Row],[OrderId]])</f>
        <v>1</v>
      </c>
      <c r="E114" s="2">
        <f>SUMIFS(OrderDetails[TotalPrice],OrderDetails[OrderId],Orders[[#This Row],[OrderId]])</f>
        <v>89.99</v>
      </c>
      <c r="F114" s="2">
        <f>Orders[[#This Row],[Subtotal]]*TaxFee</f>
        <v>7.10921</v>
      </c>
      <c r="G114" s="2">
        <f>Orders[[#This Row],[Subtotal]]*IF(Orders[[#This Row],[Subtotal]]&gt;75,0,ShipFee)</f>
        <v>0</v>
      </c>
      <c r="H114" s="2">
        <f>Orders[[#This Row],[Subtotal]]*IF(Orders[[#This Row],[Subtotal]]&gt;140,0.07,0)</f>
        <v>0</v>
      </c>
      <c r="I114" s="2">
        <f>Orders[[#This Row],[Subtotal]]+Orders[[#This Row],[TaxFee]]+Orders[[#This Row],[ShipFee]]-Orders[[#This Row],[Discount]]</f>
        <v>97.099209999999999</v>
      </c>
      <c r="J114" t="s">
        <v>1642</v>
      </c>
      <c r="K114" t="s">
        <v>1455</v>
      </c>
      <c r="L114" s="2" t="str">
        <f>INDEX(ShipAddress[AddressId],MATCH(Orders[[#This Row],[CusId]],ShipAddress[CusId],0))</f>
        <v>A-027</v>
      </c>
      <c r="M114" s="2" t="str" cm="1">
        <f t="array" ref="M114">IF((MATCH(Orders[[#This Row],[AddressId]],
_xlfn._xlws.FILTER(ShipAddress[AddressId],ShipAddress[CusId]=Orders[[#This Row],[CusId]], "No Address, Invalid Customer"),0))=1,
"Valid","Invalid")</f>
        <v>Valid</v>
      </c>
      <c r="N114" s="3">
        <f>YEAR(Orders[[#This Row],[OrderDate]])</f>
        <v>2024</v>
      </c>
      <c r="O114">
        <f>MONTH(Orders[[#This Row],[OrderDate]])</f>
        <v>3</v>
      </c>
    </row>
    <row r="115" spans="1:15" x14ac:dyDescent="0.4">
      <c r="A115" t="s">
        <v>916</v>
      </c>
      <c r="B115" t="s">
        <v>564</v>
      </c>
      <c r="C115" s="7">
        <v>45147</v>
      </c>
      <c r="D115">
        <f>SUMIFS(OrderDetails[Quantity],OrderDetails[OrderId],Orders[[#This Row],[OrderId]])</f>
        <v>1</v>
      </c>
      <c r="E115" s="2">
        <f>SUMIFS(OrderDetails[TotalPrice],OrderDetails[OrderId],Orders[[#This Row],[OrderId]])</f>
        <v>79.989999999999995</v>
      </c>
      <c r="F115" s="2">
        <f>Orders[[#This Row],[Subtotal]]*TaxFee</f>
        <v>6.31921</v>
      </c>
      <c r="G115" s="2">
        <f>Orders[[#This Row],[Subtotal]]*IF(Orders[[#This Row],[Subtotal]]&gt;75,0,ShipFee)</f>
        <v>0</v>
      </c>
      <c r="H115" s="2">
        <f>Orders[[#This Row],[Subtotal]]*IF(Orders[[#This Row],[Subtotal]]&gt;140,0.07,0)</f>
        <v>0</v>
      </c>
      <c r="I115" s="2">
        <f>Orders[[#This Row],[Subtotal]]+Orders[[#This Row],[TaxFee]]+Orders[[#This Row],[ShipFee]]-Orders[[#This Row],[Discount]]</f>
        <v>86.309209999999993</v>
      </c>
      <c r="J115" t="s">
        <v>1872</v>
      </c>
      <c r="K115" t="s">
        <v>1394</v>
      </c>
      <c r="L115" s="2" t="str">
        <f>INDEX(ShipAddress[AddressId],MATCH(Orders[[#This Row],[CusId]],ShipAddress[CusId],0))</f>
        <v>A-100</v>
      </c>
      <c r="M115" s="2" t="str" cm="1">
        <f t="array" ref="M115">IF((MATCH(Orders[[#This Row],[AddressId]],
_xlfn._xlws.FILTER(ShipAddress[AddressId],ShipAddress[CusId]=Orders[[#This Row],[CusId]], "No Address, Invalid Customer"),0))=1,
"Valid","Invalid")</f>
        <v>Valid</v>
      </c>
      <c r="N115" s="3">
        <f>YEAR(Orders[[#This Row],[OrderDate]])</f>
        <v>2023</v>
      </c>
      <c r="O115">
        <f>MONTH(Orders[[#This Row],[OrderDate]])</f>
        <v>8</v>
      </c>
    </row>
    <row r="116" spans="1:15" x14ac:dyDescent="0.4">
      <c r="A116" t="s">
        <v>917</v>
      </c>
      <c r="B116" t="s">
        <v>557</v>
      </c>
      <c r="C116" s="7">
        <v>45215</v>
      </c>
      <c r="D116">
        <f>SUMIFS(OrderDetails[Quantity],OrderDetails[OrderId],Orders[[#This Row],[OrderId]])</f>
        <v>1</v>
      </c>
      <c r="E116" s="2">
        <f>SUMIFS(OrderDetails[TotalPrice],OrderDetails[OrderId],Orders[[#This Row],[OrderId]])</f>
        <v>14.99</v>
      </c>
      <c r="F116" s="2">
        <f>Orders[[#This Row],[Subtotal]]*TaxFee</f>
        <v>1.18421</v>
      </c>
      <c r="G116" s="2">
        <f>Orders[[#This Row],[Subtotal]]*IF(Orders[[#This Row],[Subtotal]]&gt;75,0,ShipFee)</f>
        <v>2.3384399999999999</v>
      </c>
      <c r="H116" s="2">
        <f>Orders[[#This Row],[Subtotal]]*IF(Orders[[#This Row],[Subtotal]]&gt;140,0.07,0)</f>
        <v>0</v>
      </c>
      <c r="I116" s="2">
        <f>Orders[[#This Row],[Subtotal]]+Orders[[#This Row],[TaxFee]]+Orders[[#This Row],[ShipFee]]-Orders[[#This Row],[Discount]]</f>
        <v>18.512649999999997</v>
      </c>
      <c r="J116" t="s">
        <v>1635</v>
      </c>
      <c r="K116" t="s">
        <v>1551</v>
      </c>
      <c r="L116" s="2" t="str">
        <f>INDEX(ShipAddress[AddressId],MATCH(Orders[[#This Row],[CusId]],ShipAddress[CusId],0))</f>
        <v>A-047</v>
      </c>
      <c r="M116" s="2" t="str" cm="1">
        <f t="array" ref="M116">IF((MATCH(Orders[[#This Row],[AddressId]],
_xlfn._xlws.FILTER(ShipAddress[AddressId],ShipAddress[CusId]=Orders[[#This Row],[CusId]], "No Address, Invalid Customer"),0))=1,
"Valid","Invalid")</f>
        <v>Valid</v>
      </c>
      <c r="N116" s="3">
        <f>YEAR(Orders[[#This Row],[OrderDate]])</f>
        <v>2023</v>
      </c>
      <c r="O116">
        <f>MONTH(Orders[[#This Row],[OrderDate]])</f>
        <v>10</v>
      </c>
    </row>
    <row r="117" spans="1:15" x14ac:dyDescent="0.4">
      <c r="A117" t="s">
        <v>918</v>
      </c>
      <c r="B117" t="s">
        <v>563</v>
      </c>
      <c r="C117" s="7">
        <v>45300</v>
      </c>
      <c r="D117">
        <f>SUMIFS(OrderDetails[Quantity],OrderDetails[OrderId],Orders[[#This Row],[OrderId]])</f>
        <v>2</v>
      </c>
      <c r="E117" s="2">
        <f>SUMIFS(OrderDetails[TotalPrice],OrderDetails[OrderId],Orders[[#This Row],[OrderId]])</f>
        <v>39.979999999999997</v>
      </c>
      <c r="F117" s="2">
        <f>Orders[[#This Row],[Subtotal]]*TaxFee</f>
        <v>3.15842</v>
      </c>
      <c r="G117" s="2">
        <f>Orders[[#This Row],[Subtotal]]*IF(Orders[[#This Row],[Subtotal]]&gt;75,0,ShipFee)</f>
        <v>6.2368799999999993</v>
      </c>
      <c r="H117" s="2">
        <f>Orders[[#This Row],[Subtotal]]*IF(Orders[[#This Row],[Subtotal]]&gt;140,0.07,0)</f>
        <v>0</v>
      </c>
      <c r="I117" s="2">
        <f>Orders[[#This Row],[Subtotal]]+Orders[[#This Row],[TaxFee]]+Orders[[#This Row],[ShipFee]]-Orders[[#This Row],[Discount]]</f>
        <v>49.375299999999996</v>
      </c>
      <c r="J117" t="s">
        <v>1822</v>
      </c>
      <c r="K117" t="s">
        <v>1460</v>
      </c>
      <c r="L117" s="2" t="str">
        <f>INDEX(ShipAddress[AddressId],MATCH(Orders[[#This Row],[CusId]],ShipAddress[CusId],0))</f>
        <v>A-007</v>
      </c>
      <c r="M117" s="2" t="str" cm="1">
        <f t="array" ref="M117">IF((MATCH(Orders[[#This Row],[AddressId]],
_xlfn._xlws.FILTER(ShipAddress[AddressId],ShipAddress[CusId]=Orders[[#This Row],[CusId]], "No Address, Invalid Customer"),0))=1,
"Valid","Invalid")</f>
        <v>Valid</v>
      </c>
      <c r="N117" s="3">
        <f>YEAR(Orders[[#This Row],[OrderDate]])</f>
        <v>2024</v>
      </c>
      <c r="O117">
        <f>MONTH(Orders[[#This Row],[OrderDate]])</f>
        <v>1</v>
      </c>
    </row>
    <row r="118" spans="1:15" x14ac:dyDescent="0.4">
      <c r="A118" t="s">
        <v>919</v>
      </c>
      <c r="B118" t="s">
        <v>503</v>
      </c>
      <c r="C118" s="7">
        <v>45274</v>
      </c>
      <c r="D118">
        <f>SUMIFS(OrderDetails[Quantity],OrderDetails[OrderId],Orders[[#This Row],[OrderId]])</f>
        <v>1</v>
      </c>
      <c r="E118" s="2">
        <f>SUMIFS(OrderDetails[TotalPrice],OrderDetails[OrderId],Orders[[#This Row],[OrderId]])</f>
        <v>119.99</v>
      </c>
      <c r="F118" s="2">
        <f>Orders[[#This Row],[Subtotal]]*TaxFee</f>
        <v>9.4792100000000001</v>
      </c>
      <c r="G118" s="2">
        <f>Orders[[#This Row],[Subtotal]]*IF(Orders[[#This Row],[Subtotal]]&gt;75,0,ShipFee)</f>
        <v>0</v>
      </c>
      <c r="H118" s="2">
        <f>Orders[[#This Row],[Subtotal]]*IF(Orders[[#This Row],[Subtotal]]&gt;140,0.07,0)</f>
        <v>0</v>
      </c>
      <c r="I118" s="2">
        <f>Orders[[#This Row],[Subtotal]]+Orders[[#This Row],[TaxFee]]+Orders[[#This Row],[ShipFee]]-Orders[[#This Row],[Discount]]</f>
        <v>129.46921</v>
      </c>
      <c r="J118" t="s">
        <v>1819</v>
      </c>
      <c r="K118" t="s">
        <v>1500</v>
      </c>
      <c r="L118" s="2" t="str">
        <f>INDEX(ShipAddress[AddressId],MATCH(Orders[[#This Row],[CusId]],ShipAddress[CusId],0))</f>
        <v>A-052</v>
      </c>
      <c r="M118" s="2" t="str" cm="1">
        <f t="array" ref="M118">IF((MATCH(Orders[[#This Row],[AddressId]],
_xlfn._xlws.FILTER(ShipAddress[AddressId],ShipAddress[CusId]=Orders[[#This Row],[CusId]], "No Address, Invalid Customer"),0))=1,
"Valid","Invalid")</f>
        <v>Valid</v>
      </c>
      <c r="N118" s="3">
        <f>YEAR(Orders[[#This Row],[OrderDate]])</f>
        <v>2023</v>
      </c>
      <c r="O118">
        <f>MONTH(Orders[[#This Row],[OrderDate]])</f>
        <v>12</v>
      </c>
    </row>
    <row r="119" spans="1:15" x14ac:dyDescent="0.4">
      <c r="A119" t="s">
        <v>920</v>
      </c>
      <c r="B119" t="s">
        <v>555</v>
      </c>
      <c r="C119" s="7">
        <v>45370</v>
      </c>
      <c r="D119">
        <f>SUMIFS(OrderDetails[Quantity],OrderDetails[OrderId],Orders[[#This Row],[OrderId]])</f>
        <v>2</v>
      </c>
      <c r="E119" s="2">
        <f>SUMIFS(OrderDetails[TotalPrice],OrderDetails[OrderId],Orders[[#This Row],[OrderId]])</f>
        <v>79.98</v>
      </c>
      <c r="F119" s="2">
        <f>Orders[[#This Row],[Subtotal]]*TaxFee</f>
        <v>6.3184200000000006</v>
      </c>
      <c r="G119" s="2">
        <f>Orders[[#This Row],[Subtotal]]*IF(Orders[[#This Row],[Subtotal]]&gt;75,0,ShipFee)</f>
        <v>0</v>
      </c>
      <c r="H119" s="2">
        <f>Orders[[#This Row],[Subtotal]]*IF(Orders[[#This Row],[Subtotal]]&gt;140,0.07,0)</f>
        <v>0</v>
      </c>
      <c r="I119" s="2">
        <f>Orders[[#This Row],[Subtotal]]+Orders[[#This Row],[TaxFee]]+Orders[[#This Row],[ShipFee]]-Orders[[#This Row],[Discount]]</f>
        <v>86.298420000000007</v>
      </c>
      <c r="J119" t="s">
        <v>1864</v>
      </c>
      <c r="K119" t="s">
        <v>1507</v>
      </c>
      <c r="L119" s="2" t="str">
        <f>INDEX(ShipAddress[AddressId],MATCH(Orders[[#This Row],[CusId]],ShipAddress[CusId],0))</f>
        <v>A-014</v>
      </c>
      <c r="M119" s="2" t="str" cm="1">
        <f t="array" ref="M119">IF((MATCH(Orders[[#This Row],[AddressId]],
_xlfn._xlws.FILTER(ShipAddress[AddressId],ShipAddress[CusId]=Orders[[#This Row],[CusId]], "No Address, Invalid Customer"),0))=1,
"Valid","Invalid")</f>
        <v>Valid</v>
      </c>
      <c r="N119" s="3">
        <f>YEAR(Orders[[#This Row],[OrderDate]])</f>
        <v>2024</v>
      </c>
      <c r="O119">
        <f>MONTH(Orders[[#This Row],[OrderDate]])</f>
        <v>3</v>
      </c>
    </row>
    <row r="120" spans="1:15" x14ac:dyDescent="0.4">
      <c r="A120" t="s">
        <v>921</v>
      </c>
      <c r="B120" t="s">
        <v>544</v>
      </c>
      <c r="C120" s="7">
        <v>45100</v>
      </c>
      <c r="D120">
        <f>SUMIFS(OrderDetails[Quantity],OrderDetails[OrderId],Orders[[#This Row],[OrderId]])</f>
        <v>1</v>
      </c>
      <c r="E120" s="2">
        <f>SUMIFS(OrderDetails[TotalPrice],OrderDetails[OrderId],Orders[[#This Row],[OrderId]])</f>
        <v>64.989999999999995</v>
      </c>
      <c r="F120" s="2">
        <f>Orders[[#This Row],[Subtotal]]*TaxFee</f>
        <v>5.1342099999999995</v>
      </c>
      <c r="G120" s="2">
        <f>Orders[[#This Row],[Subtotal]]*IF(Orders[[#This Row],[Subtotal]]&gt;75,0,ShipFee)</f>
        <v>10.138439999999999</v>
      </c>
      <c r="H120" s="2">
        <f>Orders[[#This Row],[Subtotal]]*IF(Orders[[#This Row],[Subtotal]]&gt;140,0.07,0)</f>
        <v>0</v>
      </c>
      <c r="I120" s="2">
        <f>Orders[[#This Row],[Subtotal]]+Orders[[#This Row],[TaxFee]]+Orders[[#This Row],[ShipFee]]-Orders[[#This Row],[Discount]]</f>
        <v>80.262649999999994</v>
      </c>
      <c r="J120" t="s">
        <v>1776</v>
      </c>
      <c r="K120" t="s">
        <v>1473</v>
      </c>
      <c r="L120" s="2" t="str">
        <f>INDEX(ShipAddress[AddressId],MATCH(Orders[[#This Row],[CusId]],ShipAddress[CusId],0))</f>
        <v>A-036</v>
      </c>
      <c r="M120" s="2" t="str" cm="1">
        <f t="array" ref="M120">IF((MATCH(Orders[[#This Row],[AddressId]],
_xlfn._xlws.FILTER(ShipAddress[AddressId],ShipAddress[CusId]=Orders[[#This Row],[CusId]], "No Address, Invalid Customer"),0))=1,
"Valid","Invalid")</f>
        <v>Valid</v>
      </c>
      <c r="N120" s="3">
        <f>YEAR(Orders[[#This Row],[OrderDate]])</f>
        <v>2023</v>
      </c>
      <c r="O120">
        <f>MONTH(Orders[[#This Row],[OrderDate]])</f>
        <v>6</v>
      </c>
    </row>
    <row r="121" spans="1:15" x14ac:dyDescent="0.4">
      <c r="A121" t="s">
        <v>922</v>
      </c>
      <c r="B121" t="s">
        <v>542</v>
      </c>
      <c r="C121" s="7">
        <v>45137</v>
      </c>
      <c r="D121">
        <f>SUMIFS(OrderDetails[Quantity],OrderDetails[OrderId],Orders[[#This Row],[OrderId]])</f>
        <v>1</v>
      </c>
      <c r="E121" s="2">
        <f>SUMIFS(OrderDetails[TotalPrice],OrderDetails[OrderId],Orders[[#This Row],[OrderId]])</f>
        <v>39.99</v>
      </c>
      <c r="F121" s="2">
        <f>Orders[[#This Row],[Subtotal]]*TaxFee</f>
        <v>3.1592100000000003</v>
      </c>
      <c r="G121" s="2">
        <f>Orders[[#This Row],[Subtotal]]*IF(Orders[[#This Row],[Subtotal]]&gt;75,0,ShipFee)</f>
        <v>6.2384400000000007</v>
      </c>
      <c r="H121" s="2">
        <f>Orders[[#This Row],[Subtotal]]*IF(Orders[[#This Row],[Subtotal]]&gt;140,0.07,0)</f>
        <v>0</v>
      </c>
      <c r="I121" s="2">
        <f>Orders[[#This Row],[Subtotal]]+Orders[[#This Row],[TaxFee]]+Orders[[#This Row],[ShipFee]]-Orders[[#This Row],[Discount]]</f>
        <v>49.387650000000008</v>
      </c>
      <c r="J121" t="s">
        <v>1711</v>
      </c>
      <c r="K121" t="s">
        <v>1586</v>
      </c>
      <c r="L121" s="2" t="str">
        <f>INDEX(ShipAddress[AddressId],MATCH(Orders[[#This Row],[CusId]],ShipAddress[CusId],0))</f>
        <v>A-071</v>
      </c>
      <c r="M121" s="2" t="str" cm="1">
        <f t="array" ref="M121">IF((MATCH(Orders[[#This Row],[AddressId]],
_xlfn._xlws.FILTER(ShipAddress[AddressId],ShipAddress[CusId]=Orders[[#This Row],[CusId]], "No Address, Invalid Customer"),0))=1,
"Valid","Invalid")</f>
        <v>Valid</v>
      </c>
      <c r="N121" s="3">
        <f>YEAR(Orders[[#This Row],[OrderDate]])</f>
        <v>2023</v>
      </c>
      <c r="O121">
        <f>MONTH(Orders[[#This Row],[OrderDate]])</f>
        <v>7</v>
      </c>
    </row>
    <row r="122" spans="1:15" x14ac:dyDescent="0.4">
      <c r="A122" t="s">
        <v>923</v>
      </c>
      <c r="B122" t="s">
        <v>560</v>
      </c>
      <c r="C122" s="7">
        <v>45207</v>
      </c>
      <c r="D122">
        <f>SUMIFS(OrderDetails[Quantity],OrderDetails[OrderId],Orders[[#This Row],[OrderId]])</f>
        <v>3</v>
      </c>
      <c r="E122" s="2">
        <f>SUMIFS(OrderDetails[TotalPrice],OrderDetails[OrderId],Orders[[#This Row],[OrderId]])</f>
        <v>141.97</v>
      </c>
      <c r="F122" s="2">
        <f>Orders[[#This Row],[Subtotal]]*TaxFee</f>
        <v>11.215630000000001</v>
      </c>
      <c r="G122" s="2">
        <f>Orders[[#This Row],[Subtotal]]*IF(Orders[[#This Row],[Subtotal]]&gt;75,0,ShipFee)</f>
        <v>0</v>
      </c>
      <c r="H122" s="2">
        <f>Orders[[#This Row],[Subtotal]]*IF(Orders[[#This Row],[Subtotal]]&gt;140,0.07,0)</f>
        <v>9.9379000000000008</v>
      </c>
      <c r="I122" s="2">
        <f>Orders[[#This Row],[Subtotal]]+Orders[[#This Row],[TaxFee]]+Orders[[#This Row],[ShipFee]]-Orders[[#This Row],[Discount]]</f>
        <v>143.24772999999999</v>
      </c>
      <c r="J122" t="s">
        <v>1732</v>
      </c>
      <c r="K122" t="s">
        <v>1477</v>
      </c>
      <c r="L122" s="2" t="str">
        <f>INDEX(ShipAddress[AddressId],MATCH(Orders[[#This Row],[CusId]],ShipAddress[CusId],0))</f>
        <v>A-095</v>
      </c>
      <c r="M122" s="2" t="str" cm="1">
        <f t="array" ref="M122">IF((MATCH(Orders[[#This Row],[AddressId]],
_xlfn._xlws.FILTER(ShipAddress[AddressId],ShipAddress[CusId]=Orders[[#This Row],[CusId]], "No Address, Invalid Customer"),0))=1,
"Valid","Invalid")</f>
        <v>Valid</v>
      </c>
      <c r="N122" s="3">
        <f>YEAR(Orders[[#This Row],[OrderDate]])</f>
        <v>2023</v>
      </c>
      <c r="O122">
        <f>MONTH(Orders[[#This Row],[OrderDate]])</f>
        <v>10</v>
      </c>
    </row>
    <row r="123" spans="1:15" x14ac:dyDescent="0.4">
      <c r="A123" t="s">
        <v>924</v>
      </c>
      <c r="B123" t="s">
        <v>539</v>
      </c>
      <c r="C123" s="7">
        <v>45334</v>
      </c>
      <c r="D123">
        <f>SUMIFS(OrderDetails[Quantity],OrderDetails[OrderId],Orders[[#This Row],[OrderId]])</f>
        <v>1</v>
      </c>
      <c r="E123" s="2">
        <f>SUMIFS(OrderDetails[TotalPrice],OrderDetails[OrderId],Orders[[#This Row],[OrderId]])</f>
        <v>89.99</v>
      </c>
      <c r="F123" s="2">
        <f>Orders[[#This Row],[Subtotal]]*TaxFee</f>
        <v>7.10921</v>
      </c>
      <c r="G123" s="2">
        <f>Orders[[#This Row],[Subtotal]]*IF(Orders[[#This Row],[Subtotal]]&gt;75,0,ShipFee)</f>
        <v>0</v>
      </c>
      <c r="H123" s="2">
        <f>Orders[[#This Row],[Subtotal]]*IF(Orders[[#This Row],[Subtotal]]&gt;140,0.07,0)</f>
        <v>0</v>
      </c>
      <c r="I123" s="2">
        <f>Orders[[#This Row],[Subtotal]]+Orders[[#This Row],[TaxFee]]+Orders[[#This Row],[ShipFee]]-Orders[[#This Row],[Discount]]</f>
        <v>97.099209999999999</v>
      </c>
      <c r="J123" t="s">
        <v>1625</v>
      </c>
      <c r="K123" t="s">
        <v>1587</v>
      </c>
      <c r="L123" s="2" t="str">
        <f>INDEX(ShipAddress[AddressId],MATCH(Orders[[#This Row],[CusId]],ShipAddress[CusId],0))</f>
        <v>A-016</v>
      </c>
      <c r="M123" s="2" t="str" cm="1">
        <f t="array" ref="M123">IF((MATCH(Orders[[#This Row],[AddressId]],
_xlfn._xlws.FILTER(ShipAddress[AddressId],ShipAddress[CusId]=Orders[[#This Row],[CusId]], "No Address, Invalid Customer"),0))=1,
"Valid","Invalid")</f>
        <v>Valid</v>
      </c>
      <c r="N123" s="3">
        <f>YEAR(Orders[[#This Row],[OrderDate]])</f>
        <v>2024</v>
      </c>
      <c r="O123">
        <f>MONTH(Orders[[#This Row],[OrderDate]])</f>
        <v>2</v>
      </c>
    </row>
    <row r="124" spans="1:15" x14ac:dyDescent="0.4">
      <c r="A124" t="s">
        <v>925</v>
      </c>
      <c r="B124" t="s">
        <v>504</v>
      </c>
      <c r="C124" s="7">
        <v>45260</v>
      </c>
      <c r="D124">
        <f>SUMIFS(OrderDetails[Quantity],OrderDetails[OrderId],Orders[[#This Row],[OrderId]])</f>
        <v>1</v>
      </c>
      <c r="E124" s="2">
        <f>SUMIFS(OrderDetails[TotalPrice],OrderDetails[OrderId],Orders[[#This Row],[OrderId]])</f>
        <v>79.989999999999995</v>
      </c>
      <c r="F124" s="2">
        <f>Orders[[#This Row],[Subtotal]]*TaxFee</f>
        <v>6.31921</v>
      </c>
      <c r="G124" s="2">
        <f>Orders[[#This Row],[Subtotal]]*IF(Orders[[#This Row],[Subtotal]]&gt;75,0,ShipFee)</f>
        <v>0</v>
      </c>
      <c r="H124" s="2">
        <f>Orders[[#This Row],[Subtotal]]*IF(Orders[[#This Row],[Subtotal]]&gt;140,0.07,0)</f>
        <v>0</v>
      </c>
      <c r="I124" s="2">
        <f>Orders[[#This Row],[Subtotal]]+Orders[[#This Row],[TaxFee]]+Orders[[#This Row],[ShipFee]]-Orders[[#This Row],[Discount]]</f>
        <v>86.309209999999993</v>
      </c>
      <c r="J124" t="s">
        <v>1760</v>
      </c>
      <c r="K124" t="s">
        <v>1472</v>
      </c>
      <c r="L124" s="2" t="str">
        <f>INDEX(ShipAddress[AddressId],MATCH(Orders[[#This Row],[CusId]],ShipAddress[CusId],0))</f>
        <v>A-058</v>
      </c>
      <c r="M124" s="2" t="str" cm="1">
        <f t="array" ref="M124">IF((MATCH(Orders[[#This Row],[AddressId]],
_xlfn._xlws.FILTER(ShipAddress[AddressId],ShipAddress[CusId]=Orders[[#This Row],[CusId]], "No Address, Invalid Customer"),0))=1,
"Valid","Invalid")</f>
        <v>Valid</v>
      </c>
      <c r="N124" s="3">
        <f>YEAR(Orders[[#This Row],[OrderDate]])</f>
        <v>2023</v>
      </c>
      <c r="O124">
        <f>MONTH(Orders[[#This Row],[OrderDate]])</f>
        <v>11</v>
      </c>
    </row>
    <row r="125" spans="1:15" x14ac:dyDescent="0.4">
      <c r="A125" t="s">
        <v>926</v>
      </c>
      <c r="B125" t="s">
        <v>516</v>
      </c>
      <c r="C125" s="7">
        <v>45019</v>
      </c>
      <c r="D125">
        <f>SUMIFS(OrderDetails[Quantity],OrderDetails[OrderId],Orders[[#This Row],[OrderId]])</f>
        <v>2</v>
      </c>
      <c r="E125" s="2">
        <f>SUMIFS(OrderDetails[TotalPrice],OrderDetails[OrderId],Orders[[#This Row],[OrderId]])</f>
        <v>179.98</v>
      </c>
      <c r="F125" s="2">
        <f>Orders[[#This Row],[Subtotal]]*TaxFee</f>
        <v>14.21842</v>
      </c>
      <c r="G125" s="2">
        <f>Orders[[#This Row],[Subtotal]]*IF(Orders[[#This Row],[Subtotal]]&gt;75,0,ShipFee)</f>
        <v>0</v>
      </c>
      <c r="H125" s="2">
        <f>Orders[[#This Row],[Subtotal]]*IF(Orders[[#This Row],[Subtotal]]&gt;140,0.07,0)</f>
        <v>12.598600000000001</v>
      </c>
      <c r="I125" s="2">
        <f>Orders[[#This Row],[Subtotal]]+Orders[[#This Row],[TaxFee]]+Orders[[#This Row],[ShipFee]]-Orders[[#This Row],[Discount]]</f>
        <v>181.59981999999999</v>
      </c>
      <c r="J125" t="s">
        <v>1742</v>
      </c>
      <c r="K125" t="s">
        <v>1595</v>
      </c>
      <c r="L125" s="2" t="str">
        <f>INDEX(ShipAddress[AddressId],MATCH(Orders[[#This Row],[CusId]],ShipAddress[CusId],0))</f>
        <v>A-043</v>
      </c>
      <c r="M125" s="2" t="str" cm="1">
        <f t="array" ref="M125">IF((MATCH(Orders[[#This Row],[AddressId]],
_xlfn._xlws.FILTER(ShipAddress[AddressId],ShipAddress[CusId]=Orders[[#This Row],[CusId]], "No Address, Invalid Customer"),0))=1,
"Valid","Invalid")</f>
        <v>Valid</v>
      </c>
      <c r="N125" s="3">
        <f>YEAR(Orders[[#This Row],[OrderDate]])</f>
        <v>2023</v>
      </c>
      <c r="O125">
        <f>MONTH(Orders[[#This Row],[OrderDate]])</f>
        <v>4</v>
      </c>
    </row>
    <row r="126" spans="1:15" x14ac:dyDescent="0.4">
      <c r="A126" t="s">
        <v>927</v>
      </c>
      <c r="B126" t="s">
        <v>559</v>
      </c>
      <c r="C126" s="7">
        <v>45408</v>
      </c>
      <c r="D126">
        <f>SUMIFS(OrderDetails[Quantity],OrderDetails[OrderId],Orders[[#This Row],[OrderId]])</f>
        <v>3</v>
      </c>
      <c r="E126" s="2">
        <f>SUMIFS(OrderDetails[TotalPrice],OrderDetails[OrderId],Orders[[#This Row],[OrderId]])</f>
        <v>309.97000000000003</v>
      </c>
      <c r="F126" s="2">
        <f>Orders[[#This Row],[Subtotal]]*TaxFee</f>
        <v>24.487630000000003</v>
      </c>
      <c r="G126" s="2">
        <f>Orders[[#This Row],[Subtotal]]*IF(Orders[[#This Row],[Subtotal]]&gt;75,0,ShipFee)</f>
        <v>0</v>
      </c>
      <c r="H126" s="2">
        <f>Orders[[#This Row],[Subtotal]]*IF(Orders[[#This Row],[Subtotal]]&gt;140,0.07,0)</f>
        <v>21.697900000000004</v>
      </c>
      <c r="I126" s="2">
        <f>Orders[[#This Row],[Subtotal]]+Orders[[#This Row],[TaxFee]]+Orders[[#This Row],[ShipFee]]-Orders[[#This Row],[Discount]]</f>
        <v>312.75973000000005</v>
      </c>
      <c r="J126" t="s">
        <v>1729</v>
      </c>
      <c r="K126" t="s">
        <v>1379</v>
      </c>
      <c r="L126" s="2" t="str">
        <f>INDEX(ShipAddress[AddressId],MATCH(Orders[[#This Row],[CusId]],ShipAddress[CusId],0))</f>
        <v>A-044</v>
      </c>
      <c r="M126" s="2" t="str" cm="1">
        <f t="array" ref="M126">IF((MATCH(Orders[[#This Row],[AddressId]],
_xlfn._xlws.FILTER(ShipAddress[AddressId],ShipAddress[CusId]=Orders[[#This Row],[CusId]], "No Address, Invalid Customer"),0))=1,
"Valid","Invalid")</f>
        <v>Valid</v>
      </c>
      <c r="N126" s="3">
        <f>YEAR(Orders[[#This Row],[OrderDate]])</f>
        <v>2024</v>
      </c>
      <c r="O126">
        <f>MONTH(Orders[[#This Row],[OrderDate]])</f>
        <v>4</v>
      </c>
    </row>
    <row r="127" spans="1:15" x14ac:dyDescent="0.4">
      <c r="A127" t="s">
        <v>928</v>
      </c>
      <c r="B127" t="s">
        <v>506</v>
      </c>
      <c r="C127" s="7">
        <v>45196</v>
      </c>
      <c r="D127">
        <f>SUMIFS(OrderDetails[Quantity],OrderDetails[OrderId],Orders[[#This Row],[OrderId]])</f>
        <v>2</v>
      </c>
      <c r="E127" s="2">
        <f>SUMIFS(OrderDetails[TotalPrice],OrderDetails[OrderId],Orders[[#This Row],[OrderId]])</f>
        <v>69.98</v>
      </c>
      <c r="F127" s="2">
        <f>Orders[[#This Row],[Subtotal]]*TaxFee</f>
        <v>5.5284200000000006</v>
      </c>
      <c r="G127" s="2">
        <f>Orders[[#This Row],[Subtotal]]*IF(Orders[[#This Row],[Subtotal]]&gt;75,0,ShipFee)</f>
        <v>10.916880000000001</v>
      </c>
      <c r="H127" s="2">
        <f>Orders[[#This Row],[Subtotal]]*IF(Orders[[#This Row],[Subtotal]]&gt;140,0.07,0)</f>
        <v>0</v>
      </c>
      <c r="I127" s="2">
        <f>Orders[[#This Row],[Subtotal]]+Orders[[#This Row],[TaxFee]]+Orders[[#This Row],[ShipFee]]-Orders[[#This Row],[Discount]]</f>
        <v>86.425300000000007</v>
      </c>
      <c r="J127" t="s">
        <v>1867</v>
      </c>
      <c r="K127" t="s">
        <v>1413</v>
      </c>
      <c r="L127" s="2" t="str">
        <f>INDEX(ShipAddress[AddressId],MATCH(Orders[[#This Row],[CusId]],ShipAddress[CusId],0))</f>
        <v>A-009</v>
      </c>
      <c r="M127" s="2" t="str" cm="1">
        <f t="array" ref="M127">IF((MATCH(Orders[[#This Row],[AddressId]],
_xlfn._xlws.FILTER(ShipAddress[AddressId],ShipAddress[CusId]=Orders[[#This Row],[CusId]], "No Address, Invalid Customer"),0))=1,
"Valid","Invalid")</f>
        <v>Valid</v>
      </c>
      <c r="N127" s="3">
        <f>YEAR(Orders[[#This Row],[OrderDate]])</f>
        <v>2023</v>
      </c>
      <c r="O127">
        <f>MONTH(Orders[[#This Row],[OrderDate]])</f>
        <v>9</v>
      </c>
    </row>
    <row r="128" spans="1:15" x14ac:dyDescent="0.4">
      <c r="A128" t="s">
        <v>929</v>
      </c>
      <c r="B128" t="s">
        <v>550</v>
      </c>
      <c r="C128" s="7">
        <v>45298</v>
      </c>
      <c r="D128">
        <f>SUMIFS(OrderDetails[Quantity],OrderDetails[OrderId],Orders[[#This Row],[OrderId]])</f>
        <v>1</v>
      </c>
      <c r="E128" s="2">
        <f>SUMIFS(OrderDetails[TotalPrice],OrderDetails[OrderId],Orders[[#This Row],[OrderId]])</f>
        <v>119.99</v>
      </c>
      <c r="F128" s="2">
        <f>Orders[[#This Row],[Subtotal]]*TaxFee</f>
        <v>9.4792100000000001</v>
      </c>
      <c r="G128" s="2">
        <f>Orders[[#This Row],[Subtotal]]*IF(Orders[[#This Row],[Subtotal]]&gt;75,0,ShipFee)</f>
        <v>0</v>
      </c>
      <c r="H128" s="2">
        <f>Orders[[#This Row],[Subtotal]]*IF(Orders[[#This Row],[Subtotal]]&gt;140,0.07,0)</f>
        <v>0</v>
      </c>
      <c r="I128" s="2">
        <f>Orders[[#This Row],[Subtotal]]+Orders[[#This Row],[TaxFee]]+Orders[[#This Row],[ShipFee]]-Orders[[#This Row],[Discount]]</f>
        <v>129.46921</v>
      </c>
      <c r="J128" t="s">
        <v>1636</v>
      </c>
      <c r="K128" t="s">
        <v>1403</v>
      </c>
      <c r="L128" s="2" t="str">
        <f>INDEX(ShipAddress[AddressId],MATCH(Orders[[#This Row],[CusId]],ShipAddress[CusId],0))</f>
        <v>A-077</v>
      </c>
      <c r="M128" s="2" t="str" cm="1">
        <f t="array" ref="M128">IF((MATCH(Orders[[#This Row],[AddressId]],
_xlfn._xlws.FILTER(ShipAddress[AddressId],ShipAddress[CusId]=Orders[[#This Row],[CusId]], "No Address, Invalid Customer"),0))=1,
"Valid","Invalid")</f>
        <v>Valid</v>
      </c>
      <c r="N128" s="3">
        <f>YEAR(Orders[[#This Row],[OrderDate]])</f>
        <v>2024</v>
      </c>
      <c r="O128">
        <f>MONTH(Orders[[#This Row],[OrderDate]])</f>
        <v>1</v>
      </c>
    </row>
    <row r="129" spans="1:15" x14ac:dyDescent="0.4">
      <c r="A129" t="s">
        <v>930</v>
      </c>
      <c r="B129" t="s">
        <v>561</v>
      </c>
      <c r="C129" s="7">
        <v>45123</v>
      </c>
      <c r="D129">
        <f>SUMIFS(OrderDetails[Quantity],OrderDetails[OrderId],Orders[[#This Row],[OrderId]])</f>
        <v>2</v>
      </c>
      <c r="E129" s="2">
        <f>SUMIFS(OrderDetails[TotalPrice],OrderDetails[OrderId],Orders[[#This Row],[OrderId]])</f>
        <v>104.97999999999999</v>
      </c>
      <c r="F129" s="2">
        <f>Orders[[#This Row],[Subtotal]]*TaxFee</f>
        <v>8.2934199999999993</v>
      </c>
      <c r="G129" s="2">
        <f>Orders[[#This Row],[Subtotal]]*IF(Orders[[#This Row],[Subtotal]]&gt;75,0,ShipFee)</f>
        <v>0</v>
      </c>
      <c r="H129" s="2">
        <f>Orders[[#This Row],[Subtotal]]*IF(Orders[[#This Row],[Subtotal]]&gt;140,0.07,0)</f>
        <v>0</v>
      </c>
      <c r="I129" s="2">
        <f>Orders[[#This Row],[Subtotal]]+Orders[[#This Row],[TaxFee]]+Orders[[#This Row],[ShipFee]]-Orders[[#This Row],[Discount]]</f>
        <v>113.27341999999999</v>
      </c>
      <c r="J129" t="s">
        <v>1701</v>
      </c>
      <c r="K129" t="s">
        <v>1449</v>
      </c>
      <c r="L129" s="2" t="str">
        <f>INDEX(ShipAddress[AddressId],MATCH(Orders[[#This Row],[CusId]],ShipAddress[CusId],0))</f>
        <v>A-094</v>
      </c>
      <c r="M129" s="2" t="str" cm="1">
        <f t="array" ref="M129">IF((MATCH(Orders[[#This Row],[AddressId]],
_xlfn._xlws.FILTER(ShipAddress[AddressId],ShipAddress[CusId]=Orders[[#This Row],[CusId]], "No Address, Invalid Customer"),0))=1,
"Valid","Invalid")</f>
        <v>Valid</v>
      </c>
      <c r="N129" s="3">
        <f>YEAR(Orders[[#This Row],[OrderDate]])</f>
        <v>2023</v>
      </c>
      <c r="O129">
        <f>MONTH(Orders[[#This Row],[OrderDate]])</f>
        <v>7</v>
      </c>
    </row>
    <row r="130" spans="1:15" x14ac:dyDescent="0.4">
      <c r="A130" t="s">
        <v>931</v>
      </c>
      <c r="B130" t="s">
        <v>514</v>
      </c>
      <c r="C130" s="7">
        <v>45203</v>
      </c>
      <c r="D130">
        <f>SUMIFS(OrderDetails[Quantity],OrderDetails[OrderId],Orders[[#This Row],[OrderId]])</f>
        <v>2</v>
      </c>
      <c r="E130" s="2">
        <f>SUMIFS(OrderDetails[TotalPrice],OrderDetails[OrderId],Orders[[#This Row],[OrderId]])</f>
        <v>79.98</v>
      </c>
      <c r="F130" s="2">
        <f>Orders[[#This Row],[Subtotal]]*TaxFee</f>
        <v>6.3184200000000006</v>
      </c>
      <c r="G130" s="2">
        <f>Orders[[#This Row],[Subtotal]]*IF(Orders[[#This Row],[Subtotal]]&gt;75,0,ShipFee)</f>
        <v>0</v>
      </c>
      <c r="H130" s="2">
        <f>Orders[[#This Row],[Subtotal]]*IF(Orders[[#This Row],[Subtotal]]&gt;140,0.07,0)</f>
        <v>0</v>
      </c>
      <c r="I130" s="2">
        <f>Orders[[#This Row],[Subtotal]]+Orders[[#This Row],[TaxFee]]+Orders[[#This Row],[ShipFee]]-Orders[[#This Row],[Discount]]</f>
        <v>86.298420000000007</v>
      </c>
      <c r="J130" t="s">
        <v>1626</v>
      </c>
      <c r="K130" t="s">
        <v>1454</v>
      </c>
      <c r="L130" s="2" t="str">
        <f>INDEX(ShipAddress[AddressId],MATCH(Orders[[#This Row],[CusId]],ShipAddress[CusId],0))</f>
        <v>A-057</v>
      </c>
      <c r="M130" s="2" t="str" cm="1">
        <f t="array" ref="M130">IF((MATCH(Orders[[#This Row],[AddressId]],
_xlfn._xlws.FILTER(ShipAddress[AddressId],ShipAddress[CusId]=Orders[[#This Row],[CusId]], "No Address, Invalid Customer"),0))=1,
"Valid","Invalid")</f>
        <v>Valid</v>
      </c>
      <c r="N130" s="3">
        <f>YEAR(Orders[[#This Row],[OrderDate]])</f>
        <v>2023</v>
      </c>
      <c r="O130">
        <f>MONTH(Orders[[#This Row],[OrderDate]])</f>
        <v>10</v>
      </c>
    </row>
    <row r="131" spans="1:15" x14ac:dyDescent="0.4">
      <c r="A131" t="s">
        <v>932</v>
      </c>
      <c r="B131" t="s">
        <v>525</v>
      </c>
      <c r="C131" s="7">
        <v>45270</v>
      </c>
      <c r="D131">
        <f>SUMIFS(OrderDetails[Quantity],OrderDetails[OrderId],Orders[[#This Row],[OrderId]])</f>
        <v>3</v>
      </c>
      <c r="E131" s="2">
        <f>SUMIFS(OrderDetails[TotalPrice],OrderDetails[OrderId],Orders[[#This Row],[OrderId]])</f>
        <v>79.97</v>
      </c>
      <c r="F131" s="2">
        <f>Orders[[#This Row],[Subtotal]]*TaxFee</f>
        <v>6.3176300000000003</v>
      </c>
      <c r="G131" s="2">
        <f>Orders[[#This Row],[Subtotal]]*IF(Orders[[#This Row],[Subtotal]]&gt;75,0,ShipFee)</f>
        <v>0</v>
      </c>
      <c r="H131" s="2">
        <f>Orders[[#This Row],[Subtotal]]*IF(Orders[[#This Row],[Subtotal]]&gt;140,0.07,0)</f>
        <v>0</v>
      </c>
      <c r="I131" s="2">
        <f>Orders[[#This Row],[Subtotal]]+Orders[[#This Row],[TaxFee]]+Orders[[#This Row],[ShipFee]]-Orders[[#This Row],[Discount]]</f>
        <v>86.287629999999993</v>
      </c>
      <c r="J131" t="s">
        <v>1757</v>
      </c>
      <c r="K131" t="s">
        <v>1399</v>
      </c>
      <c r="L131" s="2" t="str">
        <f>INDEX(ShipAddress[AddressId],MATCH(Orders[[#This Row],[CusId]],ShipAddress[CusId],0))</f>
        <v>A-049</v>
      </c>
      <c r="M131" s="2" t="str" cm="1">
        <f t="array" ref="M131">IF((MATCH(Orders[[#This Row],[AddressId]],
_xlfn._xlws.FILTER(ShipAddress[AddressId],ShipAddress[CusId]=Orders[[#This Row],[CusId]], "No Address, Invalid Customer"),0))=1,
"Valid","Invalid")</f>
        <v>Valid</v>
      </c>
      <c r="N131" s="3">
        <f>YEAR(Orders[[#This Row],[OrderDate]])</f>
        <v>2023</v>
      </c>
      <c r="O131">
        <f>MONTH(Orders[[#This Row],[OrderDate]])</f>
        <v>12</v>
      </c>
    </row>
    <row r="132" spans="1:15" x14ac:dyDescent="0.4">
      <c r="A132" t="s">
        <v>933</v>
      </c>
      <c r="B132" t="s">
        <v>539</v>
      </c>
      <c r="C132" s="7">
        <v>45356</v>
      </c>
      <c r="D132">
        <f>SUMIFS(OrderDetails[Quantity],OrderDetails[OrderId],Orders[[#This Row],[OrderId]])</f>
        <v>1</v>
      </c>
      <c r="E132" s="2">
        <f>SUMIFS(OrderDetails[TotalPrice],OrderDetails[OrderId],Orders[[#This Row],[OrderId]])</f>
        <v>19.989999999999998</v>
      </c>
      <c r="F132" s="2">
        <f>Orders[[#This Row],[Subtotal]]*TaxFee</f>
        <v>1.57921</v>
      </c>
      <c r="G132" s="2">
        <f>Orders[[#This Row],[Subtotal]]*IF(Orders[[#This Row],[Subtotal]]&gt;75,0,ShipFee)</f>
        <v>3.1184399999999997</v>
      </c>
      <c r="H132" s="2">
        <f>Orders[[#This Row],[Subtotal]]*IF(Orders[[#This Row],[Subtotal]]&gt;140,0.07,0)</f>
        <v>0</v>
      </c>
      <c r="I132" s="2">
        <f>Orders[[#This Row],[Subtotal]]+Orders[[#This Row],[TaxFee]]+Orders[[#This Row],[ShipFee]]-Orders[[#This Row],[Discount]]</f>
        <v>24.687649999999998</v>
      </c>
      <c r="J132" t="s">
        <v>1817</v>
      </c>
      <c r="K132" t="s">
        <v>1410</v>
      </c>
      <c r="L132" s="2" t="str">
        <f>INDEX(ShipAddress[AddressId],MATCH(Orders[[#This Row],[CusId]],ShipAddress[CusId],0))</f>
        <v>A-016</v>
      </c>
      <c r="M132" s="2" t="str" cm="1">
        <f t="array" ref="M132">IF((MATCH(Orders[[#This Row],[AddressId]],
_xlfn._xlws.FILTER(ShipAddress[AddressId],ShipAddress[CusId]=Orders[[#This Row],[CusId]], "No Address, Invalid Customer"),0))=1,
"Valid","Invalid")</f>
        <v>Valid</v>
      </c>
      <c r="N132" s="3">
        <f>YEAR(Orders[[#This Row],[OrderDate]])</f>
        <v>2024</v>
      </c>
      <c r="O132">
        <f>MONTH(Orders[[#This Row],[OrderDate]])</f>
        <v>3</v>
      </c>
    </row>
    <row r="133" spans="1:15" x14ac:dyDescent="0.4">
      <c r="A133" t="s">
        <v>934</v>
      </c>
      <c r="B133" t="s">
        <v>568</v>
      </c>
      <c r="C133" s="7">
        <v>45315</v>
      </c>
      <c r="D133">
        <f>SUMIFS(OrderDetails[Quantity],OrderDetails[OrderId],Orders[[#This Row],[OrderId]])</f>
        <v>2</v>
      </c>
      <c r="E133" s="2">
        <f>SUMIFS(OrderDetails[TotalPrice],OrderDetails[OrderId],Orders[[#This Row],[OrderId]])</f>
        <v>59.98</v>
      </c>
      <c r="F133" s="2">
        <f>Orders[[#This Row],[Subtotal]]*TaxFee</f>
        <v>4.7384199999999996</v>
      </c>
      <c r="G133" s="2">
        <f>Orders[[#This Row],[Subtotal]]*IF(Orders[[#This Row],[Subtotal]]&gt;75,0,ShipFee)</f>
        <v>9.3568800000000003</v>
      </c>
      <c r="H133" s="2">
        <f>Orders[[#This Row],[Subtotal]]*IF(Orders[[#This Row],[Subtotal]]&gt;140,0.07,0)</f>
        <v>0</v>
      </c>
      <c r="I133" s="2">
        <f>Orders[[#This Row],[Subtotal]]+Orders[[#This Row],[TaxFee]]+Orders[[#This Row],[ShipFee]]-Orders[[#This Row],[Discount]]</f>
        <v>74.075299999999999</v>
      </c>
      <c r="J133" t="s">
        <v>1765</v>
      </c>
      <c r="K133" t="s">
        <v>1573</v>
      </c>
      <c r="L133" s="2" t="str">
        <f>INDEX(ShipAddress[AddressId],MATCH(Orders[[#This Row],[CusId]],ShipAddress[CusId],0))</f>
        <v>A-089</v>
      </c>
      <c r="M133" s="2" t="str" cm="1">
        <f t="array" ref="M133">IF((MATCH(Orders[[#This Row],[AddressId]],
_xlfn._xlws.FILTER(ShipAddress[AddressId],ShipAddress[CusId]=Orders[[#This Row],[CusId]], "No Address, Invalid Customer"),0))=1,
"Valid","Invalid")</f>
        <v>Valid</v>
      </c>
      <c r="N133" s="3">
        <f>YEAR(Orders[[#This Row],[OrderDate]])</f>
        <v>2024</v>
      </c>
      <c r="O133">
        <f>MONTH(Orders[[#This Row],[OrderDate]])</f>
        <v>1</v>
      </c>
    </row>
    <row r="134" spans="1:15" x14ac:dyDescent="0.4">
      <c r="A134" t="s">
        <v>935</v>
      </c>
      <c r="B134" t="s">
        <v>501</v>
      </c>
      <c r="C134" s="7">
        <v>45151</v>
      </c>
      <c r="D134">
        <f>SUMIFS(OrderDetails[Quantity],OrderDetails[OrderId],Orders[[#This Row],[OrderId]])</f>
        <v>3</v>
      </c>
      <c r="E134" s="2">
        <f>SUMIFS(OrderDetails[TotalPrice],OrderDetails[OrderId],Orders[[#This Row],[OrderId]])</f>
        <v>329.96999999999997</v>
      </c>
      <c r="F134" s="2">
        <f>Orders[[#This Row],[Subtotal]]*TaxFee</f>
        <v>26.067629999999998</v>
      </c>
      <c r="G134" s="2">
        <f>Orders[[#This Row],[Subtotal]]*IF(Orders[[#This Row],[Subtotal]]&gt;75,0,ShipFee)</f>
        <v>0</v>
      </c>
      <c r="H134" s="2">
        <f>Orders[[#This Row],[Subtotal]]*IF(Orders[[#This Row],[Subtotal]]&gt;140,0.07,0)</f>
        <v>23.097899999999999</v>
      </c>
      <c r="I134" s="2">
        <f>Orders[[#This Row],[Subtotal]]+Orders[[#This Row],[TaxFee]]+Orders[[#This Row],[ShipFee]]-Orders[[#This Row],[Discount]]</f>
        <v>332.93973</v>
      </c>
      <c r="J134" t="s">
        <v>1789</v>
      </c>
      <c r="K134" t="s">
        <v>1419</v>
      </c>
      <c r="L134" s="2" t="str">
        <f>INDEX(ShipAddress[AddressId],MATCH(Orders[[#This Row],[CusId]],ShipAddress[CusId],0))</f>
        <v>A-086</v>
      </c>
      <c r="M134" s="2" t="str" cm="1">
        <f t="array" ref="M134">IF((MATCH(Orders[[#This Row],[AddressId]],
_xlfn._xlws.FILTER(ShipAddress[AddressId],ShipAddress[CusId]=Orders[[#This Row],[CusId]], "No Address, Invalid Customer"),0))=1,
"Valid","Invalid")</f>
        <v>Valid</v>
      </c>
      <c r="N134" s="3">
        <f>YEAR(Orders[[#This Row],[OrderDate]])</f>
        <v>2023</v>
      </c>
      <c r="O134">
        <f>MONTH(Orders[[#This Row],[OrderDate]])</f>
        <v>8</v>
      </c>
    </row>
    <row r="135" spans="1:15" x14ac:dyDescent="0.4">
      <c r="A135" t="s">
        <v>936</v>
      </c>
      <c r="B135" t="s">
        <v>570</v>
      </c>
      <c r="C135" s="7">
        <v>45089</v>
      </c>
      <c r="D135">
        <f>SUMIFS(OrderDetails[Quantity],OrderDetails[OrderId],Orders[[#This Row],[OrderId]])</f>
        <v>1</v>
      </c>
      <c r="E135" s="2">
        <f>SUMIFS(OrderDetails[TotalPrice],OrderDetails[OrderId],Orders[[#This Row],[OrderId]])</f>
        <v>24.99</v>
      </c>
      <c r="F135" s="2">
        <f>Orders[[#This Row],[Subtotal]]*TaxFee</f>
        <v>1.9742099999999998</v>
      </c>
      <c r="G135" s="2">
        <f>Orders[[#This Row],[Subtotal]]*IF(Orders[[#This Row],[Subtotal]]&gt;75,0,ShipFee)</f>
        <v>3.8984399999999999</v>
      </c>
      <c r="H135" s="2">
        <f>Orders[[#This Row],[Subtotal]]*IF(Orders[[#This Row],[Subtotal]]&gt;140,0.07,0)</f>
        <v>0</v>
      </c>
      <c r="I135" s="2">
        <f>Orders[[#This Row],[Subtotal]]+Orders[[#This Row],[TaxFee]]+Orders[[#This Row],[ShipFee]]-Orders[[#This Row],[Discount]]</f>
        <v>30.862649999999999</v>
      </c>
      <c r="J135" t="s">
        <v>1856</v>
      </c>
      <c r="K135" t="s">
        <v>1583</v>
      </c>
      <c r="L135" s="2" t="str">
        <f>INDEX(ShipAddress[AddressId],MATCH(Orders[[#This Row],[CusId]],ShipAddress[CusId],0))</f>
        <v>A-048</v>
      </c>
      <c r="M135" s="2" t="str" cm="1">
        <f t="array" ref="M135">IF((MATCH(Orders[[#This Row],[AddressId]],
_xlfn._xlws.FILTER(ShipAddress[AddressId],ShipAddress[CusId]=Orders[[#This Row],[CusId]], "No Address, Invalid Customer"),0))=1,
"Valid","Invalid")</f>
        <v>Valid</v>
      </c>
      <c r="N135" s="3">
        <f>YEAR(Orders[[#This Row],[OrderDate]])</f>
        <v>2023</v>
      </c>
      <c r="O135">
        <f>MONTH(Orders[[#This Row],[OrderDate]])</f>
        <v>6</v>
      </c>
    </row>
    <row r="136" spans="1:15" x14ac:dyDescent="0.4">
      <c r="A136" t="s">
        <v>937</v>
      </c>
      <c r="B136" t="s">
        <v>508</v>
      </c>
      <c r="C136" s="7">
        <v>45363</v>
      </c>
      <c r="D136">
        <f>SUMIFS(OrderDetails[Quantity],OrderDetails[OrderId],Orders[[#This Row],[OrderId]])</f>
        <v>2</v>
      </c>
      <c r="E136" s="2">
        <f>SUMIFS(OrderDetails[TotalPrice],OrderDetails[OrderId],Orders[[#This Row],[OrderId]])</f>
        <v>149.97999999999999</v>
      </c>
      <c r="F136" s="2">
        <f>Orders[[#This Row],[Subtotal]]*TaxFee</f>
        <v>11.848419999999999</v>
      </c>
      <c r="G136" s="2">
        <f>Orders[[#This Row],[Subtotal]]*IF(Orders[[#This Row],[Subtotal]]&gt;75,0,ShipFee)</f>
        <v>0</v>
      </c>
      <c r="H136" s="2">
        <f>Orders[[#This Row],[Subtotal]]*IF(Orders[[#This Row],[Subtotal]]&gt;140,0.07,0)</f>
        <v>10.4986</v>
      </c>
      <c r="I136" s="2">
        <f>Orders[[#This Row],[Subtotal]]+Orders[[#This Row],[TaxFee]]+Orders[[#This Row],[ShipFee]]-Orders[[#This Row],[Discount]]</f>
        <v>151.32981999999998</v>
      </c>
      <c r="J136" t="s">
        <v>1780</v>
      </c>
      <c r="K136" t="s">
        <v>1524</v>
      </c>
      <c r="L136" s="2" t="str">
        <f>INDEX(ShipAddress[AddressId],MATCH(Orders[[#This Row],[CusId]],ShipAddress[CusId],0))</f>
        <v>A-041</v>
      </c>
      <c r="M136" s="2" t="str" cm="1">
        <f t="array" ref="M136">IF((MATCH(Orders[[#This Row],[AddressId]],
_xlfn._xlws.FILTER(ShipAddress[AddressId],ShipAddress[CusId]=Orders[[#This Row],[CusId]], "No Address, Invalid Customer"),0))=1,
"Valid","Invalid")</f>
        <v>Valid</v>
      </c>
      <c r="N136" s="3">
        <f>YEAR(Orders[[#This Row],[OrderDate]])</f>
        <v>2024</v>
      </c>
      <c r="O136">
        <f>MONTH(Orders[[#This Row],[OrderDate]])</f>
        <v>3</v>
      </c>
    </row>
    <row r="137" spans="1:15" x14ac:dyDescent="0.4">
      <c r="A137" t="s">
        <v>938</v>
      </c>
      <c r="B137" t="s">
        <v>528</v>
      </c>
      <c r="C137" s="7">
        <v>45414</v>
      </c>
      <c r="D137">
        <f>SUMIFS(OrderDetails[Quantity],OrderDetails[OrderId],Orders[[#This Row],[OrderId]])</f>
        <v>2</v>
      </c>
      <c r="E137" s="2">
        <f>SUMIFS(OrderDetails[TotalPrice],OrderDetails[OrderId],Orders[[#This Row],[OrderId]])</f>
        <v>59.98</v>
      </c>
      <c r="F137" s="2">
        <f>Orders[[#This Row],[Subtotal]]*TaxFee</f>
        <v>4.7384199999999996</v>
      </c>
      <c r="G137" s="2">
        <f>Orders[[#This Row],[Subtotal]]*IF(Orders[[#This Row],[Subtotal]]&gt;75,0,ShipFee)</f>
        <v>9.3568800000000003</v>
      </c>
      <c r="H137" s="2">
        <f>Orders[[#This Row],[Subtotal]]*IF(Orders[[#This Row],[Subtotal]]&gt;140,0.07,0)</f>
        <v>0</v>
      </c>
      <c r="I137" s="2">
        <f>Orders[[#This Row],[Subtotal]]+Orders[[#This Row],[TaxFee]]+Orders[[#This Row],[ShipFee]]-Orders[[#This Row],[Discount]]</f>
        <v>74.075299999999999</v>
      </c>
      <c r="J137" t="s">
        <v>1772</v>
      </c>
      <c r="K137" t="s">
        <v>1611</v>
      </c>
      <c r="L137" s="2" t="str">
        <f>INDEX(ShipAddress[AddressId],MATCH(Orders[[#This Row],[CusId]],ShipAddress[CusId],0))</f>
        <v>A-070</v>
      </c>
      <c r="M137" s="2" t="str" cm="1">
        <f t="array" ref="M137">IF((MATCH(Orders[[#This Row],[AddressId]],
_xlfn._xlws.FILTER(ShipAddress[AddressId],ShipAddress[CusId]=Orders[[#This Row],[CusId]], "No Address, Invalid Customer"),0))=1,
"Valid","Invalid")</f>
        <v>Valid</v>
      </c>
      <c r="N137" s="3">
        <f>YEAR(Orders[[#This Row],[OrderDate]])</f>
        <v>2024</v>
      </c>
      <c r="O137">
        <f>MONTH(Orders[[#This Row],[OrderDate]])</f>
        <v>5</v>
      </c>
    </row>
    <row r="138" spans="1:15" x14ac:dyDescent="0.4">
      <c r="A138" t="s">
        <v>939</v>
      </c>
      <c r="B138" t="s">
        <v>489</v>
      </c>
      <c r="C138" s="7">
        <v>45229</v>
      </c>
      <c r="D138">
        <f>SUMIFS(OrderDetails[Quantity],OrderDetails[OrderId],Orders[[#This Row],[OrderId]])</f>
        <v>1</v>
      </c>
      <c r="E138" s="2">
        <f>SUMIFS(OrderDetails[TotalPrice],OrderDetails[OrderId],Orders[[#This Row],[OrderId]])</f>
        <v>49.99</v>
      </c>
      <c r="F138" s="2">
        <f>Orders[[#This Row],[Subtotal]]*TaxFee</f>
        <v>3.9492100000000003</v>
      </c>
      <c r="G138" s="2">
        <f>Orders[[#This Row],[Subtotal]]*IF(Orders[[#This Row],[Subtotal]]&gt;75,0,ShipFee)</f>
        <v>7.7984400000000003</v>
      </c>
      <c r="H138" s="2">
        <f>Orders[[#This Row],[Subtotal]]*IF(Orders[[#This Row],[Subtotal]]&gt;140,0.07,0)</f>
        <v>0</v>
      </c>
      <c r="I138" s="2">
        <f>Orders[[#This Row],[Subtotal]]+Orders[[#This Row],[TaxFee]]+Orders[[#This Row],[ShipFee]]-Orders[[#This Row],[Discount]]</f>
        <v>61.737650000000002</v>
      </c>
      <c r="J138" t="s">
        <v>1686</v>
      </c>
      <c r="K138" t="s">
        <v>1441</v>
      </c>
      <c r="L138" s="2" t="str">
        <f>INDEX(ShipAddress[AddressId],MATCH(Orders[[#This Row],[CusId]],ShipAddress[CusId],0))</f>
        <v>A-069</v>
      </c>
      <c r="M138" s="2" t="str" cm="1">
        <f t="array" ref="M138">IF((MATCH(Orders[[#This Row],[AddressId]],
_xlfn._xlws.FILTER(ShipAddress[AddressId],ShipAddress[CusId]=Orders[[#This Row],[CusId]], "No Address, Invalid Customer"),0))=1,
"Valid","Invalid")</f>
        <v>Valid</v>
      </c>
      <c r="N138" s="3">
        <f>YEAR(Orders[[#This Row],[OrderDate]])</f>
        <v>2023</v>
      </c>
      <c r="O138">
        <f>MONTH(Orders[[#This Row],[OrderDate]])</f>
        <v>10</v>
      </c>
    </row>
    <row r="139" spans="1:15" x14ac:dyDescent="0.4">
      <c r="A139" t="s">
        <v>940</v>
      </c>
      <c r="B139" t="s">
        <v>574</v>
      </c>
      <c r="C139" s="7">
        <v>45130</v>
      </c>
      <c r="D139">
        <f>SUMIFS(OrderDetails[Quantity],OrderDetails[OrderId],Orders[[#This Row],[OrderId]])</f>
        <v>2</v>
      </c>
      <c r="E139" s="2">
        <f>SUMIFS(OrderDetails[TotalPrice],OrderDetails[OrderId],Orders[[#This Row],[OrderId]])</f>
        <v>109.98</v>
      </c>
      <c r="F139" s="2">
        <f>Orders[[#This Row],[Subtotal]]*TaxFee</f>
        <v>8.6884200000000007</v>
      </c>
      <c r="G139" s="2">
        <f>Orders[[#This Row],[Subtotal]]*IF(Orders[[#This Row],[Subtotal]]&gt;75,0,ShipFee)</f>
        <v>0</v>
      </c>
      <c r="H139" s="2">
        <f>Orders[[#This Row],[Subtotal]]*IF(Orders[[#This Row],[Subtotal]]&gt;140,0.07,0)</f>
        <v>0</v>
      </c>
      <c r="I139" s="2">
        <f>Orders[[#This Row],[Subtotal]]+Orders[[#This Row],[TaxFee]]+Orders[[#This Row],[ShipFee]]-Orders[[#This Row],[Discount]]</f>
        <v>118.66842</v>
      </c>
      <c r="J139" t="s">
        <v>1865</v>
      </c>
      <c r="K139" t="s">
        <v>1530</v>
      </c>
      <c r="L139" s="2" t="str">
        <f>INDEX(ShipAddress[AddressId],MATCH(Orders[[#This Row],[CusId]],ShipAddress[CusId],0))</f>
        <v>A-022</v>
      </c>
      <c r="M139" s="2" t="str" cm="1">
        <f t="array" ref="M139">IF((MATCH(Orders[[#This Row],[AddressId]],
_xlfn._xlws.FILTER(ShipAddress[AddressId],ShipAddress[CusId]=Orders[[#This Row],[CusId]], "No Address, Invalid Customer"),0))=1,
"Valid","Invalid")</f>
        <v>Valid</v>
      </c>
      <c r="N139" s="3">
        <f>YEAR(Orders[[#This Row],[OrderDate]])</f>
        <v>2023</v>
      </c>
      <c r="O139">
        <f>MONTH(Orders[[#This Row],[OrderDate]])</f>
        <v>7</v>
      </c>
    </row>
    <row r="140" spans="1:15" x14ac:dyDescent="0.4">
      <c r="A140" t="s">
        <v>941</v>
      </c>
      <c r="B140" t="s">
        <v>507</v>
      </c>
      <c r="C140" s="7">
        <v>45238</v>
      </c>
      <c r="D140">
        <f>SUMIFS(OrderDetails[Quantity],OrderDetails[OrderId],Orders[[#This Row],[OrderId]])</f>
        <v>2</v>
      </c>
      <c r="E140" s="2">
        <f>SUMIFS(OrderDetails[TotalPrice],OrderDetails[OrderId],Orders[[#This Row],[OrderId]])</f>
        <v>219.98</v>
      </c>
      <c r="F140" s="2">
        <f>Orders[[#This Row],[Subtotal]]*TaxFee</f>
        <v>17.378419999999998</v>
      </c>
      <c r="G140" s="2">
        <f>Orders[[#This Row],[Subtotal]]*IF(Orders[[#This Row],[Subtotal]]&gt;75,0,ShipFee)</f>
        <v>0</v>
      </c>
      <c r="H140" s="2">
        <f>Orders[[#This Row],[Subtotal]]*IF(Orders[[#This Row],[Subtotal]]&gt;140,0.07,0)</f>
        <v>15.3986</v>
      </c>
      <c r="I140" s="2">
        <f>Orders[[#This Row],[Subtotal]]+Orders[[#This Row],[TaxFee]]+Orders[[#This Row],[ShipFee]]-Orders[[#This Row],[Discount]]</f>
        <v>221.95982000000001</v>
      </c>
      <c r="J140" t="s">
        <v>1873</v>
      </c>
      <c r="K140" t="s">
        <v>1569</v>
      </c>
      <c r="L140" s="2" t="str">
        <f>INDEX(ShipAddress[AddressId],MATCH(Orders[[#This Row],[CusId]],ShipAddress[CusId],0))</f>
        <v>A-060</v>
      </c>
      <c r="M140" s="2" t="str" cm="1">
        <f t="array" ref="M140">IF((MATCH(Orders[[#This Row],[AddressId]],
_xlfn._xlws.FILTER(ShipAddress[AddressId],ShipAddress[CusId]=Orders[[#This Row],[CusId]], "No Address, Invalid Customer"),0))=1,
"Valid","Invalid")</f>
        <v>Valid</v>
      </c>
      <c r="N140" s="3">
        <f>YEAR(Orders[[#This Row],[OrderDate]])</f>
        <v>2023</v>
      </c>
      <c r="O140">
        <f>MONTH(Orders[[#This Row],[OrderDate]])</f>
        <v>11</v>
      </c>
    </row>
    <row r="141" spans="1:15" x14ac:dyDescent="0.4">
      <c r="A141" t="s">
        <v>942</v>
      </c>
      <c r="B141" t="s">
        <v>539</v>
      </c>
      <c r="C141" s="7">
        <v>45310</v>
      </c>
      <c r="D141">
        <f>SUMIFS(OrderDetails[Quantity],OrderDetails[OrderId],Orders[[#This Row],[OrderId]])</f>
        <v>1</v>
      </c>
      <c r="E141" s="2">
        <f>SUMIFS(OrderDetails[TotalPrice],OrderDetails[OrderId],Orders[[#This Row],[OrderId]])</f>
        <v>17.989999999999998</v>
      </c>
      <c r="F141" s="2">
        <f>Orders[[#This Row],[Subtotal]]*TaxFee</f>
        <v>1.4212099999999999</v>
      </c>
      <c r="G141" s="2">
        <f>Orders[[#This Row],[Subtotal]]*IF(Orders[[#This Row],[Subtotal]]&gt;75,0,ShipFee)</f>
        <v>2.8064399999999998</v>
      </c>
      <c r="H141" s="2">
        <f>Orders[[#This Row],[Subtotal]]*IF(Orders[[#This Row],[Subtotal]]&gt;140,0.07,0)</f>
        <v>0</v>
      </c>
      <c r="I141" s="2">
        <f>Orders[[#This Row],[Subtotal]]+Orders[[#This Row],[TaxFee]]+Orders[[#This Row],[ShipFee]]-Orders[[#This Row],[Discount]]</f>
        <v>22.217649999999995</v>
      </c>
      <c r="J141" t="s">
        <v>1630</v>
      </c>
      <c r="K141" t="s">
        <v>1620</v>
      </c>
      <c r="L141" s="2" t="str">
        <f>INDEX(ShipAddress[AddressId],MATCH(Orders[[#This Row],[CusId]],ShipAddress[CusId],0))</f>
        <v>A-016</v>
      </c>
      <c r="M141" s="2" t="str" cm="1">
        <f t="array" ref="M141">IF((MATCH(Orders[[#This Row],[AddressId]],
_xlfn._xlws.FILTER(ShipAddress[AddressId],ShipAddress[CusId]=Orders[[#This Row],[CusId]], "No Address, Invalid Customer"),0))=1,
"Valid","Invalid")</f>
        <v>Valid</v>
      </c>
      <c r="N141" s="3">
        <f>YEAR(Orders[[#This Row],[OrderDate]])</f>
        <v>2024</v>
      </c>
      <c r="O141">
        <f>MONTH(Orders[[#This Row],[OrderDate]])</f>
        <v>1</v>
      </c>
    </row>
    <row r="142" spans="1:15" x14ac:dyDescent="0.4">
      <c r="A142" t="s">
        <v>943</v>
      </c>
      <c r="B142" t="s">
        <v>559</v>
      </c>
      <c r="C142" s="7">
        <v>45174</v>
      </c>
      <c r="D142">
        <f>SUMIFS(OrderDetails[Quantity],OrderDetails[OrderId],Orders[[#This Row],[OrderId]])</f>
        <v>3</v>
      </c>
      <c r="E142" s="2">
        <f>SUMIFS(OrderDetails[TotalPrice],OrderDetails[OrderId],Orders[[#This Row],[OrderId]])</f>
        <v>104.97</v>
      </c>
      <c r="F142" s="2">
        <f>Orders[[#This Row],[Subtotal]]*TaxFee</f>
        <v>8.2926300000000008</v>
      </c>
      <c r="G142" s="2">
        <f>Orders[[#This Row],[Subtotal]]*IF(Orders[[#This Row],[Subtotal]]&gt;75,0,ShipFee)</f>
        <v>0</v>
      </c>
      <c r="H142" s="2">
        <f>Orders[[#This Row],[Subtotal]]*IF(Orders[[#This Row],[Subtotal]]&gt;140,0.07,0)</f>
        <v>0</v>
      </c>
      <c r="I142" s="2">
        <f>Orders[[#This Row],[Subtotal]]+Orders[[#This Row],[TaxFee]]+Orders[[#This Row],[ShipFee]]-Orders[[#This Row],[Discount]]</f>
        <v>113.26263</v>
      </c>
      <c r="J142" t="s">
        <v>1798</v>
      </c>
      <c r="K142" t="s">
        <v>1426</v>
      </c>
      <c r="L142" s="2" t="str">
        <f>INDEX(ShipAddress[AddressId],MATCH(Orders[[#This Row],[CusId]],ShipAddress[CusId],0))</f>
        <v>A-044</v>
      </c>
      <c r="M142" s="2" t="str" cm="1">
        <f t="array" ref="M142">IF((MATCH(Orders[[#This Row],[AddressId]],
_xlfn._xlws.FILTER(ShipAddress[AddressId],ShipAddress[CusId]=Orders[[#This Row],[CusId]], "No Address, Invalid Customer"),0))=1,
"Valid","Invalid")</f>
        <v>Valid</v>
      </c>
      <c r="N142" s="3">
        <f>YEAR(Orders[[#This Row],[OrderDate]])</f>
        <v>2023</v>
      </c>
      <c r="O142">
        <f>MONTH(Orders[[#This Row],[OrderDate]])</f>
        <v>9</v>
      </c>
    </row>
    <row r="143" spans="1:15" x14ac:dyDescent="0.4">
      <c r="A143" t="s">
        <v>944</v>
      </c>
      <c r="B143" t="s">
        <v>536</v>
      </c>
      <c r="C143" s="7">
        <v>45282</v>
      </c>
      <c r="D143">
        <f>SUMIFS(OrderDetails[Quantity],OrderDetails[OrderId],Orders[[#This Row],[OrderId]])</f>
        <v>4</v>
      </c>
      <c r="E143" s="2">
        <f>SUMIFS(OrderDetails[TotalPrice],OrderDetails[OrderId],Orders[[#This Row],[OrderId]])</f>
        <v>189.96</v>
      </c>
      <c r="F143" s="2">
        <f>Orders[[#This Row],[Subtotal]]*TaxFee</f>
        <v>15.00684</v>
      </c>
      <c r="G143" s="2">
        <f>Orders[[#This Row],[Subtotal]]*IF(Orders[[#This Row],[Subtotal]]&gt;75,0,ShipFee)</f>
        <v>0</v>
      </c>
      <c r="H143" s="2">
        <f>Orders[[#This Row],[Subtotal]]*IF(Orders[[#This Row],[Subtotal]]&gt;140,0.07,0)</f>
        <v>13.297200000000002</v>
      </c>
      <c r="I143" s="2">
        <f>Orders[[#This Row],[Subtotal]]+Orders[[#This Row],[TaxFee]]+Orders[[#This Row],[ShipFee]]-Orders[[#This Row],[Discount]]</f>
        <v>191.66964000000002</v>
      </c>
      <c r="J143" t="s">
        <v>1842</v>
      </c>
      <c r="K143" t="s">
        <v>1608</v>
      </c>
      <c r="L143" s="2" t="str">
        <f>INDEX(ShipAddress[AddressId],MATCH(Orders[[#This Row],[CusId]],ShipAddress[CusId],0))</f>
        <v>A-011</v>
      </c>
      <c r="M143" s="2" t="str" cm="1">
        <f t="array" ref="M143">IF((MATCH(Orders[[#This Row],[AddressId]],
_xlfn._xlws.FILTER(ShipAddress[AddressId],ShipAddress[CusId]=Orders[[#This Row],[CusId]], "No Address, Invalid Customer"),0))=1,
"Valid","Invalid")</f>
        <v>Valid</v>
      </c>
      <c r="N143" s="3">
        <f>YEAR(Orders[[#This Row],[OrderDate]])</f>
        <v>2023</v>
      </c>
      <c r="O143">
        <f>MONTH(Orders[[#This Row],[OrderDate]])</f>
        <v>12</v>
      </c>
    </row>
    <row r="144" spans="1:15" x14ac:dyDescent="0.4">
      <c r="A144" t="s">
        <v>945</v>
      </c>
      <c r="B144" t="s">
        <v>512</v>
      </c>
      <c r="C144" s="7">
        <v>45161</v>
      </c>
      <c r="D144">
        <f>SUMIFS(OrderDetails[Quantity],OrderDetails[OrderId],Orders[[#This Row],[OrderId]])</f>
        <v>3</v>
      </c>
      <c r="E144" s="2">
        <f>SUMIFS(OrderDetails[TotalPrice],OrderDetails[OrderId],Orders[[#This Row],[OrderId]])</f>
        <v>83.97</v>
      </c>
      <c r="F144" s="2">
        <f>Orders[[#This Row],[Subtotal]]*TaxFee</f>
        <v>6.6336300000000001</v>
      </c>
      <c r="G144" s="2">
        <f>Orders[[#This Row],[Subtotal]]*IF(Orders[[#This Row],[Subtotal]]&gt;75,0,ShipFee)</f>
        <v>0</v>
      </c>
      <c r="H144" s="2">
        <f>Orders[[#This Row],[Subtotal]]*IF(Orders[[#This Row],[Subtotal]]&gt;140,0.07,0)</f>
        <v>0</v>
      </c>
      <c r="I144" s="2">
        <f>Orders[[#This Row],[Subtotal]]+Orders[[#This Row],[TaxFee]]+Orders[[#This Row],[ShipFee]]-Orders[[#This Row],[Discount]]</f>
        <v>90.603629999999995</v>
      </c>
      <c r="J144" t="s">
        <v>1682</v>
      </c>
      <c r="K144" t="s">
        <v>1527</v>
      </c>
      <c r="L144" s="2" t="str">
        <f>INDEX(ShipAddress[AddressId],MATCH(Orders[[#This Row],[CusId]],ShipAddress[CusId],0))</f>
        <v>A-067</v>
      </c>
      <c r="M144" s="2" t="str" cm="1">
        <f t="array" ref="M144">IF((MATCH(Orders[[#This Row],[AddressId]],
_xlfn._xlws.FILTER(ShipAddress[AddressId],ShipAddress[CusId]=Orders[[#This Row],[CusId]], "No Address, Invalid Customer"),0))=1,
"Valid","Invalid")</f>
        <v>Valid</v>
      </c>
      <c r="N144" s="3">
        <f>YEAR(Orders[[#This Row],[OrderDate]])</f>
        <v>2023</v>
      </c>
      <c r="O144">
        <f>MONTH(Orders[[#This Row],[OrderDate]])</f>
        <v>8</v>
      </c>
    </row>
    <row r="145" spans="1:15" x14ac:dyDescent="0.4">
      <c r="A145" t="s">
        <v>946</v>
      </c>
      <c r="B145" t="s">
        <v>493</v>
      </c>
      <c r="C145" s="7">
        <v>45349</v>
      </c>
      <c r="D145">
        <f>SUMIFS(OrderDetails[Quantity],OrderDetails[OrderId],Orders[[#This Row],[OrderId]])</f>
        <v>2</v>
      </c>
      <c r="E145" s="2">
        <f>SUMIFS(OrderDetails[TotalPrice],OrderDetails[OrderId],Orders[[#This Row],[OrderId]])</f>
        <v>43.98</v>
      </c>
      <c r="F145" s="2">
        <f>Orders[[#This Row],[Subtotal]]*TaxFee</f>
        <v>3.4744199999999998</v>
      </c>
      <c r="G145" s="2">
        <f>Orders[[#This Row],[Subtotal]]*IF(Orders[[#This Row],[Subtotal]]&gt;75,0,ShipFee)</f>
        <v>6.8608799999999999</v>
      </c>
      <c r="H145" s="2">
        <f>Orders[[#This Row],[Subtotal]]*IF(Orders[[#This Row],[Subtotal]]&gt;140,0.07,0)</f>
        <v>0</v>
      </c>
      <c r="I145" s="2">
        <f>Orders[[#This Row],[Subtotal]]+Orders[[#This Row],[TaxFee]]+Orders[[#This Row],[ShipFee]]-Orders[[#This Row],[Discount]]</f>
        <v>54.315300000000001</v>
      </c>
      <c r="J145" t="s">
        <v>1695</v>
      </c>
      <c r="K145" t="s">
        <v>1437</v>
      </c>
      <c r="L145" s="2" t="str">
        <f>INDEX(ShipAddress[AddressId],MATCH(Orders[[#This Row],[CusId]],ShipAddress[CusId],0))</f>
        <v>A-003</v>
      </c>
      <c r="M145" s="2" t="str" cm="1">
        <f t="array" ref="M145">IF((MATCH(Orders[[#This Row],[AddressId]],
_xlfn._xlws.FILTER(ShipAddress[AddressId],ShipAddress[CusId]=Orders[[#This Row],[CusId]], "No Address, Invalid Customer"),0))=1,
"Valid","Invalid")</f>
        <v>Valid</v>
      </c>
      <c r="N145" s="3">
        <f>YEAR(Orders[[#This Row],[OrderDate]])</f>
        <v>2024</v>
      </c>
      <c r="O145">
        <f>MONTH(Orders[[#This Row],[OrderDate]])</f>
        <v>2</v>
      </c>
    </row>
    <row r="146" spans="1:15" x14ac:dyDescent="0.4">
      <c r="A146" t="s">
        <v>947</v>
      </c>
      <c r="B146" t="s">
        <v>535</v>
      </c>
      <c r="C146" s="7">
        <v>45319</v>
      </c>
      <c r="D146">
        <f>SUMIFS(OrderDetails[Quantity],OrderDetails[OrderId],Orders[[#This Row],[OrderId]])</f>
        <v>2</v>
      </c>
      <c r="E146" s="2">
        <f>SUMIFS(OrderDetails[TotalPrice],OrderDetails[OrderId],Orders[[#This Row],[OrderId]])</f>
        <v>239.98</v>
      </c>
      <c r="F146" s="2">
        <f>Orders[[#This Row],[Subtotal]]*TaxFee</f>
        <v>18.95842</v>
      </c>
      <c r="G146" s="2">
        <f>Orders[[#This Row],[Subtotal]]*IF(Orders[[#This Row],[Subtotal]]&gt;75,0,ShipFee)</f>
        <v>0</v>
      </c>
      <c r="H146" s="2">
        <f>Orders[[#This Row],[Subtotal]]*IF(Orders[[#This Row],[Subtotal]]&gt;140,0.07,0)</f>
        <v>16.7986</v>
      </c>
      <c r="I146" s="2">
        <f>Orders[[#This Row],[Subtotal]]+Orders[[#This Row],[TaxFee]]+Orders[[#This Row],[ShipFee]]-Orders[[#This Row],[Discount]]</f>
        <v>242.13982000000001</v>
      </c>
      <c r="J146" t="s">
        <v>1825</v>
      </c>
      <c r="K146" t="s">
        <v>1598</v>
      </c>
      <c r="L146" s="2" t="str">
        <f>INDEX(ShipAddress[AddressId],MATCH(Orders[[#This Row],[CusId]],ShipAddress[CusId],0))</f>
        <v>A-024</v>
      </c>
      <c r="M146" s="2" t="str" cm="1">
        <f t="array" ref="M146">IF((MATCH(Orders[[#This Row],[AddressId]],
_xlfn._xlws.FILTER(ShipAddress[AddressId],ShipAddress[CusId]=Orders[[#This Row],[CusId]], "No Address, Invalid Customer"),0))=1,
"Valid","Invalid")</f>
        <v>Valid</v>
      </c>
      <c r="N146" s="3">
        <f>YEAR(Orders[[#This Row],[OrderDate]])</f>
        <v>2024</v>
      </c>
      <c r="O146">
        <f>MONTH(Orders[[#This Row],[OrderDate]])</f>
        <v>1</v>
      </c>
    </row>
    <row r="147" spans="1:15" x14ac:dyDescent="0.4">
      <c r="A147" t="s">
        <v>948</v>
      </c>
      <c r="B147" t="s">
        <v>517</v>
      </c>
      <c r="C147" s="7">
        <v>45376</v>
      </c>
      <c r="D147">
        <f>SUMIFS(OrderDetails[Quantity],OrderDetails[OrderId],Orders[[#This Row],[OrderId]])</f>
        <v>1</v>
      </c>
      <c r="E147" s="2">
        <f>SUMIFS(OrderDetails[TotalPrice],OrderDetails[OrderId],Orders[[#This Row],[OrderId]])</f>
        <v>14.99</v>
      </c>
      <c r="F147" s="2">
        <f>Orders[[#This Row],[Subtotal]]*TaxFee</f>
        <v>1.18421</v>
      </c>
      <c r="G147" s="2">
        <f>Orders[[#This Row],[Subtotal]]*IF(Orders[[#This Row],[Subtotal]]&gt;75,0,ShipFee)</f>
        <v>2.3384399999999999</v>
      </c>
      <c r="H147" s="2">
        <f>Orders[[#This Row],[Subtotal]]*IF(Orders[[#This Row],[Subtotal]]&gt;140,0.07,0)</f>
        <v>0</v>
      </c>
      <c r="I147" s="2">
        <f>Orders[[#This Row],[Subtotal]]+Orders[[#This Row],[TaxFee]]+Orders[[#This Row],[ShipFee]]-Orders[[#This Row],[Discount]]</f>
        <v>18.512649999999997</v>
      </c>
      <c r="J147" t="s">
        <v>1767</v>
      </c>
      <c r="K147" t="s">
        <v>1555</v>
      </c>
      <c r="L147" s="2" t="str">
        <f>INDEX(ShipAddress[AddressId],MATCH(Orders[[#This Row],[CusId]],ShipAddress[CusId],0))</f>
        <v>A-017</v>
      </c>
      <c r="M147" s="2" t="str" cm="1">
        <f t="array" ref="M147">IF((MATCH(Orders[[#This Row],[AddressId]],
_xlfn._xlws.FILTER(ShipAddress[AddressId],ShipAddress[CusId]=Orders[[#This Row],[CusId]], "No Address, Invalid Customer"),0))=1,
"Valid","Invalid")</f>
        <v>Valid</v>
      </c>
      <c r="N147" s="3">
        <f>YEAR(Orders[[#This Row],[OrderDate]])</f>
        <v>2024</v>
      </c>
      <c r="O147">
        <f>MONTH(Orders[[#This Row],[OrderDate]])</f>
        <v>3</v>
      </c>
    </row>
    <row r="148" spans="1:15" x14ac:dyDescent="0.4">
      <c r="A148" t="s">
        <v>949</v>
      </c>
      <c r="B148" t="s">
        <v>499</v>
      </c>
      <c r="C148" s="7">
        <v>45098</v>
      </c>
      <c r="D148">
        <f>SUMIFS(OrderDetails[Quantity],OrderDetails[OrderId],Orders[[#This Row],[OrderId]])</f>
        <v>1</v>
      </c>
      <c r="E148" s="2">
        <f>SUMIFS(OrderDetails[TotalPrice],OrderDetails[OrderId],Orders[[#This Row],[OrderId]])</f>
        <v>27.99</v>
      </c>
      <c r="F148" s="2">
        <f>Orders[[#This Row],[Subtotal]]*TaxFee</f>
        <v>2.2112099999999999</v>
      </c>
      <c r="G148" s="2">
        <f>Orders[[#This Row],[Subtotal]]*IF(Orders[[#This Row],[Subtotal]]&gt;75,0,ShipFee)</f>
        <v>4.3664399999999999</v>
      </c>
      <c r="H148" s="2">
        <f>Orders[[#This Row],[Subtotal]]*IF(Orders[[#This Row],[Subtotal]]&gt;140,0.07,0)</f>
        <v>0</v>
      </c>
      <c r="I148" s="2">
        <f>Orders[[#This Row],[Subtotal]]+Orders[[#This Row],[TaxFee]]+Orders[[#This Row],[ShipFee]]-Orders[[#This Row],[Discount]]</f>
        <v>34.56765</v>
      </c>
      <c r="J148" t="s">
        <v>1680</v>
      </c>
      <c r="K148" t="s">
        <v>1387</v>
      </c>
      <c r="L148" s="2" t="str">
        <f>INDEX(ShipAddress[AddressId],MATCH(Orders[[#This Row],[CusId]],ShipAddress[CusId],0))</f>
        <v>A-042</v>
      </c>
      <c r="M148" s="2" t="str" cm="1">
        <f t="array" ref="M148">IF((MATCH(Orders[[#This Row],[AddressId]],
_xlfn._xlws.FILTER(ShipAddress[AddressId],ShipAddress[CusId]=Orders[[#This Row],[CusId]], "No Address, Invalid Customer"),0))=1,
"Valid","Invalid")</f>
        <v>Valid</v>
      </c>
      <c r="N148" s="3">
        <f>YEAR(Orders[[#This Row],[OrderDate]])</f>
        <v>2023</v>
      </c>
      <c r="O148">
        <f>MONTH(Orders[[#This Row],[OrderDate]])</f>
        <v>6</v>
      </c>
    </row>
    <row r="149" spans="1:15" x14ac:dyDescent="0.4">
      <c r="A149" t="s">
        <v>950</v>
      </c>
      <c r="B149" t="s">
        <v>537</v>
      </c>
      <c r="C149" s="7">
        <v>45385</v>
      </c>
      <c r="D149">
        <f>SUMIFS(OrderDetails[Quantity],OrderDetails[OrderId],Orders[[#This Row],[OrderId]])</f>
        <v>2</v>
      </c>
      <c r="E149" s="2">
        <f>SUMIFS(OrderDetails[TotalPrice],OrderDetails[OrderId],Orders[[#This Row],[OrderId]])</f>
        <v>55.98</v>
      </c>
      <c r="F149" s="2">
        <f>Orders[[#This Row],[Subtotal]]*TaxFee</f>
        <v>4.4224199999999998</v>
      </c>
      <c r="G149" s="2">
        <f>Orders[[#This Row],[Subtotal]]*IF(Orders[[#This Row],[Subtotal]]&gt;75,0,ShipFee)</f>
        <v>8.7328799999999998</v>
      </c>
      <c r="H149" s="2">
        <f>Orders[[#This Row],[Subtotal]]*IF(Orders[[#This Row],[Subtotal]]&gt;140,0.07,0)</f>
        <v>0</v>
      </c>
      <c r="I149" s="2">
        <f>Orders[[#This Row],[Subtotal]]+Orders[[#This Row],[TaxFee]]+Orders[[#This Row],[ShipFee]]-Orders[[#This Row],[Discount]]</f>
        <v>69.135300000000001</v>
      </c>
      <c r="J149" t="s">
        <v>1731</v>
      </c>
      <c r="K149" t="s">
        <v>1603</v>
      </c>
      <c r="L149" s="2" t="str">
        <f>INDEX(ShipAddress[AddressId],MATCH(Orders[[#This Row],[CusId]],ShipAddress[CusId],0))</f>
        <v>A-076</v>
      </c>
      <c r="M149" s="2" t="str" cm="1">
        <f t="array" ref="M149">IF((MATCH(Orders[[#This Row],[AddressId]],
_xlfn._xlws.FILTER(ShipAddress[AddressId],ShipAddress[CusId]=Orders[[#This Row],[CusId]], "No Address, Invalid Customer"),0))=1,
"Valid","Invalid")</f>
        <v>Valid</v>
      </c>
      <c r="N149" s="3">
        <f>YEAR(Orders[[#This Row],[OrderDate]])</f>
        <v>2024</v>
      </c>
      <c r="O149">
        <f>MONTH(Orders[[#This Row],[OrderDate]])</f>
        <v>4</v>
      </c>
    </row>
    <row r="150" spans="1:15" x14ac:dyDescent="0.4">
      <c r="A150" t="s">
        <v>951</v>
      </c>
      <c r="B150" t="s">
        <v>570</v>
      </c>
      <c r="C150" s="7">
        <v>45220</v>
      </c>
      <c r="D150">
        <f>SUMIFS(OrderDetails[Quantity],OrderDetails[OrderId],Orders[[#This Row],[OrderId]])</f>
        <v>1</v>
      </c>
      <c r="E150" s="2">
        <f>SUMIFS(OrderDetails[TotalPrice],OrderDetails[OrderId],Orders[[#This Row],[OrderId]])</f>
        <v>59.99</v>
      </c>
      <c r="F150" s="2">
        <f>Orders[[#This Row],[Subtotal]]*TaxFee</f>
        <v>4.7392099999999999</v>
      </c>
      <c r="G150" s="2">
        <f>Orders[[#This Row],[Subtotal]]*IF(Orders[[#This Row],[Subtotal]]&gt;75,0,ShipFee)</f>
        <v>9.3584399999999999</v>
      </c>
      <c r="H150" s="2">
        <f>Orders[[#This Row],[Subtotal]]*IF(Orders[[#This Row],[Subtotal]]&gt;140,0.07,0)</f>
        <v>0</v>
      </c>
      <c r="I150" s="2">
        <f>Orders[[#This Row],[Subtotal]]+Orders[[#This Row],[TaxFee]]+Orders[[#This Row],[ShipFee]]-Orders[[#This Row],[Discount]]</f>
        <v>74.087649999999996</v>
      </c>
      <c r="J150" t="s">
        <v>1705</v>
      </c>
      <c r="K150" t="s">
        <v>1415</v>
      </c>
      <c r="L150" s="2" t="str">
        <f>INDEX(ShipAddress[AddressId],MATCH(Orders[[#This Row],[CusId]],ShipAddress[CusId],0))</f>
        <v>A-048</v>
      </c>
      <c r="M150" s="2" t="str" cm="1">
        <f t="array" ref="M150">IF((MATCH(Orders[[#This Row],[AddressId]],
_xlfn._xlws.FILTER(ShipAddress[AddressId],ShipAddress[CusId]=Orders[[#This Row],[CusId]], "No Address, Invalid Customer"),0))=1,
"Valid","Invalid")</f>
        <v>Valid</v>
      </c>
      <c r="N150" s="3">
        <f>YEAR(Orders[[#This Row],[OrderDate]])</f>
        <v>2023</v>
      </c>
      <c r="O150">
        <f>MONTH(Orders[[#This Row],[OrderDate]])</f>
        <v>10</v>
      </c>
    </row>
    <row r="151" spans="1:15" x14ac:dyDescent="0.4">
      <c r="A151" t="s">
        <v>952</v>
      </c>
      <c r="B151" t="s">
        <v>558</v>
      </c>
      <c r="C151" s="7">
        <v>45113</v>
      </c>
      <c r="D151">
        <f>SUMIFS(OrderDetails[Quantity],OrderDetails[OrderId],Orders[[#This Row],[OrderId]])</f>
        <v>2</v>
      </c>
      <c r="E151" s="2">
        <f>SUMIFS(OrderDetails[TotalPrice],OrderDetails[OrderId],Orders[[#This Row],[OrderId]])</f>
        <v>55.98</v>
      </c>
      <c r="F151" s="2">
        <f>Orders[[#This Row],[Subtotal]]*TaxFee</f>
        <v>4.4224199999999998</v>
      </c>
      <c r="G151" s="2">
        <f>Orders[[#This Row],[Subtotal]]*IF(Orders[[#This Row],[Subtotal]]&gt;75,0,ShipFee)</f>
        <v>8.7328799999999998</v>
      </c>
      <c r="H151" s="2">
        <f>Orders[[#This Row],[Subtotal]]*IF(Orders[[#This Row],[Subtotal]]&gt;140,0.07,0)</f>
        <v>0</v>
      </c>
      <c r="I151" s="2">
        <f>Orders[[#This Row],[Subtotal]]+Orders[[#This Row],[TaxFee]]+Orders[[#This Row],[ShipFee]]-Orders[[#This Row],[Discount]]</f>
        <v>69.135300000000001</v>
      </c>
      <c r="J151" t="s">
        <v>1696</v>
      </c>
      <c r="K151" t="s">
        <v>1457</v>
      </c>
      <c r="L151" s="2" t="str">
        <f>INDEX(ShipAddress[AddressId],MATCH(Orders[[#This Row],[CusId]],ShipAddress[CusId],0))</f>
        <v>A-050</v>
      </c>
      <c r="M151" s="2" t="str" cm="1">
        <f t="array" ref="M151">IF((MATCH(Orders[[#This Row],[AddressId]],
_xlfn._xlws.FILTER(ShipAddress[AddressId],ShipAddress[CusId]=Orders[[#This Row],[CusId]], "No Address, Invalid Customer"),0))=1,
"Valid","Invalid")</f>
        <v>Valid</v>
      </c>
      <c r="N151" s="3">
        <f>YEAR(Orders[[#This Row],[OrderDate]])</f>
        <v>2023</v>
      </c>
      <c r="O151">
        <f>MONTH(Orders[[#This Row],[OrderDate]])</f>
        <v>7</v>
      </c>
    </row>
    <row r="152" spans="1:15" x14ac:dyDescent="0.4">
      <c r="A152" t="s">
        <v>953</v>
      </c>
      <c r="B152" t="s">
        <v>554</v>
      </c>
      <c r="C152" s="7">
        <v>45154</v>
      </c>
      <c r="D152">
        <f>SUMIFS(OrderDetails[Quantity],OrderDetails[OrderId],Orders[[#This Row],[OrderId]])</f>
        <v>2</v>
      </c>
      <c r="E152" s="2">
        <f>SUMIFS(OrderDetails[TotalPrice],OrderDetails[OrderId],Orders[[#This Row],[OrderId]])</f>
        <v>159.97999999999999</v>
      </c>
      <c r="F152" s="2">
        <f>Orders[[#This Row],[Subtotal]]*TaxFee</f>
        <v>12.63842</v>
      </c>
      <c r="G152" s="2">
        <f>Orders[[#This Row],[Subtotal]]*IF(Orders[[#This Row],[Subtotal]]&gt;75,0,ShipFee)</f>
        <v>0</v>
      </c>
      <c r="H152" s="2">
        <f>Orders[[#This Row],[Subtotal]]*IF(Orders[[#This Row],[Subtotal]]&gt;140,0.07,0)</f>
        <v>11.198600000000001</v>
      </c>
      <c r="I152" s="2">
        <f>Orders[[#This Row],[Subtotal]]+Orders[[#This Row],[TaxFee]]+Orders[[#This Row],[ShipFee]]-Orders[[#This Row],[Discount]]</f>
        <v>161.41981999999999</v>
      </c>
      <c r="J152" t="s">
        <v>1855</v>
      </c>
      <c r="K152" t="s">
        <v>1498</v>
      </c>
      <c r="L152" s="2" t="str">
        <f>INDEX(ShipAddress[AddressId],MATCH(Orders[[#This Row],[CusId]],ShipAddress[CusId],0))</f>
        <v>A-055</v>
      </c>
      <c r="M152" s="2" t="str" cm="1">
        <f t="array" ref="M152">IF((MATCH(Orders[[#This Row],[AddressId]],
_xlfn._xlws.FILTER(ShipAddress[AddressId],ShipAddress[CusId]=Orders[[#This Row],[CusId]], "No Address, Invalid Customer"),0))=1,
"Valid","Invalid")</f>
        <v>Valid</v>
      </c>
      <c r="N152" s="3">
        <f>YEAR(Orders[[#This Row],[OrderDate]])</f>
        <v>2023</v>
      </c>
      <c r="O152">
        <f>MONTH(Orders[[#This Row],[OrderDate]])</f>
        <v>8</v>
      </c>
    </row>
    <row r="153" spans="1:15" x14ac:dyDescent="0.4">
      <c r="A153" t="s">
        <v>954</v>
      </c>
      <c r="B153" t="s">
        <v>564</v>
      </c>
      <c r="C153" s="7">
        <v>45305</v>
      </c>
      <c r="D153">
        <f>SUMIFS(OrderDetails[Quantity],OrderDetails[OrderId],Orders[[#This Row],[OrderId]])</f>
        <v>2</v>
      </c>
      <c r="E153" s="2">
        <f>SUMIFS(OrderDetails[TotalPrice],OrderDetails[OrderId],Orders[[#This Row],[OrderId]])</f>
        <v>279.98</v>
      </c>
      <c r="F153" s="2">
        <f>Orders[[#This Row],[Subtotal]]*TaxFee</f>
        <v>22.11842</v>
      </c>
      <c r="G153" s="2">
        <f>Orders[[#This Row],[Subtotal]]*IF(Orders[[#This Row],[Subtotal]]&gt;75,0,ShipFee)</f>
        <v>0</v>
      </c>
      <c r="H153" s="2">
        <f>Orders[[#This Row],[Subtotal]]*IF(Orders[[#This Row],[Subtotal]]&gt;140,0.07,0)</f>
        <v>19.598600000000005</v>
      </c>
      <c r="I153" s="2">
        <f>Orders[[#This Row],[Subtotal]]+Orders[[#This Row],[TaxFee]]+Orders[[#This Row],[ShipFee]]-Orders[[#This Row],[Discount]]</f>
        <v>282.49982</v>
      </c>
      <c r="J153" t="s">
        <v>1839</v>
      </c>
      <c r="K153" t="s">
        <v>1450</v>
      </c>
      <c r="L153" s="2" t="str">
        <f>INDEX(ShipAddress[AddressId],MATCH(Orders[[#This Row],[CusId]],ShipAddress[CusId],0))</f>
        <v>A-100</v>
      </c>
      <c r="M153" s="2" t="str" cm="1">
        <f t="array" ref="M153">IF((MATCH(Orders[[#This Row],[AddressId]],
_xlfn._xlws.FILTER(ShipAddress[AddressId],ShipAddress[CusId]=Orders[[#This Row],[CusId]], "No Address, Invalid Customer"),0))=1,
"Valid","Invalid")</f>
        <v>Valid</v>
      </c>
      <c r="N153" s="3">
        <f>YEAR(Orders[[#This Row],[OrderDate]])</f>
        <v>2024</v>
      </c>
      <c r="O153">
        <f>MONTH(Orders[[#This Row],[OrderDate]])</f>
        <v>1</v>
      </c>
    </row>
    <row r="154" spans="1:15" x14ac:dyDescent="0.4">
      <c r="A154" t="s">
        <v>955</v>
      </c>
      <c r="B154" t="s">
        <v>538</v>
      </c>
      <c r="C154" s="7">
        <v>45180</v>
      </c>
      <c r="D154">
        <f>SUMIFS(OrderDetails[Quantity],OrderDetails[OrderId],Orders[[#This Row],[OrderId]])</f>
        <v>2</v>
      </c>
      <c r="E154" s="2">
        <f>SUMIFS(OrderDetails[TotalPrice],OrderDetails[OrderId],Orders[[#This Row],[OrderId]])</f>
        <v>29.98</v>
      </c>
      <c r="F154" s="2">
        <f>Orders[[#This Row],[Subtotal]]*TaxFee</f>
        <v>2.36842</v>
      </c>
      <c r="G154" s="2">
        <f>Orders[[#This Row],[Subtotal]]*IF(Orders[[#This Row],[Subtotal]]&gt;75,0,ShipFee)</f>
        <v>4.6768799999999997</v>
      </c>
      <c r="H154" s="2">
        <f>Orders[[#This Row],[Subtotal]]*IF(Orders[[#This Row],[Subtotal]]&gt;140,0.07,0)</f>
        <v>0</v>
      </c>
      <c r="I154" s="2">
        <f>Orders[[#This Row],[Subtotal]]+Orders[[#This Row],[TaxFee]]+Orders[[#This Row],[ShipFee]]-Orders[[#This Row],[Discount]]</f>
        <v>37.025299999999994</v>
      </c>
      <c r="J154" t="s">
        <v>1804</v>
      </c>
      <c r="K154" t="s">
        <v>1542</v>
      </c>
      <c r="L154" s="2" t="str">
        <f>INDEX(ShipAddress[AddressId],MATCH(Orders[[#This Row],[CusId]],ShipAddress[CusId],0))</f>
        <v>A-072</v>
      </c>
      <c r="M154" s="2" t="str" cm="1">
        <f t="array" ref="M154">IF((MATCH(Orders[[#This Row],[AddressId]],
_xlfn._xlws.FILTER(ShipAddress[AddressId],ShipAddress[CusId]=Orders[[#This Row],[CusId]], "No Address, Invalid Customer"),0))=1,
"Valid","Invalid")</f>
        <v>Valid</v>
      </c>
      <c r="N154" s="3">
        <f>YEAR(Orders[[#This Row],[OrderDate]])</f>
        <v>2023</v>
      </c>
      <c r="O154">
        <f>MONTH(Orders[[#This Row],[OrderDate]])</f>
        <v>9</v>
      </c>
    </row>
    <row r="155" spans="1:15" x14ac:dyDescent="0.4">
      <c r="A155" t="s">
        <v>956</v>
      </c>
      <c r="B155" t="s">
        <v>561</v>
      </c>
      <c r="C155" s="7">
        <v>45331</v>
      </c>
      <c r="D155">
        <f>SUMIFS(OrderDetails[Quantity],OrderDetails[OrderId],Orders[[#This Row],[OrderId]])</f>
        <v>1</v>
      </c>
      <c r="E155" s="2">
        <f>SUMIFS(OrderDetails[TotalPrice],OrderDetails[OrderId],Orders[[#This Row],[OrderId]])</f>
        <v>19.989999999999998</v>
      </c>
      <c r="F155" s="2">
        <f>Orders[[#This Row],[Subtotal]]*TaxFee</f>
        <v>1.57921</v>
      </c>
      <c r="G155" s="2">
        <f>Orders[[#This Row],[Subtotal]]*IF(Orders[[#This Row],[Subtotal]]&gt;75,0,ShipFee)</f>
        <v>3.1184399999999997</v>
      </c>
      <c r="H155" s="2">
        <f>Orders[[#This Row],[Subtotal]]*IF(Orders[[#This Row],[Subtotal]]&gt;140,0.07,0)</f>
        <v>0</v>
      </c>
      <c r="I155" s="2">
        <f>Orders[[#This Row],[Subtotal]]+Orders[[#This Row],[TaxFee]]+Orders[[#This Row],[ShipFee]]-Orders[[#This Row],[Discount]]</f>
        <v>24.687649999999998</v>
      </c>
      <c r="J155" t="s">
        <v>1857</v>
      </c>
      <c r="K155" t="s">
        <v>1494</v>
      </c>
      <c r="L155" s="2" t="str">
        <f>INDEX(ShipAddress[AddressId],MATCH(Orders[[#This Row],[CusId]],ShipAddress[CusId],0))</f>
        <v>A-094</v>
      </c>
      <c r="M155" s="2" t="str" cm="1">
        <f t="array" ref="M155">IF((MATCH(Orders[[#This Row],[AddressId]],
_xlfn._xlws.FILTER(ShipAddress[AddressId],ShipAddress[CusId]=Orders[[#This Row],[CusId]], "No Address, Invalid Customer"),0))=1,
"Valid","Invalid")</f>
        <v>Valid</v>
      </c>
      <c r="N155" s="3">
        <f>YEAR(Orders[[#This Row],[OrderDate]])</f>
        <v>2024</v>
      </c>
      <c r="O155">
        <f>MONTH(Orders[[#This Row],[OrderDate]])</f>
        <v>2</v>
      </c>
    </row>
    <row r="156" spans="1:15" x14ac:dyDescent="0.4">
      <c r="A156" t="s">
        <v>957</v>
      </c>
      <c r="B156" t="s">
        <v>516</v>
      </c>
      <c r="C156" s="7">
        <v>45267</v>
      </c>
      <c r="D156">
        <f>SUMIFS(OrderDetails[Quantity],OrderDetails[OrderId],Orders[[#This Row],[OrderId]])</f>
        <v>1</v>
      </c>
      <c r="E156" s="2">
        <f>SUMIFS(OrderDetails[TotalPrice],OrderDetails[OrderId],Orders[[#This Row],[OrderId]])</f>
        <v>99.99</v>
      </c>
      <c r="F156" s="2">
        <f>Orders[[#This Row],[Subtotal]]*TaxFee</f>
        <v>7.8992100000000001</v>
      </c>
      <c r="G156" s="2">
        <f>Orders[[#This Row],[Subtotal]]*IF(Orders[[#This Row],[Subtotal]]&gt;75,0,ShipFee)</f>
        <v>0</v>
      </c>
      <c r="H156" s="2">
        <f>Orders[[#This Row],[Subtotal]]*IF(Orders[[#This Row],[Subtotal]]&gt;140,0.07,0)</f>
        <v>0</v>
      </c>
      <c r="I156" s="2">
        <f>Orders[[#This Row],[Subtotal]]+Orders[[#This Row],[TaxFee]]+Orders[[#This Row],[ShipFee]]-Orders[[#This Row],[Discount]]</f>
        <v>107.88920999999999</v>
      </c>
      <c r="J156" t="s">
        <v>1678</v>
      </c>
      <c r="K156" t="s">
        <v>1506</v>
      </c>
      <c r="L156" s="2" t="str">
        <f>INDEX(ShipAddress[AddressId],MATCH(Orders[[#This Row],[CusId]],ShipAddress[CusId],0))</f>
        <v>A-043</v>
      </c>
      <c r="M156" s="2" t="str" cm="1">
        <f t="array" ref="M156">IF((MATCH(Orders[[#This Row],[AddressId]],
_xlfn._xlws.FILTER(ShipAddress[AddressId],ShipAddress[CusId]=Orders[[#This Row],[CusId]], "No Address, Invalid Customer"),0))=1,
"Valid","Invalid")</f>
        <v>Valid</v>
      </c>
      <c r="N156" s="3">
        <f>YEAR(Orders[[#This Row],[OrderDate]])</f>
        <v>2023</v>
      </c>
      <c r="O156">
        <f>MONTH(Orders[[#This Row],[OrderDate]])</f>
        <v>12</v>
      </c>
    </row>
    <row r="157" spans="1:15" x14ac:dyDescent="0.4">
      <c r="A157" t="s">
        <v>958</v>
      </c>
      <c r="B157" t="s">
        <v>511</v>
      </c>
      <c r="C157" s="7">
        <v>45380</v>
      </c>
      <c r="D157">
        <f>SUMIFS(OrderDetails[Quantity],OrderDetails[OrderId],Orders[[#This Row],[OrderId]])</f>
        <v>2</v>
      </c>
      <c r="E157" s="2">
        <f>SUMIFS(OrderDetails[TotalPrice],OrderDetails[OrderId],Orders[[#This Row],[OrderId]])</f>
        <v>49.98</v>
      </c>
      <c r="F157" s="2">
        <f>Orders[[#This Row],[Subtotal]]*TaxFee</f>
        <v>3.9484199999999996</v>
      </c>
      <c r="G157" s="2">
        <f>Orders[[#This Row],[Subtotal]]*IF(Orders[[#This Row],[Subtotal]]&gt;75,0,ShipFee)</f>
        <v>7.7968799999999998</v>
      </c>
      <c r="H157" s="2">
        <f>Orders[[#This Row],[Subtotal]]*IF(Orders[[#This Row],[Subtotal]]&gt;140,0.07,0)</f>
        <v>0</v>
      </c>
      <c r="I157" s="2">
        <f>Orders[[#This Row],[Subtotal]]+Orders[[#This Row],[TaxFee]]+Orders[[#This Row],[ShipFee]]-Orders[[#This Row],[Discount]]</f>
        <v>61.725299999999997</v>
      </c>
      <c r="J157" t="s">
        <v>1727</v>
      </c>
      <c r="K157" t="s">
        <v>1421</v>
      </c>
      <c r="L157" s="2" t="str">
        <f>INDEX(ShipAddress[AddressId],MATCH(Orders[[#This Row],[CusId]],ShipAddress[CusId],0))</f>
        <v>A-021</v>
      </c>
      <c r="M157" s="2" t="str" cm="1">
        <f t="array" ref="M157">IF((MATCH(Orders[[#This Row],[AddressId]],
_xlfn._xlws.FILTER(ShipAddress[AddressId],ShipAddress[CusId]=Orders[[#This Row],[CusId]], "No Address, Invalid Customer"),0))=1,
"Valid","Invalid")</f>
        <v>Valid</v>
      </c>
      <c r="N157" s="3">
        <f>YEAR(Orders[[#This Row],[OrderDate]])</f>
        <v>2024</v>
      </c>
      <c r="O157">
        <f>MONTH(Orders[[#This Row],[OrderDate]])</f>
        <v>3</v>
      </c>
    </row>
    <row r="158" spans="1:15" x14ac:dyDescent="0.4">
      <c r="A158" t="s">
        <v>959</v>
      </c>
      <c r="B158" t="s">
        <v>543</v>
      </c>
      <c r="C158" s="7">
        <v>45418</v>
      </c>
      <c r="D158">
        <f>SUMIFS(OrderDetails[Quantity],OrderDetails[OrderId],Orders[[#This Row],[OrderId]])</f>
        <v>2</v>
      </c>
      <c r="E158" s="2">
        <f>SUMIFS(OrderDetails[TotalPrice],OrderDetails[OrderId],Orders[[#This Row],[OrderId]])</f>
        <v>119.98</v>
      </c>
      <c r="F158" s="2">
        <f>Orders[[#This Row],[Subtotal]]*TaxFee</f>
        <v>9.4784199999999998</v>
      </c>
      <c r="G158" s="2">
        <f>Orders[[#This Row],[Subtotal]]*IF(Orders[[#This Row],[Subtotal]]&gt;75,0,ShipFee)</f>
        <v>0</v>
      </c>
      <c r="H158" s="2">
        <f>Orders[[#This Row],[Subtotal]]*IF(Orders[[#This Row],[Subtotal]]&gt;140,0.07,0)</f>
        <v>0</v>
      </c>
      <c r="I158" s="2">
        <f>Orders[[#This Row],[Subtotal]]+Orders[[#This Row],[TaxFee]]+Orders[[#This Row],[ShipFee]]-Orders[[#This Row],[Discount]]</f>
        <v>129.45841999999999</v>
      </c>
      <c r="J158" t="s">
        <v>1634</v>
      </c>
      <c r="K158" t="s">
        <v>1536</v>
      </c>
      <c r="L158" s="2" t="str">
        <f>INDEX(ShipAddress[AddressId],MATCH(Orders[[#This Row],[CusId]],ShipAddress[CusId],0))</f>
        <v>A-031</v>
      </c>
      <c r="M158" s="2" t="str" cm="1">
        <f t="array" ref="M158">IF((MATCH(Orders[[#This Row],[AddressId]],
_xlfn._xlws.FILTER(ShipAddress[AddressId],ShipAddress[CusId]=Orders[[#This Row],[CusId]], "No Address, Invalid Customer"),0))=1,
"Valid","Invalid")</f>
        <v>Valid</v>
      </c>
      <c r="N158" s="3">
        <f>YEAR(Orders[[#This Row],[OrderDate]])</f>
        <v>2024</v>
      </c>
      <c r="O158">
        <f>MONTH(Orders[[#This Row],[OrderDate]])</f>
        <v>5</v>
      </c>
    </row>
    <row r="159" spans="1:15" x14ac:dyDescent="0.4">
      <c r="A159" t="s">
        <v>960</v>
      </c>
      <c r="B159" t="s">
        <v>558</v>
      </c>
      <c r="C159" s="7">
        <v>45387</v>
      </c>
      <c r="D159">
        <f>SUMIFS(OrderDetails[Quantity],OrderDetails[OrderId],Orders[[#This Row],[OrderId]])</f>
        <v>1</v>
      </c>
      <c r="E159" s="2">
        <f>SUMIFS(OrderDetails[TotalPrice],OrderDetails[OrderId],Orders[[#This Row],[OrderId]])</f>
        <v>44.99</v>
      </c>
      <c r="F159" s="2">
        <f>Orders[[#This Row],[Subtotal]]*TaxFee</f>
        <v>3.5542100000000003</v>
      </c>
      <c r="G159" s="2">
        <f>Orders[[#This Row],[Subtotal]]*IF(Orders[[#This Row],[Subtotal]]&gt;75,0,ShipFee)</f>
        <v>7.01844</v>
      </c>
      <c r="H159" s="2">
        <f>Orders[[#This Row],[Subtotal]]*IF(Orders[[#This Row],[Subtotal]]&gt;140,0.07,0)</f>
        <v>0</v>
      </c>
      <c r="I159" s="2">
        <f>Orders[[#This Row],[Subtotal]]+Orders[[#This Row],[TaxFee]]+Orders[[#This Row],[ShipFee]]-Orders[[#This Row],[Discount]]</f>
        <v>55.562649999999998</v>
      </c>
      <c r="J159" t="s">
        <v>1702</v>
      </c>
      <c r="K159" t="s">
        <v>1529</v>
      </c>
      <c r="L159" s="2" t="str">
        <f>INDEX(ShipAddress[AddressId],MATCH(Orders[[#This Row],[CusId]],ShipAddress[CusId],0))</f>
        <v>A-050</v>
      </c>
      <c r="M159" s="2" t="str" cm="1">
        <f t="array" ref="M159">IF((MATCH(Orders[[#This Row],[AddressId]],
_xlfn._xlws.FILTER(ShipAddress[AddressId],ShipAddress[CusId]=Orders[[#This Row],[CusId]], "No Address, Invalid Customer"),0))=1,
"Valid","Invalid")</f>
        <v>Valid</v>
      </c>
      <c r="N159" s="3">
        <f>YEAR(Orders[[#This Row],[OrderDate]])</f>
        <v>2024</v>
      </c>
      <c r="O159">
        <f>MONTH(Orders[[#This Row],[OrderDate]])</f>
        <v>4</v>
      </c>
    </row>
    <row r="160" spans="1:15" x14ac:dyDescent="0.4">
      <c r="A160" t="s">
        <v>961</v>
      </c>
      <c r="B160" t="s">
        <v>540</v>
      </c>
      <c r="C160" s="7">
        <v>45083</v>
      </c>
      <c r="D160">
        <f>SUMIFS(OrderDetails[Quantity],OrderDetails[OrderId],Orders[[#This Row],[OrderId]])</f>
        <v>2</v>
      </c>
      <c r="E160" s="2">
        <f>SUMIFS(OrderDetails[TotalPrice],OrderDetails[OrderId],Orders[[#This Row],[OrderId]])</f>
        <v>179.98</v>
      </c>
      <c r="F160" s="2">
        <f>Orders[[#This Row],[Subtotal]]*TaxFee</f>
        <v>14.21842</v>
      </c>
      <c r="G160" s="2">
        <f>Orders[[#This Row],[Subtotal]]*IF(Orders[[#This Row],[Subtotal]]&gt;75,0,ShipFee)</f>
        <v>0</v>
      </c>
      <c r="H160" s="2">
        <f>Orders[[#This Row],[Subtotal]]*IF(Orders[[#This Row],[Subtotal]]&gt;140,0.07,0)</f>
        <v>12.598600000000001</v>
      </c>
      <c r="I160" s="2">
        <f>Orders[[#This Row],[Subtotal]]+Orders[[#This Row],[TaxFee]]+Orders[[#This Row],[ShipFee]]-Orders[[#This Row],[Discount]]</f>
        <v>181.59981999999999</v>
      </c>
      <c r="J160" t="s">
        <v>1773</v>
      </c>
      <c r="K160" t="s">
        <v>1522</v>
      </c>
      <c r="L160" s="2" t="str">
        <f>INDEX(ShipAddress[AddressId],MATCH(Orders[[#This Row],[CusId]],ShipAddress[CusId],0))</f>
        <v>A-063</v>
      </c>
      <c r="M160" s="2" t="str" cm="1">
        <f t="array" ref="M160">IF((MATCH(Orders[[#This Row],[AddressId]],
_xlfn._xlws.FILTER(ShipAddress[AddressId],ShipAddress[CusId]=Orders[[#This Row],[CusId]], "No Address, Invalid Customer"),0))=1,
"Valid","Invalid")</f>
        <v>Valid</v>
      </c>
      <c r="N160" s="3">
        <f>YEAR(Orders[[#This Row],[OrderDate]])</f>
        <v>2023</v>
      </c>
      <c r="O160">
        <f>MONTH(Orders[[#This Row],[OrderDate]])</f>
        <v>6</v>
      </c>
    </row>
    <row r="161" spans="1:15" x14ac:dyDescent="0.4">
      <c r="A161" t="s">
        <v>962</v>
      </c>
      <c r="B161" t="s">
        <v>502</v>
      </c>
      <c r="C161" s="7">
        <v>45374</v>
      </c>
      <c r="D161">
        <f>SUMIFS(OrderDetails[Quantity],OrderDetails[OrderId],Orders[[#This Row],[OrderId]])</f>
        <v>3</v>
      </c>
      <c r="E161" s="2">
        <f>SUMIFS(OrderDetails[TotalPrice],OrderDetails[OrderId],Orders[[#This Row],[OrderId]])</f>
        <v>63.97</v>
      </c>
      <c r="F161" s="2">
        <f>Orders[[#This Row],[Subtotal]]*TaxFee</f>
        <v>5.0536300000000001</v>
      </c>
      <c r="G161" s="2">
        <f>Orders[[#This Row],[Subtotal]]*IF(Orders[[#This Row],[Subtotal]]&gt;75,0,ShipFee)</f>
        <v>9.9793199999999995</v>
      </c>
      <c r="H161" s="2">
        <f>Orders[[#This Row],[Subtotal]]*IF(Orders[[#This Row],[Subtotal]]&gt;140,0.07,0)</f>
        <v>0</v>
      </c>
      <c r="I161" s="2">
        <f>Orders[[#This Row],[Subtotal]]+Orders[[#This Row],[TaxFee]]+Orders[[#This Row],[ShipFee]]-Orders[[#This Row],[Discount]]</f>
        <v>79.002949999999998</v>
      </c>
      <c r="J161" t="s">
        <v>1754</v>
      </c>
      <c r="K161" t="s">
        <v>1464</v>
      </c>
      <c r="L161" s="2" t="str">
        <f>INDEX(ShipAddress[AddressId],MATCH(Orders[[#This Row],[CusId]],ShipAddress[CusId],0))</f>
        <v>A-001</v>
      </c>
      <c r="M161" s="2" t="str" cm="1">
        <f t="array" ref="M161">IF((MATCH(Orders[[#This Row],[AddressId]],
_xlfn._xlws.FILTER(ShipAddress[AddressId],ShipAddress[CusId]=Orders[[#This Row],[CusId]], "No Address, Invalid Customer"),0))=1,
"Valid","Invalid")</f>
        <v>Valid</v>
      </c>
      <c r="N161" s="3">
        <f>YEAR(Orders[[#This Row],[OrderDate]])</f>
        <v>2024</v>
      </c>
      <c r="O161">
        <f>MONTH(Orders[[#This Row],[OrderDate]])</f>
        <v>3</v>
      </c>
    </row>
    <row r="162" spans="1:15" x14ac:dyDescent="0.4">
      <c r="A162" t="s">
        <v>963</v>
      </c>
      <c r="B162" t="s">
        <v>530</v>
      </c>
      <c r="C162" s="7">
        <v>45192</v>
      </c>
      <c r="D162">
        <f>SUMIFS(OrderDetails[Quantity],OrderDetails[OrderId],Orders[[#This Row],[OrderId]])</f>
        <v>2</v>
      </c>
      <c r="E162" s="2">
        <f>SUMIFS(OrderDetails[TotalPrice],OrderDetails[OrderId],Orders[[#This Row],[OrderId]])</f>
        <v>99.98</v>
      </c>
      <c r="F162" s="2">
        <f>Orders[[#This Row],[Subtotal]]*TaxFee</f>
        <v>7.8984200000000007</v>
      </c>
      <c r="G162" s="2">
        <f>Orders[[#This Row],[Subtotal]]*IF(Orders[[#This Row],[Subtotal]]&gt;75,0,ShipFee)</f>
        <v>0</v>
      </c>
      <c r="H162" s="2">
        <f>Orders[[#This Row],[Subtotal]]*IF(Orders[[#This Row],[Subtotal]]&gt;140,0.07,0)</f>
        <v>0</v>
      </c>
      <c r="I162" s="2">
        <f>Orders[[#This Row],[Subtotal]]+Orders[[#This Row],[TaxFee]]+Orders[[#This Row],[ShipFee]]-Orders[[#This Row],[Discount]]</f>
        <v>107.87842000000001</v>
      </c>
      <c r="J162" t="s">
        <v>1669</v>
      </c>
      <c r="K162" t="s">
        <v>1520</v>
      </c>
      <c r="L162" s="2" t="str">
        <f>INDEX(ShipAddress[AddressId],MATCH(Orders[[#This Row],[CusId]],ShipAddress[CusId],0))</f>
        <v>A-082</v>
      </c>
      <c r="M162" s="2" t="str" cm="1">
        <f t="array" ref="M162">IF((MATCH(Orders[[#This Row],[AddressId]],
_xlfn._xlws.FILTER(ShipAddress[AddressId],ShipAddress[CusId]=Orders[[#This Row],[CusId]], "No Address, Invalid Customer"),0))=1,
"Valid","Invalid")</f>
        <v>Valid</v>
      </c>
      <c r="N162" s="3">
        <f>YEAR(Orders[[#This Row],[OrderDate]])</f>
        <v>2023</v>
      </c>
      <c r="O162">
        <f>MONTH(Orders[[#This Row],[OrderDate]])</f>
        <v>9</v>
      </c>
    </row>
    <row r="163" spans="1:15" x14ac:dyDescent="0.4">
      <c r="A163" t="s">
        <v>964</v>
      </c>
      <c r="B163" t="s">
        <v>569</v>
      </c>
      <c r="C163" s="7">
        <v>45336</v>
      </c>
      <c r="D163">
        <f>SUMIFS(OrderDetails[Quantity],OrderDetails[OrderId],Orders[[#This Row],[OrderId]])</f>
        <v>1</v>
      </c>
      <c r="E163" s="2">
        <f>SUMIFS(OrderDetails[TotalPrice],OrderDetails[OrderId],Orders[[#This Row],[OrderId]])</f>
        <v>44.99</v>
      </c>
      <c r="F163" s="2">
        <f>Orders[[#This Row],[Subtotal]]*TaxFee</f>
        <v>3.5542100000000003</v>
      </c>
      <c r="G163" s="2">
        <f>Orders[[#This Row],[Subtotal]]*IF(Orders[[#This Row],[Subtotal]]&gt;75,0,ShipFee)</f>
        <v>7.01844</v>
      </c>
      <c r="H163" s="2">
        <f>Orders[[#This Row],[Subtotal]]*IF(Orders[[#This Row],[Subtotal]]&gt;140,0.07,0)</f>
        <v>0</v>
      </c>
      <c r="I163" s="2">
        <f>Orders[[#This Row],[Subtotal]]+Orders[[#This Row],[TaxFee]]+Orders[[#This Row],[ShipFee]]-Orders[[#This Row],[Discount]]</f>
        <v>55.562649999999998</v>
      </c>
      <c r="J163" t="s">
        <v>1709</v>
      </c>
      <c r="K163" t="s">
        <v>1590</v>
      </c>
      <c r="L163" s="2" t="str">
        <f>INDEX(ShipAddress[AddressId],MATCH(Orders[[#This Row],[CusId]],ShipAddress[CusId],0))</f>
        <v>A-093</v>
      </c>
      <c r="M163" s="2" t="str" cm="1">
        <f t="array" ref="M163">IF((MATCH(Orders[[#This Row],[AddressId]],
_xlfn._xlws.FILTER(ShipAddress[AddressId],ShipAddress[CusId]=Orders[[#This Row],[CusId]], "No Address, Invalid Customer"),0))=1,
"Valid","Invalid")</f>
        <v>Valid</v>
      </c>
      <c r="N163" s="3">
        <f>YEAR(Orders[[#This Row],[OrderDate]])</f>
        <v>2024</v>
      </c>
      <c r="O163">
        <f>MONTH(Orders[[#This Row],[OrderDate]])</f>
        <v>2</v>
      </c>
    </row>
    <row r="164" spans="1:15" x14ac:dyDescent="0.4">
      <c r="A164" t="s">
        <v>965</v>
      </c>
      <c r="B164" t="s">
        <v>497</v>
      </c>
      <c r="C164" s="7">
        <v>45309</v>
      </c>
      <c r="D164">
        <f>SUMIFS(OrderDetails[Quantity],OrderDetails[OrderId],Orders[[#This Row],[OrderId]])</f>
        <v>1</v>
      </c>
      <c r="E164" s="2">
        <f>SUMIFS(OrderDetails[TotalPrice],OrderDetails[OrderId],Orders[[#This Row],[OrderId]])</f>
        <v>39.99</v>
      </c>
      <c r="F164" s="2">
        <f>Orders[[#This Row],[Subtotal]]*TaxFee</f>
        <v>3.1592100000000003</v>
      </c>
      <c r="G164" s="2">
        <f>Orders[[#This Row],[Subtotal]]*IF(Orders[[#This Row],[Subtotal]]&gt;75,0,ShipFee)</f>
        <v>6.2384400000000007</v>
      </c>
      <c r="H164" s="2">
        <f>Orders[[#This Row],[Subtotal]]*IF(Orders[[#This Row],[Subtotal]]&gt;140,0.07,0)</f>
        <v>0</v>
      </c>
      <c r="I164" s="2">
        <f>Orders[[#This Row],[Subtotal]]+Orders[[#This Row],[TaxFee]]+Orders[[#This Row],[ShipFee]]-Orders[[#This Row],[Discount]]</f>
        <v>49.387650000000008</v>
      </c>
      <c r="J164" t="s">
        <v>1871</v>
      </c>
      <c r="K164" t="s">
        <v>1434</v>
      </c>
      <c r="L164" s="2" t="str">
        <f>INDEX(ShipAddress[AddressId],MATCH(Orders[[#This Row],[CusId]],ShipAddress[CusId],0))</f>
        <v>A-026</v>
      </c>
      <c r="M164" s="2" t="str" cm="1">
        <f t="array" ref="M164">IF((MATCH(Orders[[#This Row],[AddressId]],
_xlfn._xlws.FILTER(ShipAddress[AddressId],ShipAddress[CusId]=Orders[[#This Row],[CusId]], "No Address, Invalid Customer"),0))=1,
"Valid","Invalid")</f>
        <v>Valid</v>
      </c>
      <c r="N164" s="3">
        <f>YEAR(Orders[[#This Row],[OrderDate]])</f>
        <v>2024</v>
      </c>
      <c r="O164">
        <f>MONTH(Orders[[#This Row],[OrderDate]])</f>
        <v>1</v>
      </c>
    </row>
    <row r="165" spans="1:15" x14ac:dyDescent="0.4">
      <c r="A165" t="s">
        <v>966</v>
      </c>
      <c r="B165" t="s">
        <v>504</v>
      </c>
      <c r="C165" s="7">
        <v>45218</v>
      </c>
      <c r="D165">
        <f>SUMIFS(OrderDetails[Quantity],OrderDetails[OrderId],Orders[[#This Row],[OrderId]])</f>
        <v>1</v>
      </c>
      <c r="E165" s="2">
        <f>SUMIFS(OrderDetails[TotalPrice],OrderDetails[OrderId],Orders[[#This Row],[OrderId]])</f>
        <v>14.99</v>
      </c>
      <c r="F165" s="2">
        <f>Orders[[#This Row],[Subtotal]]*TaxFee</f>
        <v>1.18421</v>
      </c>
      <c r="G165" s="2">
        <f>Orders[[#This Row],[Subtotal]]*IF(Orders[[#This Row],[Subtotal]]&gt;75,0,ShipFee)</f>
        <v>2.3384399999999999</v>
      </c>
      <c r="H165" s="2">
        <f>Orders[[#This Row],[Subtotal]]*IF(Orders[[#This Row],[Subtotal]]&gt;140,0.07,0)</f>
        <v>0</v>
      </c>
      <c r="I165" s="2">
        <f>Orders[[#This Row],[Subtotal]]+Orders[[#This Row],[TaxFee]]+Orders[[#This Row],[ShipFee]]-Orders[[#This Row],[Discount]]</f>
        <v>18.512649999999997</v>
      </c>
      <c r="J165" t="s">
        <v>1807</v>
      </c>
      <c r="K165" t="s">
        <v>1622</v>
      </c>
      <c r="L165" s="2" t="str">
        <f>INDEX(ShipAddress[AddressId],MATCH(Orders[[#This Row],[CusId]],ShipAddress[CusId],0))</f>
        <v>A-058</v>
      </c>
      <c r="M165" s="2" t="str" cm="1">
        <f t="array" ref="M165">IF((MATCH(Orders[[#This Row],[AddressId]],
_xlfn._xlws.FILTER(ShipAddress[AddressId],ShipAddress[CusId]=Orders[[#This Row],[CusId]], "No Address, Invalid Customer"),0))=1,
"Valid","Invalid")</f>
        <v>Valid</v>
      </c>
      <c r="N165" s="3">
        <f>YEAR(Orders[[#This Row],[OrderDate]])</f>
        <v>2023</v>
      </c>
      <c r="O165">
        <f>MONTH(Orders[[#This Row],[OrderDate]])</f>
        <v>10</v>
      </c>
    </row>
    <row r="166" spans="1:15" x14ac:dyDescent="0.4">
      <c r="A166" t="s">
        <v>967</v>
      </c>
      <c r="B166" t="s">
        <v>546</v>
      </c>
      <c r="C166" s="7">
        <v>45125</v>
      </c>
      <c r="D166">
        <f>SUMIFS(OrderDetails[Quantity],OrderDetails[OrderId],Orders[[#This Row],[OrderId]])</f>
        <v>1</v>
      </c>
      <c r="E166" s="2">
        <f>SUMIFS(OrderDetails[TotalPrice],OrderDetails[OrderId],Orders[[#This Row],[OrderId]])</f>
        <v>22.99</v>
      </c>
      <c r="F166" s="2">
        <f>Orders[[#This Row],[Subtotal]]*TaxFee</f>
        <v>1.8162099999999999</v>
      </c>
      <c r="G166" s="2">
        <f>Orders[[#This Row],[Subtotal]]*IF(Orders[[#This Row],[Subtotal]]&gt;75,0,ShipFee)</f>
        <v>3.5864399999999996</v>
      </c>
      <c r="H166" s="2">
        <f>Orders[[#This Row],[Subtotal]]*IF(Orders[[#This Row],[Subtotal]]&gt;140,0.07,0)</f>
        <v>0</v>
      </c>
      <c r="I166" s="2">
        <f>Orders[[#This Row],[Subtotal]]+Orders[[#This Row],[TaxFee]]+Orders[[#This Row],[ShipFee]]-Orders[[#This Row],[Discount]]</f>
        <v>28.39265</v>
      </c>
      <c r="J166" t="s">
        <v>1748</v>
      </c>
      <c r="K166" t="s">
        <v>1384</v>
      </c>
      <c r="L166" s="2" t="str">
        <f>INDEX(ShipAddress[AddressId],MATCH(Orders[[#This Row],[CusId]],ShipAddress[CusId],0))</f>
        <v>A-028</v>
      </c>
      <c r="M166" s="2" t="str" cm="1">
        <f t="array" ref="M166">IF((MATCH(Orders[[#This Row],[AddressId]],
_xlfn._xlws.FILTER(ShipAddress[AddressId],ShipAddress[CusId]=Orders[[#This Row],[CusId]], "No Address, Invalid Customer"),0))=1,
"Valid","Invalid")</f>
        <v>Valid</v>
      </c>
      <c r="N166" s="3">
        <f>YEAR(Orders[[#This Row],[OrderDate]])</f>
        <v>2023</v>
      </c>
      <c r="O166">
        <f>MONTH(Orders[[#This Row],[OrderDate]])</f>
        <v>7</v>
      </c>
    </row>
    <row r="167" spans="1:15" x14ac:dyDescent="0.4">
      <c r="A167" t="s">
        <v>968</v>
      </c>
      <c r="B167" t="s">
        <v>555</v>
      </c>
      <c r="C167" s="7">
        <v>45150</v>
      </c>
      <c r="D167">
        <f>SUMIFS(OrderDetails[Quantity],OrderDetails[OrderId],Orders[[#This Row],[OrderId]])</f>
        <v>2</v>
      </c>
      <c r="E167" s="2">
        <f>SUMIFS(OrderDetails[TotalPrice],OrderDetails[OrderId],Orders[[#This Row],[OrderId]])</f>
        <v>69.98</v>
      </c>
      <c r="F167" s="2">
        <f>Orders[[#This Row],[Subtotal]]*TaxFee</f>
        <v>5.5284200000000006</v>
      </c>
      <c r="G167" s="2">
        <f>Orders[[#This Row],[Subtotal]]*IF(Orders[[#This Row],[Subtotal]]&gt;75,0,ShipFee)</f>
        <v>10.916880000000001</v>
      </c>
      <c r="H167" s="2">
        <f>Orders[[#This Row],[Subtotal]]*IF(Orders[[#This Row],[Subtotal]]&gt;140,0.07,0)</f>
        <v>0</v>
      </c>
      <c r="I167" s="2">
        <f>Orders[[#This Row],[Subtotal]]+Orders[[#This Row],[TaxFee]]+Orders[[#This Row],[ShipFee]]-Orders[[#This Row],[Discount]]</f>
        <v>86.425300000000007</v>
      </c>
      <c r="J167" t="s">
        <v>1697</v>
      </c>
      <c r="K167" t="s">
        <v>1601</v>
      </c>
      <c r="L167" s="2" t="str">
        <f>INDEX(ShipAddress[AddressId],MATCH(Orders[[#This Row],[CusId]],ShipAddress[CusId],0))</f>
        <v>A-014</v>
      </c>
      <c r="M167" s="2" t="str" cm="1">
        <f t="array" ref="M167">IF((MATCH(Orders[[#This Row],[AddressId]],
_xlfn._xlws.FILTER(ShipAddress[AddressId],ShipAddress[CusId]=Orders[[#This Row],[CusId]], "No Address, Invalid Customer"),0))=1,
"Valid","Invalid")</f>
        <v>Valid</v>
      </c>
      <c r="N167" s="3">
        <f>YEAR(Orders[[#This Row],[OrderDate]])</f>
        <v>2023</v>
      </c>
      <c r="O167">
        <f>MONTH(Orders[[#This Row],[OrderDate]])</f>
        <v>8</v>
      </c>
    </row>
    <row r="168" spans="1:15" x14ac:dyDescent="0.4">
      <c r="A168" t="s">
        <v>969</v>
      </c>
      <c r="B168" t="s">
        <v>574</v>
      </c>
      <c r="C168" s="7">
        <v>45296</v>
      </c>
      <c r="D168">
        <f>SUMIFS(OrderDetails[Quantity],OrderDetails[OrderId],Orders[[#This Row],[OrderId]])</f>
        <v>2</v>
      </c>
      <c r="E168" s="2">
        <f>SUMIFS(OrderDetails[TotalPrice],OrderDetails[OrderId],Orders[[#This Row],[OrderId]])</f>
        <v>79.98</v>
      </c>
      <c r="F168" s="2">
        <f>Orders[[#This Row],[Subtotal]]*TaxFee</f>
        <v>6.3184200000000006</v>
      </c>
      <c r="G168" s="2">
        <f>Orders[[#This Row],[Subtotal]]*IF(Orders[[#This Row],[Subtotal]]&gt;75,0,ShipFee)</f>
        <v>0</v>
      </c>
      <c r="H168" s="2">
        <f>Orders[[#This Row],[Subtotal]]*IF(Orders[[#This Row],[Subtotal]]&gt;140,0.07,0)</f>
        <v>0</v>
      </c>
      <c r="I168" s="2">
        <f>Orders[[#This Row],[Subtotal]]+Orders[[#This Row],[TaxFee]]+Orders[[#This Row],[ShipFee]]-Orders[[#This Row],[Discount]]</f>
        <v>86.298420000000007</v>
      </c>
      <c r="J168" t="s">
        <v>1853</v>
      </c>
      <c r="K168" t="s">
        <v>1523</v>
      </c>
      <c r="L168" s="2" t="str">
        <f>INDEX(ShipAddress[AddressId],MATCH(Orders[[#This Row],[CusId]],ShipAddress[CusId],0))</f>
        <v>A-022</v>
      </c>
      <c r="M168" s="2" t="str" cm="1">
        <f t="array" ref="M168">IF((MATCH(Orders[[#This Row],[AddressId]],
_xlfn._xlws.FILTER(ShipAddress[AddressId],ShipAddress[CusId]=Orders[[#This Row],[CusId]], "No Address, Invalid Customer"),0))=1,
"Valid","Invalid")</f>
        <v>Valid</v>
      </c>
      <c r="N168" s="3">
        <f>YEAR(Orders[[#This Row],[OrderDate]])</f>
        <v>2024</v>
      </c>
      <c r="O168">
        <f>MONTH(Orders[[#This Row],[OrderDate]])</f>
        <v>1</v>
      </c>
    </row>
    <row r="169" spans="1:15" x14ac:dyDescent="0.4">
      <c r="A169" t="s">
        <v>970</v>
      </c>
      <c r="B169" t="s">
        <v>547</v>
      </c>
      <c r="C169" s="7">
        <v>45343</v>
      </c>
      <c r="D169">
        <f>SUMIFS(OrderDetails[Quantity],OrderDetails[OrderId],Orders[[#This Row],[OrderId]])</f>
        <v>3</v>
      </c>
      <c r="E169" s="2">
        <f>SUMIFS(OrderDetails[TotalPrice],OrderDetails[OrderId],Orders[[#This Row],[OrderId]])</f>
        <v>85.97</v>
      </c>
      <c r="F169" s="2">
        <f>Orders[[#This Row],[Subtotal]]*TaxFee</f>
        <v>6.7916299999999996</v>
      </c>
      <c r="G169" s="2">
        <f>Orders[[#This Row],[Subtotal]]*IF(Orders[[#This Row],[Subtotal]]&gt;75,0,ShipFee)</f>
        <v>0</v>
      </c>
      <c r="H169" s="2">
        <f>Orders[[#This Row],[Subtotal]]*IF(Orders[[#This Row],[Subtotal]]&gt;140,0.07,0)</f>
        <v>0</v>
      </c>
      <c r="I169" s="2">
        <f>Orders[[#This Row],[Subtotal]]+Orders[[#This Row],[TaxFee]]+Orders[[#This Row],[ShipFee]]-Orders[[#This Row],[Discount]]</f>
        <v>92.761629999999997</v>
      </c>
      <c r="J169" t="s">
        <v>1785</v>
      </c>
      <c r="K169" t="s">
        <v>1490</v>
      </c>
      <c r="L169" s="2" t="str">
        <f>INDEX(ShipAddress[AddressId],MATCH(Orders[[#This Row],[CusId]],ShipAddress[CusId],0))</f>
        <v>A-062</v>
      </c>
      <c r="M169" s="2" t="str" cm="1">
        <f t="array" ref="M169">IF((MATCH(Orders[[#This Row],[AddressId]],
_xlfn._xlws.FILTER(ShipAddress[AddressId],ShipAddress[CusId]=Orders[[#This Row],[CusId]], "No Address, Invalid Customer"),0))=1,
"Valid","Invalid")</f>
        <v>Valid</v>
      </c>
      <c r="N169" s="3">
        <f>YEAR(Orders[[#This Row],[OrderDate]])</f>
        <v>2024</v>
      </c>
      <c r="O169">
        <f>MONTH(Orders[[#This Row],[OrderDate]])</f>
        <v>2</v>
      </c>
    </row>
    <row r="170" spans="1:15" x14ac:dyDescent="0.4">
      <c r="A170" t="s">
        <v>971</v>
      </c>
      <c r="B170" t="s">
        <v>525</v>
      </c>
      <c r="C170" s="7">
        <v>45407</v>
      </c>
      <c r="D170">
        <f>SUMIFS(OrderDetails[Quantity],OrderDetails[OrderId],Orders[[#This Row],[OrderId]])</f>
        <v>2</v>
      </c>
      <c r="E170" s="2">
        <f>SUMIFS(OrderDetails[TotalPrice],OrderDetails[OrderId],Orders[[#This Row],[OrderId]])</f>
        <v>99.98</v>
      </c>
      <c r="F170" s="2">
        <f>Orders[[#This Row],[Subtotal]]*TaxFee</f>
        <v>7.8984200000000007</v>
      </c>
      <c r="G170" s="2">
        <f>Orders[[#This Row],[Subtotal]]*IF(Orders[[#This Row],[Subtotal]]&gt;75,0,ShipFee)</f>
        <v>0</v>
      </c>
      <c r="H170" s="2">
        <f>Orders[[#This Row],[Subtotal]]*IF(Orders[[#This Row],[Subtotal]]&gt;140,0.07,0)</f>
        <v>0</v>
      </c>
      <c r="I170" s="2">
        <f>Orders[[#This Row],[Subtotal]]+Orders[[#This Row],[TaxFee]]+Orders[[#This Row],[ShipFee]]-Orders[[#This Row],[Discount]]</f>
        <v>107.87842000000001</v>
      </c>
      <c r="J170" t="s">
        <v>1768</v>
      </c>
      <c r="K170" t="s">
        <v>1616</v>
      </c>
      <c r="L170" s="2" t="str">
        <f>INDEX(ShipAddress[AddressId],MATCH(Orders[[#This Row],[CusId]],ShipAddress[CusId],0))</f>
        <v>A-049</v>
      </c>
      <c r="M170" s="2" t="str" cm="1">
        <f t="array" ref="M170">IF((MATCH(Orders[[#This Row],[AddressId]],
_xlfn._xlws.FILTER(ShipAddress[AddressId],ShipAddress[CusId]=Orders[[#This Row],[CusId]], "No Address, Invalid Customer"),0))=1,
"Valid","Invalid")</f>
        <v>Valid</v>
      </c>
      <c r="N170" s="3">
        <f>YEAR(Orders[[#This Row],[OrderDate]])</f>
        <v>2024</v>
      </c>
      <c r="O170">
        <f>MONTH(Orders[[#This Row],[OrderDate]])</f>
        <v>4</v>
      </c>
    </row>
    <row r="171" spans="1:15" x14ac:dyDescent="0.4">
      <c r="A171" t="s">
        <v>972</v>
      </c>
      <c r="B171" t="s">
        <v>569</v>
      </c>
      <c r="C171" s="7">
        <v>45057</v>
      </c>
      <c r="D171">
        <f>SUMIFS(OrderDetails[Quantity],OrderDetails[OrderId],Orders[[#This Row],[OrderId]])</f>
        <v>2</v>
      </c>
      <c r="E171" s="2">
        <f>SUMIFS(OrderDetails[TotalPrice],OrderDetails[OrderId],Orders[[#This Row],[OrderId]])</f>
        <v>79.98</v>
      </c>
      <c r="F171" s="2">
        <f>Orders[[#This Row],[Subtotal]]*TaxFee</f>
        <v>6.3184200000000006</v>
      </c>
      <c r="G171" s="2">
        <f>Orders[[#This Row],[Subtotal]]*IF(Orders[[#This Row],[Subtotal]]&gt;75,0,ShipFee)</f>
        <v>0</v>
      </c>
      <c r="H171" s="2">
        <f>Orders[[#This Row],[Subtotal]]*IF(Orders[[#This Row],[Subtotal]]&gt;140,0.07,0)</f>
        <v>0</v>
      </c>
      <c r="I171" s="2">
        <f>Orders[[#This Row],[Subtotal]]+Orders[[#This Row],[TaxFee]]+Orders[[#This Row],[ShipFee]]-Orders[[#This Row],[Discount]]</f>
        <v>86.298420000000007</v>
      </c>
      <c r="J171" t="s">
        <v>1646</v>
      </c>
      <c r="K171" t="s">
        <v>1554</v>
      </c>
      <c r="L171" s="2" t="str">
        <f>INDEX(ShipAddress[AddressId],MATCH(Orders[[#This Row],[CusId]],ShipAddress[CusId],0))</f>
        <v>A-093</v>
      </c>
      <c r="M171" s="2" t="str" cm="1">
        <f t="array" ref="M171">IF((MATCH(Orders[[#This Row],[AddressId]],
_xlfn._xlws.FILTER(ShipAddress[AddressId],ShipAddress[CusId]=Orders[[#This Row],[CusId]], "No Address, Invalid Customer"),0))=1,
"Valid","Invalid")</f>
        <v>Valid</v>
      </c>
      <c r="N171" s="3">
        <f>YEAR(Orders[[#This Row],[OrderDate]])</f>
        <v>2023</v>
      </c>
      <c r="O171">
        <f>MONTH(Orders[[#This Row],[OrderDate]])</f>
        <v>5</v>
      </c>
    </row>
    <row r="172" spans="1:15" x14ac:dyDescent="0.4">
      <c r="A172" t="s">
        <v>973</v>
      </c>
      <c r="B172" t="s">
        <v>522</v>
      </c>
      <c r="C172" s="7">
        <v>45212</v>
      </c>
      <c r="D172">
        <f>SUMIFS(OrderDetails[Quantity],OrderDetails[OrderId],Orders[[#This Row],[OrderId]])</f>
        <v>1</v>
      </c>
      <c r="E172" s="2">
        <f>SUMIFS(OrderDetails[TotalPrice],OrderDetails[OrderId],Orders[[#This Row],[OrderId]])</f>
        <v>19.989999999999998</v>
      </c>
      <c r="F172" s="2">
        <f>Orders[[#This Row],[Subtotal]]*TaxFee</f>
        <v>1.57921</v>
      </c>
      <c r="G172" s="2">
        <f>Orders[[#This Row],[Subtotal]]*IF(Orders[[#This Row],[Subtotal]]&gt;75,0,ShipFee)</f>
        <v>3.1184399999999997</v>
      </c>
      <c r="H172" s="2">
        <f>Orders[[#This Row],[Subtotal]]*IF(Orders[[#This Row],[Subtotal]]&gt;140,0.07,0)</f>
        <v>0</v>
      </c>
      <c r="I172" s="2">
        <f>Orders[[#This Row],[Subtotal]]+Orders[[#This Row],[TaxFee]]+Orders[[#This Row],[ShipFee]]-Orders[[#This Row],[Discount]]</f>
        <v>24.687649999999998</v>
      </c>
      <c r="J172" t="s">
        <v>1749</v>
      </c>
      <c r="K172" t="s">
        <v>1539</v>
      </c>
      <c r="L172" s="2" t="str">
        <f>INDEX(ShipAddress[AddressId],MATCH(Orders[[#This Row],[CusId]],ShipAddress[CusId],0))</f>
        <v>A-098</v>
      </c>
      <c r="M172" s="2" t="str" cm="1">
        <f t="array" ref="M172">IF((MATCH(Orders[[#This Row],[AddressId]],
_xlfn._xlws.FILTER(ShipAddress[AddressId],ShipAddress[CusId]=Orders[[#This Row],[CusId]], "No Address, Invalid Customer"),0))=1,
"Valid","Invalid")</f>
        <v>Valid</v>
      </c>
      <c r="N172" s="3">
        <f>YEAR(Orders[[#This Row],[OrderDate]])</f>
        <v>2023</v>
      </c>
      <c r="O172">
        <f>MONTH(Orders[[#This Row],[OrderDate]])</f>
        <v>10</v>
      </c>
    </row>
    <row r="173" spans="1:15" x14ac:dyDescent="0.4">
      <c r="A173" t="s">
        <v>974</v>
      </c>
      <c r="B173" t="s">
        <v>501</v>
      </c>
      <c r="C173" s="7">
        <v>45321</v>
      </c>
      <c r="D173">
        <f>SUMIFS(OrderDetails[Quantity],OrderDetails[OrderId],Orders[[#This Row],[OrderId]])</f>
        <v>2</v>
      </c>
      <c r="E173" s="2">
        <f>SUMIFS(OrderDetails[TotalPrice],OrderDetails[OrderId],Orders[[#This Row],[OrderId]])</f>
        <v>259.98</v>
      </c>
      <c r="F173" s="2">
        <f>Orders[[#This Row],[Subtotal]]*TaxFee</f>
        <v>20.538420000000002</v>
      </c>
      <c r="G173" s="2">
        <f>Orders[[#This Row],[Subtotal]]*IF(Orders[[#This Row],[Subtotal]]&gt;75,0,ShipFee)</f>
        <v>0</v>
      </c>
      <c r="H173" s="2">
        <f>Orders[[#This Row],[Subtotal]]*IF(Orders[[#This Row],[Subtotal]]&gt;140,0.07,0)</f>
        <v>18.198600000000003</v>
      </c>
      <c r="I173" s="2">
        <f>Orders[[#This Row],[Subtotal]]+Orders[[#This Row],[TaxFee]]+Orders[[#This Row],[ShipFee]]-Orders[[#This Row],[Discount]]</f>
        <v>262.31981999999999</v>
      </c>
      <c r="J173" t="s">
        <v>1632</v>
      </c>
      <c r="K173" t="s">
        <v>1571</v>
      </c>
      <c r="L173" s="2" t="str">
        <f>INDEX(ShipAddress[AddressId],MATCH(Orders[[#This Row],[CusId]],ShipAddress[CusId],0))</f>
        <v>A-086</v>
      </c>
      <c r="M173" s="2" t="str" cm="1">
        <f t="array" ref="M173">IF((MATCH(Orders[[#This Row],[AddressId]],
_xlfn._xlws.FILTER(ShipAddress[AddressId],ShipAddress[CusId]=Orders[[#This Row],[CusId]], "No Address, Invalid Customer"),0))=1,
"Valid","Invalid")</f>
        <v>Valid</v>
      </c>
      <c r="N173" s="3">
        <f>YEAR(Orders[[#This Row],[OrderDate]])</f>
        <v>2024</v>
      </c>
      <c r="O173">
        <f>MONTH(Orders[[#This Row],[OrderDate]])</f>
        <v>1</v>
      </c>
    </row>
    <row r="174" spans="1:15" x14ac:dyDescent="0.4">
      <c r="A174" t="s">
        <v>975</v>
      </c>
      <c r="B174" t="s">
        <v>514</v>
      </c>
      <c r="C174" s="7">
        <v>45231</v>
      </c>
      <c r="D174">
        <f>SUMIFS(OrderDetails[Quantity],OrderDetails[OrderId],Orders[[#This Row],[OrderId]])</f>
        <v>2</v>
      </c>
      <c r="E174" s="2">
        <f>SUMIFS(OrderDetails[TotalPrice],OrderDetails[OrderId],Orders[[#This Row],[OrderId]])</f>
        <v>49.98</v>
      </c>
      <c r="F174" s="2">
        <f>Orders[[#This Row],[Subtotal]]*TaxFee</f>
        <v>3.9484199999999996</v>
      </c>
      <c r="G174" s="2">
        <f>Orders[[#This Row],[Subtotal]]*IF(Orders[[#This Row],[Subtotal]]&gt;75,0,ShipFee)</f>
        <v>7.7968799999999998</v>
      </c>
      <c r="H174" s="2">
        <f>Orders[[#This Row],[Subtotal]]*IF(Orders[[#This Row],[Subtotal]]&gt;140,0.07,0)</f>
        <v>0</v>
      </c>
      <c r="I174" s="2">
        <f>Orders[[#This Row],[Subtotal]]+Orders[[#This Row],[TaxFee]]+Orders[[#This Row],[ShipFee]]-Orders[[#This Row],[Discount]]</f>
        <v>61.725299999999997</v>
      </c>
      <c r="J174" t="s">
        <v>1835</v>
      </c>
      <c r="K174" t="s">
        <v>1562</v>
      </c>
      <c r="L174" s="2" t="str">
        <f>INDEX(ShipAddress[AddressId],MATCH(Orders[[#This Row],[CusId]],ShipAddress[CusId],0))</f>
        <v>A-057</v>
      </c>
      <c r="M174" s="2" t="str" cm="1">
        <f t="array" ref="M174">IF((MATCH(Orders[[#This Row],[AddressId]],
_xlfn._xlws.FILTER(ShipAddress[AddressId],ShipAddress[CusId]=Orders[[#This Row],[CusId]], "No Address, Invalid Customer"),0))=1,
"Valid","Invalid")</f>
        <v>Valid</v>
      </c>
      <c r="N174" s="3">
        <f>YEAR(Orders[[#This Row],[OrderDate]])</f>
        <v>2023</v>
      </c>
      <c r="O174">
        <f>MONTH(Orders[[#This Row],[OrderDate]])</f>
        <v>11</v>
      </c>
    </row>
    <row r="175" spans="1:15" x14ac:dyDescent="0.4">
      <c r="A175" t="s">
        <v>976</v>
      </c>
      <c r="B175" t="s">
        <v>500</v>
      </c>
      <c r="C175" s="7">
        <v>45085</v>
      </c>
      <c r="D175">
        <f>SUMIFS(OrderDetails[Quantity],OrderDetails[OrderId],Orders[[#This Row],[OrderId]])</f>
        <v>3</v>
      </c>
      <c r="E175" s="2">
        <f>SUMIFS(OrderDetails[TotalPrice],OrderDetails[OrderId],Orders[[#This Row],[OrderId]])</f>
        <v>199.97</v>
      </c>
      <c r="F175" s="2">
        <f>Orders[[#This Row],[Subtotal]]*TaxFee</f>
        <v>15.79763</v>
      </c>
      <c r="G175" s="2">
        <f>Orders[[#This Row],[Subtotal]]*IF(Orders[[#This Row],[Subtotal]]&gt;75,0,ShipFee)</f>
        <v>0</v>
      </c>
      <c r="H175" s="2">
        <f>Orders[[#This Row],[Subtotal]]*IF(Orders[[#This Row],[Subtotal]]&gt;140,0.07,0)</f>
        <v>13.997900000000001</v>
      </c>
      <c r="I175" s="2">
        <f>Orders[[#This Row],[Subtotal]]+Orders[[#This Row],[TaxFee]]+Orders[[#This Row],[ShipFee]]-Orders[[#This Row],[Discount]]</f>
        <v>201.76972999999998</v>
      </c>
      <c r="J175" t="s">
        <v>1849</v>
      </c>
      <c r="K175" t="s">
        <v>1584</v>
      </c>
      <c r="L175" s="2" t="str">
        <f>INDEX(ShipAddress[AddressId],MATCH(Orders[[#This Row],[CusId]],ShipAddress[CusId],0))</f>
        <v>A-006</v>
      </c>
      <c r="M175" s="2" t="str" cm="1">
        <f t="array" ref="M175">IF((MATCH(Orders[[#This Row],[AddressId]],
_xlfn._xlws.FILTER(ShipAddress[AddressId],ShipAddress[CusId]=Orders[[#This Row],[CusId]], "No Address, Invalid Customer"),0))=1,
"Valid","Invalid")</f>
        <v>Valid</v>
      </c>
      <c r="N175" s="3">
        <f>YEAR(Orders[[#This Row],[OrderDate]])</f>
        <v>2023</v>
      </c>
      <c r="O175">
        <f>MONTH(Orders[[#This Row],[OrderDate]])</f>
        <v>6</v>
      </c>
    </row>
    <row r="176" spans="1:15" x14ac:dyDescent="0.4">
      <c r="A176" t="s">
        <v>977</v>
      </c>
      <c r="B176" t="s">
        <v>512</v>
      </c>
      <c r="C176" s="7">
        <v>45350</v>
      </c>
      <c r="D176">
        <f>SUMIFS(OrderDetails[Quantity],OrderDetails[OrderId],Orders[[#This Row],[OrderId]])</f>
        <v>1</v>
      </c>
      <c r="E176" s="2">
        <f>SUMIFS(OrderDetails[TotalPrice],OrderDetails[OrderId],Orders[[#This Row],[OrderId]])</f>
        <v>59.99</v>
      </c>
      <c r="F176" s="2">
        <f>Orders[[#This Row],[Subtotal]]*TaxFee</f>
        <v>4.7392099999999999</v>
      </c>
      <c r="G176" s="2">
        <f>Orders[[#This Row],[Subtotal]]*IF(Orders[[#This Row],[Subtotal]]&gt;75,0,ShipFee)</f>
        <v>9.3584399999999999</v>
      </c>
      <c r="H176" s="2">
        <f>Orders[[#This Row],[Subtotal]]*IF(Orders[[#This Row],[Subtotal]]&gt;140,0.07,0)</f>
        <v>0</v>
      </c>
      <c r="I176" s="2">
        <f>Orders[[#This Row],[Subtotal]]+Orders[[#This Row],[TaxFee]]+Orders[[#This Row],[ShipFee]]-Orders[[#This Row],[Discount]]</f>
        <v>74.087649999999996</v>
      </c>
      <c r="J176" t="s">
        <v>1755</v>
      </c>
      <c r="K176" t="s">
        <v>1409</v>
      </c>
      <c r="L176" s="2" t="str">
        <f>INDEX(ShipAddress[AddressId],MATCH(Orders[[#This Row],[CusId]],ShipAddress[CusId],0))</f>
        <v>A-067</v>
      </c>
      <c r="M176" s="2" t="str" cm="1">
        <f t="array" ref="M176">IF((MATCH(Orders[[#This Row],[AddressId]],
_xlfn._xlws.FILTER(ShipAddress[AddressId],ShipAddress[CusId]=Orders[[#This Row],[CusId]], "No Address, Invalid Customer"),0))=1,
"Valid","Invalid")</f>
        <v>Valid</v>
      </c>
      <c r="N176" s="3">
        <f>YEAR(Orders[[#This Row],[OrderDate]])</f>
        <v>2024</v>
      </c>
      <c r="O176">
        <f>MONTH(Orders[[#This Row],[OrderDate]])</f>
        <v>2</v>
      </c>
    </row>
    <row r="177" spans="1:15" x14ac:dyDescent="0.4">
      <c r="A177" t="s">
        <v>978</v>
      </c>
      <c r="B177" t="s">
        <v>545</v>
      </c>
      <c r="C177" s="7">
        <v>45126</v>
      </c>
      <c r="D177">
        <f>SUMIFS(OrderDetails[Quantity],OrderDetails[OrderId],Orders[[#This Row],[OrderId]])</f>
        <v>3</v>
      </c>
      <c r="E177" s="2">
        <f>SUMIFS(OrderDetails[TotalPrice],OrderDetails[OrderId],Orders[[#This Row],[OrderId]])</f>
        <v>299.97000000000003</v>
      </c>
      <c r="F177" s="2">
        <f>Orders[[#This Row],[Subtotal]]*TaxFee</f>
        <v>23.697630000000004</v>
      </c>
      <c r="G177" s="2">
        <f>Orders[[#This Row],[Subtotal]]*IF(Orders[[#This Row],[Subtotal]]&gt;75,0,ShipFee)</f>
        <v>0</v>
      </c>
      <c r="H177" s="2">
        <f>Orders[[#This Row],[Subtotal]]*IF(Orders[[#This Row],[Subtotal]]&gt;140,0.07,0)</f>
        <v>20.997900000000005</v>
      </c>
      <c r="I177" s="2">
        <f>Orders[[#This Row],[Subtotal]]+Orders[[#This Row],[TaxFee]]+Orders[[#This Row],[ShipFee]]-Orders[[#This Row],[Discount]]</f>
        <v>302.66973000000002</v>
      </c>
      <c r="J177" t="s">
        <v>1869</v>
      </c>
      <c r="K177" t="s">
        <v>1568</v>
      </c>
      <c r="L177" s="2" t="str">
        <f>INDEX(ShipAddress[AddressId],MATCH(Orders[[#This Row],[CusId]],ShipAddress[CusId],0))</f>
        <v>A-059</v>
      </c>
      <c r="M177" s="2" t="str" cm="1">
        <f t="array" ref="M177">IF((MATCH(Orders[[#This Row],[AddressId]],
_xlfn._xlws.FILTER(ShipAddress[AddressId],ShipAddress[CusId]=Orders[[#This Row],[CusId]], "No Address, Invalid Customer"),0))=1,
"Valid","Invalid")</f>
        <v>Valid</v>
      </c>
      <c r="N177" s="3">
        <f>YEAR(Orders[[#This Row],[OrderDate]])</f>
        <v>2023</v>
      </c>
      <c r="O177">
        <f>MONTH(Orders[[#This Row],[OrderDate]])</f>
        <v>7</v>
      </c>
    </row>
    <row r="178" spans="1:15" x14ac:dyDescent="0.4">
      <c r="A178" t="s">
        <v>979</v>
      </c>
      <c r="B178" t="s">
        <v>535</v>
      </c>
      <c r="C178" s="7">
        <v>45379</v>
      </c>
      <c r="D178">
        <f>SUMIFS(OrderDetails[Quantity],OrderDetails[OrderId],Orders[[#This Row],[OrderId]])</f>
        <v>2</v>
      </c>
      <c r="E178" s="2">
        <f>SUMIFS(OrderDetails[TotalPrice],OrderDetails[OrderId],Orders[[#This Row],[OrderId]])</f>
        <v>43.98</v>
      </c>
      <c r="F178" s="2">
        <f>Orders[[#This Row],[Subtotal]]*TaxFee</f>
        <v>3.4744199999999998</v>
      </c>
      <c r="G178" s="2">
        <f>Orders[[#This Row],[Subtotal]]*IF(Orders[[#This Row],[Subtotal]]&gt;75,0,ShipFee)</f>
        <v>6.8608799999999999</v>
      </c>
      <c r="H178" s="2">
        <f>Orders[[#This Row],[Subtotal]]*IF(Orders[[#This Row],[Subtotal]]&gt;140,0.07,0)</f>
        <v>0</v>
      </c>
      <c r="I178" s="2">
        <f>Orders[[#This Row],[Subtotal]]+Orders[[#This Row],[TaxFee]]+Orders[[#This Row],[ShipFee]]-Orders[[#This Row],[Discount]]</f>
        <v>54.315300000000001</v>
      </c>
      <c r="J178" t="s">
        <v>1743</v>
      </c>
      <c r="K178" t="s">
        <v>1549</v>
      </c>
      <c r="L178" s="2" t="str">
        <f>INDEX(ShipAddress[AddressId],MATCH(Orders[[#This Row],[CusId]],ShipAddress[CusId],0))</f>
        <v>A-024</v>
      </c>
      <c r="M178" s="2" t="str" cm="1">
        <f t="array" ref="M178">IF((MATCH(Orders[[#This Row],[AddressId]],
_xlfn._xlws.FILTER(ShipAddress[AddressId],ShipAddress[CusId]=Orders[[#This Row],[CusId]], "No Address, Invalid Customer"),0))=1,
"Valid","Invalid")</f>
        <v>Valid</v>
      </c>
      <c r="N178" s="3">
        <f>YEAR(Orders[[#This Row],[OrderDate]])</f>
        <v>2024</v>
      </c>
      <c r="O178">
        <f>MONTH(Orders[[#This Row],[OrderDate]])</f>
        <v>3</v>
      </c>
    </row>
    <row r="179" spans="1:15" x14ac:dyDescent="0.4">
      <c r="A179" t="s">
        <v>980</v>
      </c>
      <c r="B179" t="s">
        <v>499</v>
      </c>
      <c r="C179" s="7">
        <v>45175</v>
      </c>
      <c r="D179">
        <f>SUMIFS(OrderDetails[Quantity],OrderDetails[OrderId],Orders[[#This Row],[OrderId]])</f>
        <v>1</v>
      </c>
      <c r="E179" s="2">
        <f>SUMIFS(OrderDetails[TotalPrice],OrderDetails[OrderId],Orders[[#This Row],[OrderId]])</f>
        <v>27.99</v>
      </c>
      <c r="F179" s="2">
        <f>Orders[[#This Row],[Subtotal]]*TaxFee</f>
        <v>2.2112099999999999</v>
      </c>
      <c r="G179" s="2">
        <f>Orders[[#This Row],[Subtotal]]*IF(Orders[[#This Row],[Subtotal]]&gt;75,0,ShipFee)</f>
        <v>4.3664399999999999</v>
      </c>
      <c r="H179" s="2">
        <f>Orders[[#This Row],[Subtotal]]*IF(Orders[[#This Row],[Subtotal]]&gt;140,0.07,0)</f>
        <v>0</v>
      </c>
      <c r="I179" s="2">
        <f>Orders[[#This Row],[Subtotal]]+Orders[[#This Row],[TaxFee]]+Orders[[#This Row],[ShipFee]]-Orders[[#This Row],[Discount]]</f>
        <v>34.56765</v>
      </c>
      <c r="J179" t="s">
        <v>1787</v>
      </c>
      <c r="K179" t="s">
        <v>1525</v>
      </c>
      <c r="L179" s="2" t="str">
        <f>INDEX(ShipAddress[AddressId],MATCH(Orders[[#This Row],[CusId]],ShipAddress[CusId],0))</f>
        <v>A-042</v>
      </c>
      <c r="M179" s="2" t="str" cm="1">
        <f t="array" ref="M179">IF((MATCH(Orders[[#This Row],[AddressId]],
_xlfn._xlws.FILTER(ShipAddress[AddressId],ShipAddress[CusId]=Orders[[#This Row],[CusId]], "No Address, Invalid Customer"),0))=1,
"Valid","Invalid")</f>
        <v>Valid</v>
      </c>
      <c r="N179" s="3">
        <f>YEAR(Orders[[#This Row],[OrderDate]])</f>
        <v>2023</v>
      </c>
      <c r="O179">
        <f>MONTH(Orders[[#This Row],[OrderDate]])</f>
        <v>9</v>
      </c>
    </row>
    <row r="180" spans="1:15" x14ac:dyDescent="0.4">
      <c r="A180" t="s">
        <v>981</v>
      </c>
      <c r="B180" t="s">
        <v>561</v>
      </c>
      <c r="C180" s="7">
        <v>45280</v>
      </c>
      <c r="D180">
        <f>SUMIFS(OrderDetails[Quantity],OrderDetails[OrderId],Orders[[#This Row],[OrderId]])</f>
        <v>4</v>
      </c>
      <c r="E180" s="2">
        <f>SUMIFS(OrderDetails[TotalPrice],OrderDetails[OrderId],Orders[[#This Row],[OrderId]])</f>
        <v>169.95999999999998</v>
      </c>
      <c r="F180" s="2">
        <f>Orders[[#This Row],[Subtotal]]*TaxFee</f>
        <v>13.426839999999999</v>
      </c>
      <c r="G180" s="2">
        <f>Orders[[#This Row],[Subtotal]]*IF(Orders[[#This Row],[Subtotal]]&gt;75,0,ShipFee)</f>
        <v>0</v>
      </c>
      <c r="H180" s="2">
        <f>Orders[[#This Row],[Subtotal]]*IF(Orders[[#This Row],[Subtotal]]&gt;140,0.07,0)</f>
        <v>11.8972</v>
      </c>
      <c r="I180" s="2">
        <f>Orders[[#This Row],[Subtotal]]+Orders[[#This Row],[TaxFee]]+Orders[[#This Row],[ShipFee]]-Orders[[#This Row],[Discount]]</f>
        <v>171.48963999999998</v>
      </c>
      <c r="J180" t="s">
        <v>1810</v>
      </c>
      <c r="K180" t="s">
        <v>1578</v>
      </c>
      <c r="L180" s="2" t="str">
        <f>INDEX(ShipAddress[AddressId],MATCH(Orders[[#This Row],[CusId]],ShipAddress[CusId],0))</f>
        <v>A-094</v>
      </c>
      <c r="M180" s="2" t="str" cm="1">
        <f t="array" ref="M180">IF((MATCH(Orders[[#This Row],[AddressId]],
_xlfn._xlws.FILTER(ShipAddress[AddressId],ShipAddress[CusId]=Orders[[#This Row],[CusId]], "No Address, Invalid Customer"),0))=1,
"Valid","Invalid")</f>
        <v>Valid</v>
      </c>
      <c r="N180" s="3">
        <f>YEAR(Orders[[#This Row],[OrderDate]])</f>
        <v>2023</v>
      </c>
      <c r="O180">
        <f>MONTH(Orders[[#This Row],[OrderDate]])</f>
        <v>12</v>
      </c>
    </row>
    <row r="181" spans="1:15" x14ac:dyDescent="0.4">
      <c r="A181" t="s">
        <v>982</v>
      </c>
      <c r="B181" t="s">
        <v>550</v>
      </c>
      <c r="C181" s="7">
        <v>45306</v>
      </c>
      <c r="D181">
        <f>SUMIFS(OrderDetails[Quantity],OrderDetails[OrderId],Orders[[#This Row],[OrderId]])</f>
        <v>1</v>
      </c>
      <c r="E181" s="2">
        <f>SUMIFS(OrderDetails[TotalPrice],OrderDetails[OrderId],Orders[[#This Row],[OrderId]])</f>
        <v>34.99</v>
      </c>
      <c r="F181" s="2">
        <f>Orders[[#This Row],[Subtotal]]*TaxFee</f>
        <v>2.7642100000000003</v>
      </c>
      <c r="G181" s="2">
        <f>Orders[[#This Row],[Subtotal]]*IF(Orders[[#This Row],[Subtotal]]&gt;75,0,ShipFee)</f>
        <v>5.4584400000000004</v>
      </c>
      <c r="H181" s="2">
        <f>Orders[[#This Row],[Subtotal]]*IF(Orders[[#This Row],[Subtotal]]&gt;140,0.07,0)</f>
        <v>0</v>
      </c>
      <c r="I181" s="2">
        <f>Orders[[#This Row],[Subtotal]]+Orders[[#This Row],[TaxFee]]+Orders[[#This Row],[ShipFee]]-Orders[[#This Row],[Discount]]</f>
        <v>43.212650000000004</v>
      </c>
      <c r="J181" t="s">
        <v>1716</v>
      </c>
      <c r="K181" t="s">
        <v>1508</v>
      </c>
      <c r="L181" s="2" t="str">
        <f>INDEX(ShipAddress[AddressId],MATCH(Orders[[#This Row],[CusId]],ShipAddress[CusId],0))</f>
        <v>A-077</v>
      </c>
      <c r="M181" s="2" t="str" cm="1">
        <f t="array" ref="M181">IF((MATCH(Orders[[#This Row],[AddressId]],
_xlfn._xlws.FILTER(ShipAddress[AddressId],ShipAddress[CusId]=Orders[[#This Row],[CusId]], "No Address, Invalid Customer"),0))=1,
"Valid","Invalid")</f>
        <v>Valid</v>
      </c>
      <c r="N181" s="3">
        <f>YEAR(Orders[[#This Row],[OrderDate]])</f>
        <v>2024</v>
      </c>
      <c r="O181">
        <f>MONTH(Orders[[#This Row],[OrderDate]])</f>
        <v>1</v>
      </c>
    </row>
    <row r="182" spans="1:15" x14ac:dyDescent="0.4">
      <c r="A182" t="s">
        <v>983</v>
      </c>
      <c r="B182" t="s">
        <v>542</v>
      </c>
      <c r="C182" s="7">
        <v>45228</v>
      </c>
      <c r="D182">
        <f>SUMIFS(OrderDetails[Quantity],OrderDetails[OrderId],Orders[[#This Row],[OrderId]])</f>
        <v>3</v>
      </c>
      <c r="E182" s="2">
        <f>SUMIFS(OrderDetails[TotalPrice],OrderDetails[OrderId],Orders[[#This Row],[OrderId]])</f>
        <v>117.97</v>
      </c>
      <c r="F182" s="2">
        <f>Orders[[#This Row],[Subtotal]]*TaxFee</f>
        <v>9.3196300000000001</v>
      </c>
      <c r="G182" s="2">
        <f>Orders[[#This Row],[Subtotal]]*IF(Orders[[#This Row],[Subtotal]]&gt;75,0,ShipFee)</f>
        <v>0</v>
      </c>
      <c r="H182" s="2">
        <f>Orders[[#This Row],[Subtotal]]*IF(Orders[[#This Row],[Subtotal]]&gt;140,0.07,0)</f>
        <v>0</v>
      </c>
      <c r="I182" s="2">
        <f>Orders[[#This Row],[Subtotal]]+Orders[[#This Row],[TaxFee]]+Orders[[#This Row],[ShipFee]]-Orders[[#This Row],[Discount]]</f>
        <v>127.28963</v>
      </c>
      <c r="J182" t="s">
        <v>1778</v>
      </c>
      <c r="K182" t="s">
        <v>1513</v>
      </c>
      <c r="L182" s="2" t="str">
        <f>INDEX(ShipAddress[AddressId],MATCH(Orders[[#This Row],[CusId]],ShipAddress[CusId],0))</f>
        <v>A-071</v>
      </c>
      <c r="M182" s="2" t="str" cm="1">
        <f t="array" ref="M182">IF((MATCH(Orders[[#This Row],[AddressId]],
_xlfn._xlws.FILTER(ShipAddress[AddressId],ShipAddress[CusId]=Orders[[#This Row],[CusId]], "No Address, Invalid Customer"),0))=1,
"Valid","Invalid")</f>
        <v>Valid</v>
      </c>
      <c r="N182" s="3">
        <f>YEAR(Orders[[#This Row],[OrderDate]])</f>
        <v>2023</v>
      </c>
      <c r="O182">
        <f>MONTH(Orders[[#This Row],[OrderDate]])</f>
        <v>10</v>
      </c>
    </row>
    <row r="183" spans="1:15" x14ac:dyDescent="0.4">
      <c r="A183" t="s">
        <v>984</v>
      </c>
      <c r="B183" t="s">
        <v>572</v>
      </c>
      <c r="C183" s="7">
        <v>45075</v>
      </c>
      <c r="D183">
        <f>SUMIFS(OrderDetails[Quantity],OrderDetails[OrderId],Orders[[#This Row],[OrderId]])</f>
        <v>2</v>
      </c>
      <c r="E183" s="2">
        <f>SUMIFS(OrderDetails[TotalPrice],OrderDetails[OrderId],Orders[[#This Row],[OrderId]])</f>
        <v>79.98</v>
      </c>
      <c r="F183" s="2">
        <f>Orders[[#This Row],[Subtotal]]*TaxFee</f>
        <v>6.3184200000000006</v>
      </c>
      <c r="G183" s="2">
        <f>Orders[[#This Row],[Subtotal]]*IF(Orders[[#This Row],[Subtotal]]&gt;75,0,ShipFee)</f>
        <v>0</v>
      </c>
      <c r="H183" s="2">
        <f>Orders[[#This Row],[Subtotal]]*IF(Orders[[#This Row],[Subtotal]]&gt;140,0.07,0)</f>
        <v>0</v>
      </c>
      <c r="I183" s="2">
        <f>Orders[[#This Row],[Subtotal]]+Orders[[#This Row],[TaxFee]]+Orders[[#This Row],[ShipFee]]-Orders[[#This Row],[Discount]]</f>
        <v>86.298420000000007</v>
      </c>
      <c r="J183" t="s">
        <v>1659</v>
      </c>
      <c r="K183" t="s">
        <v>1422</v>
      </c>
      <c r="L183" s="2" t="str">
        <f>INDEX(ShipAddress[AddressId],MATCH(Orders[[#This Row],[CusId]],ShipAddress[CusId],0))</f>
        <v>A-096</v>
      </c>
      <c r="M183" s="2" t="str" cm="1">
        <f t="array" ref="M183">IF((MATCH(Orders[[#This Row],[AddressId]],
_xlfn._xlws.FILTER(ShipAddress[AddressId],ShipAddress[CusId]=Orders[[#This Row],[CusId]], "No Address, Invalid Customer"),0))=1,
"Valid","Invalid")</f>
        <v>Valid</v>
      </c>
      <c r="N183" s="3">
        <f>YEAR(Orders[[#This Row],[OrderDate]])</f>
        <v>2023</v>
      </c>
      <c r="O183">
        <f>MONTH(Orders[[#This Row],[OrderDate]])</f>
        <v>5</v>
      </c>
    </row>
    <row r="184" spans="1:15" x14ac:dyDescent="0.4">
      <c r="A184" t="s">
        <v>985</v>
      </c>
      <c r="B184" t="s">
        <v>539</v>
      </c>
      <c r="C184" s="7">
        <v>45111</v>
      </c>
      <c r="D184">
        <f>SUMIFS(OrderDetails[Quantity],OrderDetails[OrderId],Orders[[#This Row],[OrderId]])</f>
        <v>2</v>
      </c>
      <c r="E184" s="2">
        <f>SUMIFS(OrderDetails[TotalPrice],OrderDetails[OrderId],Orders[[#This Row],[OrderId]])</f>
        <v>29.98</v>
      </c>
      <c r="F184" s="2">
        <f>Orders[[#This Row],[Subtotal]]*TaxFee</f>
        <v>2.36842</v>
      </c>
      <c r="G184" s="2">
        <f>Orders[[#This Row],[Subtotal]]*IF(Orders[[#This Row],[Subtotal]]&gt;75,0,ShipFee)</f>
        <v>4.6768799999999997</v>
      </c>
      <c r="H184" s="2">
        <f>Orders[[#This Row],[Subtotal]]*IF(Orders[[#This Row],[Subtotal]]&gt;140,0.07,0)</f>
        <v>0</v>
      </c>
      <c r="I184" s="2">
        <f>Orders[[#This Row],[Subtotal]]+Orders[[#This Row],[TaxFee]]+Orders[[#This Row],[ShipFee]]-Orders[[#This Row],[Discount]]</f>
        <v>37.025299999999994</v>
      </c>
      <c r="J184" t="s">
        <v>1770</v>
      </c>
      <c r="K184" t="s">
        <v>1614</v>
      </c>
      <c r="L184" s="2" t="str">
        <f>INDEX(ShipAddress[AddressId],MATCH(Orders[[#This Row],[CusId]],ShipAddress[CusId],0))</f>
        <v>A-016</v>
      </c>
      <c r="M184" s="2" t="str" cm="1">
        <f t="array" ref="M184">IF((MATCH(Orders[[#This Row],[AddressId]],
_xlfn._xlws.FILTER(ShipAddress[AddressId],ShipAddress[CusId]=Orders[[#This Row],[CusId]], "No Address, Invalid Customer"),0))=1,
"Valid","Invalid")</f>
        <v>Valid</v>
      </c>
      <c r="N184" s="3">
        <f>YEAR(Orders[[#This Row],[OrderDate]])</f>
        <v>2023</v>
      </c>
      <c r="O184">
        <f>MONTH(Orders[[#This Row],[OrderDate]])</f>
        <v>7</v>
      </c>
    </row>
    <row r="185" spans="1:15" x14ac:dyDescent="0.4">
      <c r="A185" t="s">
        <v>986</v>
      </c>
      <c r="B185" t="s">
        <v>536</v>
      </c>
      <c r="C185" s="7">
        <v>45345</v>
      </c>
      <c r="D185">
        <f>SUMIFS(OrderDetails[Quantity],OrderDetails[OrderId],Orders[[#This Row],[OrderId]])</f>
        <v>2</v>
      </c>
      <c r="E185" s="2">
        <f>SUMIFS(OrderDetails[TotalPrice],OrderDetails[OrderId],Orders[[#This Row],[OrderId]])</f>
        <v>159.97999999999999</v>
      </c>
      <c r="F185" s="2">
        <f>Orders[[#This Row],[Subtotal]]*TaxFee</f>
        <v>12.63842</v>
      </c>
      <c r="G185" s="2">
        <f>Orders[[#This Row],[Subtotal]]*IF(Orders[[#This Row],[Subtotal]]&gt;75,0,ShipFee)</f>
        <v>0</v>
      </c>
      <c r="H185" s="2">
        <f>Orders[[#This Row],[Subtotal]]*IF(Orders[[#This Row],[Subtotal]]&gt;140,0.07,0)</f>
        <v>11.198600000000001</v>
      </c>
      <c r="I185" s="2">
        <f>Orders[[#This Row],[Subtotal]]+Orders[[#This Row],[TaxFee]]+Orders[[#This Row],[ShipFee]]-Orders[[#This Row],[Discount]]</f>
        <v>161.41981999999999</v>
      </c>
      <c r="J185" t="s">
        <v>1814</v>
      </c>
      <c r="K185" t="s">
        <v>1579</v>
      </c>
      <c r="L185" s="2" t="str">
        <f>INDEX(ShipAddress[AddressId],MATCH(Orders[[#This Row],[CusId]],ShipAddress[CusId],0))</f>
        <v>A-011</v>
      </c>
      <c r="M185" s="2" t="str" cm="1">
        <f t="array" ref="M185">IF((MATCH(Orders[[#This Row],[AddressId]],
_xlfn._xlws.FILTER(ShipAddress[AddressId],ShipAddress[CusId]=Orders[[#This Row],[CusId]], "No Address, Invalid Customer"),0))=1,
"Valid","Invalid")</f>
        <v>Valid</v>
      </c>
      <c r="N185" s="3">
        <f>YEAR(Orders[[#This Row],[OrderDate]])</f>
        <v>2024</v>
      </c>
      <c r="O185">
        <f>MONTH(Orders[[#This Row],[OrderDate]])</f>
        <v>2</v>
      </c>
    </row>
    <row r="186" spans="1:15" x14ac:dyDescent="0.4">
      <c r="A186" t="s">
        <v>987</v>
      </c>
      <c r="B186" t="s">
        <v>507</v>
      </c>
      <c r="C186" s="7">
        <v>45160</v>
      </c>
      <c r="D186">
        <f>SUMIFS(OrderDetails[Quantity],OrderDetails[OrderId],Orders[[#This Row],[OrderId]])</f>
        <v>3</v>
      </c>
      <c r="E186" s="2">
        <f>SUMIFS(OrderDetails[TotalPrice],OrderDetails[OrderId],Orders[[#This Row],[OrderId]])</f>
        <v>102.97</v>
      </c>
      <c r="F186" s="2">
        <f>Orders[[#This Row],[Subtotal]]*TaxFee</f>
        <v>8.1346299999999996</v>
      </c>
      <c r="G186" s="2">
        <f>Orders[[#This Row],[Subtotal]]*IF(Orders[[#This Row],[Subtotal]]&gt;75,0,ShipFee)</f>
        <v>0</v>
      </c>
      <c r="H186" s="2">
        <f>Orders[[#This Row],[Subtotal]]*IF(Orders[[#This Row],[Subtotal]]&gt;140,0.07,0)</f>
        <v>0</v>
      </c>
      <c r="I186" s="2">
        <f>Orders[[#This Row],[Subtotal]]+Orders[[#This Row],[TaxFee]]+Orders[[#This Row],[ShipFee]]-Orders[[#This Row],[Discount]]</f>
        <v>111.10463</v>
      </c>
      <c r="J186" t="s">
        <v>1843</v>
      </c>
      <c r="K186" t="s">
        <v>1424</v>
      </c>
      <c r="L186" s="2" t="str">
        <f>INDEX(ShipAddress[AddressId],MATCH(Orders[[#This Row],[CusId]],ShipAddress[CusId],0))</f>
        <v>A-060</v>
      </c>
      <c r="M186" s="2" t="str" cm="1">
        <f t="array" ref="M186">IF((MATCH(Orders[[#This Row],[AddressId]],
_xlfn._xlws.FILTER(ShipAddress[AddressId],ShipAddress[CusId]=Orders[[#This Row],[CusId]], "No Address, Invalid Customer"),0))=1,
"Valid","Invalid")</f>
        <v>Valid</v>
      </c>
      <c r="N186" s="3">
        <f>YEAR(Orders[[#This Row],[OrderDate]])</f>
        <v>2023</v>
      </c>
      <c r="O186">
        <f>MONTH(Orders[[#This Row],[OrderDate]])</f>
        <v>8</v>
      </c>
    </row>
    <row r="187" spans="1:15" x14ac:dyDescent="0.4">
      <c r="A187" t="s">
        <v>988</v>
      </c>
      <c r="B187" t="s">
        <v>574</v>
      </c>
      <c r="C187" s="7">
        <v>45236</v>
      </c>
      <c r="D187">
        <f>SUMIFS(OrderDetails[Quantity],OrderDetails[OrderId],Orders[[#This Row],[OrderId]])</f>
        <v>2</v>
      </c>
      <c r="E187" s="2">
        <f>SUMIFS(OrderDetails[TotalPrice],OrderDetails[OrderId],Orders[[#This Row],[OrderId]])</f>
        <v>45.98</v>
      </c>
      <c r="F187" s="2">
        <f>Orders[[#This Row],[Subtotal]]*TaxFee</f>
        <v>3.6324199999999998</v>
      </c>
      <c r="G187" s="2">
        <f>Orders[[#This Row],[Subtotal]]*IF(Orders[[#This Row],[Subtotal]]&gt;75,0,ShipFee)</f>
        <v>7.1728799999999993</v>
      </c>
      <c r="H187" s="2">
        <f>Orders[[#This Row],[Subtotal]]*IF(Orders[[#This Row],[Subtotal]]&gt;140,0.07,0)</f>
        <v>0</v>
      </c>
      <c r="I187" s="2">
        <f>Orders[[#This Row],[Subtotal]]+Orders[[#This Row],[TaxFee]]+Orders[[#This Row],[ShipFee]]-Orders[[#This Row],[Discount]]</f>
        <v>56.785299999999999</v>
      </c>
      <c r="J187" t="s">
        <v>1700</v>
      </c>
      <c r="K187" t="s">
        <v>1468</v>
      </c>
      <c r="L187" s="2" t="str">
        <f>INDEX(ShipAddress[AddressId],MATCH(Orders[[#This Row],[CusId]],ShipAddress[CusId],0))</f>
        <v>A-022</v>
      </c>
      <c r="M187" s="2" t="str" cm="1">
        <f t="array" ref="M187">IF((MATCH(Orders[[#This Row],[AddressId]],
_xlfn._xlws.FILTER(ShipAddress[AddressId],ShipAddress[CusId]=Orders[[#This Row],[CusId]], "No Address, Invalid Customer"),0))=1,
"Valid","Invalid")</f>
        <v>Valid</v>
      </c>
      <c r="N187" s="3">
        <f>YEAR(Orders[[#This Row],[OrderDate]])</f>
        <v>2023</v>
      </c>
      <c r="O187">
        <f>MONTH(Orders[[#This Row],[OrderDate]])</f>
        <v>11</v>
      </c>
    </row>
    <row r="188" spans="1:15" x14ac:dyDescent="0.4">
      <c r="A188" t="s">
        <v>989</v>
      </c>
      <c r="B188" t="s">
        <v>504</v>
      </c>
      <c r="C188" s="7">
        <v>45382</v>
      </c>
      <c r="D188">
        <f>SUMIFS(OrderDetails[Quantity],OrderDetails[OrderId],Orders[[#This Row],[OrderId]])</f>
        <v>1</v>
      </c>
      <c r="E188" s="2">
        <f>SUMIFS(OrderDetails[TotalPrice],OrderDetails[OrderId],Orders[[#This Row],[OrderId]])</f>
        <v>39.99</v>
      </c>
      <c r="F188" s="2">
        <f>Orders[[#This Row],[Subtotal]]*TaxFee</f>
        <v>3.1592100000000003</v>
      </c>
      <c r="G188" s="2">
        <f>Orders[[#This Row],[Subtotal]]*IF(Orders[[#This Row],[Subtotal]]&gt;75,0,ShipFee)</f>
        <v>6.2384400000000007</v>
      </c>
      <c r="H188" s="2">
        <f>Orders[[#This Row],[Subtotal]]*IF(Orders[[#This Row],[Subtotal]]&gt;140,0.07,0)</f>
        <v>0</v>
      </c>
      <c r="I188" s="2">
        <f>Orders[[#This Row],[Subtotal]]+Orders[[#This Row],[TaxFee]]+Orders[[#This Row],[ShipFee]]-Orders[[#This Row],[Discount]]</f>
        <v>49.387650000000008</v>
      </c>
      <c r="J188" t="s">
        <v>1733</v>
      </c>
      <c r="K188" t="s">
        <v>1564</v>
      </c>
      <c r="L188" s="2" t="str">
        <f>INDEX(ShipAddress[AddressId],MATCH(Orders[[#This Row],[CusId]],ShipAddress[CusId],0))</f>
        <v>A-058</v>
      </c>
      <c r="M188" s="2" t="str" cm="1">
        <f t="array" ref="M188">IF((MATCH(Orders[[#This Row],[AddressId]],
_xlfn._xlws.FILTER(ShipAddress[AddressId],ShipAddress[CusId]=Orders[[#This Row],[CusId]], "No Address, Invalid Customer"),0))=1,
"Valid","Invalid")</f>
        <v>Valid</v>
      </c>
      <c r="N188" s="3">
        <f>YEAR(Orders[[#This Row],[OrderDate]])</f>
        <v>2024</v>
      </c>
      <c r="O188">
        <f>MONTH(Orders[[#This Row],[OrderDate]])</f>
        <v>3</v>
      </c>
    </row>
    <row r="189" spans="1:15" x14ac:dyDescent="0.4">
      <c r="A189" t="s">
        <v>990</v>
      </c>
      <c r="B189" t="s">
        <v>569</v>
      </c>
      <c r="C189" s="7">
        <v>45314</v>
      </c>
      <c r="D189">
        <f>SUMIFS(OrderDetails[Quantity],OrderDetails[OrderId],Orders[[#This Row],[OrderId]])</f>
        <v>4</v>
      </c>
      <c r="E189" s="2">
        <f>SUMIFS(OrderDetails[TotalPrice],OrderDetails[OrderId],Orders[[#This Row],[OrderId]])</f>
        <v>99.96</v>
      </c>
      <c r="F189" s="2">
        <f>Orders[[#This Row],[Subtotal]]*TaxFee</f>
        <v>7.8968399999999992</v>
      </c>
      <c r="G189" s="2">
        <f>Orders[[#This Row],[Subtotal]]*IF(Orders[[#This Row],[Subtotal]]&gt;75,0,ShipFee)</f>
        <v>0</v>
      </c>
      <c r="H189" s="2">
        <f>Orders[[#This Row],[Subtotal]]*IF(Orders[[#This Row],[Subtotal]]&gt;140,0.07,0)</f>
        <v>0</v>
      </c>
      <c r="I189" s="2">
        <f>Orders[[#This Row],[Subtotal]]+Orders[[#This Row],[TaxFee]]+Orders[[#This Row],[ShipFee]]-Orders[[#This Row],[Discount]]</f>
        <v>107.85683999999999</v>
      </c>
      <c r="J189" t="s">
        <v>1739</v>
      </c>
      <c r="K189" t="s">
        <v>1485</v>
      </c>
      <c r="L189" s="2" t="str">
        <f>INDEX(ShipAddress[AddressId],MATCH(Orders[[#This Row],[CusId]],ShipAddress[CusId],0))</f>
        <v>A-093</v>
      </c>
      <c r="M189" s="2" t="str" cm="1">
        <f t="array" ref="M189">IF((MATCH(Orders[[#This Row],[AddressId]],
_xlfn._xlws.FILTER(ShipAddress[AddressId],ShipAddress[CusId]=Orders[[#This Row],[CusId]], "No Address, Invalid Customer"),0))=1,
"Valid","Invalid")</f>
        <v>Valid</v>
      </c>
      <c r="N189" s="3">
        <f>YEAR(Orders[[#This Row],[OrderDate]])</f>
        <v>2024</v>
      </c>
      <c r="O189">
        <f>MONTH(Orders[[#This Row],[OrderDate]])</f>
        <v>1</v>
      </c>
    </row>
    <row r="190" spans="1:15" x14ac:dyDescent="0.4">
      <c r="A190" t="s">
        <v>991</v>
      </c>
      <c r="B190" t="s">
        <v>557</v>
      </c>
      <c r="C190" s="7">
        <v>45278</v>
      </c>
      <c r="D190">
        <f>SUMIFS(OrderDetails[Quantity],OrderDetails[OrderId],Orders[[#This Row],[OrderId]])</f>
        <v>3</v>
      </c>
      <c r="E190" s="2">
        <f>SUMIFS(OrderDetails[TotalPrice],OrderDetails[OrderId],Orders[[#This Row],[OrderId]])</f>
        <v>83.97</v>
      </c>
      <c r="F190" s="2">
        <f>Orders[[#This Row],[Subtotal]]*TaxFee</f>
        <v>6.6336300000000001</v>
      </c>
      <c r="G190" s="2">
        <f>Orders[[#This Row],[Subtotal]]*IF(Orders[[#This Row],[Subtotal]]&gt;75,0,ShipFee)</f>
        <v>0</v>
      </c>
      <c r="H190" s="2">
        <f>Orders[[#This Row],[Subtotal]]*IF(Orders[[#This Row],[Subtotal]]&gt;140,0.07,0)</f>
        <v>0</v>
      </c>
      <c r="I190" s="2">
        <f>Orders[[#This Row],[Subtotal]]+Orders[[#This Row],[TaxFee]]+Orders[[#This Row],[ShipFee]]-Orders[[#This Row],[Discount]]</f>
        <v>90.603629999999995</v>
      </c>
      <c r="J190" t="s">
        <v>1779</v>
      </c>
      <c r="K190" t="s">
        <v>1567</v>
      </c>
      <c r="L190" s="2" t="str">
        <f>INDEX(ShipAddress[AddressId],MATCH(Orders[[#This Row],[CusId]],ShipAddress[CusId],0))</f>
        <v>A-047</v>
      </c>
      <c r="M190" s="2" t="str" cm="1">
        <f t="array" ref="M190">IF((MATCH(Orders[[#This Row],[AddressId]],
_xlfn._xlws.FILTER(ShipAddress[AddressId],ShipAddress[CusId]=Orders[[#This Row],[CusId]], "No Address, Invalid Customer"),0))=1,
"Valid","Invalid")</f>
        <v>Valid</v>
      </c>
      <c r="N190" s="3">
        <f>YEAR(Orders[[#This Row],[OrderDate]])</f>
        <v>2023</v>
      </c>
      <c r="O190">
        <f>MONTH(Orders[[#This Row],[OrderDate]])</f>
        <v>12</v>
      </c>
    </row>
    <row r="191" spans="1:15" x14ac:dyDescent="0.4">
      <c r="A191" t="s">
        <v>992</v>
      </c>
      <c r="B191" t="s">
        <v>520</v>
      </c>
      <c r="C191" s="7">
        <v>45227</v>
      </c>
      <c r="D191">
        <f>SUMIFS(OrderDetails[Quantity],OrderDetails[OrderId],Orders[[#This Row],[OrderId]])</f>
        <v>2</v>
      </c>
      <c r="E191" s="2">
        <f>SUMIFS(OrderDetails[TotalPrice],OrderDetails[OrderId],Orders[[#This Row],[OrderId]])</f>
        <v>99.98</v>
      </c>
      <c r="F191" s="2">
        <f>Orders[[#This Row],[Subtotal]]*TaxFee</f>
        <v>7.8984200000000007</v>
      </c>
      <c r="G191" s="2">
        <f>Orders[[#This Row],[Subtotal]]*IF(Orders[[#This Row],[Subtotal]]&gt;75,0,ShipFee)</f>
        <v>0</v>
      </c>
      <c r="H191" s="2">
        <f>Orders[[#This Row],[Subtotal]]*IF(Orders[[#This Row],[Subtotal]]&gt;140,0.07,0)</f>
        <v>0</v>
      </c>
      <c r="I191" s="2">
        <f>Orders[[#This Row],[Subtotal]]+Orders[[#This Row],[TaxFee]]+Orders[[#This Row],[ShipFee]]-Orders[[#This Row],[Discount]]</f>
        <v>107.87842000000001</v>
      </c>
      <c r="J191" t="s">
        <v>1737</v>
      </c>
      <c r="K191" t="s">
        <v>1552</v>
      </c>
      <c r="L191" s="2" t="str">
        <f>INDEX(ShipAddress[AddressId],MATCH(Orders[[#This Row],[CusId]],ShipAddress[CusId],0))</f>
        <v>A-091</v>
      </c>
      <c r="M191" s="2" t="str" cm="1">
        <f t="array" ref="M191">IF((MATCH(Orders[[#This Row],[AddressId]],
_xlfn._xlws.FILTER(ShipAddress[AddressId],ShipAddress[CusId]=Orders[[#This Row],[CusId]], "No Address, Invalid Customer"),0))=1,
"Valid","Invalid")</f>
        <v>Valid</v>
      </c>
      <c r="N191" s="3">
        <f>YEAR(Orders[[#This Row],[OrderDate]])</f>
        <v>2023</v>
      </c>
      <c r="O191">
        <f>MONTH(Orders[[#This Row],[OrderDate]])</f>
        <v>10</v>
      </c>
    </row>
    <row r="192" spans="1:15" x14ac:dyDescent="0.4">
      <c r="A192" t="s">
        <v>993</v>
      </c>
      <c r="B192" t="s">
        <v>497</v>
      </c>
      <c r="C192" s="7">
        <v>45094</v>
      </c>
      <c r="D192">
        <f>SUMIFS(OrderDetails[Quantity],OrderDetails[OrderId],Orders[[#This Row],[OrderId]])</f>
        <v>1</v>
      </c>
      <c r="E192" s="2">
        <f>SUMIFS(OrderDetails[TotalPrice],OrderDetails[OrderId],Orders[[#This Row],[OrderId]])</f>
        <v>17.989999999999998</v>
      </c>
      <c r="F192" s="2">
        <f>Orders[[#This Row],[Subtotal]]*TaxFee</f>
        <v>1.4212099999999999</v>
      </c>
      <c r="G192" s="2">
        <f>Orders[[#This Row],[Subtotal]]*IF(Orders[[#This Row],[Subtotal]]&gt;75,0,ShipFee)</f>
        <v>2.8064399999999998</v>
      </c>
      <c r="H192" s="2">
        <f>Orders[[#This Row],[Subtotal]]*IF(Orders[[#This Row],[Subtotal]]&gt;140,0.07,0)</f>
        <v>0</v>
      </c>
      <c r="I192" s="2">
        <f>Orders[[#This Row],[Subtotal]]+Orders[[#This Row],[TaxFee]]+Orders[[#This Row],[ShipFee]]-Orders[[#This Row],[Discount]]</f>
        <v>22.217649999999995</v>
      </c>
      <c r="J192" t="s">
        <v>1841</v>
      </c>
      <c r="K192" t="s">
        <v>1496</v>
      </c>
      <c r="L192" s="2" t="str">
        <f>INDEX(ShipAddress[AddressId],MATCH(Orders[[#This Row],[CusId]],ShipAddress[CusId],0))</f>
        <v>A-026</v>
      </c>
      <c r="M192" s="2" t="str" cm="1">
        <f t="array" ref="M192">IF((MATCH(Orders[[#This Row],[AddressId]],
_xlfn._xlws.FILTER(ShipAddress[AddressId],ShipAddress[CusId]=Orders[[#This Row],[CusId]], "No Address, Invalid Customer"),0))=1,
"Valid","Invalid")</f>
        <v>Valid</v>
      </c>
      <c r="N192" s="3">
        <f>YEAR(Orders[[#This Row],[OrderDate]])</f>
        <v>2023</v>
      </c>
      <c r="O192">
        <f>MONTH(Orders[[#This Row],[OrderDate]])</f>
        <v>6</v>
      </c>
    </row>
    <row r="193" spans="1:15" x14ac:dyDescent="0.4">
      <c r="A193" t="s">
        <v>994</v>
      </c>
      <c r="B193" t="s">
        <v>540</v>
      </c>
      <c r="C193" s="7">
        <v>45384</v>
      </c>
      <c r="D193">
        <f>SUMIFS(OrderDetails[Quantity],OrderDetails[OrderId],Orders[[#This Row],[OrderId]])</f>
        <v>2</v>
      </c>
      <c r="E193" s="2">
        <f>SUMIFS(OrderDetails[TotalPrice],OrderDetails[OrderId],Orders[[#This Row],[OrderId]])</f>
        <v>99.98</v>
      </c>
      <c r="F193" s="2">
        <f>Orders[[#This Row],[Subtotal]]*TaxFee</f>
        <v>7.8984200000000007</v>
      </c>
      <c r="G193" s="2">
        <f>Orders[[#This Row],[Subtotal]]*IF(Orders[[#This Row],[Subtotal]]&gt;75,0,ShipFee)</f>
        <v>0</v>
      </c>
      <c r="H193" s="2">
        <f>Orders[[#This Row],[Subtotal]]*IF(Orders[[#This Row],[Subtotal]]&gt;140,0.07,0)</f>
        <v>0</v>
      </c>
      <c r="I193" s="2">
        <f>Orders[[#This Row],[Subtotal]]+Orders[[#This Row],[TaxFee]]+Orders[[#This Row],[ShipFee]]-Orders[[#This Row],[Discount]]</f>
        <v>107.87842000000001</v>
      </c>
      <c r="J193" t="s">
        <v>1769</v>
      </c>
      <c r="K193" t="s">
        <v>1535</v>
      </c>
      <c r="L193" s="2" t="str">
        <f>INDEX(ShipAddress[AddressId],MATCH(Orders[[#This Row],[CusId]],ShipAddress[CusId],0))</f>
        <v>A-063</v>
      </c>
      <c r="M193" s="2" t="str" cm="1">
        <f t="array" ref="M193">IF((MATCH(Orders[[#This Row],[AddressId]],
_xlfn._xlws.FILTER(ShipAddress[AddressId],ShipAddress[CusId]=Orders[[#This Row],[CusId]], "No Address, Invalid Customer"),0))=1,
"Valid","Invalid")</f>
        <v>Valid</v>
      </c>
      <c r="N193" s="3">
        <f>YEAR(Orders[[#This Row],[OrderDate]])</f>
        <v>2024</v>
      </c>
      <c r="O193">
        <f>MONTH(Orders[[#This Row],[OrderDate]])</f>
        <v>4</v>
      </c>
    </row>
    <row r="194" spans="1:15" x14ac:dyDescent="0.4">
      <c r="A194" t="s">
        <v>995</v>
      </c>
      <c r="B194" t="s">
        <v>530</v>
      </c>
      <c r="C194" s="7">
        <v>45307</v>
      </c>
      <c r="D194">
        <f>SUMIFS(OrderDetails[Quantity],OrderDetails[OrderId],Orders[[#This Row],[OrderId]])</f>
        <v>4</v>
      </c>
      <c r="E194" s="2">
        <f>SUMIFS(OrderDetails[TotalPrice],OrderDetails[OrderId],Orders[[#This Row],[OrderId]])</f>
        <v>115.96000000000001</v>
      </c>
      <c r="F194" s="2">
        <f>Orders[[#This Row],[Subtotal]]*TaxFee</f>
        <v>9.1608400000000003</v>
      </c>
      <c r="G194" s="2">
        <f>Orders[[#This Row],[Subtotal]]*IF(Orders[[#This Row],[Subtotal]]&gt;75,0,ShipFee)</f>
        <v>0</v>
      </c>
      <c r="H194" s="2">
        <f>Orders[[#This Row],[Subtotal]]*IF(Orders[[#This Row],[Subtotal]]&gt;140,0.07,0)</f>
        <v>0</v>
      </c>
      <c r="I194" s="2">
        <f>Orders[[#This Row],[Subtotal]]+Orders[[#This Row],[TaxFee]]+Orders[[#This Row],[ShipFee]]-Orders[[#This Row],[Discount]]</f>
        <v>125.12084000000002</v>
      </c>
      <c r="J194" t="s">
        <v>1845</v>
      </c>
      <c r="K194" t="s">
        <v>1385</v>
      </c>
      <c r="L194" s="2" t="str">
        <f>INDEX(ShipAddress[AddressId],MATCH(Orders[[#This Row],[CusId]],ShipAddress[CusId],0))</f>
        <v>A-082</v>
      </c>
      <c r="M194" s="2" t="str" cm="1">
        <f t="array" ref="M194">IF((MATCH(Orders[[#This Row],[AddressId]],
_xlfn._xlws.FILTER(ShipAddress[AddressId],ShipAddress[CusId]=Orders[[#This Row],[CusId]], "No Address, Invalid Customer"),0))=1,
"Valid","Invalid")</f>
        <v>Valid</v>
      </c>
      <c r="N194" s="3">
        <f>YEAR(Orders[[#This Row],[OrderDate]])</f>
        <v>2024</v>
      </c>
      <c r="O194">
        <f>MONTH(Orders[[#This Row],[OrderDate]])</f>
        <v>1</v>
      </c>
    </row>
    <row r="195" spans="1:15" x14ac:dyDescent="0.4">
      <c r="A195" t="s">
        <v>996</v>
      </c>
      <c r="B195" t="s">
        <v>563</v>
      </c>
      <c r="C195" s="7">
        <v>45337</v>
      </c>
      <c r="D195">
        <f>SUMIFS(OrderDetails[Quantity],OrderDetails[OrderId],Orders[[#This Row],[OrderId]])</f>
        <v>1</v>
      </c>
      <c r="E195" s="2">
        <f>SUMIFS(OrderDetails[TotalPrice],OrderDetails[OrderId],Orders[[#This Row],[OrderId]])</f>
        <v>14.99</v>
      </c>
      <c r="F195" s="2">
        <f>Orders[[#This Row],[Subtotal]]*TaxFee</f>
        <v>1.18421</v>
      </c>
      <c r="G195" s="2">
        <f>Orders[[#This Row],[Subtotal]]*IF(Orders[[#This Row],[Subtotal]]&gt;75,0,ShipFee)</f>
        <v>2.3384399999999999</v>
      </c>
      <c r="H195" s="2">
        <f>Orders[[#This Row],[Subtotal]]*IF(Orders[[#This Row],[Subtotal]]&gt;140,0.07,0)</f>
        <v>0</v>
      </c>
      <c r="I195" s="2">
        <f>Orders[[#This Row],[Subtotal]]+Orders[[#This Row],[TaxFee]]+Orders[[#This Row],[ShipFee]]-Orders[[#This Row],[Discount]]</f>
        <v>18.512649999999997</v>
      </c>
      <c r="J195" t="s">
        <v>1645</v>
      </c>
      <c r="K195" t="s">
        <v>1512</v>
      </c>
      <c r="L195" s="2" t="str">
        <f>INDEX(ShipAddress[AddressId],MATCH(Orders[[#This Row],[CusId]],ShipAddress[CusId],0))</f>
        <v>A-007</v>
      </c>
      <c r="M195" s="2" t="str" cm="1">
        <f t="array" ref="M195">IF((MATCH(Orders[[#This Row],[AddressId]],
_xlfn._xlws.FILTER(ShipAddress[AddressId],ShipAddress[CusId]=Orders[[#This Row],[CusId]], "No Address, Invalid Customer"),0))=1,
"Valid","Invalid")</f>
        <v>Valid</v>
      </c>
      <c r="N195" s="3">
        <f>YEAR(Orders[[#This Row],[OrderDate]])</f>
        <v>2024</v>
      </c>
      <c r="O195">
        <f>MONTH(Orders[[#This Row],[OrderDate]])</f>
        <v>2</v>
      </c>
    </row>
    <row r="196" spans="1:15" x14ac:dyDescent="0.4">
      <c r="A196" t="s">
        <v>997</v>
      </c>
      <c r="B196" t="s">
        <v>538</v>
      </c>
      <c r="C196" s="7">
        <v>45198</v>
      </c>
      <c r="D196">
        <f>SUMIFS(OrderDetails[Quantity],OrderDetails[OrderId],Orders[[#This Row],[OrderId]])</f>
        <v>3</v>
      </c>
      <c r="E196" s="2">
        <f>SUMIFS(OrderDetails[TotalPrice],OrderDetails[OrderId],Orders[[#This Row],[OrderId]])</f>
        <v>139.97</v>
      </c>
      <c r="F196" s="2">
        <f>Orders[[#This Row],[Subtotal]]*TaxFee</f>
        <v>11.05763</v>
      </c>
      <c r="G196" s="2">
        <f>Orders[[#This Row],[Subtotal]]*IF(Orders[[#This Row],[Subtotal]]&gt;75,0,ShipFee)</f>
        <v>0</v>
      </c>
      <c r="H196" s="2">
        <f>Orders[[#This Row],[Subtotal]]*IF(Orders[[#This Row],[Subtotal]]&gt;140,0.07,0)</f>
        <v>0</v>
      </c>
      <c r="I196" s="2">
        <f>Orders[[#This Row],[Subtotal]]+Orders[[#This Row],[TaxFee]]+Orders[[#This Row],[ShipFee]]-Orders[[#This Row],[Discount]]</f>
        <v>151.02762999999999</v>
      </c>
      <c r="J196" t="s">
        <v>1657</v>
      </c>
      <c r="K196" t="s">
        <v>1493</v>
      </c>
      <c r="L196" s="2" t="str">
        <f>INDEX(ShipAddress[AddressId],MATCH(Orders[[#This Row],[CusId]],ShipAddress[CusId],0))</f>
        <v>A-072</v>
      </c>
      <c r="M196" s="2" t="str" cm="1">
        <f t="array" ref="M196">IF((MATCH(Orders[[#This Row],[AddressId]],
_xlfn._xlws.FILTER(ShipAddress[AddressId],ShipAddress[CusId]=Orders[[#This Row],[CusId]], "No Address, Invalid Customer"),0))=1,
"Valid","Invalid")</f>
        <v>Valid</v>
      </c>
      <c r="N196" s="3">
        <f>YEAR(Orders[[#This Row],[OrderDate]])</f>
        <v>2023</v>
      </c>
      <c r="O196">
        <f>MONTH(Orders[[#This Row],[OrderDate]])</f>
        <v>9</v>
      </c>
    </row>
    <row r="197" spans="1:15" x14ac:dyDescent="0.4">
      <c r="A197" t="s">
        <v>998</v>
      </c>
      <c r="B197" t="s">
        <v>551</v>
      </c>
      <c r="C197" s="7">
        <v>45355</v>
      </c>
      <c r="D197">
        <f>SUMIFS(OrderDetails[Quantity],OrderDetails[OrderId],Orders[[#This Row],[OrderId]])</f>
        <v>1</v>
      </c>
      <c r="E197" s="2">
        <f>SUMIFS(OrderDetails[TotalPrice],OrderDetails[OrderId],Orders[[#This Row],[OrderId]])</f>
        <v>79.989999999999995</v>
      </c>
      <c r="F197" s="2">
        <f>Orders[[#This Row],[Subtotal]]*TaxFee</f>
        <v>6.31921</v>
      </c>
      <c r="G197" s="2">
        <f>Orders[[#This Row],[Subtotal]]*IF(Orders[[#This Row],[Subtotal]]&gt;75,0,ShipFee)</f>
        <v>0</v>
      </c>
      <c r="H197" s="2">
        <f>Orders[[#This Row],[Subtotal]]*IF(Orders[[#This Row],[Subtotal]]&gt;140,0.07,0)</f>
        <v>0</v>
      </c>
      <c r="I197" s="2">
        <f>Orders[[#This Row],[Subtotal]]+Orders[[#This Row],[TaxFee]]+Orders[[#This Row],[ShipFee]]-Orders[[#This Row],[Discount]]</f>
        <v>86.309209999999993</v>
      </c>
      <c r="J197" t="s">
        <v>1728</v>
      </c>
      <c r="K197" t="s">
        <v>1396</v>
      </c>
      <c r="L197" s="2" t="str">
        <f>INDEX(ShipAddress[AddressId],MATCH(Orders[[#This Row],[CusId]],ShipAddress[CusId],0))</f>
        <v>A-081</v>
      </c>
      <c r="M197" s="2" t="str" cm="1">
        <f t="array" ref="M197">IF((MATCH(Orders[[#This Row],[AddressId]],
_xlfn._xlws.FILTER(ShipAddress[AddressId],ShipAddress[CusId]=Orders[[#This Row],[CusId]], "No Address, Invalid Customer"),0))=1,
"Valid","Invalid")</f>
        <v>Valid</v>
      </c>
      <c r="N197" s="3">
        <f>YEAR(Orders[[#This Row],[OrderDate]])</f>
        <v>2024</v>
      </c>
      <c r="O197">
        <f>MONTH(Orders[[#This Row],[OrderDate]])</f>
        <v>3</v>
      </c>
    </row>
    <row r="198" spans="1:15" x14ac:dyDescent="0.4">
      <c r="A198" t="s">
        <v>999</v>
      </c>
      <c r="B198" t="s">
        <v>504</v>
      </c>
      <c r="C198" s="7">
        <v>45416</v>
      </c>
      <c r="D198">
        <f>SUMIFS(OrderDetails[Quantity],OrderDetails[OrderId],Orders[[#This Row],[OrderId]])</f>
        <v>2</v>
      </c>
      <c r="E198" s="2">
        <f>SUMIFS(OrderDetails[TotalPrice],OrderDetails[OrderId],Orders[[#This Row],[OrderId]])</f>
        <v>139.97999999999999</v>
      </c>
      <c r="F198" s="2">
        <f>Orders[[#This Row],[Subtotal]]*TaxFee</f>
        <v>11.05842</v>
      </c>
      <c r="G198" s="2">
        <f>Orders[[#This Row],[Subtotal]]*IF(Orders[[#This Row],[Subtotal]]&gt;75,0,ShipFee)</f>
        <v>0</v>
      </c>
      <c r="H198" s="2">
        <f>Orders[[#This Row],[Subtotal]]*IF(Orders[[#This Row],[Subtotal]]&gt;140,0.07,0)</f>
        <v>0</v>
      </c>
      <c r="I198" s="2">
        <f>Orders[[#This Row],[Subtotal]]+Orders[[#This Row],[TaxFee]]+Orders[[#This Row],[ShipFee]]-Orders[[#This Row],[Discount]]</f>
        <v>151.03842</v>
      </c>
      <c r="J198" t="s">
        <v>1747</v>
      </c>
      <c r="K198" t="s">
        <v>1456</v>
      </c>
      <c r="L198" s="2" t="str">
        <f>INDEX(ShipAddress[AddressId],MATCH(Orders[[#This Row],[CusId]],ShipAddress[CusId],0))</f>
        <v>A-058</v>
      </c>
      <c r="M198" s="2" t="str" cm="1">
        <f t="array" ref="M198">IF((MATCH(Orders[[#This Row],[AddressId]],
_xlfn._xlws.FILTER(ShipAddress[AddressId],ShipAddress[CusId]=Orders[[#This Row],[CusId]], "No Address, Invalid Customer"),0))=1,
"Valid","Invalid")</f>
        <v>Valid</v>
      </c>
      <c r="N198" s="3">
        <f>YEAR(Orders[[#This Row],[OrderDate]])</f>
        <v>2024</v>
      </c>
      <c r="O198">
        <f>MONTH(Orders[[#This Row],[OrderDate]])</f>
        <v>5</v>
      </c>
    </row>
    <row r="199" spans="1:15" x14ac:dyDescent="0.4">
      <c r="A199" t="s">
        <v>1000</v>
      </c>
      <c r="B199" t="s">
        <v>541</v>
      </c>
      <c r="C199" s="7">
        <v>45261</v>
      </c>
      <c r="D199">
        <f>SUMIFS(OrderDetails[Quantity],OrderDetails[OrderId],Orders[[#This Row],[OrderId]])</f>
        <v>1</v>
      </c>
      <c r="E199" s="2">
        <f>SUMIFS(OrderDetails[TotalPrice],OrderDetails[OrderId],Orders[[#This Row],[OrderId]])</f>
        <v>54.99</v>
      </c>
      <c r="F199" s="2">
        <f>Orders[[#This Row],[Subtotal]]*TaxFee</f>
        <v>4.3442100000000003</v>
      </c>
      <c r="G199" s="2">
        <f>Orders[[#This Row],[Subtotal]]*IF(Orders[[#This Row],[Subtotal]]&gt;75,0,ShipFee)</f>
        <v>8.5784400000000005</v>
      </c>
      <c r="H199" s="2">
        <f>Orders[[#This Row],[Subtotal]]*IF(Orders[[#This Row],[Subtotal]]&gt;140,0.07,0)</f>
        <v>0</v>
      </c>
      <c r="I199" s="2">
        <f>Orders[[#This Row],[Subtotal]]+Orders[[#This Row],[TaxFee]]+Orders[[#This Row],[ShipFee]]-Orders[[#This Row],[Discount]]</f>
        <v>67.912649999999999</v>
      </c>
      <c r="J199" t="s">
        <v>1837</v>
      </c>
      <c r="K199" t="s">
        <v>1519</v>
      </c>
      <c r="L199" s="2" t="str">
        <f>INDEX(ShipAddress[AddressId],MATCH(Orders[[#This Row],[CusId]],ShipAddress[CusId],0))</f>
        <v>A-087</v>
      </c>
      <c r="M199" s="2" t="str" cm="1">
        <f t="array" ref="M199">IF((MATCH(Orders[[#This Row],[AddressId]],
_xlfn._xlws.FILTER(ShipAddress[AddressId],ShipAddress[CusId]=Orders[[#This Row],[CusId]], "No Address, Invalid Customer"),0))=1,
"Valid","Invalid")</f>
        <v>Valid</v>
      </c>
      <c r="N199" s="3">
        <f>YEAR(Orders[[#This Row],[OrderDate]])</f>
        <v>2023</v>
      </c>
      <c r="O199">
        <f>MONTH(Orders[[#This Row],[OrderDate]])</f>
        <v>12</v>
      </c>
    </row>
    <row r="200" spans="1:15" x14ac:dyDescent="0.4">
      <c r="A200" t="s">
        <v>1001</v>
      </c>
      <c r="B200" t="s">
        <v>533</v>
      </c>
      <c r="C200" s="7">
        <v>45149</v>
      </c>
      <c r="D200">
        <f>SUMIFS(OrderDetails[Quantity],OrderDetails[OrderId],Orders[[#This Row],[OrderId]])</f>
        <v>2</v>
      </c>
      <c r="E200" s="2">
        <f>SUMIFS(OrderDetails[TotalPrice],OrderDetails[OrderId],Orders[[#This Row],[OrderId]])</f>
        <v>99.98</v>
      </c>
      <c r="F200" s="2">
        <f>Orders[[#This Row],[Subtotal]]*TaxFee</f>
        <v>7.8984200000000007</v>
      </c>
      <c r="G200" s="2">
        <f>Orders[[#This Row],[Subtotal]]*IF(Orders[[#This Row],[Subtotal]]&gt;75,0,ShipFee)</f>
        <v>0</v>
      </c>
      <c r="H200" s="2">
        <f>Orders[[#This Row],[Subtotal]]*IF(Orders[[#This Row],[Subtotal]]&gt;140,0.07,0)</f>
        <v>0</v>
      </c>
      <c r="I200" s="2">
        <f>Orders[[#This Row],[Subtotal]]+Orders[[#This Row],[TaxFee]]+Orders[[#This Row],[ShipFee]]-Orders[[#This Row],[Discount]]</f>
        <v>107.87842000000001</v>
      </c>
      <c r="J200" t="s">
        <v>1808</v>
      </c>
      <c r="K200" t="s">
        <v>1481</v>
      </c>
      <c r="L200" s="2" t="str">
        <f>INDEX(ShipAddress[AddressId],MATCH(Orders[[#This Row],[CusId]],ShipAddress[CusId],0))</f>
        <v>A-012</v>
      </c>
      <c r="M200" s="2" t="str" cm="1">
        <f t="array" ref="M200">IF((MATCH(Orders[[#This Row],[AddressId]],
_xlfn._xlws.FILTER(ShipAddress[AddressId],ShipAddress[CusId]=Orders[[#This Row],[CusId]], "No Address, Invalid Customer"),0))=1,
"Valid","Invalid")</f>
        <v>Valid</v>
      </c>
      <c r="N200" s="3">
        <f>YEAR(Orders[[#This Row],[OrderDate]])</f>
        <v>2023</v>
      </c>
      <c r="O200">
        <f>MONTH(Orders[[#This Row],[OrderDate]])</f>
        <v>8</v>
      </c>
    </row>
    <row r="201" spans="1:15" x14ac:dyDescent="0.4">
      <c r="A201" t="s">
        <v>1002</v>
      </c>
      <c r="B201" t="s">
        <v>575</v>
      </c>
      <c r="C201" s="7">
        <v>45223</v>
      </c>
      <c r="D201">
        <f>SUMIFS(OrderDetails[Quantity],OrderDetails[OrderId],Orders[[#This Row],[OrderId]])</f>
        <v>1</v>
      </c>
      <c r="E201" s="2">
        <f>SUMIFS(OrderDetails[TotalPrice],OrderDetails[OrderId],Orders[[#This Row],[OrderId]])</f>
        <v>21.99</v>
      </c>
      <c r="F201" s="2">
        <f>Orders[[#This Row],[Subtotal]]*TaxFee</f>
        <v>1.7372099999999999</v>
      </c>
      <c r="G201" s="2">
        <f>Orders[[#This Row],[Subtotal]]*IF(Orders[[#This Row],[Subtotal]]&gt;75,0,ShipFee)</f>
        <v>3.4304399999999999</v>
      </c>
      <c r="H201" s="2">
        <f>Orders[[#This Row],[Subtotal]]*IF(Orders[[#This Row],[Subtotal]]&gt;140,0.07,0)</f>
        <v>0</v>
      </c>
      <c r="I201" s="2">
        <f>Orders[[#This Row],[Subtotal]]+Orders[[#This Row],[TaxFee]]+Orders[[#This Row],[ShipFee]]-Orders[[#This Row],[Discount]]</f>
        <v>27.15765</v>
      </c>
      <c r="J201" t="s">
        <v>1664</v>
      </c>
      <c r="K201" t="s">
        <v>1574</v>
      </c>
      <c r="L201" s="2" t="str">
        <f>INDEX(ShipAddress[AddressId],MATCH(Orders[[#This Row],[CusId]],ShipAddress[CusId],0))</f>
        <v>A-008</v>
      </c>
      <c r="M201" s="2" t="str" cm="1">
        <f t="array" ref="M201">IF((MATCH(Orders[[#This Row],[AddressId]],
_xlfn._xlws.FILTER(ShipAddress[AddressId],ShipAddress[CusId]=Orders[[#This Row],[CusId]], "No Address, Invalid Customer"),0))=1,
"Valid","Invalid")</f>
        <v>Valid</v>
      </c>
      <c r="N201" s="3">
        <f>YEAR(Orders[[#This Row],[OrderDate]])</f>
        <v>2023</v>
      </c>
      <c r="O201">
        <f>MONTH(Orders[[#This Row],[OrderDate]])</f>
        <v>10</v>
      </c>
    </row>
    <row r="202" spans="1:15" x14ac:dyDescent="0.4">
      <c r="A202" t="s">
        <v>1003</v>
      </c>
      <c r="B202" t="s">
        <v>548</v>
      </c>
      <c r="C202" s="7">
        <v>45327</v>
      </c>
      <c r="D202">
        <f>SUMIFS(OrderDetails[Quantity],OrderDetails[OrderId],Orders[[#This Row],[OrderId]])</f>
        <v>2</v>
      </c>
      <c r="E202" s="2">
        <f>SUMIFS(OrderDetails[TotalPrice],OrderDetails[OrderId],Orders[[#This Row],[OrderId]])</f>
        <v>159.97999999999999</v>
      </c>
      <c r="F202" s="2">
        <f>Orders[[#This Row],[Subtotal]]*TaxFee</f>
        <v>12.63842</v>
      </c>
      <c r="G202" s="2">
        <f>Orders[[#This Row],[Subtotal]]*IF(Orders[[#This Row],[Subtotal]]&gt;75,0,ShipFee)</f>
        <v>0</v>
      </c>
      <c r="H202" s="2">
        <f>Orders[[#This Row],[Subtotal]]*IF(Orders[[#This Row],[Subtotal]]&gt;140,0.07,0)</f>
        <v>11.198600000000001</v>
      </c>
      <c r="I202" s="2">
        <f>Orders[[#This Row],[Subtotal]]+Orders[[#This Row],[TaxFee]]+Orders[[#This Row],[ShipFee]]-Orders[[#This Row],[Discount]]</f>
        <v>161.41981999999999</v>
      </c>
      <c r="J202" t="s">
        <v>1652</v>
      </c>
      <c r="K202" t="s">
        <v>1400</v>
      </c>
      <c r="L202" s="2" t="str">
        <f>INDEX(ShipAddress[AddressId],MATCH(Orders[[#This Row],[CusId]],ShipAddress[CusId],0))</f>
        <v>A-032</v>
      </c>
      <c r="M202" s="2" t="str" cm="1">
        <f t="array" ref="M202">IF((MATCH(Orders[[#This Row],[AddressId]],
_xlfn._xlws.FILTER(ShipAddress[AddressId],ShipAddress[CusId]=Orders[[#This Row],[CusId]], "No Address, Invalid Customer"),0))=1,
"Valid","Invalid")</f>
        <v>Valid</v>
      </c>
      <c r="N202" s="3">
        <f>YEAR(Orders[[#This Row],[OrderDate]])</f>
        <v>2024</v>
      </c>
      <c r="O202">
        <f>MONTH(Orders[[#This Row],[OrderDate]])</f>
        <v>2</v>
      </c>
    </row>
    <row r="203" spans="1:15" x14ac:dyDescent="0.4">
      <c r="A203" t="s">
        <v>1004</v>
      </c>
      <c r="B203" t="s">
        <v>554</v>
      </c>
      <c r="C203" s="7">
        <v>45120</v>
      </c>
      <c r="D203">
        <f>SUMIFS(OrderDetails[Quantity],OrderDetails[OrderId],Orders[[#This Row],[OrderId]])</f>
        <v>2</v>
      </c>
      <c r="E203" s="2">
        <f>SUMIFS(OrderDetails[TotalPrice],OrderDetails[OrderId],Orders[[#This Row],[OrderId]])</f>
        <v>29.98</v>
      </c>
      <c r="F203" s="2">
        <f>Orders[[#This Row],[Subtotal]]*TaxFee</f>
        <v>2.36842</v>
      </c>
      <c r="G203" s="2">
        <f>Orders[[#This Row],[Subtotal]]*IF(Orders[[#This Row],[Subtotal]]&gt;75,0,ShipFee)</f>
        <v>4.6768799999999997</v>
      </c>
      <c r="H203" s="2">
        <f>Orders[[#This Row],[Subtotal]]*IF(Orders[[#This Row],[Subtotal]]&gt;140,0.07,0)</f>
        <v>0</v>
      </c>
      <c r="I203" s="2">
        <f>Orders[[#This Row],[Subtotal]]+Orders[[#This Row],[TaxFee]]+Orders[[#This Row],[ShipFee]]-Orders[[#This Row],[Discount]]</f>
        <v>37.025299999999994</v>
      </c>
      <c r="J203" t="s">
        <v>1813</v>
      </c>
      <c r="K203" t="s">
        <v>1495</v>
      </c>
      <c r="L203" s="2" t="str">
        <f>INDEX(ShipAddress[AddressId],MATCH(Orders[[#This Row],[CusId]],ShipAddress[CusId],0))</f>
        <v>A-055</v>
      </c>
      <c r="M203" s="2" t="str" cm="1">
        <f t="array" ref="M203">IF((MATCH(Orders[[#This Row],[AddressId]],
_xlfn._xlws.FILTER(ShipAddress[AddressId],ShipAddress[CusId]=Orders[[#This Row],[CusId]], "No Address, Invalid Customer"),0))=1,
"Valid","Invalid")</f>
        <v>Valid</v>
      </c>
      <c r="N203" s="3">
        <f>YEAR(Orders[[#This Row],[OrderDate]])</f>
        <v>2023</v>
      </c>
      <c r="O203">
        <f>MONTH(Orders[[#This Row],[OrderDate]])</f>
        <v>7</v>
      </c>
    </row>
    <row r="204" spans="1:15" x14ac:dyDescent="0.4">
      <c r="A204" t="s">
        <v>1005</v>
      </c>
      <c r="B204" t="s">
        <v>571</v>
      </c>
      <c r="C204" s="7">
        <v>45258</v>
      </c>
      <c r="D204">
        <f>SUMIFS(OrderDetails[Quantity],OrderDetails[OrderId],Orders[[#This Row],[OrderId]])</f>
        <v>1</v>
      </c>
      <c r="E204" s="2">
        <f>SUMIFS(OrderDetails[TotalPrice],OrderDetails[OrderId],Orders[[#This Row],[OrderId]])</f>
        <v>69.989999999999995</v>
      </c>
      <c r="F204" s="2">
        <f>Orders[[#This Row],[Subtotal]]*TaxFee</f>
        <v>5.52921</v>
      </c>
      <c r="G204" s="2">
        <f>Orders[[#This Row],[Subtotal]]*IF(Orders[[#This Row],[Subtotal]]&gt;75,0,ShipFee)</f>
        <v>10.918439999999999</v>
      </c>
      <c r="H204" s="2">
        <f>Orders[[#This Row],[Subtotal]]*IF(Orders[[#This Row],[Subtotal]]&gt;140,0.07,0)</f>
        <v>0</v>
      </c>
      <c r="I204" s="2">
        <f>Orders[[#This Row],[Subtotal]]+Orders[[#This Row],[TaxFee]]+Orders[[#This Row],[ShipFee]]-Orders[[#This Row],[Discount]]</f>
        <v>86.437650000000005</v>
      </c>
      <c r="J204" t="s">
        <v>1800</v>
      </c>
      <c r="K204" t="s">
        <v>1540</v>
      </c>
      <c r="L204" s="2" t="str">
        <f>INDEX(ShipAddress[AddressId],MATCH(Orders[[#This Row],[CusId]],ShipAddress[CusId],0))</f>
        <v>A-039</v>
      </c>
      <c r="M204" s="2" t="str" cm="1">
        <f t="array" ref="M204">IF((MATCH(Orders[[#This Row],[AddressId]],
_xlfn._xlws.FILTER(ShipAddress[AddressId],ShipAddress[CusId]=Orders[[#This Row],[CusId]], "No Address, Invalid Customer"),0))=1,
"Valid","Invalid")</f>
        <v>Valid</v>
      </c>
      <c r="N204" s="3">
        <f>YEAR(Orders[[#This Row],[OrderDate]])</f>
        <v>2023</v>
      </c>
      <c r="O204">
        <f>MONTH(Orders[[#This Row],[OrderDate]])</f>
        <v>11</v>
      </c>
    </row>
    <row r="205" spans="1:15" x14ac:dyDescent="0.4">
      <c r="A205" t="s">
        <v>1006</v>
      </c>
      <c r="B205" t="s">
        <v>512</v>
      </c>
      <c r="C205" s="7">
        <v>45390</v>
      </c>
      <c r="D205">
        <f>SUMIFS(OrderDetails[Quantity],OrderDetails[OrderId],Orders[[#This Row],[OrderId]])</f>
        <v>2</v>
      </c>
      <c r="E205" s="2">
        <f>SUMIFS(OrderDetails[TotalPrice],OrderDetails[OrderId],Orders[[#This Row],[OrderId]])</f>
        <v>219.98</v>
      </c>
      <c r="F205" s="2">
        <f>Orders[[#This Row],[Subtotal]]*TaxFee</f>
        <v>17.378419999999998</v>
      </c>
      <c r="G205" s="2">
        <f>Orders[[#This Row],[Subtotal]]*IF(Orders[[#This Row],[Subtotal]]&gt;75,0,ShipFee)</f>
        <v>0</v>
      </c>
      <c r="H205" s="2">
        <f>Orders[[#This Row],[Subtotal]]*IF(Orders[[#This Row],[Subtotal]]&gt;140,0.07,0)</f>
        <v>15.3986</v>
      </c>
      <c r="I205" s="2">
        <f>Orders[[#This Row],[Subtotal]]+Orders[[#This Row],[TaxFee]]+Orders[[#This Row],[ShipFee]]-Orders[[#This Row],[Discount]]</f>
        <v>221.95982000000001</v>
      </c>
      <c r="J205" t="s">
        <v>1847</v>
      </c>
      <c r="K205" t="s">
        <v>1383</v>
      </c>
      <c r="L205" s="2" t="str">
        <f>INDEX(ShipAddress[AddressId],MATCH(Orders[[#This Row],[CusId]],ShipAddress[CusId],0))</f>
        <v>A-067</v>
      </c>
      <c r="M205" s="2" t="str" cm="1">
        <f t="array" ref="M205">IF((MATCH(Orders[[#This Row],[AddressId]],
_xlfn._xlws.FILTER(ShipAddress[AddressId],ShipAddress[CusId]=Orders[[#This Row],[CusId]], "No Address, Invalid Customer"),0))=1,
"Valid","Invalid")</f>
        <v>Valid</v>
      </c>
      <c r="N205" s="3">
        <f>YEAR(Orders[[#This Row],[OrderDate]])</f>
        <v>2024</v>
      </c>
      <c r="O205">
        <f>MONTH(Orders[[#This Row],[OrderDate]])</f>
        <v>4</v>
      </c>
    </row>
    <row r="206" spans="1:15" x14ac:dyDescent="0.4">
      <c r="A206" t="s">
        <v>1007</v>
      </c>
      <c r="B206" t="s">
        <v>561</v>
      </c>
      <c r="C206" s="7">
        <v>45084</v>
      </c>
      <c r="D206">
        <f>SUMIFS(OrderDetails[Quantity],OrderDetails[OrderId],Orders[[#This Row],[OrderId]])</f>
        <v>3</v>
      </c>
      <c r="E206" s="2">
        <f>SUMIFS(OrderDetails[TotalPrice],OrderDetails[OrderId],Orders[[#This Row],[OrderId]])</f>
        <v>123.97</v>
      </c>
      <c r="F206" s="2">
        <f>Orders[[#This Row],[Subtotal]]*TaxFee</f>
        <v>9.7936300000000003</v>
      </c>
      <c r="G206" s="2">
        <f>Orders[[#This Row],[Subtotal]]*IF(Orders[[#This Row],[Subtotal]]&gt;75,0,ShipFee)</f>
        <v>0</v>
      </c>
      <c r="H206" s="2">
        <f>Orders[[#This Row],[Subtotal]]*IF(Orders[[#This Row],[Subtotal]]&gt;140,0.07,0)</f>
        <v>0</v>
      </c>
      <c r="I206" s="2">
        <f>Orders[[#This Row],[Subtotal]]+Orders[[#This Row],[TaxFee]]+Orders[[#This Row],[ShipFee]]-Orders[[#This Row],[Discount]]</f>
        <v>133.76363000000001</v>
      </c>
      <c r="J206" t="s">
        <v>1771</v>
      </c>
      <c r="K206" t="s">
        <v>1447</v>
      </c>
      <c r="L206" s="2" t="str">
        <f>INDEX(ShipAddress[AddressId],MATCH(Orders[[#This Row],[CusId]],ShipAddress[CusId],0))</f>
        <v>A-094</v>
      </c>
      <c r="M206" s="2" t="str" cm="1">
        <f t="array" ref="M206">IF((MATCH(Orders[[#This Row],[AddressId]],
_xlfn._xlws.FILTER(ShipAddress[AddressId],ShipAddress[CusId]=Orders[[#This Row],[CusId]], "No Address, Invalid Customer"),0))=1,
"Valid","Invalid")</f>
        <v>Valid</v>
      </c>
      <c r="N206" s="3">
        <f>YEAR(Orders[[#This Row],[OrderDate]])</f>
        <v>2023</v>
      </c>
      <c r="O206">
        <f>MONTH(Orders[[#This Row],[OrderDate]])</f>
        <v>6</v>
      </c>
    </row>
    <row r="207" spans="1:15" x14ac:dyDescent="0.4">
      <c r="A207" t="s">
        <v>1008</v>
      </c>
      <c r="B207" t="s">
        <v>564</v>
      </c>
      <c r="C207" s="7">
        <v>45063</v>
      </c>
      <c r="D207">
        <f>SUMIFS(OrderDetails[Quantity],OrderDetails[OrderId],Orders[[#This Row],[OrderId]])</f>
        <v>2</v>
      </c>
      <c r="E207" s="2">
        <f>SUMIFS(OrderDetails[TotalPrice],OrderDetails[OrderId],Orders[[#This Row],[OrderId]])</f>
        <v>99.97999999999999</v>
      </c>
      <c r="F207" s="2">
        <f>Orders[[#This Row],[Subtotal]]*TaxFee</f>
        <v>7.8984199999999989</v>
      </c>
      <c r="G207" s="2">
        <f>Orders[[#This Row],[Subtotal]]*IF(Orders[[#This Row],[Subtotal]]&gt;75,0,ShipFee)</f>
        <v>0</v>
      </c>
      <c r="H207" s="2">
        <f>Orders[[#This Row],[Subtotal]]*IF(Orders[[#This Row],[Subtotal]]&gt;140,0.07,0)</f>
        <v>0</v>
      </c>
      <c r="I207" s="2">
        <f>Orders[[#This Row],[Subtotal]]+Orders[[#This Row],[TaxFee]]+Orders[[#This Row],[ShipFee]]-Orders[[#This Row],[Discount]]</f>
        <v>107.87841999999999</v>
      </c>
      <c r="J207" t="s">
        <v>1713</v>
      </c>
      <c r="K207" t="s">
        <v>1577</v>
      </c>
      <c r="L207" s="2" t="str">
        <f>INDEX(ShipAddress[AddressId],MATCH(Orders[[#This Row],[CusId]],ShipAddress[CusId],0))</f>
        <v>A-100</v>
      </c>
      <c r="M207" s="2" t="str" cm="1">
        <f t="array" ref="M207">IF((MATCH(Orders[[#This Row],[AddressId]],
_xlfn._xlws.FILTER(ShipAddress[AddressId],ShipAddress[CusId]=Orders[[#This Row],[CusId]], "No Address, Invalid Customer"),0))=1,
"Valid","Invalid")</f>
        <v>Valid</v>
      </c>
      <c r="N207" s="3">
        <f>YEAR(Orders[[#This Row],[OrderDate]])</f>
        <v>2023</v>
      </c>
      <c r="O207">
        <f>MONTH(Orders[[#This Row],[OrderDate]])</f>
        <v>5</v>
      </c>
    </row>
    <row r="208" spans="1:15" x14ac:dyDescent="0.4">
      <c r="A208" t="s">
        <v>1009</v>
      </c>
      <c r="B208" t="s">
        <v>566</v>
      </c>
      <c r="C208" s="7">
        <v>45190</v>
      </c>
      <c r="D208">
        <f>SUMIFS(OrderDetails[Quantity],OrderDetails[OrderId],Orders[[#This Row],[OrderId]])</f>
        <v>1</v>
      </c>
      <c r="E208" s="2">
        <f>SUMIFS(OrderDetails[TotalPrice],OrderDetails[OrderId],Orders[[#This Row],[OrderId]])</f>
        <v>39.99</v>
      </c>
      <c r="F208" s="2">
        <f>Orders[[#This Row],[Subtotal]]*TaxFee</f>
        <v>3.1592100000000003</v>
      </c>
      <c r="G208" s="2">
        <f>Orders[[#This Row],[Subtotal]]*IF(Orders[[#This Row],[Subtotal]]&gt;75,0,ShipFee)</f>
        <v>6.2384400000000007</v>
      </c>
      <c r="H208" s="2">
        <f>Orders[[#This Row],[Subtotal]]*IF(Orders[[#This Row],[Subtotal]]&gt;140,0.07,0)</f>
        <v>0</v>
      </c>
      <c r="I208" s="2">
        <f>Orders[[#This Row],[Subtotal]]+Orders[[#This Row],[TaxFee]]+Orders[[#This Row],[ShipFee]]-Orders[[#This Row],[Discount]]</f>
        <v>49.387650000000008</v>
      </c>
      <c r="J208" t="s">
        <v>1783</v>
      </c>
      <c r="K208" t="s">
        <v>1438</v>
      </c>
      <c r="L208" s="2" t="str">
        <f>INDEX(ShipAddress[AddressId],MATCH(Orders[[#This Row],[CusId]],ShipAddress[CusId],0))</f>
        <v>A-074</v>
      </c>
      <c r="M208" s="2" t="str" cm="1">
        <f t="array" ref="M208">IF((MATCH(Orders[[#This Row],[AddressId]],
_xlfn._xlws.FILTER(ShipAddress[AddressId],ShipAddress[CusId]=Orders[[#This Row],[CusId]], "No Address, Invalid Customer"),0))=1,
"Valid","Invalid")</f>
        <v>Valid</v>
      </c>
      <c r="N208" s="3">
        <f>YEAR(Orders[[#This Row],[OrderDate]])</f>
        <v>2023</v>
      </c>
      <c r="O208">
        <f>MONTH(Orders[[#This Row],[OrderDate]])</f>
        <v>9</v>
      </c>
    </row>
    <row r="209" spans="1:15" x14ac:dyDescent="0.4">
      <c r="A209" t="s">
        <v>1010</v>
      </c>
      <c r="B209" t="s">
        <v>513</v>
      </c>
      <c r="C209" s="7">
        <v>45299</v>
      </c>
      <c r="D209">
        <f>SUMIFS(OrderDetails[Quantity],OrderDetails[OrderId],Orders[[#This Row],[OrderId]])</f>
        <v>2</v>
      </c>
      <c r="E209" s="2">
        <f>SUMIFS(OrderDetails[TotalPrice],OrderDetails[OrderId],Orders[[#This Row],[OrderId]])</f>
        <v>219.98</v>
      </c>
      <c r="F209" s="2">
        <f>Orders[[#This Row],[Subtotal]]*TaxFee</f>
        <v>17.378419999999998</v>
      </c>
      <c r="G209" s="2">
        <f>Orders[[#This Row],[Subtotal]]*IF(Orders[[#This Row],[Subtotal]]&gt;75,0,ShipFee)</f>
        <v>0</v>
      </c>
      <c r="H209" s="2">
        <f>Orders[[#This Row],[Subtotal]]*IF(Orders[[#This Row],[Subtotal]]&gt;140,0.07,0)</f>
        <v>15.3986</v>
      </c>
      <c r="I209" s="2">
        <f>Orders[[#This Row],[Subtotal]]+Orders[[#This Row],[TaxFee]]+Orders[[#This Row],[ShipFee]]-Orders[[#This Row],[Discount]]</f>
        <v>221.95982000000001</v>
      </c>
      <c r="J209" t="s">
        <v>1715</v>
      </c>
      <c r="K209" t="s">
        <v>1439</v>
      </c>
      <c r="L209" s="2" t="str">
        <f>INDEX(ShipAddress[AddressId],MATCH(Orders[[#This Row],[CusId]],ShipAddress[CusId],0))</f>
        <v>A-068</v>
      </c>
      <c r="M209" s="2" t="str" cm="1">
        <f t="array" ref="M209">IF((MATCH(Orders[[#This Row],[AddressId]],
_xlfn._xlws.FILTER(ShipAddress[AddressId],ShipAddress[CusId]=Orders[[#This Row],[CusId]], "No Address, Invalid Customer"),0))=1,
"Valid","Invalid")</f>
        <v>Valid</v>
      </c>
      <c r="N209" s="3">
        <f>YEAR(Orders[[#This Row],[OrderDate]])</f>
        <v>2024</v>
      </c>
      <c r="O209">
        <f>MONTH(Orders[[#This Row],[OrderDate]])</f>
        <v>1</v>
      </c>
    </row>
    <row r="210" spans="1:15" x14ac:dyDescent="0.4">
      <c r="A210" t="s">
        <v>1011</v>
      </c>
      <c r="B210" t="s">
        <v>494</v>
      </c>
      <c r="C210" s="7">
        <v>45403</v>
      </c>
      <c r="D210">
        <f>SUMIFS(OrderDetails[Quantity],OrderDetails[OrderId],Orders[[#This Row],[OrderId]])</f>
        <v>2</v>
      </c>
      <c r="E210" s="2">
        <f>SUMIFS(OrderDetails[TotalPrice],OrderDetails[OrderId],Orders[[#This Row],[OrderId]])</f>
        <v>199.98</v>
      </c>
      <c r="F210" s="2">
        <f>Orders[[#This Row],[Subtotal]]*TaxFee</f>
        <v>15.79842</v>
      </c>
      <c r="G210" s="2">
        <f>Orders[[#This Row],[Subtotal]]*IF(Orders[[#This Row],[Subtotal]]&gt;75,0,ShipFee)</f>
        <v>0</v>
      </c>
      <c r="H210" s="2">
        <f>Orders[[#This Row],[Subtotal]]*IF(Orders[[#This Row],[Subtotal]]&gt;140,0.07,0)</f>
        <v>13.998600000000001</v>
      </c>
      <c r="I210" s="2">
        <f>Orders[[#This Row],[Subtotal]]+Orders[[#This Row],[TaxFee]]+Orders[[#This Row],[ShipFee]]-Orders[[#This Row],[Discount]]</f>
        <v>201.77981999999997</v>
      </c>
      <c r="J210" t="s">
        <v>1720</v>
      </c>
      <c r="K210" t="s">
        <v>1572</v>
      </c>
      <c r="L210" s="2" t="str">
        <f>INDEX(ShipAddress[AddressId],MATCH(Orders[[#This Row],[CusId]],ShipAddress[CusId],0))</f>
        <v>A-038</v>
      </c>
      <c r="M210" s="2" t="str" cm="1">
        <f t="array" ref="M210">IF((MATCH(Orders[[#This Row],[AddressId]],
_xlfn._xlws.FILTER(ShipAddress[AddressId],ShipAddress[CusId]=Orders[[#This Row],[CusId]], "No Address, Invalid Customer"),0))=1,
"Valid","Invalid")</f>
        <v>Valid</v>
      </c>
      <c r="N210" s="3">
        <f>YEAR(Orders[[#This Row],[OrderDate]])</f>
        <v>2024</v>
      </c>
      <c r="O210">
        <f>MONTH(Orders[[#This Row],[OrderDate]])</f>
        <v>4</v>
      </c>
    </row>
    <row r="211" spans="1:15" x14ac:dyDescent="0.4">
      <c r="A211" t="s">
        <v>1012</v>
      </c>
      <c r="B211" t="s">
        <v>510</v>
      </c>
      <c r="C211" s="7">
        <v>45341</v>
      </c>
      <c r="D211">
        <f>SUMIFS(OrderDetails[Quantity],OrderDetails[OrderId],Orders[[#This Row],[OrderId]])</f>
        <v>2</v>
      </c>
      <c r="E211" s="2">
        <f>SUMIFS(OrderDetails[TotalPrice],OrderDetails[OrderId],Orders[[#This Row],[OrderId]])</f>
        <v>119.98</v>
      </c>
      <c r="F211" s="2">
        <f>Orders[[#This Row],[Subtotal]]*TaxFee</f>
        <v>9.4784199999999998</v>
      </c>
      <c r="G211" s="2">
        <f>Orders[[#This Row],[Subtotal]]*IF(Orders[[#This Row],[Subtotal]]&gt;75,0,ShipFee)</f>
        <v>0</v>
      </c>
      <c r="H211" s="2">
        <f>Orders[[#This Row],[Subtotal]]*IF(Orders[[#This Row],[Subtotal]]&gt;140,0.07,0)</f>
        <v>0</v>
      </c>
      <c r="I211" s="2">
        <f>Orders[[#This Row],[Subtotal]]+Orders[[#This Row],[TaxFee]]+Orders[[#This Row],[ShipFee]]-Orders[[#This Row],[Discount]]</f>
        <v>129.45841999999999</v>
      </c>
      <c r="J211" t="s">
        <v>1676</v>
      </c>
      <c r="K211" t="s">
        <v>1406</v>
      </c>
      <c r="L211" s="2" t="str">
        <f>INDEX(ShipAddress[AddressId],MATCH(Orders[[#This Row],[CusId]],ShipAddress[CusId],0))</f>
        <v>A-013</v>
      </c>
      <c r="M211" s="2" t="str" cm="1">
        <f t="array" ref="M211">IF((MATCH(Orders[[#This Row],[AddressId]],
_xlfn._xlws.FILTER(ShipAddress[AddressId],ShipAddress[CusId]=Orders[[#This Row],[CusId]], "No Address, Invalid Customer"),0))=1,
"Valid","Invalid")</f>
        <v>Valid</v>
      </c>
      <c r="N211" s="3">
        <f>YEAR(Orders[[#This Row],[OrderDate]])</f>
        <v>2024</v>
      </c>
      <c r="O211">
        <f>MONTH(Orders[[#This Row],[OrderDate]])</f>
        <v>2</v>
      </c>
    </row>
    <row r="212" spans="1:15" x14ac:dyDescent="0.4">
      <c r="A212" t="s">
        <v>1013</v>
      </c>
      <c r="B212" t="s">
        <v>557</v>
      </c>
      <c r="C212" s="7">
        <v>45109</v>
      </c>
      <c r="D212">
        <f>SUMIFS(OrderDetails[Quantity],OrderDetails[OrderId],Orders[[#This Row],[OrderId]])</f>
        <v>2</v>
      </c>
      <c r="E212" s="2">
        <f>SUMIFS(OrderDetails[TotalPrice],OrderDetails[OrderId],Orders[[#This Row],[OrderId]])</f>
        <v>219.98</v>
      </c>
      <c r="F212" s="2">
        <f>Orders[[#This Row],[Subtotal]]*TaxFee</f>
        <v>17.378419999999998</v>
      </c>
      <c r="G212" s="2">
        <f>Orders[[#This Row],[Subtotal]]*IF(Orders[[#This Row],[Subtotal]]&gt;75,0,ShipFee)</f>
        <v>0</v>
      </c>
      <c r="H212" s="2">
        <f>Orders[[#This Row],[Subtotal]]*IF(Orders[[#This Row],[Subtotal]]&gt;140,0.07,0)</f>
        <v>15.3986</v>
      </c>
      <c r="I212" s="2">
        <f>Orders[[#This Row],[Subtotal]]+Orders[[#This Row],[TaxFee]]+Orders[[#This Row],[ShipFee]]-Orders[[#This Row],[Discount]]</f>
        <v>221.95982000000001</v>
      </c>
      <c r="J212" t="s">
        <v>1673</v>
      </c>
      <c r="K212" t="s">
        <v>1427</v>
      </c>
      <c r="L212" s="2" t="str">
        <f>INDEX(ShipAddress[AddressId],MATCH(Orders[[#This Row],[CusId]],ShipAddress[CusId],0))</f>
        <v>A-047</v>
      </c>
      <c r="M212" s="2" t="str" cm="1">
        <f t="array" ref="M212">IF((MATCH(Orders[[#This Row],[AddressId]],
_xlfn._xlws.FILTER(ShipAddress[AddressId],ShipAddress[CusId]=Orders[[#This Row],[CusId]], "No Address, Invalid Customer"),0))=1,
"Valid","Invalid")</f>
        <v>Valid</v>
      </c>
      <c r="N212" s="3">
        <f>YEAR(Orders[[#This Row],[OrderDate]])</f>
        <v>2023</v>
      </c>
      <c r="O212">
        <f>MONTH(Orders[[#This Row],[OrderDate]])</f>
        <v>7</v>
      </c>
    </row>
    <row r="213" spans="1:15" x14ac:dyDescent="0.4">
      <c r="A213" t="s">
        <v>1014</v>
      </c>
      <c r="B213" t="s">
        <v>535</v>
      </c>
      <c r="C213" s="7">
        <v>45377</v>
      </c>
      <c r="D213">
        <f>SUMIFS(OrderDetails[Quantity],OrderDetails[OrderId],Orders[[#This Row],[OrderId]])</f>
        <v>2</v>
      </c>
      <c r="E213" s="2">
        <f>SUMIFS(OrderDetails[TotalPrice],OrderDetails[OrderId],Orders[[#This Row],[OrderId]])</f>
        <v>279.98</v>
      </c>
      <c r="F213" s="2">
        <f>Orders[[#This Row],[Subtotal]]*TaxFee</f>
        <v>22.11842</v>
      </c>
      <c r="G213" s="2">
        <f>Orders[[#This Row],[Subtotal]]*IF(Orders[[#This Row],[Subtotal]]&gt;75,0,ShipFee)</f>
        <v>0</v>
      </c>
      <c r="H213" s="2">
        <f>Orders[[#This Row],[Subtotal]]*IF(Orders[[#This Row],[Subtotal]]&gt;140,0.07,0)</f>
        <v>19.598600000000005</v>
      </c>
      <c r="I213" s="2">
        <f>Orders[[#This Row],[Subtotal]]+Orders[[#This Row],[TaxFee]]+Orders[[#This Row],[ShipFee]]-Orders[[#This Row],[Discount]]</f>
        <v>282.49982</v>
      </c>
      <c r="J213" t="s">
        <v>1756</v>
      </c>
      <c r="K213" t="s">
        <v>1565</v>
      </c>
      <c r="L213" s="2" t="str">
        <f>INDEX(ShipAddress[AddressId],MATCH(Orders[[#This Row],[CusId]],ShipAddress[CusId],0))</f>
        <v>A-024</v>
      </c>
      <c r="M213" s="2" t="str" cm="1">
        <f t="array" ref="M213">IF((MATCH(Orders[[#This Row],[AddressId]],
_xlfn._xlws.FILTER(ShipAddress[AddressId],ShipAddress[CusId]=Orders[[#This Row],[CusId]], "No Address, Invalid Customer"),0))=1,
"Valid","Invalid")</f>
        <v>Valid</v>
      </c>
      <c r="N213" s="3">
        <f>YEAR(Orders[[#This Row],[OrderDate]])</f>
        <v>2024</v>
      </c>
      <c r="O213">
        <f>MONTH(Orders[[#This Row],[OrderDate]])</f>
        <v>3</v>
      </c>
    </row>
    <row r="214" spans="1:15" x14ac:dyDescent="0.4">
      <c r="A214" t="s">
        <v>1015</v>
      </c>
      <c r="B214" t="s">
        <v>495</v>
      </c>
      <c r="C214" s="7">
        <v>45142</v>
      </c>
      <c r="D214">
        <f>SUMIFS(OrderDetails[Quantity],OrderDetails[OrderId],Orders[[#This Row],[OrderId]])</f>
        <v>1</v>
      </c>
      <c r="E214" s="2">
        <f>SUMIFS(OrderDetails[TotalPrice],OrderDetails[OrderId],Orders[[#This Row],[OrderId]])</f>
        <v>59.99</v>
      </c>
      <c r="F214" s="2">
        <f>Orders[[#This Row],[Subtotal]]*TaxFee</f>
        <v>4.7392099999999999</v>
      </c>
      <c r="G214" s="2">
        <f>Orders[[#This Row],[Subtotal]]*IF(Orders[[#This Row],[Subtotal]]&gt;75,0,ShipFee)</f>
        <v>9.3584399999999999</v>
      </c>
      <c r="H214" s="2">
        <f>Orders[[#This Row],[Subtotal]]*IF(Orders[[#This Row],[Subtotal]]&gt;140,0.07,0)</f>
        <v>0</v>
      </c>
      <c r="I214" s="2">
        <f>Orders[[#This Row],[Subtotal]]+Orders[[#This Row],[TaxFee]]+Orders[[#This Row],[ShipFee]]-Orders[[#This Row],[Discount]]</f>
        <v>74.087649999999996</v>
      </c>
      <c r="J214" t="s">
        <v>1762</v>
      </c>
      <c r="K214" t="s">
        <v>1543</v>
      </c>
      <c r="L214" s="2" t="str">
        <f>INDEX(ShipAddress[AddressId],MATCH(Orders[[#This Row],[CusId]],ShipAddress[CusId],0))</f>
        <v>A-037</v>
      </c>
      <c r="M214" s="2" t="str" cm="1">
        <f t="array" ref="M214">IF((MATCH(Orders[[#This Row],[AddressId]],
_xlfn._xlws.FILTER(ShipAddress[AddressId],ShipAddress[CusId]=Orders[[#This Row],[CusId]], "No Address, Invalid Customer"),0))=1,
"Valid","Invalid")</f>
        <v>Valid</v>
      </c>
      <c r="N214" s="3">
        <f>YEAR(Orders[[#This Row],[OrderDate]])</f>
        <v>2023</v>
      </c>
      <c r="O214">
        <f>MONTH(Orders[[#This Row],[OrderDate]])</f>
        <v>8</v>
      </c>
    </row>
    <row r="215" spans="1:15" x14ac:dyDescent="0.4">
      <c r="A215" t="s">
        <v>1016</v>
      </c>
      <c r="B215" t="s">
        <v>542</v>
      </c>
      <c r="C215" s="7">
        <v>45283</v>
      </c>
      <c r="D215">
        <f>SUMIFS(OrderDetails[Quantity],OrderDetails[OrderId],Orders[[#This Row],[OrderId]])</f>
        <v>2</v>
      </c>
      <c r="E215" s="2">
        <f>SUMIFS(OrderDetails[TotalPrice],OrderDetails[OrderId],Orders[[#This Row],[OrderId]])</f>
        <v>49.98</v>
      </c>
      <c r="F215" s="2">
        <f>Orders[[#This Row],[Subtotal]]*TaxFee</f>
        <v>3.9484199999999996</v>
      </c>
      <c r="G215" s="2">
        <f>Orders[[#This Row],[Subtotal]]*IF(Orders[[#This Row],[Subtotal]]&gt;75,0,ShipFee)</f>
        <v>7.7968799999999998</v>
      </c>
      <c r="H215" s="2">
        <f>Orders[[#This Row],[Subtotal]]*IF(Orders[[#This Row],[Subtotal]]&gt;140,0.07,0)</f>
        <v>0</v>
      </c>
      <c r="I215" s="2">
        <f>Orders[[#This Row],[Subtotal]]+Orders[[#This Row],[TaxFee]]+Orders[[#This Row],[ShipFee]]-Orders[[#This Row],[Discount]]</f>
        <v>61.725299999999997</v>
      </c>
      <c r="J215" t="s">
        <v>1848</v>
      </c>
      <c r="K215" t="s">
        <v>1428</v>
      </c>
      <c r="L215" s="2" t="str">
        <f>INDEX(ShipAddress[AddressId],MATCH(Orders[[#This Row],[CusId]],ShipAddress[CusId],0))</f>
        <v>A-071</v>
      </c>
      <c r="M215" s="2" t="str" cm="1">
        <f t="array" ref="M215">IF((MATCH(Orders[[#This Row],[AddressId]],
_xlfn._xlws.FILTER(ShipAddress[AddressId],ShipAddress[CusId]=Orders[[#This Row],[CusId]], "No Address, Invalid Customer"),0))=1,
"Valid","Invalid")</f>
        <v>Valid</v>
      </c>
      <c r="N215" s="3">
        <f>YEAR(Orders[[#This Row],[OrderDate]])</f>
        <v>2023</v>
      </c>
      <c r="O215">
        <f>MONTH(Orders[[#This Row],[OrderDate]])</f>
        <v>12</v>
      </c>
    </row>
    <row r="216" spans="1:15" x14ac:dyDescent="0.4">
      <c r="A216" t="s">
        <v>1017</v>
      </c>
      <c r="B216" t="s">
        <v>553</v>
      </c>
      <c r="C216" s="7">
        <v>45253</v>
      </c>
      <c r="D216">
        <f>SUMIFS(OrderDetails[Quantity],OrderDetails[OrderId],Orders[[#This Row],[OrderId]])</f>
        <v>3</v>
      </c>
      <c r="E216" s="2">
        <f>SUMIFS(OrderDetails[TotalPrice],OrderDetails[OrderId],Orders[[#This Row],[OrderId]])</f>
        <v>129.97</v>
      </c>
      <c r="F216" s="2">
        <f>Orders[[#This Row],[Subtotal]]*TaxFee</f>
        <v>10.26763</v>
      </c>
      <c r="G216" s="2">
        <f>Orders[[#This Row],[Subtotal]]*IF(Orders[[#This Row],[Subtotal]]&gt;75,0,ShipFee)</f>
        <v>0</v>
      </c>
      <c r="H216" s="2">
        <f>Orders[[#This Row],[Subtotal]]*IF(Orders[[#This Row],[Subtotal]]&gt;140,0.07,0)</f>
        <v>0</v>
      </c>
      <c r="I216" s="2">
        <f>Orders[[#This Row],[Subtotal]]+Orders[[#This Row],[TaxFee]]+Orders[[#This Row],[ShipFee]]-Orders[[#This Row],[Discount]]</f>
        <v>140.23763</v>
      </c>
      <c r="J216" t="s">
        <v>1661</v>
      </c>
      <c r="K216" t="s">
        <v>1444</v>
      </c>
      <c r="L216" s="2" t="str">
        <f>INDEX(ShipAddress[AddressId],MATCH(Orders[[#This Row],[CusId]],ShipAddress[CusId],0))</f>
        <v>A-073</v>
      </c>
      <c r="M216" s="2" t="str" cm="1">
        <f t="array" ref="M216">IF((MATCH(Orders[[#This Row],[AddressId]],
_xlfn._xlws.FILTER(ShipAddress[AddressId],ShipAddress[CusId]=Orders[[#This Row],[CusId]], "No Address, Invalid Customer"),0))=1,
"Valid","Invalid")</f>
        <v>Valid</v>
      </c>
      <c r="N216" s="3">
        <f>YEAR(Orders[[#This Row],[OrderDate]])</f>
        <v>2023</v>
      </c>
      <c r="O216">
        <f>MONTH(Orders[[#This Row],[OrderDate]])</f>
        <v>11</v>
      </c>
    </row>
    <row r="217" spans="1:15" x14ac:dyDescent="0.4">
      <c r="A217" t="s">
        <v>1018</v>
      </c>
      <c r="B217" t="s">
        <v>539</v>
      </c>
      <c r="C217" s="7">
        <v>45371</v>
      </c>
      <c r="D217">
        <f>SUMIFS(OrderDetails[Quantity],OrderDetails[OrderId],Orders[[#This Row],[OrderId]])</f>
        <v>1</v>
      </c>
      <c r="E217" s="2">
        <f>SUMIFS(OrderDetails[TotalPrice],OrderDetails[OrderId],Orders[[#This Row],[OrderId]])</f>
        <v>79.989999999999995</v>
      </c>
      <c r="F217" s="2">
        <f>Orders[[#This Row],[Subtotal]]*TaxFee</f>
        <v>6.31921</v>
      </c>
      <c r="G217" s="2">
        <f>Orders[[#This Row],[Subtotal]]*IF(Orders[[#This Row],[Subtotal]]&gt;75,0,ShipFee)</f>
        <v>0</v>
      </c>
      <c r="H217" s="2">
        <f>Orders[[#This Row],[Subtotal]]*IF(Orders[[#This Row],[Subtotal]]&gt;140,0.07,0)</f>
        <v>0</v>
      </c>
      <c r="I217" s="2">
        <f>Orders[[#This Row],[Subtotal]]+Orders[[#This Row],[TaxFee]]+Orders[[#This Row],[ShipFee]]-Orders[[#This Row],[Discount]]</f>
        <v>86.309209999999993</v>
      </c>
      <c r="J217" t="s">
        <v>1668</v>
      </c>
      <c r="K217" t="s">
        <v>1475</v>
      </c>
      <c r="L217" s="2" t="str">
        <f>INDEX(ShipAddress[AddressId],MATCH(Orders[[#This Row],[CusId]],ShipAddress[CusId],0))</f>
        <v>A-016</v>
      </c>
      <c r="M217" s="2" t="str" cm="1">
        <f t="array" ref="M217">IF((MATCH(Orders[[#This Row],[AddressId]],
_xlfn._xlws.FILTER(ShipAddress[AddressId],ShipAddress[CusId]=Orders[[#This Row],[CusId]], "No Address, Invalid Customer"),0))=1,
"Valid","Invalid")</f>
        <v>Valid</v>
      </c>
      <c r="N217" s="3">
        <f>YEAR(Orders[[#This Row],[OrderDate]])</f>
        <v>2024</v>
      </c>
      <c r="O217">
        <f>MONTH(Orders[[#This Row],[OrderDate]])</f>
        <v>3</v>
      </c>
    </row>
    <row r="218" spans="1:15" x14ac:dyDescent="0.4">
      <c r="A218" t="s">
        <v>1019</v>
      </c>
      <c r="B218" t="s">
        <v>504</v>
      </c>
      <c r="C218" s="7">
        <v>45230</v>
      </c>
      <c r="D218">
        <f>SUMIFS(OrderDetails[Quantity],OrderDetails[OrderId],Orders[[#This Row],[OrderId]])</f>
        <v>1</v>
      </c>
      <c r="E218" s="2">
        <f>SUMIFS(OrderDetails[TotalPrice],OrderDetails[OrderId],Orders[[#This Row],[OrderId]])</f>
        <v>21.99</v>
      </c>
      <c r="F218" s="2">
        <f>Orders[[#This Row],[Subtotal]]*TaxFee</f>
        <v>1.7372099999999999</v>
      </c>
      <c r="G218" s="2">
        <f>Orders[[#This Row],[Subtotal]]*IF(Orders[[#This Row],[Subtotal]]&gt;75,0,ShipFee)</f>
        <v>3.4304399999999999</v>
      </c>
      <c r="H218" s="2">
        <f>Orders[[#This Row],[Subtotal]]*IF(Orders[[#This Row],[Subtotal]]&gt;140,0.07,0)</f>
        <v>0</v>
      </c>
      <c r="I218" s="2">
        <f>Orders[[#This Row],[Subtotal]]+Orders[[#This Row],[TaxFee]]+Orders[[#This Row],[ShipFee]]-Orders[[#This Row],[Discount]]</f>
        <v>27.15765</v>
      </c>
      <c r="J218" t="s">
        <v>1703</v>
      </c>
      <c r="K218" t="s">
        <v>1544</v>
      </c>
      <c r="L218" s="2" t="str">
        <f>INDEX(ShipAddress[AddressId],MATCH(Orders[[#This Row],[CusId]],ShipAddress[CusId],0))</f>
        <v>A-058</v>
      </c>
      <c r="M218" s="2" t="str" cm="1">
        <f t="array" ref="M218">IF((MATCH(Orders[[#This Row],[AddressId]],
_xlfn._xlws.FILTER(ShipAddress[AddressId],ShipAddress[CusId]=Orders[[#This Row],[CusId]], "No Address, Invalid Customer"),0))=1,
"Valid","Invalid")</f>
        <v>Valid</v>
      </c>
      <c r="N218" s="3">
        <f>YEAR(Orders[[#This Row],[OrderDate]])</f>
        <v>2023</v>
      </c>
      <c r="O218">
        <f>MONTH(Orders[[#This Row],[OrderDate]])</f>
        <v>10</v>
      </c>
    </row>
    <row r="219" spans="1:15" x14ac:dyDescent="0.4">
      <c r="A219" t="s">
        <v>1020</v>
      </c>
      <c r="B219" t="s">
        <v>558</v>
      </c>
      <c r="C219" s="7">
        <v>45304</v>
      </c>
      <c r="D219">
        <f>SUMIFS(OrderDetails[Quantity],OrderDetails[OrderId],Orders[[#This Row],[OrderId]])</f>
        <v>1</v>
      </c>
      <c r="E219" s="2">
        <f>SUMIFS(OrderDetails[TotalPrice],OrderDetails[OrderId],Orders[[#This Row],[OrderId]])</f>
        <v>34.99</v>
      </c>
      <c r="F219" s="2">
        <f>Orders[[#This Row],[Subtotal]]*TaxFee</f>
        <v>2.7642100000000003</v>
      </c>
      <c r="G219" s="2">
        <f>Orders[[#This Row],[Subtotal]]*IF(Orders[[#This Row],[Subtotal]]&gt;75,0,ShipFee)</f>
        <v>5.4584400000000004</v>
      </c>
      <c r="H219" s="2">
        <f>Orders[[#This Row],[Subtotal]]*IF(Orders[[#This Row],[Subtotal]]&gt;140,0.07,0)</f>
        <v>0</v>
      </c>
      <c r="I219" s="2">
        <f>Orders[[#This Row],[Subtotal]]+Orders[[#This Row],[TaxFee]]+Orders[[#This Row],[ShipFee]]-Orders[[#This Row],[Discount]]</f>
        <v>43.212650000000004</v>
      </c>
      <c r="J219" t="s">
        <v>1797</v>
      </c>
      <c r="K219" t="s">
        <v>1389</v>
      </c>
      <c r="L219" s="2" t="str">
        <f>INDEX(ShipAddress[AddressId],MATCH(Orders[[#This Row],[CusId]],ShipAddress[CusId],0))</f>
        <v>A-050</v>
      </c>
      <c r="M219" s="2" t="str" cm="1">
        <f t="array" ref="M219">IF((MATCH(Orders[[#This Row],[AddressId]],
_xlfn._xlws.FILTER(ShipAddress[AddressId],ShipAddress[CusId]=Orders[[#This Row],[CusId]], "No Address, Invalid Customer"),0))=1,
"Valid","Invalid")</f>
        <v>Valid</v>
      </c>
      <c r="N219" s="3">
        <f>YEAR(Orders[[#This Row],[OrderDate]])</f>
        <v>2024</v>
      </c>
      <c r="O219">
        <f>MONTH(Orders[[#This Row],[OrderDate]])</f>
        <v>1</v>
      </c>
    </row>
    <row r="220" spans="1:15" x14ac:dyDescent="0.4">
      <c r="A220" t="s">
        <v>1021</v>
      </c>
      <c r="B220" t="s">
        <v>570</v>
      </c>
      <c r="C220" s="7">
        <v>45077</v>
      </c>
      <c r="D220">
        <f>SUMIFS(OrderDetails[Quantity],OrderDetails[OrderId],Orders[[#This Row],[OrderId]])</f>
        <v>1</v>
      </c>
      <c r="E220" s="2">
        <f>SUMIFS(OrderDetails[TotalPrice],OrderDetails[OrderId],Orders[[#This Row],[OrderId]])</f>
        <v>44.99</v>
      </c>
      <c r="F220" s="2">
        <f>Orders[[#This Row],[Subtotal]]*TaxFee</f>
        <v>3.5542100000000003</v>
      </c>
      <c r="G220" s="2">
        <f>Orders[[#This Row],[Subtotal]]*IF(Orders[[#This Row],[Subtotal]]&gt;75,0,ShipFee)</f>
        <v>7.01844</v>
      </c>
      <c r="H220" s="2">
        <f>Orders[[#This Row],[Subtotal]]*IF(Orders[[#This Row],[Subtotal]]&gt;140,0.07,0)</f>
        <v>0</v>
      </c>
      <c r="I220" s="2">
        <f>Orders[[#This Row],[Subtotal]]+Orders[[#This Row],[TaxFee]]+Orders[[#This Row],[ShipFee]]-Orders[[#This Row],[Discount]]</f>
        <v>55.562649999999998</v>
      </c>
      <c r="J220" t="s">
        <v>1672</v>
      </c>
      <c r="K220" t="s">
        <v>1510</v>
      </c>
      <c r="L220" s="2" t="str">
        <f>INDEX(ShipAddress[AddressId],MATCH(Orders[[#This Row],[CusId]],ShipAddress[CusId],0))</f>
        <v>A-048</v>
      </c>
      <c r="M220" s="2" t="str" cm="1">
        <f t="array" ref="M220">IF((MATCH(Orders[[#This Row],[AddressId]],
_xlfn._xlws.FILTER(ShipAddress[AddressId],ShipAddress[CusId]=Orders[[#This Row],[CusId]], "No Address, Invalid Customer"),0))=1,
"Valid","Invalid")</f>
        <v>Valid</v>
      </c>
      <c r="N220" s="3">
        <f>YEAR(Orders[[#This Row],[OrderDate]])</f>
        <v>2023</v>
      </c>
      <c r="O220">
        <f>MONTH(Orders[[#This Row],[OrderDate]])</f>
        <v>5</v>
      </c>
    </row>
    <row r="221" spans="1:15" x14ac:dyDescent="0.4">
      <c r="A221" t="s">
        <v>1022</v>
      </c>
      <c r="B221" t="s">
        <v>534</v>
      </c>
      <c r="C221" s="7">
        <v>45396</v>
      </c>
      <c r="D221">
        <f>SUMIFS(OrderDetails[Quantity],OrderDetails[OrderId],Orders[[#This Row],[OrderId]])</f>
        <v>2</v>
      </c>
      <c r="E221" s="2">
        <f>SUMIFS(OrderDetails[TotalPrice],OrderDetails[OrderId],Orders[[#This Row],[OrderId]])</f>
        <v>139.97999999999999</v>
      </c>
      <c r="F221" s="2">
        <f>Orders[[#This Row],[Subtotal]]*TaxFee</f>
        <v>11.05842</v>
      </c>
      <c r="G221" s="2">
        <f>Orders[[#This Row],[Subtotal]]*IF(Orders[[#This Row],[Subtotal]]&gt;75,0,ShipFee)</f>
        <v>0</v>
      </c>
      <c r="H221" s="2">
        <f>Orders[[#This Row],[Subtotal]]*IF(Orders[[#This Row],[Subtotal]]&gt;140,0.07,0)</f>
        <v>0</v>
      </c>
      <c r="I221" s="2">
        <f>Orders[[#This Row],[Subtotal]]+Orders[[#This Row],[TaxFee]]+Orders[[#This Row],[ShipFee]]-Orders[[#This Row],[Discount]]</f>
        <v>151.03842</v>
      </c>
      <c r="J221" t="s">
        <v>1795</v>
      </c>
      <c r="K221" t="s">
        <v>1414</v>
      </c>
      <c r="L221" s="2" t="str">
        <f>INDEX(ShipAddress[AddressId],MATCH(Orders[[#This Row],[CusId]],ShipAddress[CusId],0))</f>
        <v>A-080</v>
      </c>
      <c r="M221" s="2" t="str" cm="1">
        <f t="array" ref="M221">IF((MATCH(Orders[[#This Row],[AddressId]],
_xlfn._xlws.FILTER(ShipAddress[AddressId],ShipAddress[CusId]=Orders[[#This Row],[CusId]], "No Address, Invalid Customer"),0))=1,
"Valid","Invalid")</f>
        <v>Valid</v>
      </c>
      <c r="N221" s="3">
        <f>YEAR(Orders[[#This Row],[OrderDate]])</f>
        <v>2024</v>
      </c>
      <c r="O221">
        <f>MONTH(Orders[[#This Row],[OrderDate]])</f>
        <v>4</v>
      </c>
    </row>
    <row r="222" spans="1:15" x14ac:dyDescent="0.4">
      <c r="A222" t="s">
        <v>1023</v>
      </c>
      <c r="B222" t="s">
        <v>565</v>
      </c>
      <c r="C222" s="7">
        <v>45340</v>
      </c>
      <c r="D222">
        <f>SUMIFS(OrderDetails[Quantity],OrderDetails[OrderId],Orders[[#This Row],[OrderId]])</f>
        <v>2</v>
      </c>
      <c r="E222" s="2">
        <f>SUMIFS(OrderDetails[TotalPrice],OrderDetails[OrderId],Orders[[#This Row],[OrderId]])</f>
        <v>99.97999999999999</v>
      </c>
      <c r="F222" s="2">
        <f>Orders[[#This Row],[Subtotal]]*TaxFee</f>
        <v>7.8984199999999989</v>
      </c>
      <c r="G222" s="2">
        <f>Orders[[#This Row],[Subtotal]]*IF(Orders[[#This Row],[Subtotal]]&gt;75,0,ShipFee)</f>
        <v>0</v>
      </c>
      <c r="H222" s="2">
        <f>Orders[[#This Row],[Subtotal]]*IF(Orders[[#This Row],[Subtotal]]&gt;140,0.07,0)</f>
        <v>0</v>
      </c>
      <c r="I222" s="2">
        <f>Orders[[#This Row],[Subtotal]]+Orders[[#This Row],[TaxFee]]+Orders[[#This Row],[ShipFee]]-Orders[[#This Row],[Discount]]</f>
        <v>107.87841999999999</v>
      </c>
      <c r="J222" t="s">
        <v>1784</v>
      </c>
      <c r="K222" t="s">
        <v>1621</v>
      </c>
      <c r="L222" s="2" t="str">
        <f>INDEX(ShipAddress[AddressId],MATCH(Orders[[#This Row],[CusId]],ShipAddress[CusId],0))</f>
        <v>A-020</v>
      </c>
      <c r="M222" s="2" t="str" cm="1">
        <f t="array" ref="M222">IF((MATCH(Orders[[#This Row],[AddressId]],
_xlfn._xlws.FILTER(ShipAddress[AddressId],ShipAddress[CusId]=Orders[[#This Row],[CusId]], "No Address, Invalid Customer"),0))=1,
"Valid","Invalid")</f>
        <v>Valid</v>
      </c>
      <c r="N222" s="3">
        <f>YEAR(Orders[[#This Row],[OrderDate]])</f>
        <v>2024</v>
      </c>
      <c r="O222">
        <f>MONTH(Orders[[#This Row],[OrderDate]])</f>
        <v>2</v>
      </c>
    </row>
    <row r="223" spans="1:15" x14ac:dyDescent="0.4">
      <c r="A223" t="s">
        <v>1024</v>
      </c>
      <c r="B223" t="s">
        <v>530</v>
      </c>
      <c r="C223" s="7">
        <v>45368</v>
      </c>
      <c r="D223">
        <f>SUMIFS(OrderDetails[Quantity],OrderDetails[OrderId],Orders[[#This Row],[OrderId]])</f>
        <v>4</v>
      </c>
      <c r="E223" s="2">
        <f>SUMIFS(OrderDetails[TotalPrice],OrderDetails[OrderId],Orders[[#This Row],[OrderId]])</f>
        <v>299.95999999999998</v>
      </c>
      <c r="F223" s="2">
        <f>Orders[[#This Row],[Subtotal]]*TaxFee</f>
        <v>23.696839999999998</v>
      </c>
      <c r="G223" s="2">
        <f>Orders[[#This Row],[Subtotal]]*IF(Orders[[#This Row],[Subtotal]]&gt;75,0,ShipFee)</f>
        <v>0</v>
      </c>
      <c r="H223" s="2">
        <f>Orders[[#This Row],[Subtotal]]*IF(Orders[[#This Row],[Subtotal]]&gt;140,0.07,0)</f>
        <v>20.997199999999999</v>
      </c>
      <c r="I223" s="2">
        <f>Orders[[#This Row],[Subtotal]]+Orders[[#This Row],[TaxFee]]+Orders[[#This Row],[ShipFee]]-Orders[[#This Row],[Discount]]</f>
        <v>302.65963999999997</v>
      </c>
      <c r="J223" t="s">
        <v>1796</v>
      </c>
      <c r="K223" t="s">
        <v>1501</v>
      </c>
      <c r="L223" s="2" t="str">
        <f>INDEX(ShipAddress[AddressId],MATCH(Orders[[#This Row],[CusId]],ShipAddress[CusId],0))</f>
        <v>A-082</v>
      </c>
      <c r="M223" s="2" t="str" cm="1">
        <f t="array" ref="M223">IF((MATCH(Orders[[#This Row],[AddressId]],
_xlfn._xlws.FILTER(ShipAddress[AddressId],ShipAddress[CusId]=Orders[[#This Row],[CusId]], "No Address, Invalid Customer"),0))=1,
"Valid","Invalid")</f>
        <v>Valid</v>
      </c>
      <c r="N223" s="3">
        <f>YEAR(Orders[[#This Row],[OrderDate]])</f>
        <v>2024</v>
      </c>
      <c r="O223">
        <f>MONTH(Orders[[#This Row],[OrderDate]])</f>
        <v>3</v>
      </c>
    </row>
    <row r="224" spans="1:15" x14ac:dyDescent="0.4">
      <c r="A224" t="s">
        <v>1025</v>
      </c>
      <c r="B224" t="s">
        <v>569</v>
      </c>
      <c r="C224" s="7">
        <v>45173</v>
      </c>
      <c r="D224">
        <f>SUMIFS(OrderDetails[Quantity],OrderDetails[OrderId],Orders[[#This Row],[OrderId]])</f>
        <v>1</v>
      </c>
      <c r="E224" s="2">
        <f>SUMIFS(OrderDetails[TotalPrice],OrderDetails[OrderId],Orders[[#This Row],[OrderId]])</f>
        <v>39.99</v>
      </c>
      <c r="F224" s="2">
        <f>Orders[[#This Row],[Subtotal]]*TaxFee</f>
        <v>3.1592100000000003</v>
      </c>
      <c r="G224" s="2">
        <f>Orders[[#This Row],[Subtotal]]*IF(Orders[[#This Row],[Subtotal]]&gt;75,0,ShipFee)</f>
        <v>6.2384400000000007</v>
      </c>
      <c r="H224" s="2">
        <f>Orders[[#This Row],[Subtotal]]*IF(Orders[[#This Row],[Subtotal]]&gt;140,0.07,0)</f>
        <v>0</v>
      </c>
      <c r="I224" s="2">
        <f>Orders[[#This Row],[Subtotal]]+Orders[[#This Row],[TaxFee]]+Orders[[#This Row],[ShipFee]]-Orders[[#This Row],[Discount]]</f>
        <v>49.387650000000008</v>
      </c>
      <c r="J224" t="s">
        <v>1816</v>
      </c>
      <c r="K224" t="s">
        <v>1591</v>
      </c>
      <c r="L224" s="2" t="str">
        <f>INDEX(ShipAddress[AddressId],MATCH(Orders[[#This Row],[CusId]],ShipAddress[CusId],0))</f>
        <v>A-093</v>
      </c>
      <c r="M224" s="2" t="str" cm="1">
        <f t="array" ref="M224">IF((MATCH(Orders[[#This Row],[AddressId]],
_xlfn._xlws.FILTER(ShipAddress[AddressId],ShipAddress[CusId]=Orders[[#This Row],[CusId]], "No Address, Invalid Customer"),0))=1,
"Valid","Invalid")</f>
        <v>Valid</v>
      </c>
      <c r="N224" s="3">
        <f>YEAR(Orders[[#This Row],[OrderDate]])</f>
        <v>2023</v>
      </c>
      <c r="O224">
        <f>MONTH(Orders[[#This Row],[OrderDate]])</f>
        <v>9</v>
      </c>
    </row>
    <row r="225" spans="1:15" x14ac:dyDescent="0.4">
      <c r="A225" t="s">
        <v>1026</v>
      </c>
      <c r="B225" t="s">
        <v>521</v>
      </c>
      <c r="C225" s="7">
        <v>45245</v>
      </c>
      <c r="D225">
        <f>SUMIFS(OrderDetails[Quantity],OrderDetails[OrderId],Orders[[#This Row],[OrderId]])</f>
        <v>3</v>
      </c>
      <c r="E225" s="2">
        <f>SUMIFS(OrderDetails[TotalPrice],OrderDetails[OrderId],Orders[[#This Row],[OrderId]])</f>
        <v>339.97</v>
      </c>
      <c r="F225" s="2">
        <f>Orders[[#This Row],[Subtotal]]*TaxFee</f>
        <v>26.857630000000004</v>
      </c>
      <c r="G225" s="2">
        <f>Orders[[#This Row],[Subtotal]]*IF(Orders[[#This Row],[Subtotal]]&gt;75,0,ShipFee)</f>
        <v>0</v>
      </c>
      <c r="H225" s="2">
        <f>Orders[[#This Row],[Subtotal]]*IF(Orders[[#This Row],[Subtotal]]&gt;140,0.07,0)</f>
        <v>23.797900000000006</v>
      </c>
      <c r="I225" s="2">
        <f>Orders[[#This Row],[Subtotal]]+Orders[[#This Row],[TaxFee]]+Orders[[#This Row],[ShipFee]]-Orders[[#This Row],[Discount]]</f>
        <v>343.02973000000003</v>
      </c>
      <c r="J225" t="s">
        <v>1679</v>
      </c>
      <c r="K225" t="s">
        <v>1487</v>
      </c>
      <c r="L225" s="2" t="str">
        <f>INDEX(ShipAddress[AddressId],MATCH(Orders[[#This Row],[CusId]],ShipAddress[CusId],0))</f>
        <v>A-088</v>
      </c>
      <c r="M225" s="2" t="str" cm="1">
        <f t="array" ref="M225">IF((MATCH(Orders[[#This Row],[AddressId]],
_xlfn._xlws.FILTER(ShipAddress[AddressId],ShipAddress[CusId]=Orders[[#This Row],[CusId]], "No Address, Invalid Customer"),0))=1,
"Valid","Invalid")</f>
        <v>Valid</v>
      </c>
      <c r="N225" s="3">
        <f>YEAR(Orders[[#This Row],[OrderDate]])</f>
        <v>2023</v>
      </c>
      <c r="O225">
        <f>MONTH(Orders[[#This Row],[OrderDate]])</f>
        <v>11</v>
      </c>
    </row>
    <row r="226" spans="1:15" x14ac:dyDescent="0.4">
      <c r="A226" t="s">
        <v>1027</v>
      </c>
      <c r="B226" t="s">
        <v>537</v>
      </c>
      <c r="C226" s="7">
        <v>45134</v>
      </c>
      <c r="D226">
        <f>SUMIFS(OrderDetails[Quantity],OrderDetails[OrderId],Orders[[#This Row],[OrderId]])</f>
        <v>1</v>
      </c>
      <c r="E226" s="2">
        <f>SUMIFS(OrderDetails[TotalPrice],OrderDetails[OrderId],Orders[[#This Row],[OrderId]])</f>
        <v>99.99</v>
      </c>
      <c r="F226" s="2">
        <f>Orders[[#This Row],[Subtotal]]*TaxFee</f>
        <v>7.8992100000000001</v>
      </c>
      <c r="G226" s="2">
        <f>Orders[[#This Row],[Subtotal]]*IF(Orders[[#This Row],[Subtotal]]&gt;75,0,ShipFee)</f>
        <v>0</v>
      </c>
      <c r="H226" s="2">
        <f>Orders[[#This Row],[Subtotal]]*IF(Orders[[#This Row],[Subtotal]]&gt;140,0.07,0)</f>
        <v>0</v>
      </c>
      <c r="I226" s="2">
        <f>Orders[[#This Row],[Subtotal]]+Orders[[#This Row],[TaxFee]]+Orders[[#This Row],[ShipFee]]-Orders[[#This Row],[Discount]]</f>
        <v>107.88920999999999</v>
      </c>
      <c r="J226" t="s">
        <v>1774</v>
      </c>
      <c r="K226" t="s">
        <v>1467</v>
      </c>
      <c r="L226" s="2" t="str">
        <f>INDEX(ShipAddress[AddressId],MATCH(Orders[[#This Row],[CusId]],ShipAddress[CusId],0))</f>
        <v>A-076</v>
      </c>
      <c r="M226" s="2" t="str" cm="1">
        <f t="array" ref="M226">IF((MATCH(Orders[[#This Row],[AddressId]],
_xlfn._xlws.FILTER(ShipAddress[AddressId],ShipAddress[CusId]=Orders[[#This Row],[CusId]], "No Address, Invalid Customer"),0))=1,
"Valid","Invalid")</f>
        <v>Valid</v>
      </c>
      <c r="N226" s="3">
        <f>YEAR(Orders[[#This Row],[OrderDate]])</f>
        <v>2023</v>
      </c>
      <c r="O226">
        <f>MONTH(Orders[[#This Row],[OrderDate]])</f>
        <v>7</v>
      </c>
    </row>
    <row r="227" spans="1:15" x14ac:dyDescent="0.4">
      <c r="A227" t="s">
        <v>1028</v>
      </c>
      <c r="B227" t="s">
        <v>545</v>
      </c>
      <c r="C227" s="7">
        <v>45302</v>
      </c>
      <c r="D227">
        <f>SUMIFS(OrderDetails[Quantity],OrderDetails[OrderId],Orders[[#This Row],[OrderId]])</f>
        <v>1</v>
      </c>
      <c r="E227" s="2">
        <f>SUMIFS(OrderDetails[TotalPrice],OrderDetails[OrderId],Orders[[#This Row],[OrderId]])</f>
        <v>14.99</v>
      </c>
      <c r="F227" s="2">
        <f>Orders[[#This Row],[Subtotal]]*TaxFee</f>
        <v>1.18421</v>
      </c>
      <c r="G227" s="2">
        <f>Orders[[#This Row],[Subtotal]]*IF(Orders[[#This Row],[Subtotal]]&gt;75,0,ShipFee)</f>
        <v>2.3384399999999999</v>
      </c>
      <c r="H227" s="2">
        <f>Orders[[#This Row],[Subtotal]]*IF(Orders[[#This Row],[Subtotal]]&gt;140,0.07,0)</f>
        <v>0</v>
      </c>
      <c r="I227" s="2">
        <f>Orders[[#This Row],[Subtotal]]+Orders[[#This Row],[TaxFee]]+Orders[[#This Row],[ShipFee]]-Orders[[#This Row],[Discount]]</f>
        <v>18.512649999999997</v>
      </c>
      <c r="J227" t="s">
        <v>1663</v>
      </c>
      <c r="K227" t="s">
        <v>1588</v>
      </c>
      <c r="L227" s="2" t="str">
        <f>INDEX(ShipAddress[AddressId],MATCH(Orders[[#This Row],[CusId]],ShipAddress[CusId],0))</f>
        <v>A-059</v>
      </c>
      <c r="M227" s="2" t="str" cm="1">
        <f t="array" ref="M227">IF((MATCH(Orders[[#This Row],[AddressId]],
_xlfn._xlws.FILTER(ShipAddress[AddressId],ShipAddress[CusId]=Orders[[#This Row],[CusId]], "No Address, Invalid Customer"),0))=1,
"Valid","Invalid")</f>
        <v>Valid</v>
      </c>
      <c r="N227" s="3">
        <f>YEAR(Orders[[#This Row],[OrderDate]])</f>
        <v>2024</v>
      </c>
      <c r="O227">
        <f>MONTH(Orders[[#This Row],[OrderDate]])</f>
        <v>1</v>
      </c>
    </row>
    <row r="228" spans="1:15" x14ac:dyDescent="0.4">
      <c r="A228" t="s">
        <v>1029</v>
      </c>
      <c r="B228" t="s">
        <v>571</v>
      </c>
      <c r="C228" s="7">
        <v>45079</v>
      </c>
      <c r="D228">
        <f>SUMIFS(OrderDetails[Quantity],OrderDetails[OrderId],Orders[[#This Row],[OrderId]])</f>
        <v>1</v>
      </c>
      <c r="E228" s="2">
        <f>SUMIFS(OrderDetails[TotalPrice],OrderDetails[OrderId],Orders[[#This Row],[OrderId]])</f>
        <v>109.99</v>
      </c>
      <c r="F228" s="2">
        <f>Orders[[#This Row],[Subtotal]]*TaxFee</f>
        <v>8.6892099999999992</v>
      </c>
      <c r="G228" s="2">
        <f>Orders[[#This Row],[Subtotal]]*IF(Orders[[#This Row],[Subtotal]]&gt;75,0,ShipFee)</f>
        <v>0</v>
      </c>
      <c r="H228" s="2">
        <f>Orders[[#This Row],[Subtotal]]*IF(Orders[[#This Row],[Subtotal]]&gt;140,0.07,0)</f>
        <v>0</v>
      </c>
      <c r="I228" s="2">
        <f>Orders[[#This Row],[Subtotal]]+Orders[[#This Row],[TaxFee]]+Orders[[#This Row],[ShipFee]]-Orders[[#This Row],[Discount]]</f>
        <v>118.67921</v>
      </c>
      <c r="J228" t="s">
        <v>1736</v>
      </c>
      <c r="K228" t="s">
        <v>1550</v>
      </c>
      <c r="L228" s="2" t="str">
        <f>INDEX(ShipAddress[AddressId],MATCH(Orders[[#This Row],[CusId]],ShipAddress[CusId],0))</f>
        <v>A-039</v>
      </c>
      <c r="M228" s="2" t="str" cm="1">
        <f t="array" ref="M228">IF((MATCH(Orders[[#This Row],[AddressId]],
_xlfn._xlws.FILTER(ShipAddress[AddressId],ShipAddress[CusId]=Orders[[#This Row],[CusId]], "No Address, Invalid Customer"),0))=1,
"Valid","Invalid")</f>
        <v>Valid</v>
      </c>
      <c r="N228" s="3">
        <f>YEAR(Orders[[#This Row],[OrderDate]])</f>
        <v>2023</v>
      </c>
      <c r="O228">
        <f>MONTH(Orders[[#This Row],[OrderDate]])</f>
        <v>6</v>
      </c>
    </row>
    <row r="229" spans="1:15" x14ac:dyDescent="0.4">
      <c r="A229" t="s">
        <v>1030</v>
      </c>
      <c r="B229" t="s">
        <v>561</v>
      </c>
      <c r="C229" s="7">
        <v>45369</v>
      </c>
      <c r="D229">
        <f>SUMIFS(OrderDetails[Quantity],OrderDetails[OrderId],Orders[[#This Row],[OrderId]])</f>
        <v>2</v>
      </c>
      <c r="E229" s="2">
        <f>SUMIFS(OrderDetails[TotalPrice],OrderDetails[OrderId],Orders[[#This Row],[OrderId]])</f>
        <v>119.98</v>
      </c>
      <c r="F229" s="2">
        <f>Orders[[#This Row],[Subtotal]]*TaxFee</f>
        <v>9.4784199999999998</v>
      </c>
      <c r="G229" s="2">
        <f>Orders[[#This Row],[Subtotal]]*IF(Orders[[#This Row],[Subtotal]]&gt;75,0,ShipFee)</f>
        <v>0</v>
      </c>
      <c r="H229" s="2">
        <f>Orders[[#This Row],[Subtotal]]*IF(Orders[[#This Row],[Subtotal]]&gt;140,0.07,0)</f>
        <v>0</v>
      </c>
      <c r="I229" s="2">
        <f>Orders[[#This Row],[Subtotal]]+Orders[[#This Row],[TaxFee]]+Orders[[#This Row],[ShipFee]]-Orders[[#This Row],[Discount]]</f>
        <v>129.45841999999999</v>
      </c>
      <c r="J229" t="s">
        <v>1629</v>
      </c>
      <c r="K229" t="s">
        <v>1537</v>
      </c>
      <c r="L229" s="2" t="str">
        <f>INDEX(ShipAddress[AddressId],MATCH(Orders[[#This Row],[CusId]],ShipAddress[CusId],0))</f>
        <v>A-094</v>
      </c>
      <c r="M229" s="2" t="str" cm="1">
        <f t="array" ref="M229">IF((MATCH(Orders[[#This Row],[AddressId]],
_xlfn._xlws.FILTER(ShipAddress[AddressId],ShipAddress[CusId]=Orders[[#This Row],[CusId]], "No Address, Invalid Customer"),0))=1,
"Valid","Invalid")</f>
        <v>Valid</v>
      </c>
      <c r="N229" s="3">
        <f>YEAR(Orders[[#This Row],[OrderDate]])</f>
        <v>2024</v>
      </c>
      <c r="O229">
        <f>MONTH(Orders[[#This Row],[OrderDate]])</f>
        <v>3</v>
      </c>
    </row>
    <row r="230" spans="1:15" x14ac:dyDescent="0.4">
      <c r="A230" t="s">
        <v>1031</v>
      </c>
      <c r="B230" t="s">
        <v>498</v>
      </c>
      <c r="C230" s="7">
        <v>45277</v>
      </c>
      <c r="D230">
        <f>SUMIFS(OrderDetails[Quantity],OrderDetails[OrderId],Orders[[#This Row],[OrderId]])</f>
        <v>4</v>
      </c>
      <c r="E230" s="2">
        <f>SUMIFS(OrderDetails[TotalPrice],OrderDetails[OrderId],Orders[[#This Row],[OrderId]])</f>
        <v>249.95999999999998</v>
      </c>
      <c r="F230" s="2">
        <f>Orders[[#This Row],[Subtotal]]*TaxFee</f>
        <v>19.746839999999999</v>
      </c>
      <c r="G230" s="2">
        <f>Orders[[#This Row],[Subtotal]]*IF(Orders[[#This Row],[Subtotal]]&gt;75,0,ShipFee)</f>
        <v>0</v>
      </c>
      <c r="H230" s="2">
        <f>Orders[[#This Row],[Subtotal]]*IF(Orders[[#This Row],[Subtotal]]&gt;140,0.07,0)</f>
        <v>17.497199999999999</v>
      </c>
      <c r="I230" s="2">
        <f>Orders[[#This Row],[Subtotal]]+Orders[[#This Row],[TaxFee]]+Orders[[#This Row],[ShipFee]]-Orders[[#This Row],[Discount]]</f>
        <v>252.20964000000001</v>
      </c>
      <c r="J230" t="s">
        <v>1691</v>
      </c>
      <c r="K230" t="s">
        <v>1388</v>
      </c>
      <c r="L230" s="2" t="str">
        <f>INDEX(ShipAddress[AddressId],MATCH(Orders[[#This Row],[CusId]],ShipAddress[CusId],0))</f>
        <v>A-099</v>
      </c>
      <c r="M230" s="2" t="str" cm="1">
        <f t="array" ref="M230">IF((MATCH(Orders[[#This Row],[AddressId]],
_xlfn._xlws.FILTER(ShipAddress[AddressId],ShipAddress[CusId]=Orders[[#This Row],[CusId]], "No Address, Invalid Customer"),0))=1,
"Valid","Invalid")</f>
        <v>Valid</v>
      </c>
      <c r="N230" s="3">
        <f>YEAR(Orders[[#This Row],[OrderDate]])</f>
        <v>2023</v>
      </c>
      <c r="O230">
        <f>MONTH(Orders[[#This Row],[OrderDate]])</f>
        <v>12</v>
      </c>
    </row>
    <row r="231" spans="1:15" x14ac:dyDescent="0.4">
      <c r="A231" t="s">
        <v>1032</v>
      </c>
      <c r="B231" t="s">
        <v>546</v>
      </c>
      <c r="C231" s="7">
        <v>45396</v>
      </c>
      <c r="D231">
        <f>SUMIFS(OrderDetails[Quantity],OrderDetails[OrderId],Orders[[#This Row],[OrderId]])</f>
        <v>1</v>
      </c>
      <c r="E231" s="2">
        <f>SUMIFS(OrderDetails[TotalPrice],OrderDetails[OrderId],Orders[[#This Row],[OrderId]])</f>
        <v>119.99</v>
      </c>
      <c r="F231" s="2">
        <f>Orders[[#This Row],[Subtotal]]*TaxFee</f>
        <v>9.4792100000000001</v>
      </c>
      <c r="G231" s="2">
        <f>Orders[[#This Row],[Subtotal]]*IF(Orders[[#This Row],[Subtotal]]&gt;75,0,ShipFee)</f>
        <v>0</v>
      </c>
      <c r="H231" s="2">
        <f>Orders[[#This Row],[Subtotal]]*IF(Orders[[#This Row],[Subtotal]]&gt;140,0.07,0)</f>
        <v>0</v>
      </c>
      <c r="I231" s="2">
        <f>Orders[[#This Row],[Subtotal]]+Orders[[#This Row],[TaxFee]]+Orders[[#This Row],[ShipFee]]-Orders[[#This Row],[Discount]]</f>
        <v>129.46921</v>
      </c>
      <c r="J231" t="s">
        <v>1653</v>
      </c>
      <c r="K231" t="s">
        <v>1518</v>
      </c>
      <c r="L231" s="2" t="str">
        <f>INDEX(ShipAddress[AddressId],MATCH(Orders[[#This Row],[CusId]],ShipAddress[CusId],0))</f>
        <v>A-028</v>
      </c>
      <c r="M231" s="2" t="str" cm="1">
        <f t="array" ref="M231">IF((MATCH(Orders[[#This Row],[AddressId]],
_xlfn._xlws.FILTER(ShipAddress[AddressId],ShipAddress[CusId]=Orders[[#This Row],[CusId]], "No Address, Invalid Customer"),0))=1,
"Valid","Invalid")</f>
        <v>Valid</v>
      </c>
      <c r="N231" s="3">
        <f>YEAR(Orders[[#This Row],[OrderDate]])</f>
        <v>2024</v>
      </c>
      <c r="O231">
        <f>MONTH(Orders[[#This Row],[OrderDate]])</f>
        <v>4</v>
      </c>
    </row>
    <row r="232" spans="1:15" x14ac:dyDescent="0.4">
      <c r="A232" t="s">
        <v>1033</v>
      </c>
      <c r="B232" t="s">
        <v>564</v>
      </c>
      <c r="C232" s="7">
        <v>45340</v>
      </c>
      <c r="D232">
        <f>SUMIFS(OrderDetails[Quantity],OrderDetails[OrderId],Orders[[#This Row],[OrderId]])</f>
        <v>2</v>
      </c>
      <c r="E232" s="2">
        <f>SUMIFS(OrderDetails[TotalPrice],OrderDetails[OrderId],Orders[[#This Row],[OrderId]])</f>
        <v>144.97999999999999</v>
      </c>
      <c r="F232" s="2">
        <f>Orders[[#This Row],[Subtotal]]*TaxFee</f>
        <v>11.453419999999999</v>
      </c>
      <c r="G232" s="2">
        <f>Orders[[#This Row],[Subtotal]]*IF(Orders[[#This Row],[Subtotal]]&gt;75,0,ShipFee)</f>
        <v>0</v>
      </c>
      <c r="H232" s="2">
        <f>Orders[[#This Row],[Subtotal]]*IF(Orders[[#This Row],[Subtotal]]&gt;140,0.07,0)</f>
        <v>10.1486</v>
      </c>
      <c r="I232" s="2">
        <f>Orders[[#This Row],[Subtotal]]+Orders[[#This Row],[TaxFee]]+Orders[[#This Row],[ShipFee]]-Orders[[#This Row],[Discount]]</f>
        <v>146.28482</v>
      </c>
      <c r="J232" t="s">
        <v>1766</v>
      </c>
      <c r="K232" t="s">
        <v>1558</v>
      </c>
      <c r="L232" s="2" t="str">
        <f>INDEX(ShipAddress[AddressId],MATCH(Orders[[#This Row],[CusId]],ShipAddress[CusId],0))</f>
        <v>A-100</v>
      </c>
      <c r="M232" s="2" t="str" cm="1">
        <f t="array" ref="M232">IF((MATCH(Orders[[#This Row],[AddressId]],
_xlfn._xlws.FILTER(ShipAddress[AddressId],ShipAddress[CusId]=Orders[[#This Row],[CusId]], "No Address, Invalid Customer"),0))=1,
"Valid","Invalid")</f>
        <v>Valid</v>
      </c>
      <c r="N232" s="3">
        <f>YEAR(Orders[[#This Row],[OrderDate]])</f>
        <v>2024</v>
      </c>
      <c r="O232">
        <f>MONTH(Orders[[#This Row],[OrderDate]])</f>
        <v>2</v>
      </c>
    </row>
    <row r="233" spans="1:15" x14ac:dyDescent="0.4">
      <c r="A233" t="s">
        <v>1034</v>
      </c>
      <c r="B233" t="s">
        <v>558</v>
      </c>
      <c r="C233" s="7">
        <v>45368</v>
      </c>
      <c r="D233">
        <f>SUMIFS(OrderDetails[Quantity],OrderDetails[OrderId],Orders[[#This Row],[OrderId]])</f>
        <v>4</v>
      </c>
      <c r="E233" s="2">
        <f>SUMIFS(OrderDetails[TotalPrice],OrderDetails[OrderId],Orders[[#This Row],[OrderId]])</f>
        <v>209.95999999999998</v>
      </c>
      <c r="F233" s="2">
        <f>Orders[[#This Row],[Subtotal]]*TaxFee</f>
        <v>16.586839999999999</v>
      </c>
      <c r="G233" s="2">
        <f>Orders[[#This Row],[Subtotal]]*IF(Orders[[#This Row],[Subtotal]]&gt;75,0,ShipFee)</f>
        <v>0</v>
      </c>
      <c r="H233" s="2">
        <f>Orders[[#This Row],[Subtotal]]*IF(Orders[[#This Row],[Subtotal]]&gt;140,0.07,0)</f>
        <v>14.6972</v>
      </c>
      <c r="I233" s="2">
        <f>Orders[[#This Row],[Subtotal]]+Orders[[#This Row],[TaxFee]]+Orders[[#This Row],[ShipFee]]-Orders[[#This Row],[Discount]]</f>
        <v>211.84963999999997</v>
      </c>
      <c r="J233" t="s">
        <v>1852</v>
      </c>
      <c r="K233" t="s">
        <v>1546</v>
      </c>
      <c r="L233" s="2" t="str">
        <f>INDEX(ShipAddress[AddressId],MATCH(Orders[[#This Row],[CusId]],ShipAddress[CusId],0))</f>
        <v>A-050</v>
      </c>
      <c r="M233" s="2" t="str" cm="1">
        <f t="array" ref="M233">IF((MATCH(Orders[[#This Row],[AddressId]],
_xlfn._xlws.FILTER(ShipAddress[AddressId],ShipAddress[CusId]=Orders[[#This Row],[CusId]], "No Address, Invalid Customer"),0))=1,
"Valid","Invalid")</f>
        <v>Valid</v>
      </c>
      <c r="N233" s="3">
        <f>YEAR(Orders[[#This Row],[OrderDate]])</f>
        <v>2024</v>
      </c>
      <c r="O233">
        <f>MONTH(Orders[[#This Row],[OrderDate]])</f>
        <v>3</v>
      </c>
    </row>
    <row r="234" spans="1:15" x14ac:dyDescent="0.4">
      <c r="A234" t="s">
        <v>1035</v>
      </c>
      <c r="B234" t="s">
        <v>527</v>
      </c>
      <c r="C234" s="7">
        <v>45173</v>
      </c>
      <c r="D234">
        <f>SUMIFS(OrderDetails[Quantity],OrderDetails[OrderId],Orders[[#This Row],[OrderId]])</f>
        <v>1</v>
      </c>
      <c r="E234" s="2">
        <f>SUMIFS(OrderDetails[TotalPrice],OrderDetails[OrderId],Orders[[#This Row],[OrderId]])</f>
        <v>29.99</v>
      </c>
      <c r="F234" s="2">
        <f>Orders[[#This Row],[Subtotal]]*TaxFee</f>
        <v>2.3692099999999998</v>
      </c>
      <c r="G234" s="2">
        <f>Orders[[#This Row],[Subtotal]]*IF(Orders[[#This Row],[Subtotal]]&gt;75,0,ShipFee)</f>
        <v>4.6784400000000002</v>
      </c>
      <c r="H234" s="2">
        <f>Orders[[#This Row],[Subtotal]]*IF(Orders[[#This Row],[Subtotal]]&gt;140,0.07,0)</f>
        <v>0</v>
      </c>
      <c r="I234" s="2">
        <f>Orders[[#This Row],[Subtotal]]+Orders[[#This Row],[TaxFee]]+Orders[[#This Row],[ShipFee]]-Orders[[#This Row],[Discount]]</f>
        <v>37.037649999999999</v>
      </c>
      <c r="J234" t="s">
        <v>1777</v>
      </c>
      <c r="K234" t="s">
        <v>1541</v>
      </c>
      <c r="L234" s="2" t="str">
        <f>INDEX(ShipAddress[AddressId],MATCH(Orders[[#This Row],[CusId]],ShipAddress[CusId],0))</f>
        <v>A-018</v>
      </c>
      <c r="M234" s="2" t="str" cm="1">
        <f t="array" ref="M234">IF((MATCH(Orders[[#This Row],[AddressId]],
_xlfn._xlws.FILTER(ShipAddress[AddressId],ShipAddress[CusId]=Orders[[#This Row],[CusId]], "No Address, Invalid Customer"),0))=1,
"Valid","Invalid")</f>
        <v>Valid</v>
      </c>
      <c r="N234" s="3">
        <f>YEAR(Orders[[#This Row],[OrderDate]])</f>
        <v>2023</v>
      </c>
      <c r="O234">
        <f>MONTH(Orders[[#This Row],[OrderDate]])</f>
        <v>9</v>
      </c>
    </row>
    <row r="235" spans="1:15" x14ac:dyDescent="0.4">
      <c r="A235" t="s">
        <v>1036</v>
      </c>
      <c r="B235" t="s">
        <v>502</v>
      </c>
      <c r="C235" s="7">
        <v>45245</v>
      </c>
      <c r="D235">
        <f>SUMIFS(OrderDetails[Quantity],OrderDetails[OrderId],Orders[[#This Row],[OrderId]])</f>
        <v>2</v>
      </c>
      <c r="E235" s="2">
        <f>SUMIFS(OrderDetails[TotalPrice],OrderDetails[OrderId],Orders[[#This Row],[OrderId]])</f>
        <v>149.97999999999999</v>
      </c>
      <c r="F235" s="2">
        <f>Orders[[#This Row],[Subtotal]]*TaxFee</f>
        <v>11.848419999999999</v>
      </c>
      <c r="G235" s="2">
        <f>Orders[[#This Row],[Subtotal]]*IF(Orders[[#This Row],[Subtotal]]&gt;75,0,ShipFee)</f>
        <v>0</v>
      </c>
      <c r="H235" s="2">
        <f>Orders[[#This Row],[Subtotal]]*IF(Orders[[#This Row],[Subtotal]]&gt;140,0.07,0)</f>
        <v>10.4986</v>
      </c>
      <c r="I235" s="2">
        <f>Orders[[#This Row],[Subtotal]]+Orders[[#This Row],[TaxFee]]+Orders[[#This Row],[ShipFee]]-Orders[[#This Row],[Discount]]</f>
        <v>151.32981999999998</v>
      </c>
      <c r="J235" t="s">
        <v>1637</v>
      </c>
      <c r="K235" t="s">
        <v>1435</v>
      </c>
      <c r="L235" s="2" t="str">
        <f>INDEX(ShipAddress[AddressId],MATCH(Orders[[#This Row],[CusId]],ShipAddress[CusId],0))</f>
        <v>A-001</v>
      </c>
      <c r="M235" s="2" t="str" cm="1">
        <f t="array" ref="M235">IF((MATCH(Orders[[#This Row],[AddressId]],
_xlfn._xlws.FILTER(ShipAddress[AddressId],ShipAddress[CusId]=Orders[[#This Row],[CusId]], "No Address, Invalid Customer"),0))=1,
"Valid","Invalid")</f>
        <v>Valid</v>
      </c>
      <c r="N235" s="3">
        <f>YEAR(Orders[[#This Row],[OrderDate]])</f>
        <v>2023</v>
      </c>
      <c r="O235">
        <f>MONTH(Orders[[#This Row],[OrderDate]])</f>
        <v>11</v>
      </c>
    </row>
    <row r="236" spans="1:15" x14ac:dyDescent="0.4">
      <c r="A236" t="s">
        <v>1037</v>
      </c>
      <c r="B236" t="s">
        <v>508</v>
      </c>
      <c r="C236" s="7">
        <v>45134</v>
      </c>
      <c r="D236">
        <f>SUMIFS(OrderDetails[Quantity],OrderDetails[OrderId],Orders[[#This Row],[OrderId]])</f>
        <v>1</v>
      </c>
      <c r="E236" s="2">
        <f>SUMIFS(OrderDetails[TotalPrice],OrderDetails[OrderId],Orders[[#This Row],[OrderId]])</f>
        <v>17.989999999999998</v>
      </c>
      <c r="F236" s="2">
        <f>Orders[[#This Row],[Subtotal]]*TaxFee</f>
        <v>1.4212099999999999</v>
      </c>
      <c r="G236" s="2">
        <f>Orders[[#This Row],[Subtotal]]*IF(Orders[[#This Row],[Subtotal]]&gt;75,0,ShipFee)</f>
        <v>2.8064399999999998</v>
      </c>
      <c r="H236" s="2">
        <f>Orders[[#This Row],[Subtotal]]*IF(Orders[[#This Row],[Subtotal]]&gt;140,0.07,0)</f>
        <v>0</v>
      </c>
      <c r="I236" s="2">
        <f>Orders[[#This Row],[Subtotal]]+Orders[[#This Row],[TaxFee]]+Orders[[#This Row],[ShipFee]]-Orders[[#This Row],[Discount]]</f>
        <v>22.217649999999995</v>
      </c>
      <c r="J236" t="s">
        <v>1786</v>
      </c>
      <c r="K236" t="s">
        <v>1503</v>
      </c>
      <c r="L236" s="2" t="str">
        <f>INDEX(ShipAddress[AddressId],MATCH(Orders[[#This Row],[CusId]],ShipAddress[CusId],0))</f>
        <v>A-041</v>
      </c>
      <c r="M236" s="2" t="str" cm="1">
        <f t="array" ref="M236">IF((MATCH(Orders[[#This Row],[AddressId]],
_xlfn._xlws.FILTER(ShipAddress[AddressId],ShipAddress[CusId]=Orders[[#This Row],[CusId]], "No Address, Invalid Customer"),0))=1,
"Valid","Invalid")</f>
        <v>Valid</v>
      </c>
      <c r="N236" s="3">
        <f>YEAR(Orders[[#This Row],[OrderDate]])</f>
        <v>2023</v>
      </c>
      <c r="O236">
        <f>MONTH(Orders[[#This Row],[OrderDate]])</f>
        <v>7</v>
      </c>
    </row>
    <row r="237" spans="1:15" x14ac:dyDescent="0.4">
      <c r="A237" t="s">
        <v>1038</v>
      </c>
      <c r="B237" t="s">
        <v>536</v>
      </c>
      <c r="C237" s="7">
        <v>45302</v>
      </c>
      <c r="D237">
        <f>SUMIFS(OrderDetails[Quantity],OrderDetails[OrderId],Orders[[#This Row],[OrderId]])</f>
        <v>2</v>
      </c>
      <c r="E237" s="2">
        <f>SUMIFS(OrderDetails[TotalPrice],OrderDetails[OrderId],Orders[[#This Row],[OrderId]])</f>
        <v>79.98</v>
      </c>
      <c r="F237" s="2">
        <f>Orders[[#This Row],[Subtotal]]*TaxFee</f>
        <v>6.3184200000000006</v>
      </c>
      <c r="G237" s="2">
        <f>Orders[[#This Row],[Subtotal]]*IF(Orders[[#This Row],[Subtotal]]&gt;75,0,ShipFee)</f>
        <v>0</v>
      </c>
      <c r="H237" s="2">
        <f>Orders[[#This Row],[Subtotal]]*IF(Orders[[#This Row],[Subtotal]]&gt;140,0.07,0)</f>
        <v>0</v>
      </c>
      <c r="I237" s="2">
        <f>Orders[[#This Row],[Subtotal]]+Orders[[#This Row],[TaxFee]]+Orders[[#This Row],[ShipFee]]-Orders[[#This Row],[Discount]]</f>
        <v>86.298420000000007</v>
      </c>
      <c r="J237" t="s">
        <v>1689</v>
      </c>
      <c r="K237" t="s">
        <v>1509</v>
      </c>
      <c r="L237" s="2" t="str">
        <f>INDEX(ShipAddress[AddressId],MATCH(Orders[[#This Row],[CusId]],ShipAddress[CusId],0))</f>
        <v>A-011</v>
      </c>
      <c r="M237" s="2" t="str" cm="1">
        <f t="array" ref="M237">IF((MATCH(Orders[[#This Row],[AddressId]],
_xlfn._xlws.FILTER(ShipAddress[AddressId],ShipAddress[CusId]=Orders[[#This Row],[CusId]], "No Address, Invalid Customer"),0))=1,
"Valid","Invalid")</f>
        <v>Valid</v>
      </c>
      <c r="N237" s="3">
        <f>YEAR(Orders[[#This Row],[OrderDate]])</f>
        <v>2024</v>
      </c>
      <c r="O237">
        <f>MONTH(Orders[[#This Row],[OrderDate]])</f>
        <v>1</v>
      </c>
    </row>
    <row r="238" spans="1:15" x14ac:dyDescent="0.4">
      <c r="A238" t="s">
        <v>1039</v>
      </c>
      <c r="B238" t="s">
        <v>502</v>
      </c>
      <c r="C238" s="7">
        <v>45079</v>
      </c>
      <c r="D238">
        <f>SUMIFS(OrderDetails[Quantity],OrderDetails[OrderId],Orders[[#This Row],[OrderId]])</f>
        <v>2</v>
      </c>
      <c r="E238" s="2">
        <f>SUMIFS(OrderDetails[TotalPrice],OrderDetails[OrderId],Orders[[#This Row],[OrderId]])</f>
        <v>219.98</v>
      </c>
      <c r="F238" s="2">
        <f>Orders[[#This Row],[Subtotal]]*TaxFee</f>
        <v>17.378419999999998</v>
      </c>
      <c r="G238" s="2">
        <f>Orders[[#This Row],[Subtotal]]*IF(Orders[[#This Row],[Subtotal]]&gt;75,0,ShipFee)</f>
        <v>0</v>
      </c>
      <c r="H238" s="2">
        <f>Orders[[#This Row],[Subtotal]]*IF(Orders[[#This Row],[Subtotal]]&gt;140,0.07,0)</f>
        <v>15.3986</v>
      </c>
      <c r="I238" s="2">
        <f>Orders[[#This Row],[Subtotal]]+Orders[[#This Row],[TaxFee]]+Orders[[#This Row],[ShipFee]]-Orders[[#This Row],[Discount]]</f>
        <v>221.95982000000001</v>
      </c>
      <c r="J238" t="s">
        <v>1658</v>
      </c>
      <c r="K238" t="s">
        <v>1514</v>
      </c>
      <c r="L238" s="2" t="str">
        <f>INDEX(ShipAddress[AddressId],MATCH(Orders[[#This Row],[CusId]],ShipAddress[CusId],0))</f>
        <v>A-001</v>
      </c>
      <c r="M238" s="2" t="str" cm="1">
        <f t="array" ref="M238">IF((MATCH(Orders[[#This Row],[AddressId]],
_xlfn._xlws.FILTER(ShipAddress[AddressId],ShipAddress[CusId]=Orders[[#This Row],[CusId]], "No Address, Invalid Customer"),0))=1,
"Valid","Invalid")</f>
        <v>Valid</v>
      </c>
      <c r="N238" s="3">
        <f>YEAR(Orders[[#This Row],[OrderDate]])</f>
        <v>2023</v>
      </c>
      <c r="O238">
        <f>MONTH(Orders[[#This Row],[OrderDate]])</f>
        <v>6</v>
      </c>
    </row>
    <row r="239" spans="1:15" x14ac:dyDescent="0.4">
      <c r="A239" t="s">
        <v>1040</v>
      </c>
      <c r="B239" t="s">
        <v>531</v>
      </c>
      <c r="C239" s="7">
        <v>45369</v>
      </c>
      <c r="D239">
        <f>SUMIFS(OrderDetails[Quantity],OrderDetails[OrderId],Orders[[#This Row],[OrderId]])</f>
        <v>1</v>
      </c>
      <c r="E239" s="2">
        <f>SUMIFS(OrderDetails[TotalPrice],OrderDetails[OrderId],Orders[[#This Row],[OrderId]])</f>
        <v>89.99</v>
      </c>
      <c r="F239" s="2">
        <f>Orders[[#This Row],[Subtotal]]*TaxFee</f>
        <v>7.10921</v>
      </c>
      <c r="G239" s="2">
        <f>Orders[[#This Row],[Subtotal]]*IF(Orders[[#This Row],[Subtotal]]&gt;75,0,ShipFee)</f>
        <v>0</v>
      </c>
      <c r="H239" s="2">
        <f>Orders[[#This Row],[Subtotal]]*IF(Orders[[#This Row],[Subtotal]]&gt;140,0.07,0)</f>
        <v>0</v>
      </c>
      <c r="I239" s="2">
        <f>Orders[[#This Row],[Subtotal]]+Orders[[#This Row],[TaxFee]]+Orders[[#This Row],[ShipFee]]-Orders[[#This Row],[Discount]]</f>
        <v>97.099209999999999</v>
      </c>
      <c r="J239" t="s">
        <v>1675</v>
      </c>
      <c r="K239" t="s">
        <v>1398</v>
      </c>
      <c r="L239" s="2" t="str">
        <f>INDEX(ShipAddress[AddressId],MATCH(Orders[[#This Row],[CusId]],ShipAddress[CusId],0))</f>
        <v>A-083</v>
      </c>
      <c r="M239" s="2" t="str" cm="1">
        <f t="array" ref="M239">IF((MATCH(Orders[[#This Row],[AddressId]],
_xlfn._xlws.FILTER(ShipAddress[AddressId],ShipAddress[CusId]=Orders[[#This Row],[CusId]], "No Address, Invalid Customer"),0))=1,
"Valid","Invalid")</f>
        <v>Valid</v>
      </c>
      <c r="N239" s="3">
        <f>YEAR(Orders[[#This Row],[OrderDate]])</f>
        <v>2024</v>
      </c>
      <c r="O239">
        <f>MONTH(Orders[[#This Row],[OrderDate]])</f>
        <v>3</v>
      </c>
    </row>
    <row r="240" spans="1:15" x14ac:dyDescent="0.4">
      <c r="A240" t="s">
        <v>1041</v>
      </c>
      <c r="B240" t="s">
        <v>537</v>
      </c>
      <c r="C240" s="7">
        <v>45277</v>
      </c>
      <c r="D240">
        <f>SUMIFS(OrderDetails[Quantity],OrderDetails[OrderId],Orders[[#This Row],[OrderId]])</f>
        <v>2</v>
      </c>
      <c r="E240" s="2">
        <f>SUMIFS(OrderDetails[TotalPrice],OrderDetails[OrderId],Orders[[#This Row],[OrderId]])</f>
        <v>59.98</v>
      </c>
      <c r="F240" s="2">
        <f>Orders[[#This Row],[Subtotal]]*TaxFee</f>
        <v>4.7384199999999996</v>
      </c>
      <c r="G240" s="2">
        <f>Orders[[#This Row],[Subtotal]]*IF(Orders[[#This Row],[Subtotal]]&gt;75,0,ShipFee)</f>
        <v>9.3568800000000003</v>
      </c>
      <c r="H240" s="2">
        <f>Orders[[#This Row],[Subtotal]]*IF(Orders[[#This Row],[Subtotal]]&gt;140,0.07,0)</f>
        <v>0</v>
      </c>
      <c r="I240" s="2">
        <f>Orders[[#This Row],[Subtotal]]+Orders[[#This Row],[TaxFee]]+Orders[[#This Row],[ShipFee]]-Orders[[#This Row],[Discount]]</f>
        <v>74.075299999999999</v>
      </c>
      <c r="J240" t="s">
        <v>1633</v>
      </c>
      <c r="K240" t="s">
        <v>1581</v>
      </c>
      <c r="L240" s="2" t="str">
        <f>INDEX(ShipAddress[AddressId],MATCH(Orders[[#This Row],[CusId]],ShipAddress[CusId],0))</f>
        <v>A-076</v>
      </c>
      <c r="M240" s="2" t="str" cm="1">
        <f t="array" ref="M240">IF((MATCH(Orders[[#This Row],[AddressId]],
_xlfn._xlws.FILTER(ShipAddress[AddressId],ShipAddress[CusId]=Orders[[#This Row],[CusId]], "No Address, Invalid Customer"),0))=1,
"Valid","Invalid")</f>
        <v>Valid</v>
      </c>
      <c r="N240" s="3">
        <f>YEAR(Orders[[#This Row],[OrderDate]])</f>
        <v>2023</v>
      </c>
      <c r="O240">
        <f>MONTH(Orders[[#This Row],[OrderDate]])</f>
        <v>12</v>
      </c>
    </row>
    <row r="241" spans="1:15" x14ac:dyDescent="0.4">
      <c r="A241" t="s">
        <v>1042</v>
      </c>
      <c r="B241" t="s">
        <v>558</v>
      </c>
      <c r="C241" s="7">
        <v>45329</v>
      </c>
      <c r="D241">
        <f>SUMIFS(OrderDetails[Quantity],OrderDetails[OrderId],Orders[[#This Row],[OrderId]])</f>
        <v>1</v>
      </c>
      <c r="E241" s="2">
        <f>SUMIFS(OrderDetails[TotalPrice],OrderDetails[OrderId],Orders[[#This Row],[OrderId]])</f>
        <v>22.99</v>
      </c>
      <c r="F241" s="2">
        <f>Orders[[#This Row],[Subtotal]]*TaxFee</f>
        <v>1.8162099999999999</v>
      </c>
      <c r="G241" s="2">
        <f>Orders[[#This Row],[Subtotal]]*IF(Orders[[#This Row],[Subtotal]]&gt;75,0,ShipFee)</f>
        <v>3.5864399999999996</v>
      </c>
      <c r="H241" s="2">
        <f>Orders[[#This Row],[Subtotal]]*IF(Orders[[#This Row],[Subtotal]]&gt;140,0.07,0)</f>
        <v>0</v>
      </c>
      <c r="I241" s="2">
        <f>Orders[[#This Row],[Subtotal]]+Orders[[#This Row],[TaxFee]]+Orders[[#This Row],[ShipFee]]-Orders[[#This Row],[Discount]]</f>
        <v>28.39265</v>
      </c>
      <c r="J241" t="s">
        <v>1631</v>
      </c>
      <c r="K241" t="s">
        <v>1469</v>
      </c>
      <c r="L241" s="2" t="str">
        <f>INDEX(ShipAddress[AddressId],MATCH(Orders[[#This Row],[CusId]],ShipAddress[CusId],0))</f>
        <v>A-050</v>
      </c>
      <c r="M241" s="2" t="str" cm="1">
        <f t="array" ref="M241">IF((MATCH(Orders[[#This Row],[AddressId]],
_xlfn._xlws.FILTER(ShipAddress[AddressId],ShipAddress[CusId]=Orders[[#This Row],[CusId]], "No Address, Invalid Customer"),0))=1,
"Valid","Invalid")</f>
        <v>Valid</v>
      </c>
      <c r="N241" s="3">
        <f>YEAR(Orders[[#This Row],[OrderDate]])</f>
        <v>2024</v>
      </c>
      <c r="O241">
        <f>MONTH(Orders[[#This Row],[OrderDate]])</f>
        <v>2</v>
      </c>
    </row>
    <row r="242" spans="1:15" x14ac:dyDescent="0.4">
      <c r="A242" t="s">
        <v>1043</v>
      </c>
      <c r="B242" t="s">
        <v>566</v>
      </c>
      <c r="C242" s="7">
        <v>45165</v>
      </c>
      <c r="D242">
        <f>SUMIFS(OrderDetails[Quantity],OrderDetails[OrderId],Orders[[#This Row],[OrderId]])</f>
        <v>1</v>
      </c>
      <c r="E242" s="2">
        <f>SUMIFS(OrderDetails[TotalPrice],OrderDetails[OrderId],Orders[[#This Row],[OrderId]])</f>
        <v>29.99</v>
      </c>
      <c r="F242" s="2">
        <f>Orders[[#This Row],[Subtotal]]*TaxFee</f>
        <v>2.3692099999999998</v>
      </c>
      <c r="G242" s="2">
        <f>Orders[[#This Row],[Subtotal]]*IF(Orders[[#This Row],[Subtotal]]&gt;75,0,ShipFee)</f>
        <v>4.6784400000000002</v>
      </c>
      <c r="H242" s="2">
        <f>Orders[[#This Row],[Subtotal]]*IF(Orders[[#This Row],[Subtotal]]&gt;140,0.07,0)</f>
        <v>0</v>
      </c>
      <c r="I242" s="2">
        <f>Orders[[#This Row],[Subtotal]]+Orders[[#This Row],[TaxFee]]+Orders[[#This Row],[ShipFee]]-Orders[[#This Row],[Discount]]</f>
        <v>37.037649999999999</v>
      </c>
      <c r="J242" t="s">
        <v>1648</v>
      </c>
      <c r="K242" t="s">
        <v>1448</v>
      </c>
      <c r="L242" s="2" t="str">
        <f>INDEX(ShipAddress[AddressId],MATCH(Orders[[#This Row],[CusId]],ShipAddress[CusId],0))</f>
        <v>A-074</v>
      </c>
      <c r="M242" s="2" t="str" cm="1">
        <f t="array" ref="M242">IF((MATCH(Orders[[#This Row],[AddressId]],
_xlfn._xlws.FILTER(ShipAddress[AddressId],ShipAddress[CusId]=Orders[[#This Row],[CusId]], "No Address, Invalid Customer"),0))=1,
"Valid","Invalid")</f>
        <v>Valid</v>
      </c>
      <c r="N242" s="3">
        <f>YEAR(Orders[[#This Row],[OrderDate]])</f>
        <v>2023</v>
      </c>
      <c r="O242">
        <f>MONTH(Orders[[#This Row],[OrderDate]])</f>
        <v>8</v>
      </c>
    </row>
    <row r="243" spans="1:15" x14ac:dyDescent="0.4">
      <c r="A243" t="s">
        <v>1044</v>
      </c>
      <c r="B243" t="s">
        <v>542</v>
      </c>
      <c r="C243" s="7">
        <v>45406</v>
      </c>
      <c r="D243">
        <f>SUMIFS(OrderDetails[Quantity],OrderDetails[OrderId],Orders[[#This Row],[OrderId]])</f>
        <v>2</v>
      </c>
      <c r="E243" s="2">
        <f>SUMIFS(OrderDetails[TotalPrice],OrderDetails[OrderId],Orders[[#This Row],[OrderId]])</f>
        <v>99.98</v>
      </c>
      <c r="F243" s="2">
        <f>Orders[[#This Row],[Subtotal]]*TaxFee</f>
        <v>7.8984200000000007</v>
      </c>
      <c r="G243" s="2">
        <f>Orders[[#This Row],[Subtotal]]*IF(Orders[[#This Row],[Subtotal]]&gt;75,0,ShipFee)</f>
        <v>0</v>
      </c>
      <c r="H243" s="2">
        <f>Orders[[#This Row],[Subtotal]]*IF(Orders[[#This Row],[Subtotal]]&gt;140,0.07,0)</f>
        <v>0</v>
      </c>
      <c r="I243" s="2">
        <f>Orders[[#This Row],[Subtotal]]+Orders[[#This Row],[TaxFee]]+Orders[[#This Row],[ShipFee]]-Orders[[#This Row],[Discount]]</f>
        <v>107.87842000000001</v>
      </c>
      <c r="J243" t="s">
        <v>1628</v>
      </c>
      <c r="K243" t="s">
        <v>1451</v>
      </c>
      <c r="L243" s="2" t="str">
        <f>INDEX(ShipAddress[AddressId],MATCH(Orders[[#This Row],[CusId]],ShipAddress[CusId],0))</f>
        <v>A-071</v>
      </c>
      <c r="M243" s="2" t="str" cm="1">
        <f t="array" ref="M243">IF((MATCH(Orders[[#This Row],[AddressId]],
_xlfn._xlws.FILTER(ShipAddress[AddressId],ShipAddress[CusId]=Orders[[#This Row],[CusId]], "No Address, Invalid Customer"),0))=1,
"Valid","Invalid")</f>
        <v>Valid</v>
      </c>
      <c r="N243" s="3">
        <f>YEAR(Orders[[#This Row],[OrderDate]])</f>
        <v>2024</v>
      </c>
      <c r="O243">
        <f>MONTH(Orders[[#This Row],[OrderDate]])</f>
        <v>4</v>
      </c>
    </row>
    <row r="244" spans="1:15" x14ac:dyDescent="0.4">
      <c r="A244" t="s">
        <v>1045</v>
      </c>
      <c r="B244" t="s">
        <v>534</v>
      </c>
      <c r="C244" s="7">
        <v>45051</v>
      </c>
      <c r="D244">
        <f>SUMIFS(OrderDetails[Quantity],OrderDetails[OrderId],Orders[[#This Row],[OrderId]])</f>
        <v>3</v>
      </c>
      <c r="E244" s="2">
        <f>SUMIFS(OrderDetails[TotalPrice],OrderDetails[OrderId],Orders[[#This Row],[OrderId]])</f>
        <v>139.97</v>
      </c>
      <c r="F244" s="2">
        <f>Orders[[#This Row],[Subtotal]]*TaxFee</f>
        <v>11.05763</v>
      </c>
      <c r="G244" s="2">
        <f>Orders[[#This Row],[Subtotal]]*IF(Orders[[#This Row],[Subtotal]]&gt;75,0,ShipFee)</f>
        <v>0</v>
      </c>
      <c r="H244" s="2">
        <f>Orders[[#This Row],[Subtotal]]*IF(Orders[[#This Row],[Subtotal]]&gt;140,0.07,0)</f>
        <v>0</v>
      </c>
      <c r="I244" s="2">
        <f>Orders[[#This Row],[Subtotal]]+Orders[[#This Row],[TaxFee]]+Orders[[#This Row],[ShipFee]]-Orders[[#This Row],[Discount]]</f>
        <v>151.02762999999999</v>
      </c>
      <c r="J244" t="s">
        <v>1722</v>
      </c>
      <c r="K244" t="s">
        <v>1429</v>
      </c>
      <c r="L244" s="2" t="str">
        <f>INDEX(ShipAddress[AddressId],MATCH(Orders[[#This Row],[CusId]],ShipAddress[CusId],0))</f>
        <v>A-080</v>
      </c>
      <c r="M244" s="2" t="str" cm="1">
        <f t="array" ref="M244">IF((MATCH(Orders[[#This Row],[AddressId]],
_xlfn._xlws.FILTER(ShipAddress[AddressId],ShipAddress[CusId]=Orders[[#This Row],[CusId]], "No Address, Invalid Customer"),0))=1,
"Valid","Invalid")</f>
        <v>Valid</v>
      </c>
      <c r="N244" s="3">
        <f>YEAR(Orders[[#This Row],[OrderDate]])</f>
        <v>2023</v>
      </c>
      <c r="O244">
        <f>MONTH(Orders[[#This Row],[OrderDate]])</f>
        <v>5</v>
      </c>
    </row>
    <row r="245" spans="1:15" x14ac:dyDescent="0.4">
      <c r="A245" t="s">
        <v>1046</v>
      </c>
      <c r="B245" t="s">
        <v>571</v>
      </c>
      <c r="C245" s="7">
        <v>45182</v>
      </c>
      <c r="D245">
        <f>SUMIFS(OrderDetails[Quantity],OrderDetails[OrderId],Orders[[#This Row],[OrderId]])</f>
        <v>1</v>
      </c>
      <c r="E245" s="2">
        <f>SUMIFS(OrderDetails[TotalPrice],OrderDetails[OrderId],Orders[[#This Row],[OrderId]])</f>
        <v>39.99</v>
      </c>
      <c r="F245" s="2">
        <f>Orders[[#This Row],[Subtotal]]*TaxFee</f>
        <v>3.1592100000000003</v>
      </c>
      <c r="G245" s="2">
        <f>Orders[[#This Row],[Subtotal]]*IF(Orders[[#This Row],[Subtotal]]&gt;75,0,ShipFee)</f>
        <v>6.2384400000000007</v>
      </c>
      <c r="H245" s="2">
        <f>Orders[[#This Row],[Subtotal]]*IF(Orders[[#This Row],[Subtotal]]&gt;140,0.07,0)</f>
        <v>0</v>
      </c>
      <c r="I245" s="2">
        <f>Orders[[#This Row],[Subtotal]]+Orders[[#This Row],[TaxFee]]+Orders[[#This Row],[ShipFee]]-Orders[[#This Row],[Discount]]</f>
        <v>49.387650000000008</v>
      </c>
      <c r="J245" t="s">
        <v>1649</v>
      </c>
      <c r="K245" t="s">
        <v>1606</v>
      </c>
      <c r="L245" s="2" t="str">
        <f>INDEX(ShipAddress[AddressId],MATCH(Orders[[#This Row],[CusId]],ShipAddress[CusId],0))</f>
        <v>A-039</v>
      </c>
      <c r="M245" s="2" t="str" cm="1">
        <f t="array" ref="M245">IF((MATCH(Orders[[#This Row],[AddressId]],
_xlfn._xlws.FILTER(ShipAddress[AddressId],ShipAddress[CusId]=Orders[[#This Row],[CusId]], "No Address, Invalid Customer"),0))=1,
"Valid","Invalid")</f>
        <v>Valid</v>
      </c>
      <c r="N245" s="3">
        <f>YEAR(Orders[[#This Row],[OrderDate]])</f>
        <v>2023</v>
      </c>
      <c r="O245">
        <f>MONTH(Orders[[#This Row],[OrderDate]])</f>
        <v>9</v>
      </c>
    </row>
    <row r="246" spans="1:15" x14ac:dyDescent="0.4">
      <c r="A246" t="s">
        <v>1047</v>
      </c>
      <c r="B246" t="s">
        <v>557</v>
      </c>
      <c r="C246" s="7">
        <v>45239</v>
      </c>
      <c r="D246">
        <f>SUMIFS(OrderDetails[Quantity],OrderDetails[OrderId],Orders[[#This Row],[OrderId]])</f>
        <v>1</v>
      </c>
      <c r="E246" s="2">
        <f>SUMIFS(OrderDetails[TotalPrice],OrderDetails[OrderId],Orders[[#This Row],[OrderId]])</f>
        <v>139.99</v>
      </c>
      <c r="F246" s="2">
        <f>Orders[[#This Row],[Subtotal]]*TaxFee</f>
        <v>11.05921</v>
      </c>
      <c r="G246" s="2">
        <f>Orders[[#This Row],[Subtotal]]*IF(Orders[[#This Row],[Subtotal]]&gt;75,0,ShipFee)</f>
        <v>0</v>
      </c>
      <c r="H246" s="2">
        <f>Orders[[#This Row],[Subtotal]]*IF(Orders[[#This Row],[Subtotal]]&gt;140,0.07,0)</f>
        <v>0</v>
      </c>
      <c r="I246" s="2">
        <f>Orders[[#This Row],[Subtotal]]+Orders[[#This Row],[TaxFee]]+Orders[[#This Row],[ShipFee]]-Orders[[#This Row],[Discount]]</f>
        <v>151.04921000000002</v>
      </c>
      <c r="J246" t="s">
        <v>1833</v>
      </c>
      <c r="K246" t="s">
        <v>1381</v>
      </c>
      <c r="L246" s="2" t="str">
        <f>INDEX(ShipAddress[AddressId],MATCH(Orders[[#This Row],[CusId]],ShipAddress[CusId],0))</f>
        <v>A-047</v>
      </c>
      <c r="M246" s="2" t="str" cm="1">
        <f t="array" ref="M246">IF((MATCH(Orders[[#This Row],[AddressId]],
_xlfn._xlws.FILTER(ShipAddress[AddressId],ShipAddress[CusId]=Orders[[#This Row],[CusId]], "No Address, Invalid Customer"),0))=1,
"Valid","Invalid")</f>
        <v>Valid</v>
      </c>
      <c r="N246" s="3">
        <f>YEAR(Orders[[#This Row],[OrderDate]])</f>
        <v>2023</v>
      </c>
      <c r="O246">
        <f>MONTH(Orders[[#This Row],[OrderDate]])</f>
        <v>11</v>
      </c>
    </row>
    <row r="247" spans="1:15" x14ac:dyDescent="0.4">
      <c r="A247" t="s">
        <v>1048</v>
      </c>
      <c r="B247" t="s">
        <v>521</v>
      </c>
      <c r="C247" s="7">
        <v>45297</v>
      </c>
      <c r="D247">
        <f>SUMIFS(OrderDetails[Quantity],OrderDetails[OrderId],Orders[[#This Row],[OrderId]])</f>
        <v>3</v>
      </c>
      <c r="E247" s="2">
        <f>SUMIFS(OrderDetails[TotalPrice],OrderDetails[OrderId],Orders[[#This Row],[OrderId]])</f>
        <v>89.97</v>
      </c>
      <c r="F247" s="2">
        <f>Orders[[#This Row],[Subtotal]]*TaxFee</f>
        <v>7.1076300000000003</v>
      </c>
      <c r="G247" s="2">
        <f>Orders[[#This Row],[Subtotal]]*IF(Orders[[#This Row],[Subtotal]]&gt;75,0,ShipFee)</f>
        <v>0</v>
      </c>
      <c r="H247" s="2">
        <f>Orders[[#This Row],[Subtotal]]*IF(Orders[[#This Row],[Subtotal]]&gt;140,0.07,0)</f>
        <v>0</v>
      </c>
      <c r="I247" s="2">
        <f>Orders[[#This Row],[Subtotal]]+Orders[[#This Row],[TaxFee]]+Orders[[#This Row],[ShipFee]]-Orders[[#This Row],[Discount]]</f>
        <v>97.077629999999999</v>
      </c>
      <c r="J247" t="s">
        <v>1738</v>
      </c>
      <c r="K247" t="s">
        <v>1505</v>
      </c>
      <c r="L247" s="2" t="str">
        <f>INDEX(ShipAddress[AddressId],MATCH(Orders[[#This Row],[CusId]],ShipAddress[CusId],0))</f>
        <v>A-088</v>
      </c>
      <c r="M247" s="2" t="str" cm="1">
        <f t="array" ref="M247">IF((MATCH(Orders[[#This Row],[AddressId]],
_xlfn._xlws.FILTER(ShipAddress[AddressId],ShipAddress[CusId]=Orders[[#This Row],[CusId]], "No Address, Invalid Customer"),0))=1,
"Valid","Invalid")</f>
        <v>Valid</v>
      </c>
      <c r="N247" s="3">
        <f>YEAR(Orders[[#This Row],[OrderDate]])</f>
        <v>2024</v>
      </c>
      <c r="O247">
        <f>MONTH(Orders[[#This Row],[OrderDate]])</f>
        <v>1</v>
      </c>
    </row>
    <row r="248" spans="1:15" x14ac:dyDescent="0.4">
      <c r="A248" t="s">
        <v>1049</v>
      </c>
      <c r="B248" t="s">
        <v>564</v>
      </c>
      <c r="C248" s="7">
        <v>45136</v>
      </c>
      <c r="D248">
        <f>SUMIFS(OrderDetails[Quantity],OrderDetails[OrderId],Orders[[#This Row],[OrderId]])</f>
        <v>2</v>
      </c>
      <c r="E248" s="2">
        <f>SUMIFS(OrderDetails[TotalPrice],OrderDetails[OrderId],Orders[[#This Row],[OrderId]])</f>
        <v>59.98</v>
      </c>
      <c r="F248" s="2">
        <f>Orders[[#This Row],[Subtotal]]*TaxFee</f>
        <v>4.7384199999999996</v>
      </c>
      <c r="G248" s="2">
        <f>Orders[[#This Row],[Subtotal]]*IF(Orders[[#This Row],[Subtotal]]&gt;75,0,ShipFee)</f>
        <v>9.3568800000000003</v>
      </c>
      <c r="H248" s="2">
        <f>Orders[[#This Row],[Subtotal]]*IF(Orders[[#This Row],[Subtotal]]&gt;140,0.07,0)</f>
        <v>0</v>
      </c>
      <c r="I248" s="2">
        <f>Orders[[#This Row],[Subtotal]]+Orders[[#This Row],[TaxFee]]+Orders[[#This Row],[ShipFee]]-Orders[[#This Row],[Discount]]</f>
        <v>74.075299999999999</v>
      </c>
      <c r="J248" t="s">
        <v>1706</v>
      </c>
      <c r="K248" t="s">
        <v>1423</v>
      </c>
      <c r="L248" s="2" t="str">
        <f>INDEX(ShipAddress[AddressId],MATCH(Orders[[#This Row],[CusId]],ShipAddress[CusId],0))</f>
        <v>A-100</v>
      </c>
      <c r="M248" s="2" t="str" cm="1">
        <f t="array" ref="M248">IF((MATCH(Orders[[#This Row],[AddressId]],
_xlfn._xlws.FILTER(ShipAddress[AddressId],ShipAddress[CusId]=Orders[[#This Row],[CusId]], "No Address, Invalid Customer"),0))=1,
"Valid","Invalid")</f>
        <v>Valid</v>
      </c>
      <c r="N248" s="3">
        <f>YEAR(Orders[[#This Row],[OrderDate]])</f>
        <v>2023</v>
      </c>
      <c r="O248">
        <f>MONTH(Orders[[#This Row],[OrderDate]])</f>
        <v>7</v>
      </c>
    </row>
    <row r="249" spans="1:15" x14ac:dyDescent="0.4">
      <c r="A249" t="s">
        <v>1050</v>
      </c>
      <c r="B249" t="s">
        <v>502</v>
      </c>
      <c r="C249" s="7">
        <v>45359</v>
      </c>
      <c r="D249">
        <f>SUMIFS(OrderDetails[Quantity],OrderDetails[OrderId],Orders[[#This Row],[OrderId]])</f>
        <v>1</v>
      </c>
      <c r="E249" s="2">
        <f>SUMIFS(OrderDetails[TotalPrice],OrderDetails[OrderId],Orders[[#This Row],[OrderId]])</f>
        <v>79.989999999999995</v>
      </c>
      <c r="F249" s="2">
        <f>Orders[[#This Row],[Subtotal]]*TaxFee</f>
        <v>6.31921</v>
      </c>
      <c r="G249" s="2">
        <f>Orders[[#This Row],[Subtotal]]*IF(Orders[[#This Row],[Subtotal]]&gt;75,0,ShipFee)</f>
        <v>0</v>
      </c>
      <c r="H249" s="2">
        <f>Orders[[#This Row],[Subtotal]]*IF(Orders[[#This Row],[Subtotal]]&gt;140,0.07,0)</f>
        <v>0</v>
      </c>
      <c r="I249" s="2">
        <f>Orders[[#This Row],[Subtotal]]+Orders[[#This Row],[TaxFee]]+Orders[[#This Row],[ShipFee]]-Orders[[#This Row],[Discount]]</f>
        <v>86.309209999999993</v>
      </c>
      <c r="J249" t="s">
        <v>1662</v>
      </c>
      <c r="K249" t="s">
        <v>1594</v>
      </c>
      <c r="L249" s="2" t="str">
        <f>INDEX(ShipAddress[AddressId],MATCH(Orders[[#This Row],[CusId]],ShipAddress[CusId],0))</f>
        <v>A-001</v>
      </c>
      <c r="M249" s="2" t="str" cm="1">
        <f t="array" ref="M249">IF((MATCH(Orders[[#This Row],[AddressId]],
_xlfn._xlws.FILTER(ShipAddress[AddressId],ShipAddress[CusId]=Orders[[#This Row],[CusId]], "No Address, Invalid Customer"),0))=1,
"Valid","Invalid")</f>
        <v>Valid</v>
      </c>
      <c r="N249" s="3">
        <f>YEAR(Orders[[#This Row],[OrderDate]])</f>
        <v>2024</v>
      </c>
      <c r="O249">
        <f>MONTH(Orders[[#This Row],[OrderDate]])</f>
        <v>3</v>
      </c>
    </row>
    <row r="250" spans="1:15" x14ac:dyDescent="0.4">
      <c r="A250" t="s">
        <v>1051</v>
      </c>
      <c r="B250" t="s">
        <v>535</v>
      </c>
      <c r="C250" s="7">
        <v>45348</v>
      </c>
      <c r="D250">
        <f>SUMIFS(OrderDetails[Quantity],OrderDetails[OrderId],Orders[[#This Row],[OrderId]])</f>
        <v>1</v>
      </c>
      <c r="E250" s="2">
        <f>SUMIFS(OrderDetails[TotalPrice],OrderDetails[OrderId],Orders[[#This Row],[OrderId]])</f>
        <v>54.99</v>
      </c>
      <c r="F250" s="2">
        <f>Orders[[#This Row],[Subtotal]]*TaxFee</f>
        <v>4.3442100000000003</v>
      </c>
      <c r="G250" s="2">
        <f>Orders[[#This Row],[Subtotal]]*IF(Orders[[#This Row],[Subtotal]]&gt;75,0,ShipFee)</f>
        <v>8.5784400000000005</v>
      </c>
      <c r="H250" s="2">
        <f>Orders[[#This Row],[Subtotal]]*IF(Orders[[#This Row],[Subtotal]]&gt;140,0.07,0)</f>
        <v>0</v>
      </c>
      <c r="I250" s="2">
        <f>Orders[[#This Row],[Subtotal]]+Orders[[#This Row],[TaxFee]]+Orders[[#This Row],[ShipFee]]-Orders[[#This Row],[Discount]]</f>
        <v>67.912649999999999</v>
      </c>
      <c r="J250" t="s">
        <v>1830</v>
      </c>
      <c r="K250" t="s">
        <v>1585</v>
      </c>
      <c r="L250" s="2" t="str">
        <f>INDEX(ShipAddress[AddressId],MATCH(Orders[[#This Row],[CusId]],ShipAddress[CusId],0))</f>
        <v>A-024</v>
      </c>
      <c r="M250" s="2" t="str" cm="1">
        <f t="array" ref="M250">IF((MATCH(Orders[[#This Row],[AddressId]],
_xlfn._xlws.FILTER(ShipAddress[AddressId],ShipAddress[CusId]=Orders[[#This Row],[CusId]], "No Address, Invalid Customer"),0))=1,
"Valid","Invalid")</f>
        <v>Valid</v>
      </c>
      <c r="N250" s="3">
        <f>YEAR(Orders[[#This Row],[OrderDate]])</f>
        <v>2024</v>
      </c>
      <c r="O250">
        <f>MONTH(Orders[[#This Row],[OrderDate]])</f>
        <v>2</v>
      </c>
    </row>
    <row r="251" spans="1:15" x14ac:dyDescent="0.4">
      <c r="A251" t="s">
        <v>1052</v>
      </c>
      <c r="B251" t="s">
        <v>542</v>
      </c>
      <c r="C251" s="7">
        <v>45266</v>
      </c>
      <c r="D251">
        <f>SUMIFS(OrderDetails[Quantity],OrderDetails[OrderId],Orders[[#This Row],[OrderId]])</f>
        <v>1</v>
      </c>
      <c r="E251" s="2">
        <f>SUMIFS(OrderDetails[TotalPrice],OrderDetails[OrderId],Orders[[#This Row],[OrderId]])</f>
        <v>29.99</v>
      </c>
      <c r="F251" s="2">
        <f>Orders[[#This Row],[Subtotal]]*TaxFee</f>
        <v>2.3692099999999998</v>
      </c>
      <c r="G251" s="2">
        <f>Orders[[#This Row],[Subtotal]]*IF(Orders[[#This Row],[Subtotal]]&gt;75,0,ShipFee)</f>
        <v>4.6784400000000002</v>
      </c>
      <c r="H251" s="2">
        <f>Orders[[#This Row],[Subtotal]]*IF(Orders[[#This Row],[Subtotal]]&gt;140,0.07,0)</f>
        <v>0</v>
      </c>
      <c r="I251" s="2">
        <f>Orders[[#This Row],[Subtotal]]+Orders[[#This Row],[TaxFee]]+Orders[[#This Row],[ShipFee]]-Orders[[#This Row],[Discount]]</f>
        <v>37.037649999999999</v>
      </c>
      <c r="J251" t="s">
        <v>1665</v>
      </c>
      <c r="K251" t="s">
        <v>1491</v>
      </c>
      <c r="L251" s="2" t="str">
        <f>INDEX(ShipAddress[AddressId],MATCH(Orders[[#This Row],[CusId]],ShipAddress[CusId],0))</f>
        <v>A-071</v>
      </c>
      <c r="M251" s="2" t="str" cm="1">
        <f t="array" ref="M251">IF((MATCH(Orders[[#This Row],[AddressId]],
_xlfn._xlws.FILTER(ShipAddress[AddressId],ShipAddress[CusId]=Orders[[#This Row],[CusId]], "No Address, Invalid Customer"),0))=1,
"Valid","Invalid")</f>
        <v>Valid</v>
      </c>
      <c r="N251" s="3">
        <f>YEAR(Orders[[#This Row],[OrderDate]])</f>
        <v>2023</v>
      </c>
      <c r="O251">
        <f>MONTH(Orders[[#This Row],[OrderDate]])</f>
        <v>12</v>
      </c>
    </row>
  </sheetData>
  <sortState xmlns:xlrd2="http://schemas.microsoft.com/office/spreadsheetml/2017/richdata2" ref="O9:P257">
    <sortCondition ref="O8:O257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D977-42C9-4041-93BA-2B17FAFF8F9F}">
  <dimension ref="A1:E321"/>
  <sheetViews>
    <sheetView workbookViewId="0">
      <selection activeCell="F1" sqref="F1"/>
    </sheetView>
  </sheetViews>
  <sheetFormatPr defaultRowHeight="14.6" x14ac:dyDescent="0.4"/>
  <cols>
    <col min="1" max="1" width="12" customWidth="1"/>
    <col min="3" max="3" width="10.765625" customWidth="1"/>
    <col min="4" max="4" width="9.921875" customWidth="1"/>
    <col min="5" max="5" width="10.84375" customWidth="1"/>
  </cols>
  <sheetData>
    <row r="1" spans="1:5" x14ac:dyDescent="0.4">
      <c r="A1" t="s">
        <v>15</v>
      </c>
      <c r="B1" t="s">
        <v>5</v>
      </c>
      <c r="C1" t="s">
        <v>16</v>
      </c>
      <c r="D1" t="s">
        <v>17</v>
      </c>
      <c r="E1" t="s">
        <v>18</v>
      </c>
    </row>
    <row r="2" spans="1:5" x14ac:dyDescent="0.4">
      <c r="A2" t="s">
        <v>1053</v>
      </c>
      <c r="B2" s="1" t="s">
        <v>995</v>
      </c>
      <c r="C2" t="s">
        <v>218</v>
      </c>
      <c r="D2" s="3">
        <v>2</v>
      </c>
      <c r="E2" s="2">
        <f>INDEX(Inventory[Price],MATCH(OrderDetails[[#This Row],[ProductId]],Inventory[ProductId],0))*OrderDetails[[#This Row],[Quantity]]</f>
        <v>79.98</v>
      </c>
    </row>
    <row r="3" spans="1:5" x14ac:dyDescent="0.4">
      <c r="A3" t="s">
        <v>1054</v>
      </c>
      <c r="B3" t="s">
        <v>930</v>
      </c>
      <c r="C3" t="s">
        <v>217</v>
      </c>
      <c r="D3" s="3">
        <v>1</v>
      </c>
      <c r="E3" s="2">
        <f>INDEX(Inventory[Price],MATCH(OrderDetails[[#This Row],[ProductId]],Inventory[ProductId],0))*OrderDetails[[#This Row],[Quantity]]</f>
        <v>89.99</v>
      </c>
    </row>
    <row r="4" spans="1:5" x14ac:dyDescent="0.4">
      <c r="A4" t="s">
        <v>1055</v>
      </c>
      <c r="B4" t="s">
        <v>885</v>
      </c>
      <c r="C4" t="s">
        <v>323</v>
      </c>
      <c r="D4" s="3">
        <v>2</v>
      </c>
      <c r="E4" s="2">
        <f>INDEX(Inventory[Price],MATCH(OrderDetails[[#This Row],[ProductId]],Inventory[ProductId],0))*OrderDetails[[#This Row],[Quantity]]</f>
        <v>35.979999999999997</v>
      </c>
    </row>
    <row r="5" spans="1:5" x14ac:dyDescent="0.4">
      <c r="A5" t="s">
        <v>1056</v>
      </c>
      <c r="B5" t="s">
        <v>945</v>
      </c>
      <c r="C5" t="s">
        <v>219</v>
      </c>
      <c r="D5" s="3">
        <v>1</v>
      </c>
      <c r="E5" s="2">
        <f>INDEX(Inventory[Price],MATCH(OrderDetails[[#This Row],[ProductId]],Inventory[ProductId],0))*OrderDetails[[#This Row],[Quantity]]</f>
        <v>39.99</v>
      </c>
    </row>
    <row r="6" spans="1:5" x14ac:dyDescent="0.4">
      <c r="A6" t="s">
        <v>1057</v>
      </c>
      <c r="B6" t="s">
        <v>927</v>
      </c>
      <c r="C6" t="s">
        <v>326</v>
      </c>
      <c r="D6" s="3">
        <v>2</v>
      </c>
      <c r="E6" s="2">
        <f>INDEX(Inventory[Price],MATCH(OrderDetails[[#This Row],[ProductId]],Inventory[ProductId],0))*OrderDetails[[#This Row],[Quantity]]</f>
        <v>179.98</v>
      </c>
    </row>
    <row r="7" spans="1:5" x14ac:dyDescent="0.4">
      <c r="A7" t="s">
        <v>1058</v>
      </c>
      <c r="B7" t="s">
        <v>855</v>
      </c>
      <c r="C7" t="s">
        <v>265</v>
      </c>
      <c r="D7" s="3">
        <v>1</v>
      </c>
      <c r="E7" s="2">
        <f>INDEX(Inventory[Price],MATCH(OrderDetails[[#This Row],[ProductId]],Inventory[ProductId],0))*OrderDetails[[#This Row],[Quantity]]</f>
        <v>14.99</v>
      </c>
    </row>
    <row r="8" spans="1:5" x14ac:dyDescent="0.4">
      <c r="A8" t="s">
        <v>1059</v>
      </c>
      <c r="B8" t="s">
        <v>1036</v>
      </c>
      <c r="C8" t="s">
        <v>228</v>
      </c>
      <c r="D8" s="3">
        <v>1</v>
      </c>
      <c r="E8" s="2">
        <f>INDEX(Inventory[Price],MATCH(OrderDetails[[#This Row],[ProductId]],Inventory[ProductId],0))*OrderDetails[[#This Row],[Quantity]]</f>
        <v>119.99</v>
      </c>
    </row>
    <row r="9" spans="1:5" x14ac:dyDescent="0.4">
      <c r="A9" t="s">
        <v>1060</v>
      </c>
      <c r="B9" t="s">
        <v>904</v>
      </c>
      <c r="C9" t="s">
        <v>202</v>
      </c>
      <c r="D9" s="3">
        <v>2</v>
      </c>
      <c r="E9" s="2">
        <f>INDEX(Inventory[Price],MATCH(OrderDetails[[#This Row],[ProductId]],Inventory[ProductId],0))*OrderDetails[[#This Row],[Quantity]]</f>
        <v>99.98</v>
      </c>
    </row>
    <row r="10" spans="1:5" x14ac:dyDescent="0.4">
      <c r="A10" t="s">
        <v>1061</v>
      </c>
      <c r="B10" t="s">
        <v>821</v>
      </c>
      <c r="C10" t="s">
        <v>261</v>
      </c>
      <c r="D10" s="3">
        <v>1</v>
      </c>
      <c r="E10" s="2">
        <f>INDEX(Inventory[Price],MATCH(OrderDetails[[#This Row],[ProductId]],Inventory[ProductId],0))*OrderDetails[[#This Row],[Quantity]]</f>
        <v>139.99</v>
      </c>
    </row>
    <row r="11" spans="1:5" x14ac:dyDescent="0.4">
      <c r="A11" t="s">
        <v>1062</v>
      </c>
      <c r="B11" t="s">
        <v>902</v>
      </c>
      <c r="C11" t="s">
        <v>324</v>
      </c>
      <c r="D11" s="3">
        <v>1</v>
      </c>
      <c r="E11" s="2">
        <f>INDEX(Inventory[Price],MATCH(OrderDetails[[#This Row],[ProductId]],Inventory[ProductId],0))*OrderDetails[[#This Row],[Quantity]]</f>
        <v>89.99</v>
      </c>
    </row>
    <row r="12" spans="1:5" x14ac:dyDescent="0.4">
      <c r="A12" t="s">
        <v>1063</v>
      </c>
      <c r="B12" t="s">
        <v>1031</v>
      </c>
      <c r="C12" t="s">
        <v>281</v>
      </c>
      <c r="D12" s="3">
        <v>2</v>
      </c>
      <c r="E12" s="2">
        <f>INDEX(Inventory[Price],MATCH(OrderDetails[[#This Row],[ProductId]],Inventory[ProductId],0))*OrderDetails[[#This Row],[Quantity]]</f>
        <v>139.97999999999999</v>
      </c>
    </row>
    <row r="13" spans="1:5" x14ac:dyDescent="0.4">
      <c r="A13" t="s">
        <v>1064</v>
      </c>
      <c r="B13" t="s">
        <v>903</v>
      </c>
      <c r="C13" t="s">
        <v>292</v>
      </c>
      <c r="D13" s="3">
        <v>2</v>
      </c>
      <c r="E13" s="2">
        <f>INDEX(Inventory[Price],MATCH(OrderDetails[[#This Row],[ProductId]],Inventory[ProductId],0))*OrderDetails[[#This Row],[Quantity]]</f>
        <v>45.98</v>
      </c>
    </row>
    <row r="14" spans="1:5" x14ac:dyDescent="0.4">
      <c r="A14" t="s">
        <v>1065</v>
      </c>
      <c r="B14" t="s">
        <v>908</v>
      </c>
      <c r="C14" t="s">
        <v>327</v>
      </c>
      <c r="D14" s="3">
        <v>2</v>
      </c>
      <c r="E14" s="2">
        <f>INDEX(Inventory[Price],MATCH(OrderDetails[[#This Row],[ProductId]],Inventory[ProductId],0))*OrderDetails[[#This Row],[Quantity]]</f>
        <v>159.97999999999999</v>
      </c>
    </row>
    <row r="15" spans="1:5" x14ac:dyDescent="0.4">
      <c r="A15" t="s">
        <v>1066</v>
      </c>
      <c r="B15" t="s">
        <v>987</v>
      </c>
      <c r="C15" t="s">
        <v>293</v>
      </c>
      <c r="D15" s="3">
        <v>1</v>
      </c>
      <c r="E15" s="2">
        <f>INDEX(Inventory[Price],MATCH(OrderDetails[[#This Row],[ProductId]],Inventory[ProductId],0))*OrderDetails[[#This Row],[Quantity]]</f>
        <v>22.99</v>
      </c>
    </row>
    <row r="16" spans="1:5" x14ac:dyDescent="0.4">
      <c r="A16" t="s">
        <v>1067</v>
      </c>
      <c r="B16" t="s">
        <v>991</v>
      </c>
      <c r="C16" t="s">
        <v>251</v>
      </c>
      <c r="D16" s="3">
        <v>2</v>
      </c>
      <c r="E16" s="2">
        <f>INDEX(Inventory[Price],MATCH(OrderDetails[[#This Row],[ProductId]],Inventory[ProductId],0))*OrderDetails[[#This Row],[Quantity]]</f>
        <v>43.98</v>
      </c>
    </row>
    <row r="17" spans="1:5" x14ac:dyDescent="0.4">
      <c r="A17" t="s">
        <v>1068</v>
      </c>
      <c r="B17" t="s">
        <v>970</v>
      </c>
      <c r="C17" t="s">
        <v>307</v>
      </c>
      <c r="D17" s="3">
        <v>1</v>
      </c>
      <c r="E17" s="2">
        <f>INDEX(Inventory[Price],MATCH(OrderDetails[[#This Row],[ProductId]],Inventory[ProductId],0))*OrderDetails[[#This Row],[Quantity]]</f>
        <v>49.99</v>
      </c>
    </row>
    <row r="18" spans="1:5" x14ac:dyDescent="0.4">
      <c r="A18" t="s">
        <v>1069</v>
      </c>
      <c r="B18" t="s">
        <v>912</v>
      </c>
      <c r="C18" t="s">
        <v>316</v>
      </c>
      <c r="D18" s="3">
        <v>1</v>
      </c>
      <c r="E18" s="2">
        <f>INDEX(Inventory[Price],MATCH(OrderDetails[[#This Row],[ProductId]],Inventory[ProductId],0))*OrderDetails[[#This Row],[Quantity]]</f>
        <v>49.99</v>
      </c>
    </row>
    <row r="19" spans="1:5" x14ac:dyDescent="0.4">
      <c r="A19" t="s">
        <v>1070</v>
      </c>
      <c r="B19" t="s">
        <v>943</v>
      </c>
      <c r="C19" t="s">
        <v>235</v>
      </c>
      <c r="D19" s="3">
        <v>2</v>
      </c>
      <c r="E19" s="2">
        <f>INDEX(Inventory[Price],MATCH(OrderDetails[[#This Row],[ProductId]],Inventory[ProductId],0))*OrderDetails[[#This Row],[Quantity]]</f>
        <v>89.98</v>
      </c>
    </row>
    <row r="20" spans="1:5" x14ac:dyDescent="0.4">
      <c r="A20" t="s">
        <v>1071</v>
      </c>
      <c r="B20" t="s">
        <v>857</v>
      </c>
      <c r="C20" t="s">
        <v>336</v>
      </c>
      <c r="D20" s="3">
        <v>2</v>
      </c>
      <c r="E20" s="2">
        <f>INDEX(Inventory[Price],MATCH(OrderDetails[[#This Row],[ProductId]],Inventory[ProductId],0))*OrderDetails[[#This Row],[Quantity]]</f>
        <v>29.98</v>
      </c>
    </row>
    <row r="21" spans="1:5" x14ac:dyDescent="0.4">
      <c r="A21" t="s">
        <v>1072</v>
      </c>
      <c r="B21" t="s">
        <v>816</v>
      </c>
      <c r="C21" t="s">
        <v>334</v>
      </c>
      <c r="D21" s="3">
        <v>1</v>
      </c>
      <c r="E21" s="2">
        <f>INDEX(Inventory[Price],MATCH(OrderDetails[[#This Row],[ProductId]],Inventory[ProductId],0))*OrderDetails[[#This Row],[Quantity]]</f>
        <v>119.99</v>
      </c>
    </row>
    <row r="22" spans="1:5" x14ac:dyDescent="0.4">
      <c r="A22" t="s">
        <v>1073</v>
      </c>
      <c r="B22" t="s">
        <v>884</v>
      </c>
      <c r="C22" t="s">
        <v>286</v>
      </c>
      <c r="D22" s="3">
        <v>2</v>
      </c>
      <c r="E22" s="2">
        <f>INDEX(Inventory[Price],MATCH(OrderDetails[[#This Row],[ProductId]],Inventory[ProductId],0))*OrderDetails[[#This Row],[Quantity]]</f>
        <v>59.98</v>
      </c>
    </row>
    <row r="23" spans="1:5" x14ac:dyDescent="0.4">
      <c r="A23" t="s">
        <v>1074</v>
      </c>
      <c r="B23" t="s">
        <v>808</v>
      </c>
      <c r="C23" t="s">
        <v>247</v>
      </c>
      <c r="D23" s="3">
        <v>1</v>
      </c>
      <c r="E23" s="2">
        <f>INDEX(Inventory[Price],MATCH(OrderDetails[[#This Row],[ProductId]],Inventory[ProductId],0))*OrderDetails[[#This Row],[Quantity]]</f>
        <v>49.99</v>
      </c>
    </row>
    <row r="24" spans="1:5" x14ac:dyDescent="0.4">
      <c r="A24" t="s">
        <v>1075</v>
      </c>
      <c r="B24" t="s">
        <v>852</v>
      </c>
      <c r="C24" t="s">
        <v>204</v>
      </c>
      <c r="D24" s="3">
        <v>2</v>
      </c>
      <c r="E24" s="2">
        <f>INDEX(Inventory[Price],MATCH(OrderDetails[[#This Row],[ProductId]],Inventory[ProductId],0))*OrderDetails[[#This Row],[Quantity]]</f>
        <v>119.98</v>
      </c>
    </row>
    <row r="25" spans="1:5" x14ac:dyDescent="0.4">
      <c r="A25" t="s">
        <v>1076</v>
      </c>
      <c r="B25" t="s">
        <v>814</v>
      </c>
      <c r="C25" t="s">
        <v>304</v>
      </c>
      <c r="D25" s="3">
        <v>1</v>
      </c>
      <c r="E25" s="2">
        <f>INDEX(Inventory[Price],MATCH(OrderDetails[[#This Row],[ProductId]],Inventory[ProductId],0))*OrderDetails[[#This Row],[Quantity]]</f>
        <v>39.99</v>
      </c>
    </row>
    <row r="26" spans="1:5" x14ac:dyDescent="0.4">
      <c r="A26" t="s">
        <v>1077</v>
      </c>
      <c r="B26" t="s">
        <v>990</v>
      </c>
      <c r="C26" t="s">
        <v>301</v>
      </c>
      <c r="D26" s="3">
        <v>2</v>
      </c>
      <c r="E26" s="2">
        <f>INDEX(Inventory[Price],MATCH(OrderDetails[[#This Row],[ProductId]],Inventory[ProductId],0))*OrderDetails[[#This Row],[Quantity]]</f>
        <v>55.98</v>
      </c>
    </row>
    <row r="27" spans="1:5" x14ac:dyDescent="0.4">
      <c r="A27" t="s">
        <v>1078</v>
      </c>
      <c r="B27" t="s">
        <v>1024</v>
      </c>
      <c r="C27" t="s">
        <v>221</v>
      </c>
      <c r="D27" s="3">
        <v>2</v>
      </c>
      <c r="E27" s="2">
        <f>INDEX(Inventory[Price],MATCH(OrderDetails[[#This Row],[ProductId]],Inventory[ProductId],0))*OrderDetails[[#This Row],[Quantity]]</f>
        <v>79.98</v>
      </c>
    </row>
    <row r="28" spans="1:5" x14ac:dyDescent="0.4">
      <c r="A28" t="s">
        <v>1079</v>
      </c>
      <c r="B28" t="s">
        <v>888</v>
      </c>
      <c r="C28" t="s">
        <v>276</v>
      </c>
      <c r="D28" s="3">
        <v>1</v>
      </c>
      <c r="E28" s="2">
        <f>INDEX(Inventory[Price],MATCH(OrderDetails[[#This Row],[ProductId]],Inventory[ProductId],0))*OrderDetails[[#This Row],[Quantity]]</f>
        <v>14.99</v>
      </c>
    </row>
    <row r="29" spans="1:5" x14ac:dyDescent="0.4">
      <c r="A29" t="s">
        <v>1080</v>
      </c>
      <c r="B29" t="s">
        <v>864</v>
      </c>
      <c r="C29" t="s">
        <v>288</v>
      </c>
      <c r="D29" s="3">
        <v>2</v>
      </c>
      <c r="E29" s="2">
        <f>INDEX(Inventory[Price],MATCH(OrderDetails[[#This Row],[ProductId]],Inventory[ProductId],0))*OrderDetails[[#This Row],[Quantity]]</f>
        <v>35.979999999999997</v>
      </c>
    </row>
    <row r="30" spans="1:5" x14ac:dyDescent="0.4">
      <c r="A30" t="s">
        <v>1081</v>
      </c>
      <c r="B30" t="s">
        <v>976</v>
      </c>
      <c r="C30" t="s">
        <v>328</v>
      </c>
      <c r="D30" s="3">
        <v>2</v>
      </c>
      <c r="E30" s="2">
        <f>INDEX(Inventory[Price],MATCH(OrderDetails[[#This Row],[ProductId]],Inventory[ProductId],0))*OrderDetails[[#This Row],[Quantity]]</f>
        <v>159.97999999999999</v>
      </c>
    </row>
    <row r="31" spans="1:5" x14ac:dyDescent="0.4">
      <c r="A31" t="s">
        <v>1082</v>
      </c>
      <c r="B31" t="s">
        <v>850</v>
      </c>
      <c r="C31" t="s">
        <v>340</v>
      </c>
      <c r="D31" s="3">
        <v>2</v>
      </c>
      <c r="E31" s="2">
        <f>INDEX(Inventory[Price],MATCH(OrderDetails[[#This Row],[ProductId]],Inventory[ProductId],0))*OrderDetails[[#This Row],[Quantity]]</f>
        <v>39.979999999999997</v>
      </c>
    </row>
    <row r="32" spans="1:5" x14ac:dyDescent="0.4">
      <c r="A32" t="s">
        <v>1083</v>
      </c>
      <c r="B32" t="s">
        <v>1011</v>
      </c>
      <c r="C32" t="s">
        <v>252</v>
      </c>
      <c r="D32" s="3">
        <v>1</v>
      </c>
      <c r="E32" s="2">
        <f>INDEX(Inventory[Price],MATCH(OrderDetails[[#This Row],[ProductId]],Inventory[ProductId],0))*OrderDetails[[#This Row],[Quantity]]</f>
        <v>99.99</v>
      </c>
    </row>
    <row r="33" spans="1:5" x14ac:dyDescent="0.4">
      <c r="A33" t="s">
        <v>1084</v>
      </c>
      <c r="B33" t="s">
        <v>937</v>
      </c>
      <c r="C33" t="s">
        <v>342</v>
      </c>
      <c r="D33" s="3">
        <v>1</v>
      </c>
      <c r="E33" s="2">
        <f>INDEX(Inventory[Price],MATCH(OrderDetails[[#This Row],[ProductId]],Inventory[ProductId],0))*OrderDetails[[#This Row],[Quantity]]</f>
        <v>39.99</v>
      </c>
    </row>
    <row r="34" spans="1:5" x14ac:dyDescent="0.4">
      <c r="A34" t="s">
        <v>1085</v>
      </c>
      <c r="B34" t="s">
        <v>859</v>
      </c>
      <c r="C34" t="s">
        <v>233</v>
      </c>
      <c r="D34" s="3">
        <v>1</v>
      </c>
      <c r="E34" s="2">
        <f>INDEX(Inventory[Price],MATCH(OrderDetails[[#This Row],[ProductId]],Inventory[ProductId],0))*OrderDetails[[#This Row],[Quantity]]</f>
        <v>79.989999999999995</v>
      </c>
    </row>
    <row r="35" spans="1:5" x14ac:dyDescent="0.4">
      <c r="A35" t="s">
        <v>1086</v>
      </c>
      <c r="B35" t="s">
        <v>1039</v>
      </c>
      <c r="C35" t="s">
        <v>331</v>
      </c>
      <c r="D35" s="3">
        <v>1</v>
      </c>
      <c r="E35" s="2">
        <f>INDEX(Inventory[Price],MATCH(OrderDetails[[#This Row],[ProductId]],Inventory[ProductId],0))*OrderDetails[[#This Row],[Quantity]]</f>
        <v>109.99</v>
      </c>
    </row>
    <row r="36" spans="1:5" x14ac:dyDescent="0.4">
      <c r="A36" t="s">
        <v>1087</v>
      </c>
      <c r="B36" t="s">
        <v>890</v>
      </c>
      <c r="C36" t="s">
        <v>296</v>
      </c>
      <c r="D36" s="3">
        <v>2</v>
      </c>
      <c r="E36" s="2">
        <f>INDEX(Inventory[Price],MATCH(OrderDetails[[#This Row],[ProductId]],Inventory[ProductId],0))*OrderDetails[[#This Row],[Quantity]]</f>
        <v>59.98</v>
      </c>
    </row>
    <row r="37" spans="1:5" x14ac:dyDescent="0.4">
      <c r="A37" t="s">
        <v>1088</v>
      </c>
      <c r="B37" t="s">
        <v>918</v>
      </c>
      <c r="C37" t="s">
        <v>210</v>
      </c>
      <c r="D37" s="3">
        <v>1</v>
      </c>
      <c r="E37" s="2">
        <f>INDEX(Inventory[Price],MATCH(OrderDetails[[#This Row],[ProductId]],Inventory[ProductId],0))*OrderDetails[[#This Row],[Quantity]]</f>
        <v>24.99</v>
      </c>
    </row>
    <row r="38" spans="1:5" x14ac:dyDescent="0.4">
      <c r="A38" t="s">
        <v>1089</v>
      </c>
      <c r="B38" t="s">
        <v>874</v>
      </c>
      <c r="C38" t="s">
        <v>329</v>
      </c>
      <c r="D38" s="3">
        <v>1</v>
      </c>
      <c r="E38" s="2">
        <f>INDEX(Inventory[Price],MATCH(OrderDetails[[#This Row],[ProductId]],Inventory[ProductId],0))*OrderDetails[[#This Row],[Quantity]]</f>
        <v>79.989999999999995</v>
      </c>
    </row>
    <row r="39" spans="1:5" x14ac:dyDescent="0.4">
      <c r="A39" t="s">
        <v>1090</v>
      </c>
      <c r="B39" t="s">
        <v>827</v>
      </c>
      <c r="C39" t="s">
        <v>297</v>
      </c>
      <c r="D39" s="3">
        <v>2</v>
      </c>
      <c r="E39" s="2">
        <f>INDEX(Inventory[Price],MATCH(OrderDetails[[#This Row],[ProductId]],Inventory[ProductId],0))*OrderDetails[[#This Row],[Quantity]]</f>
        <v>179.98</v>
      </c>
    </row>
    <row r="40" spans="1:5" x14ac:dyDescent="0.4">
      <c r="A40" t="s">
        <v>1091</v>
      </c>
      <c r="B40" t="s">
        <v>810</v>
      </c>
      <c r="C40" t="s">
        <v>237</v>
      </c>
      <c r="D40" s="3">
        <v>1</v>
      </c>
      <c r="E40" s="2">
        <f>INDEX(Inventory[Price],MATCH(OrderDetails[[#This Row],[ProductId]],Inventory[ProductId],0))*OrderDetails[[#This Row],[Quantity]]</f>
        <v>39.99</v>
      </c>
    </row>
    <row r="41" spans="1:5" x14ac:dyDescent="0.4">
      <c r="A41" t="s">
        <v>1092</v>
      </c>
      <c r="B41" t="s">
        <v>923</v>
      </c>
      <c r="C41" t="s">
        <v>249</v>
      </c>
      <c r="D41" s="3">
        <v>1</v>
      </c>
      <c r="E41" s="2">
        <f>INDEX(Inventory[Price],MATCH(OrderDetails[[#This Row],[ProductId]],Inventory[ProductId],0))*OrderDetails[[#This Row],[Quantity]]</f>
        <v>21.99</v>
      </c>
    </row>
    <row r="42" spans="1:5" x14ac:dyDescent="0.4">
      <c r="A42" t="s">
        <v>1093</v>
      </c>
      <c r="B42" t="s">
        <v>1034</v>
      </c>
      <c r="C42" t="s">
        <v>313</v>
      </c>
      <c r="D42" s="3">
        <v>2</v>
      </c>
      <c r="E42" s="2">
        <f>INDEX(Inventory[Price],MATCH(OrderDetails[[#This Row],[ProductId]],Inventory[ProductId],0))*OrderDetails[[#This Row],[Quantity]]</f>
        <v>159.97999999999999</v>
      </c>
    </row>
    <row r="43" spans="1:5" x14ac:dyDescent="0.4">
      <c r="A43" t="s">
        <v>1094</v>
      </c>
      <c r="B43" t="s">
        <v>867</v>
      </c>
      <c r="C43" t="s">
        <v>267</v>
      </c>
      <c r="D43" s="3">
        <v>1</v>
      </c>
      <c r="E43" s="2">
        <f>INDEX(Inventory[Price],MATCH(OrderDetails[[#This Row],[ProductId]],Inventory[ProductId],0))*OrderDetails[[#This Row],[Quantity]]</f>
        <v>19.989999999999998</v>
      </c>
    </row>
    <row r="44" spans="1:5" x14ac:dyDescent="0.4">
      <c r="A44" t="s">
        <v>1095</v>
      </c>
      <c r="B44" t="s">
        <v>1007</v>
      </c>
      <c r="C44" t="s">
        <v>231</v>
      </c>
      <c r="D44" s="3">
        <v>1</v>
      </c>
      <c r="E44" s="2">
        <f>INDEX(Inventory[Price],MATCH(OrderDetails[[#This Row],[ProductId]],Inventory[ProductId],0))*OrderDetails[[#This Row],[Quantity]]</f>
        <v>79.989999999999995</v>
      </c>
    </row>
    <row r="45" spans="1:5" x14ac:dyDescent="0.4">
      <c r="A45" t="s">
        <v>1096</v>
      </c>
      <c r="B45" t="s">
        <v>932</v>
      </c>
      <c r="C45" t="s">
        <v>275</v>
      </c>
      <c r="D45" s="3">
        <v>2</v>
      </c>
      <c r="E45" s="2">
        <f>INDEX(Inventory[Price],MATCH(OrderDetails[[#This Row],[ProductId]],Inventory[ProductId],0))*OrderDetails[[#This Row],[Quantity]]</f>
        <v>49.98</v>
      </c>
    </row>
    <row r="46" spans="1:5" x14ac:dyDescent="0.4">
      <c r="A46" t="s">
        <v>1097</v>
      </c>
      <c r="B46" t="s">
        <v>983</v>
      </c>
      <c r="C46" t="s">
        <v>321</v>
      </c>
      <c r="D46" s="3">
        <v>1</v>
      </c>
      <c r="E46" s="2">
        <f>INDEX(Inventory[Price],MATCH(OrderDetails[[#This Row],[ProductId]],Inventory[ProductId],0))*OrderDetails[[#This Row],[Quantity]]</f>
        <v>17.989999999999998</v>
      </c>
    </row>
    <row r="47" spans="1:5" x14ac:dyDescent="0.4">
      <c r="A47" t="s">
        <v>1098</v>
      </c>
      <c r="B47" t="s">
        <v>803</v>
      </c>
      <c r="C47" t="s">
        <v>277</v>
      </c>
      <c r="D47" s="3">
        <v>2</v>
      </c>
      <c r="E47" s="2">
        <f>INDEX(Inventory[Price],MATCH(OrderDetails[[#This Row],[ProductId]],Inventory[ProductId],0))*OrderDetails[[#This Row],[Quantity]]</f>
        <v>29.98</v>
      </c>
    </row>
    <row r="48" spans="1:5" x14ac:dyDescent="0.4">
      <c r="A48" t="s">
        <v>1099</v>
      </c>
      <c r="B48" t="s">
        <v>834</v>
      </c>
      <c r="C48" t="s">
        <v>346</v>
      </c>
      <c r="D48" s="3">
        <v>1</v>
      </c>
      <c r="E48" s="2">
        <f>INDEX(Inventory[Price],MATCH(OrderDetails[[#This Row],[ProductId]],Inventory[ProductId],0))*OrderDetails[[#This Row],[Quantity]]</f>
        <v>79.989999999999995</v>
      </c>
    </row>
    <row r="49" spans="1:5" x14ac:dyDescent="0.4">
      <c r="A49" t="s">
        <v>1100</v>
      </c>
      <c r="B49" t="s">
        <v>944</v>
      </c>
      <c r="C49" t="s">
        <v>306</v>
      </c>
      <c r="D49" s="3">
        <v>2</v>
      </c>
      <c r="E49" s="2">
        <f>INDEX(Inventory[Price],MATCH(OrderDetails[[#This Row],[ProductId]],Inventory[ProductId],0))*OrderDetails[[#This Row],[Quantity]]</f>
        <v>99.98</v>
      </c>
    </row>
    <row r="50" spans="1:5" x14ac:dyDescent="0.4">
      <c r="A50" t="s">
        <v>1101</v>
      </c>
      <c r="B50" t="s">
        <v>1008</v>
      </c>
      <c r="C50" t="s">
        <v>241</v>
      </c>
      <c r="D50" s="3">
        <v>1</v>
      </c>
      <c r="E50" s="2">
        <f>INDEX(Inventory[Price],MATCH(OrderDetails[[#This Row],[ProductId]],Inventory[ProductId],0))*OrderDetails[[#This Row],[Quantity]]</f>
        <v>34.99</v>
      </c>
    </row>
    <row r="51" spans="1:5" x14ac:dyDescent="0.4">
      <c r="A51" t="s">
        <v>1102</v>
      </c>
      <c r="B51" t="s">
        <v>1017</v>
      </c>
      <c r="C51" t="s">
        <v>226</v>
      </c>
      <c r="D51" s="3">
        <v>2</v>
      </c>
      <c r="E51" s="2">
        <f>INDEX(Inventory[Price],MATCH(OrderDetails[[#This Row],[ProductId]],Inventory[ProductId],0))*OrderDetails[[#This Row],[Quantity]]</f>
        <v>69.98</v>
      </c>
    </row>
    <row r="52" spans="1:5" x14ac:dyDescent="0.4">
      <c r="A52" t="s">
        <v>1103</v>
      </c>
      <c r="B52" t="s">
        <v>981</v>
      </c>
      <c r="C52" t="s">
        <v>338</v>
      </c>
      <c r="D52" s="3">
        <v>2</v>
      </c>
      <c r="E52" s="2">
        <f>INDEX(Inventory[Price],MATCH(OrderDetails[[#This Row],[ProductId]],Inventory[ProductId],0))*OrderDetails[[#This Row],[Quantity]]</f>
        <v>29.98</v>
      </c>
    </row>
    <row r="53" spans="1:5" x14ac:dyDescent="0.4">
      <c r="A53" t="s">
        <v>1104</v>
      </c>
      <c r="B53" t="s">
        <v>935</v>
      </c>
      <c r="C53" t="s">
        <v>230</v>
      </c>
      <c r="D53" s="3">
        <v>2</v>
      </c>
      <c r="E53" s="2">
        <f>INDEX(Inventory[Price],MATCH(OrderDetails[[#This Row],[ProductId]],Inventory[ProductId],0))*OrderDetails[[#This Row],[Quantity]]</f>
        <v>239.98</v>
      </c>
    </row>
    <row r="54" spans="1:5" x14ac:dyDescent="0.4">
      <c r="A54" t="s">
        <v>1105</v>
      </c>
      <c r="B54" t="s">
        <v>978</v>
      </c>
      <c r="C54" t="s">
        <v>305</v>
      </c>
      <c r="D54" s="3">
        <v>1</v>
      </c>
      <c r="E54" s="2">
        <f>INDEX(Inventory[Price],MATCH(OrderDetails[[#This Row],[ProductId]],Inventory[ProductId],0))*OrderDetails[[#This Row],[Quantity]]</f>
        <v>39.99</v>
      </c>
    </row>
    <row r="55" spans="1:5" x14ac:dyDescent="0.4">
      <c r="A55" t="s">
        <v>1106</v>
      </c>
      <c r="B55" t="s">
        <v>858</v>
      </c>
      <c r="C55" t="s">
        <v>280</v>
      </c>
      <c r="D55" s="3">
        <v>1</v>
      </c>
      <c r="E55" s="2">
        <f>INDEX(Inventory[Price],MATCH(OrderDetails[[#This Row],[ProductId]],Inventory[ProductId],0))*OrderDetails[[#This Row],[Quantity]]</f>
        <v>69.989999999999995</v>
      </c>
    </row>
    <row r="56" spans="1:5" x14ac:dyDescent="0.4">
      <c r="A56" t="s">
        <v>1107</v>
      </c>
      <c r="B56" t="s">
        <v>1048</v>
      </c>
      <c r="C56" t="s">
        <v>320</v>
      </c>
      <c r="D56" s="3">
        <v>2</v>
      </c>
      <c r="E56" s="2">
        <f>INDEX(Inventory[Price],MATCH(OrderDetails[[#This Row],[ProductId]],Inventory[ProductId],0))*OrderDetails[[#This Row],[Quantity]]</f>
        <v>29.98</v>
      </c>
    </row>
    <row r="57" spans="1:5" x14ac:dyDescent="0.4">
      <c r="A57" t="s">
        <v>1108</v>
      </c>
      <c r="B57" t="s">
        <v>833</v>
      </c>
      <c r="C57" t="s">
        <v>283</v>
      </c>
      <c r="D57" s="3">
        <v>1</v>
      </c>
      <c r="E57" s="2">
        <f>INDEX(Inventory[Price],MATCH(OrderDetails[[#This Row],[ProductId]],Inventory[ProductId],0))*OrderDetails[[#This Row],[Quantity]]</f>
        <v>39.99</v>
      </c>
    </row>
    <row r="58" spans="1:5" x14ac:dyDescent="0.4">
      <c r="A58" t="s">
        <v>1109</v>
      </c>
      <c r="B58" t="s">
        <v>899</v>
      </c>
      <c r="C58" t="s">
        <v>344</v>
      </c>
      <c r="D58" s="3">
        <v>1</v>
      </c>
      <c r="E58" s="2">
        <f>INDEX(Inventory[Price],MATCH(OrderDetails[[#This Row],[ProductId]],Inventory[ProductId],0))*OrderDetails[[#This Row],[Quantity]]</f>
        <v>39.99</v>
      </c>
    </row>
    <row r="59" spans="1:5" x14ac:dyDescent="0.4">
      <c r="A59" t="s">
        <v>1110</v>
      </c>
      <c r="B59" t="s">
        <v>851</v>
      </c>
      <c r="C59" t="s">
        <v>271</v>
      </c>
      <c r="D59" s="3">
        <v>2</v>
      </c>
      <c r="E59" s="2">
        <f>INDEX(Inventory[Price],MATCH(OrderDetails[[#This Row],[ProductId]],Inventory[ProductId],0))*OrderDetails[[#This Row],[Quantity]]</f>
        <v>89.98</v>
      </c>
    </row>
    <row r="60" spans="1:5" x14ac:dyDescent="0.4">
      <c r="A60" t="s">
        <v>1111</v>
      </c>
      <c r="B60" t="s">
        <v>898</v>
      </c>
      <c r="C60" t="s">
        <v>240</v>
      </c>
      <c r="D60" s="3">
        <v>2</v>
      </c>
      <c r="E60" s="2">
        <f>INDEX(Inventory[Price],MATCH(OrderDetails[[#This Row],[ProductId]],Inventory[ProductId],0))*OrderDetails[[#This Row],[Quantity]]</f>
        <v>69.98</v>
      </c>
    </row>
    <row r="61" spans="1:5" x14ac:dyDescent="0.4">
      <c r="A61" t="s">
        <v>1112</v>
      </c>
      <c r="B61" t="s">
        <v>997</v>
      </c>
      <c r="C61" t="s">
        <v>220</v>
      </c>
      <c r="D61" s="3">
        <v>1</v>
      </c>
      <c r="E61" s="2">
        <f>INDEX(Inventory[Price],MATCH(OrderDetails[[#This Row],[ProductId]],Inventory[ProductId],0))*OrderDetails[[#This Row],[Quantity]]</f>
        <v>39.99</v>
      </c>
    </row>
    <row r="62" spans="1:5" x14ac:dyDescent="0.4">
      <c r="A62" t="s">
        <v>1113</v>
      </c>
      <c r="B62" t="s">
        <v>962</v>
      </c>
      <c r="C62" t="s">
        <v>291</v>
      </c>
      <c r="D62" s="3">
        <v>2</v>
      </c>
      <c r="E62" s="2">
        <f>INDEX(Inventory[Price],MATCH(OrderDetails[[#This Row],[ProductId]],Inventory[ProductId],0))*OrderDetails[[#This Row],[Quantity]]</f>
        <v>45.98</v>
      </c>
    </row>
    <row r="63" spans="1:5" x14ac:dyDescent="0.4">
      <c r="A63" t="s">
        <v>1114</v>
      </c>
      <c r="B63" t="s">
        <v>826</v>
      </c>
      <c r="C63" t="s">
        <v>308</v>
      </c>
      <c r="D63" s="3">
        <v>2</v>
      </c>
      <c r="E63" s="2">
        <f>INDEX(Inventory[Price],MATCH(OrderDetails[[#This Row],[ProductId]],Inventory[ProductId],0))*OrderDetails[[#This Row],[Quantity]]</f>
        <v>99.98</v>
      </c>
    </row>
    <row r="64" spans="1:5" x14ac:dyDescent="0.4">
      <c r="A64" t="s">
        <v>1115</v>
      </c>
      <c r="B64" t="s">
        <v>1023</v>
      </c>
      <c r="C64" t="s">
        <v>345</v>
      </c>
      <c r="D64" s="3">
        <v>1</v>
      </c>
      <c r="E64" s="2">
        <f>INDEX(Inventory[Price],MATCH(OrderDetails[[#This Row],[ProductId]],Inventory[ProductId],0))*OrderDetails[[#This Row],[Quantity]]</f>
        <v>79.989999999999995</v>
      </c>
    </row>
    <row r="65" spans="1:5" x14ac:dyDescent="0.4">
      <c r="A65" t="s">
        <v>1116</v>
      </c>
      <c r="B65" t="s">
        <v>901</v>
      </c>
      <c r="C65" t="s">
        <v>264</v>
      </c>
      <c r="D65" s="3">
        <v>1</v>
      </c>
      <c r="E65" s="2">
        <f>INDEX(Inventory[Price],MATCH(OrderDetails[[#This Row],[ProductId]],Inventory[ProductId],0))*OrderDetails[[#This Row],[Quantity]]</f>
        <v>14.99</v>
      </c>
    </row>
    <row r="66" spans="1:5" x14ac:dyDescent="0.4">
      <c r="A66" t="s">
        <v>1117</v>
      </c>
      <c r="B66" t="s">
        <v>1026</v>
      </c>
      <c r="C66" t="s">
        <v>312</v>
      </c>
      <c r="D66" s="3">
        <v>1</v>
      </c>
      <c r="E66" s="2">
        <f>INDEX(Inventory[Price],MATCH(OrderDetails[[#This Row],[ProductId]],Inventory[ProductId],0))*OrderDetails[[#This Row],[Quantity]]</f>
        <v>79.989999999999995</v>
      </c>
    </row>
    <row r="67" spans="1:5" x14ac:dyDescent="0.4">
      <c r="A67" t="s">
        <v>1118</v>
      </c>
      <c r="B67" t="s">
        <v>1045</v>
      </c>
      <c r="C67" t="s">
        <v>234</v>
      </c>
      <c r="D67" s="3">
        <v>2</v>
      </c>
      <c r="E67" s="2">
        <f>INDEX(Inventory[Price],MATCH(OrderDetails[[#This Row],[ProductId]],Inventory[ProductId],0))*OrderDetails[[#This Row],[Quantity]]</f>
        <v>89.98</v>
      </c>
    </row>
    <row r="68" spans="1:5" x14ac:dyDescent="0.4">
      <c r="A68" t="s">
        <v>1119</v>
      </c>
      <c r="B68" t="s">
        <v>870</v>
      </c>
      <c r="C68" t="s">
        <v>242</v>
      </c>
      <c r="D68" s="3">
        <v>2</v>
      </c>
      <c r="E68" s="2">
        <f>INDEX(Inventory[Price],MATCH(OrderDetails[[#This Row],[ProductId]],Inventory[ProductId],0))*OrderDetails[[#This Row],[Quantity]]</f>
        <v>69.98</v>
      </c>
    </row>
    <row r="69" spans="1:5" x14ac:dyDescent="0.4">
      <c r="A69" t="s">
        <v>1120</v>
      </c>
      <c r="B69" t="s">
        <v>895</v>
      </c>
      <c r="C69" t="s">
        <v>254</v>
      </c>
      <c r="D69" s="3">
        <v>1</v>
      </c>
      <c r="E69" s="2">
        <f>INDEX(Inventory[Price],MATCH(OrderDetails[[#This Row],[ProductId]],Inventory[ProductId],0))*OrderDetails[[#This Row],[Quantity]]</f>
        <v>99.99</v>
      </c>
    </row>
    <row r="70" spans="1:5" x14ac:dyDescent="0.4">
      <c r="A70" t="s">
        <v>1121</v>
      </c>
      <c r="B70" t="s">
        <v>1033</v>
      </c>
      <c r="C70" t="s">
        <v>232</v>
      </c>
      <c r="D70" s="3">
        <v>1</v>
      </c>
      <c r="E70" s="2">
        <f>INDEX(Inventory[Price],MATCH(OrderDetails[[#This Row],[ProductId]],Inventory[ProductId],0))*OrderDetails[[#This Row],[Quantity]]</f>
        <v>79.989999999999995</v>
      </c>
    </row>
    <row r="71" spans="1:5" x14ac:dyDescent="0.4">
      <c r="A71" t="s">
        <v>1122</v>
      </c>
      <c r="B71" t="s">
        <v>866</v>
      </c>
      <c r="C71" t="s">
        <v>335</v>
      </c>
      <c r="D71" s="3">
        <v>1</v>
      </c>
      <c r="E71" s="2">
        <f>INDEX(Inventory[Price],MATCH(OrderDetails[[#This Row],[ProductId]],Inventory[ProductId],0))*OrderDetails[[#This Row],[Quantity]]</f>
        <v>119.99</v>
      </c>
    </row>
    <row r="72" spans="1:5" x14ac:dyDescent="0.4">
      <c r="A72" t="s">
        <v>1123</v>
      </c>
      <c r="B72" t="s">
        <v>942</v>
      </c>
      <c r="C72" t="s">
        <v>322</v>
      </c>
      <c r="D72" s="3">
        <v>1</v>
      </c>
      <c r="E72" s="2">
        <f>INDEX(Inventory[Price],MATCH(OrderDetails[[#This Row],[ProductId]],Inventory[ProductId],0))*OrderDetails[[#This Row],[Quantity]]</f>
        <v>17.989999999999998</v>
      </c>
    </row>
    <row r="73" spans="1:5" x14ac:dyDescent="0.4">
      <c r="A73" t="s">
        <v>1124</v>
      </c>
      <c r="B73" t="s">
        <v>872</v>
      </c>
      <c r="C73" t="s">
        <v>285</v>
      </c>
      <c r="D73" s="3">
        <v>1</v>
      </c>
      <c r="E73" s="2">
        <f>INDEX(Inventory[Price],MATCH(OrderDetails[[#This Row],[ProductId]],Inventory[ProductId],0))*OrderDetails[[#This Row],[Quantity]]</f>
        <v>29.99</v>
      </c>
    </row>
    <row r="74" spans="1:5" x14ac:dyDescent="0.4">
      <c r="A74" t="s">
        <v>1125</v>
      </c>
      <c r="B74" t="s">
        <v>949</v>
      </c>
      <c r="C74" t="s">
        <v>300</v>
      </c>
      <c r="D74" s="3">
        <v>1</v>
      </c>
      <c r="E74" s="2">
        <f>INDEX(Inventory[Price],MATCH(OrderDetails[[#This Row],[ProductId]],Inventory[ProductId],0))*OrderDetails[[#This Row],[Quantity]]</f>
        <v>27.99</v>
      </c>
    </row>
    <row r="75" spans="1:5" x14ac:dyDescent="0.4">
      <c r="A75" t="s">
        <v>1126</v>
      </c>
      <c r="B75" t="s">
        <v>865</v>
      </c>
      <c r="C75" t="s">
        <v>310</v>
      </c>
      <c r="D75" s="3">
        <v>2</v>
      </c>
      <c r="E75" s="2">
        <f>INDEX(Inventory[Price],MATCH(OrderDetails[[#This Row],[ProductId]],Inventory[ProductId],0))*OrderDetails[[#This Row],[Quantity]]</f>
        <v>129.97999999999999</v>
      </c>
    </row>
    <row r="76" spans="1:5" x14ac:dyDescent="0.4">
      <c r="A76" t="s">
        <v>1127</v>
      </c>
      <c r="B76" t="s">
        <v>977</v>
      </c>
      <c r="C76" t="s">
        <v>205</v>
      </c>
      <c r="D76" s="3">
        <v>1</v>
      </c>
      <c r="E76" s="2">
        <f>INDEX(Inventory[Price],MATCH(OrderDetails[[#This Row],[ProductId]],Inventory[ProductId],0))*OrderDetails[[#This Row],[Quantity]]</f>
        <v>59.99</v>
      </c>
    </row>
    <row r="77" spans="1:5" x14ac:dyDescent="0.4">
      <c r="A77" t="s">
        <v>1128</v>
      </c>
      <c r="B77" t="s">
        <v>940</v>
      </c>
      <c r="C77" t="s">
        <v>223</v>
      </c>
      <c r="D77" s="3">
        <v>2</v>
      </c>
      <c r="E77" s="2">
        <f>INDEX(Inventory[Price],MATCH(OrderDetails[[#This Row],[ProductId]],Inventory[ProductId],0))*OrderDetails[[#This Row],[Quantity]]</f>
        <v>109.98</v>
      </c>
    </row>
    <row r="78" spans="1:5" x14ac:dyDescent="0.4">
      <c r="A78" t="s">
        <v>1129</v>
      </c>
      <c r="B78" t="s">
        <v>909</v>
      </c>
      <c r="C78" t="s">
        <v>282</v>
      </c>
      <c r="D78" s="3">
        <v>2</v>
      </c>
      <c r="E78" s="2">
        <f>INDEX(Inventory[Price],MATCH(OrderDetails[[#This Row],[ProductId]],Inventory[ProductId],0))*OrderDetails[[#This Row],[Quantity]]</f>
        <v>79.98</v>
      </c>
    </row>
    <row r="79" spans="1:5" x14ac:dyDescent="0.4">
      <c r="A79" t="s">
        <v>1130</v>
      </c>
      <c r="B79" t="s">
        <v>982</v>
      </c>
      <c r="C79" t="s">
        <v>227</v>
      </c>
      <c r="D79" s="3">
        <v>1</v>
      </c>
      <c r="E79" s="2">
        <f>INDEX(Inventory[Price],MATCH(OrderDetails[[#This Row],[ProductId]],Inventory[ProductId],0))*OrderDetails[[#This Row],[Quantity]]</f>
        <v>34.99</v>
      </c>
    </row>
    <row r="80" spans="1:5" x14ac:dyDescent="0.4">
      <c r="A80" t="s">
        <v>1131</v>
      </c>
      <c r="B80" t="s">
        <v>950</v>
      </c>
      <c r="C80" t="s">
        <v>302</v>
      </c>
      <c r="D80" s="3">
        <v>2</v>
      </c>
      <c r="E80" s="2">
        <f>INDEX(Inventory[Price],MATCH(OrderDetails[[#This Row],[ProductId]],Inventory[ProductId],0))*OrderDetails[[#This Row],[Quantity]]</f>
        <v>55.98</v>
      </c>
    </row>
    <row r="81" spans="1:5" x14ac:dyDescent="0.4">
      <c r="A81" t="s">
        <v>1132</v>
      </c>
      <c r="B81" t="s">
        <v>1018</v>
      </c>
      <c r="C81" t="s">
        <v>347</v>
      </c>
      <c r="D81" s="3">
        <v>1</v>
      </c>
      <c r="E81" s="2">
        <f>INDEX(Inventory[Price],MATCH(OrderDetails[[#This Row],[ProductId]],Inventory[ProductId],0))*OrderDetails[[#This Row],[Quantity]]</f>
        <v>79.989999999999995</v>
      </c>
    </row>
    <row r="82" spans="1:5" x14ac:dyDescent="0.4">
      <c r="A82" t="s">
        <v>1133</v>
      </c>
      <c r="B82" t="s">
        <v>877</v>
      </c>
      <c r="C82" t="s">
        <v>260</v>
      </c>
      <c r="D82" s="3">
        <v>1</v>
      </c>
      <c r="E82" s="2">
        <f>INDEX(Inventory[Price],MATCH(OrderDetails[[#This Row],[ProductId]],Inventory[ProductId],0))*OrderDetails[[#This Row],[Quantity]]</f>
        <v>129.99</v>
      </c>
    </row>
    <row r="83" spans="1:5" x14ac:dyDescent="0.4">
      <c r="A83" t="s">
        <v>1134</v>
      </c>
      <c r="B83" t="s">
        <v>1043</v>
      </c>
      <c r="C83" t="s">
        <v>294</v>
      </c>
      <c r="D83" s="3">
        <v>1</v>
      </c>
      <c r="E83" s="2">
        <f>INDEX(Inventory[Price],MATCH(OrderDetails[[#This Row],[ProductId]],Inventory[ProductId],0))*OrderDetails[[#This Row],[Quantity]]</f>
        <v>29.99</v>
      </c>
    </row>
    <row r="84" spans="1:5" x14ac:dyDescent="0.4">
      <c r="A84" t="s">
        <v>1135</v>
      </c>
      <c r="B84" t="s">
        <v>922</v>
      </c>
      <c r="C84" t="s">
        <v>343</v>
      </c>
      <c r="D84" s="3">
        <v>1</v>
      </c>
      <c r="E84" s="2">
        <f>INDEX(Inventory[Price],MATCH(OrderDetails[[#This Row],[ProductId]],Inventory[ProductId],0))*OrderDetails[[#This Row],[Quantity]]</f>
        <v>39.99</v>
      </c>
    </row>
    <row r="85" spans="1:5" x14ac:dyDescent="0.4">
      <c r="A85" t="s">
        <v>1136</v>
      </c>
      <c r="B85" t="s">
        <v>961</v>
      </c>
      <c r="C85" t="s">
        <v>299</v>
      </c>
      <c r="D85" s="3">
        <v>2</v>
      </c>
      <c r="E85" s="2">
        <f>INDEX(Inventory[Price],MATCH(OrderDetails[[#This Row],[ProductId]],Inventory[ProductId],0))*OrderDetails[[#This Row],[Quantity]]</f>
        <v>179.98</v>
      </c>
    </row>
    <row r="86" spans="1:5" x14ac:dyDescent="0.4">
      <c r="A86" t="s">
        <v>1137</v>
      </c>
      <c r="B86" t="s">
        <v>934</v>
      </c>
      <c r="C86" t="s">
        <v>287</v>
      </c>
      <c r="D86" s="3">
        <v>2</v>
      </c>
      <c r="E86" s="2">
        <f>INDEX(Inventory[Price],MATCH(OrderDetails[[#This Row],[ProductId]],Inventory[ProductId],0))*OrderDetails[[#This Row],[Quantity]]</f>
        <v>59.98</v>
      </c>
    </row>
    <row r="87" spans="1:5" x14ac:dyDescent="0.4">
      <c r="A87" t="s">
        <v>1138</v>
      </c>
      <c r="B87" t="s">
        <v>905</v>
      </c>
      <c r="C87" t="s">
        <v>212</v>
      </c>
      <c r="D87" s="3">
        <v>2</v>
      </c>
      <c r="E87" s="2">
        <f>INDEX(Inventory[Price],MATCH(OrderDetails[[#This Row],[ProductId]],Inventory[ProductId],0))*OrderDetails[[#This Row],[Quantity]]</f>
        <v>59.98</v>
      </c>
    </row>
    <row r="88" spans="1:5" x14ac:dyDescent="0.4">
      <c r="A88" t="s">
        <v>1139</v>
      </c>
      <c r="B88" t="s">
        <v>828</v>
      </c>
      <c r="C88" t="s">
        <v>339</v>
      </c>
      <c r="D88" s="3">
        <v>2</v>
      </c>
      <c r="E88" s="2">
        <f>INDEX(Inventory[Price],MATCH(OrderDetails[[#This Row],[ProductId]],Inventory[ProductId],0))*OrderDetails[[#This Row],[Quantity]]</f>
        <v>39.979999999999997</v>
      </c>
    </row>
    <row r="89" spans="1:5" x14ac:dyDescent="0.4">
      <c r="A89" t="s">
        <v>1140</v>
      </c>
      <c r="B89" t="s">
        <v>1032</v>
      </c>
      <c r="C89" t="s">
        <v>333</v>
      </c>
      <c r="D89" s="3">
        <v>1</v>
      </c>
      <c r="E89" s="2">
        <f>INDEX(Inventory[Price],MATCH(OrderDetails[[#This Row],[ProductId]],Inventory[ProductId],0))*OrderDetails[[#This Row],[Quantity]]</f>
        <v>119.99</v>
      </c>
    </row>
    <row r="90" spans="1:5" x14ac:dyDescent="0.4">
      <c r="A90" t="s">
        <v>1141</v>
      </c>
      <c r="B90" t="s">
        <v>818</v>
      </c>
      <c r="C90" t="s">
        <v>216</v>
      </c>
      <c r="D90" s="3">
        <v>1</v>
      </c>
      <c r="E90" s="2">
        <f>INDEX(Inventory[Price],MATCH(OrderDetails[[#This Row],[ProductId]],Inventory[ProductId],0))*OrderDetails[[#This Row],[Quantity]]</f>
        <v>89.99</v>
      </c>
    </row>
    <row r="91" spans="1:5" x14ac:dyDescent="0.4">
      <c r="A91" t="s">
        <v>1142</v>
      </c>
      <c r="B91" t="s">
        <v>1010</v>
      </c>
      <c r="C91" t="s">
        <v>257</v>
      </c>
      <c r="D91" s="3">
        <v>2</v>
      </c>
      <c r="E91" s="2">
        <f>INDEX(Inventory[Price],MATCH(OrderDetails[[#This Row],[ProductId]],Inventory[ProductId],0))*OrderDetails[[#This Row],[Quantity]]</f>
        <v>219.98</v>
      </c>
    </row>
    <row r="92" spans="1:5" x14ac:dyDescent="0.4">
      <c r="A92" t="s">
        <v>1143</v>
      </c>
      <c r="B92" t="s">
        <v>1022</v>
      </c>
      <c r="C92" t="s">
        <v>279</v>
      </c>
      <c r="D92" s="3">
        <v>2</v>
      </c>
      <c r="E92" s="2">
        <f>INDEX(Inventory[Price],MATCH(OrderDetails[[#This Row],[ProductId]],Inventory[ProductId],0))*OrderDetails[[#This Row],[Quantity]]</f>
        <v>139.97999999999999</v>
      </c>
    </row>
    <row r="93" spans="1:5" x14ac:dyDescent="0.4">
      <c r="A93" t="s">
        <v>1144</v>
      </c>
      <c r="B93" t="s">
        <v>924</v>
      </c>
      <c r="C93" t="s">
        <v>298</v>
      </c>
      <c r="D93" s="3">
        <v>1</v>
      </c>
      <c r="E93" s="2">
        <f>INDEX(Inventory[Price],MATCH(OrderDetails[[#This Row],[ProductId]],Inventory[ProductId],0))*OrderDetails[[#This Row],[Quantity]]</f>
        <v>89.99</v>
      </c>
    </row>
    <row r="94" spans="1:5" x14ac:dyDescent="0.4">
      <c r="A94" t="s">
        <v>1145</v>
      </c>
      <c r="B94" t="s">
        <v>869</v>
      </c>
      <c r="C94" t="s">
        <v>258</v>
      </c>
      <c r="D94" s="3">
        <v>1</v>
      </c>
      <c r="E94" s="2">
        <f>INDEX(Inventory[Price],MATCH(OrderDetails[[#This Row],[ProductId]],Inventory[ProductId],0))*OrderDetails[[#This Row],[Quantity]]</f>
        <v>129.99</v>
      </c>
    </row>
    <row r="95" spans="1:5" x14ac:dyDescent="0.4">
      <c r="A95" t="s">
        <v>1146</v>
      </c>
      <c r="B95" t="s">
        <v>1025</v>
      </c>
      <c r="C95" t="s">
        <v>303</v>
      </c>
      <c r="D95" s="3">
        <v>1</v>
      </c>
      <c r="E95" s="2">
        <f>INDEX(Inventory[Price],MATCH(OrderDetails[[#This Row],[ProductId]],Inventory[ProductId],0))*OrderDetails[[#This Row],[Quantity]]</f>
        <v>39.99</v>
      </c>
    </row>
    <row r="96" spans="1:5" x14ac:dyDescent="0.4">
      <c r="A96" t="s">
        <v>1147</v>
      </c>
      <c r="B96" t="s">
        <v>1015</v>
      </c>
      <c r="C96" t="s">
        <v>203</v>
      </c>
      <c r="D96" s="3">
        <v>1</v>
      </c>
      <c r="E96" s="2">
        <f>INDEX(Inventory[Price],MATCH(OrderDetails[[#This Row],[ProductId]],Inventory[ProductId],0))*OrderDetails[[#This Row],[Quantity]]</f>
        <v>59.99</v>
      </c>
    </row>
    <row r="97" spans="1:5" x14ac:dyDescent="0.4">
      <c r="A97" t="s">
        <v>1148</v>
      </c>
      <c r="B97" t="s">
        <v>992</v>
      </c>
      <c r="C97" t="s">
        <v>317</v>
      </c>
      <c r="D97" s="3">
        <v>2</v>
      </c>
      <c r="E97" s="2">
        <f>INDEX(Inventory[Price],MATCH(OrderDetails[[#This Row],[ProductId]],Inventory[ProductId],0))*OrderDetails[[#This Row],[Quantity]]</f>
        <v>99.98</v>
      </c>
    </row>
    <row r="98" spans="1:5" x14ac:dyDescent="0.4">
      <c r="A98" t="s">
        <v>1149</v>
      </c>
      <c r="B98" t="s">
        <v>973</v>
      </c>
      <c r="C98" t="s">
        <v>269</v>
      </c>
      <c r="D98" s="3">
        <v>1</v>
      </c>
      <c r="E98" s="2">
        <f>INDEX(Inventory[Price],MATCH(OrderDetails[[#This Row],[ProductId]],Inventory[ProductId],0))*OrderDetails[[#This Row],[Quantity]]</f>
        <v>19.989999999999998</v>
      </c>
    </row>
    <row r="99" spans="1:5" x14ac:dyDescent="0.4">
      <c r="A99" t="s">
        <v>1150</v>
      </c>
      <c r="B99" t="s">
        <v>868</v>
      </c>
      <c r="C99" t="s">
        <v>315</v>
      </c>
      <c r="D99" s="3">
        <v>1</v>
      </c>
      <c r="E99" s="2">
        <f>INDEX(Inventory[Price],MATCH(OrderDetails[[#This Row],[ProductId]],Inventory[ProductId],0))*OrderDetails[[#This Row],[Quantity]]</f>
        <v>49.99</v>
      </c>
    </row>
    <row r="100" spans="1:5" x14ac:dyDescent="0.4">
      <c r="A100" t="s">
        <v>1151</v>
      </c>
      <c r="B100" t="s">
        <v>956</v>
      </c>
      <c r="C100" t="s">
        <v>268</v>
      </c>
      <c r="D100" s="3">
        <v>1</v>
      </c>
      <c r="E100" s="2">
        <f>INDEX(Inventory[Price],MATCH(OrderDetails[[#This Row],[ProductId]],Inventory[ProductId],0))*OrderDetails[[#This Row],[Quantity]]</f>
        <v>19.989999999999998</v>
      </c>
    </row>
    <row r="101" spans="1:5" x14ac:dyDescent="0.4">
      <c r="A101" t="s">
        <v>1152</v>
      </c>
      <c r="B101" t="s">
        <v>848</v>
      </c>
      <c r="C101" t="s">
        <v>248</v>
      </c>
      <c r="D101" s="3">
        <v>1</v>
      </c>
      <c r="E101" s="2">
        <f>INDEX(Inventory[Price],MATCH(OrderDetails[[#This Row],[ProductId]],Inventory[ProductId],0))*OrderDetails[[#This Row],[Quantity]]</f>
        <v>49.99</v>
      </c>
    </row>
    <row r="102" spans="1:5" x14ac:dyDescent="0.4">
      <c r="A102" t="s">
        <v>1153</v>
      </c>
      <c r="B102" t="s">
        <v>993</v>
      </c>
      <c r="C102" t="s">
        <v>289</v>
      </c>
      <c r="D102" s="3">
        <v>1</v>
      </c>
      <c r="E102" s="2">
        <f>INDEX(Inventory[Price],MATCH(OrderDetails[[#This Row],[ProductId]],Inventory[ProductId],0))*OrderDetails[[#This Row],[Quantity]]</f>
        <v>17.989999999999998</v>
      </c>
    </row>
    <row r="103" spans="1:5" x14ac:dyDescent="0.4">
      <c r="A103" t="s">
        <v>1154</v>
      </c>
      <c r="B103" t="s">
        <v>966</v>
      </c>
      <c r="C103" t="s">
        <v>278</v>
      </c>
      <c r="D103" s="3">
        <v>1</v>
      </c>
      <c r="E103" s="2">
        <f>INDEX(Inventory[Price],MATCH(OrderDetails[[#This Row],[ProductId]],Inventory[ProductId],0))*OrderDetails[[#This Row],[Quantity]]</f>
        <v>14.99</v>
      </c>
    </row>
    <row r="104" spans="1:5" x14ac:dyDescent="0.4">
      <c r="A104" t="s">
        <v>1155</v>
      </c>
      <c r="B104" t="s">
        <v>881</v>
      </c>
      <c r="C104" t="s">
        <v>341</v>
      </c>
      <c r="D104" s="3">
        <v>2</v>
      </c>
      <c r="E104" s="2">
        <f>INDEX(Inventory[Price],MATCH(OrderDetails[[#This Row],[ProductId]],Inventory[ProductId],0))*OrderDetails[[#This Row],[Quantity]]</f>
        <v>39.979999999999997</v>
      </c>
    </row>
    <row r="105" spans="1:5" x14ac:dyDescent="0.4">
      <c r="A105" t="s">
        <v>1156</v>
      </c>
      <c r="B105" t="s">
        <v>946</v>
      </c>
      <c r="C105" t="s">
        <v>250</v>
      </c>
      <c r="D105" s="3">
        <v>2</v>
      </c>
      <c r="E105" s="2">
        <f>INDEX(Inventory[Price],MATCH(OrderDetails[[#This Row],[ProductId]],Inventory[ProductId],0))*OrderDetails[[#This Row],[Quantity]]</f>
        <v>43.98</v>
      </c>
    </row>
    <row r="106" spans="1:5" x14ac:dyDescent="0.4">
      <c r="A106" t="s">
        <v>1157</v>
      </c>
      <c r="B106" t="s">
        <v>844</v>
      </c>
      <c r="C106" t="s">
        <v>259</v>
      </c>
      <c r="D106" s="3">
        <v>1</v>
      </c>
      <c r="E106" s="2">
        <f>INDEX(Inventory[Price],MATCH(OrderDetails[[#This Row],[ProductId]],Inventory[ProductId],0))*OrderDetails[[#This Row],[Quantity]]</f>
        <v>129.99</v>
      </c>
    </row>
    <row r="107" spans="1:5" x14ac:dyDescent="0.4">
      <c r="A107" t="s">
        <v>1158</v>
      </c>
      <c r="B107" t="s">
        <v>893</v>
      </c>
      <c r="C107" t="s">
        <v>200</v>
      </c>
      <c r="D107" s="3">
        <v>1</v>
      </c>
      <c r="E107" s="2">
        <f>INDEX(Inventory[Price],MATCH(OrderDetails[[#This Row],[ProductId]],Inventory[ProductId],0))*OrderDetails[[#This Row],[Quantity]]</f>
        <v>49.99</v>
      </c>
    </row>
    <row r="108" spans="1:5" x14ac:dyDescent="0.4">
      <c r="A108" t="s">
        <v>1159</v>
      </c>
      <c r="B108" t="s">
        <v>1035</v>
      </c>
      <c r="C108" t="s">
        <v>214</v>
      </c>
      <c r="D108" s="3">
        <v>1</v>
      </c>
      <c r="E108" s="2">
        <f>INDEX(Inventory[Price],MATCH(OrderDetails[[#This Row],[ProductId]],Inventory[ProductId],0))*OrderDetails[[#This Row],[Quantity]]</f>
        <v>29.99</v>
      </c>
    </row>
    <row r="109" spans="1:5" x14ac:dyDescent="0.4">
      <c r="A109" t="s">
        <v>1160</v>
      </c>
      <c r="B109" t="s">
        <v>856</v>
      </c>
      <c r="C109" t="s">
        <v>206</v>
      </c>
      <c r="D109" s="3">
        <v>1</v>
      </c>
      <c r="E109" s="2">
        <f>INDEX(Inventory[Price],MATCH(OrderDetails[[#This Row],[ProductId]],Inventory[ProductId],0))*OrderDetails[[#This Row],[Quantity]]</f>
        <v>19.989999999999998</v>
      </c>
    </row>
    <row r="110" spans="1:5" x14ac:dyDescent="0.4">
      <c r="A110" t="s">
        <v>1161</v>
      </c>
      <c r="B110" t="s">
        <v>817</v>
      </c>
      <c r="C110" t="s">
        <v>311</v>
      </c>
      <c r="D110" s="3">
        <v>1</v>
      </c>
      <c r="E110" s="2">
        <f>INDEX(Inventory[Price],MATCH(OrderDetails[[#This Row],[ProductId]],Inventory[ProductId],0))*OrderDetails[[#This Row],[Quantity]]</f>
        <v>64.989999999999995</v>
      </c>
    </row>
    <row r="111" spans="1:5" x14ac:dyDescent="0.4">
      <c r="A111" t="s">
        <v>1162</v>
      </c>
      <c r="B111" t="s">
        <v>941</v>
      </c>
      <c r="C111" t="s">
        <v>256</v>
      </c>
      <c r="D111" s="3">
        <v>2</v>
      </c>
      <c r="E111" s="2">
        <f>INDEX(Inventory[Price],MATCH(OrderDetails[[#This Row],[ProductId]],Inventory[ProductId],0))*OrderDetails[[#This Row],[Quantity]]</f>
        <v>219.98</v>
      </c>
    </row>
    <row r="112" spans="1:5" x14ac:dyDescent="0.4">
      <c r="A112" t="s">
        <v>1163</v>
      </c>
      <c r="B112" t="s">
        <v>1051</v>
      </c>
      <c r="C112" t="s">
        <v>222</v>
      </c>
      <c r="D112" s="3">
        <v>1</v>
      </c>
      <c r="E112" s="2">
        <f>INDEX(Inventory[Price],MATCH(OrderDetails[[#This Row],[ProductId]],Inventory[ProductId],0))*OrderDetails[[#This Row],[Quantity]]</f>
        <v>54.99</v>
      </c>
    </row>
    <row r="113" spans="1:5" x14ac:dyDescent="0.4">
      <c r="A113" t="s">
        <v>1164</v>
      </c>
      <c r="B113" t="s">
        <v>1021</v>
      </c>
      <c r="C113" t="s">
        <v>236</v>
      </c>
      <c r="D113" s="3">
        <v>1</v>
      </c>
      <c r="E113" s="2">
        <f>INDEX(Inventory[Price],MATCH(OrderDetails[[#This Row],[ProductId]],Inventory[ProductId],0))*OrderDetails[[#This Row],[Quantity]]</f>
        <v>44.99</v>
      </c>
    </row>
    <row r="114" spans="1:5" x14ac:dyDescent="0.4">
      <c r="A114" t="s">
        <v>1165</v>
      </c>
      <c r="B114" t="s">
        <v>1014</v>
      </c>
      <c r="C114" t="s">
        <v>262</v>
      </c>
      <c r="D114" s="3">
        <v>2</v>
      </c>
      <c r="E114" s="2">
        <f>INDEX(Inventory[Price],MATCH(OrderDetails[[#This Row],[ProductId]],Inventory[ProductId],0))*OrderDetails[[#This Row],[Quantity]]</f>
        <v>279.98</v>
      </c>
    </row>
    <row r="115" spans="1:5" x14ac:dyDescent="0.4">
      <c r="A115" t="s">
        <v>1166</v>
      </c>
      <c r="B115" t="s">
        <v>861</v>
      </c>
      <c r="C115" t="s">
        <v>284</v>
      </c>
      <c r="D115" s="3">
        <v>2</v>
      </c>
      <c r="E115" s="2">
        <f>INDEX(Inventory[Price],MATCH(OrderDetails[[#This Row],[ProductId]],Inventory[ProductId],0))*OrderDetails[[#This Row],[Quantity]]</f>
        <v>79.98</v>
      </c>
    </row>
    <row r="116" spans="1:5" x14ac:dyDescent="0.4">
      <c r="A116" t="s">
        <v>1167</v>
      </c>
      <c r="B116" t="s">
        <v>1038</v>
      </c>
      <c r="C116" t="s">
        <v>239</v>
      </c>
      <c r="D116" s="3">
        <v>2</v>
      </c>
      <c r="E116" s="2">
        <f>INDEX(Inventory[Price],MATCH(OrderDetails[[#This Row],[ProductId]],Inventory[ProductId],0))*OrderDetails[[#This Row],[Quantity]]</f>
        <v>79.98</v>
      </c>
    </row>
    <row r="117" spans="1:5" x14ac:dyDescent="0.4">
      <c r="A117" t="s">
        <v>1168</v>
      </c>
      <c r="B117" t="s">
        <v>892</v>
      </c>
      <c r="C117" t="s">
        <v>290</v>
      </c>
      <c r="D117" s="3">
        <v>1</v>
      </c>
      <c r="E117" s="2">
        <f>INDEX(Inventory[Price],MATCH(OrderDetails[[#This Row],[ProductId]],Inventory[ProductId],0))*OrderDetails[[#This Row],[Quantity]]</f>
        <v>17.989999999999998</v>
      </c>
    </row>
    <row r="118" spans="1:5" x14ac:dyDescent="0.4">
      <c r="A118" t="s">
        <v>1169</v>
      </c>
      <c r="B118" t="s">
        <v>846</v>
      </c>
      <c r="C118" t="s">
        <v>229</v>
      </c>
      <c r="D118" s="3">
        <v>1</v>
      </c>
      <c r="E118" s="2">
        <f>INDEX(Inventory[Price],MATCH(OrderDetails[[#This Row],[ProductId]],Inventory[ProductId],0))*OrderDetails[[#This Row],[Quantity]]</f>
        <v>119.99</v>
      </c>
    </row>
    <row r="119" spans="1:5" x14ac:dyDescent="0.4">
      <c r="A119" t="s">
        <v>1170</v>
      </c>
      <c r="B119" t="s">
        <v>985</v>
      </c>
      <c r="C119" t="s">
        <v>266</v>
      </c>
      <c r="D119" s="3">
        <v>2</v>
      </c>
      <c r="E119" s="2">
        <f>INDEX(Inventory[Price],MATCH(OrderDetails[[#This Row],[ProductId]],Inventory[ProductId],0))*OrderDetails[[#This Row],[Quantity]]</f>
        <v>29.98</v>
      </c>
    </row>
    <row r="120" spans="1:5" x14ac:dyDescent="0.4">
      <c r="A120" t="s">
        <v>1171</v>
      </c>
      <c r="B120" t="s">
        <v>1004</v>
      </c>
      <c r="C120" t="s">
        <v>319</v>
      </c>
      <c r="D120" s="3">
        <v>2</v>
      </c>
      <c r="E120" s="2">
        <f>INDEX(Inventory[Price],MATCH(OrderDetails[[#This Row],[ProductId]],Inventory[ProductId],0))*OrderDetails[[#This Row],[Quantity]]</f>
        <v>29.98</v>
      </c>
    </row>
    <row r="121" spans="1:5" x14ac:dyDescent="0.4">
      <c r="A121" t="s">
        <v>1172</v>
      </c>
      <c r="B121" t="s">
        <v>954</v>
      </c>
      <c r="C121" t="s">
        <v>263</v>
      </c>
      <c r="D121" s="3">
        <v>2</v>
      </c>
      <c r="E121" s="2">
        <f>INDEX(Inventory[Price],MATCH(OrderDetails[[#This Row],[ProductId]],Inventory[ProductId],0))*OrderDetails[[#This Row],[Quantity]]</f>
        <v>279.98</v>
      </c>
    </row>
    <row r="122" spans="1:5" x14ac:dyDescent="0.4">
      <c r="A122" t="s">
        <v>1173</v>
      </c>
      <c r="B122" t="s">
        <v>894</v>
      </c>
      <c r="C122" t="s">
        <v>325</v>
      </c>
      <c r="D122" s="3">
        <v>2</v>
      </c>
      <c r="E122" s="2">
        <f>INDEX(Inventory[Price],MATCH(OrderDetails[[#This Row],[ProductId]],Inventory[ProductId],0))*OrderDetails[[#This Row],[Quantity]]</f>
        <v>179.98</v>
      </c>
    </row>
    <row r="123" spans="1:5" x14ac:dyDescent="0.4">
      <c r="A123" t="s">
        <v>1174</v>
      </c>
      <c r="B123" t="s">
        <v>825</v>
      </c>
      <c r="C123" t="s">
        <v>208</v>
      </c>
      <c r="D123" s="3">
        <v>2</v>
      </c>
      <c r="E123" s="2">
        <f>INDEX(Inventory[Price],MATCH(OrderDetails[[#This Row],[ProductId]],Inventory[ProductId],0))*OrderDetails[[#This Row],[Quantity]]</f>
        <v>39.979999999999997</v>
      </c>
    </row>
    <row r="124" spans="1:5" x14ac:dyDescent="0.4">
      <c r="A124" t="s">
        <v>1175</v>
      </c>
      <c r="B124" t="s">
        <v>910</v>
      </c>
      <c r="C124" t="s">
        <v>337</v>
      </c>
      <c r="D124" s="3">
        <v>2</v>
      </c>
      <c r="E124" s="2">
        <f>INDEX(Inventory[Price],MATCH(OrderDetails[[#This Row],[ProductId]],Inventory[ProductId],0))*OrderDetails[[#This Row],[Quantity]]</f>
        <v>29.98</v>
      </c>
    </row>
    <row r="125" spans="1:5" x14ac:dyDescent="0.4">
      <c r="A125" t="s">
        <v>1176</v>
      </c>
      <c r="B125" t="s">
        <v>1041</v>
      </c>
      <c r="C125" t="s">
        <v>213</v>
      </c>
      <c r="D125" s="3">
        <v>2</v>
      </c>
      <c r="E125" s="2">
        <f>INDEX(Inventory[Price],MATCH(OrderDetails[[#This Row],[ProductId]],Inventory[ProductId],0))*OrderDetails[[#This Row],[Quantity]]</f>
        <v>59.98</v>
      </c>
    </row>
    <row r="126" spans="1:5" x14ac:dyDescent="0.4">
      <c r="A126" t="s">
        <v>1177</v>
      </c>
      <c r="B126" t="s">
        <v>836</v>
      </c>
      <c r="C126" t="s">
        <v>348</v>
      </c>
      <c r="D126" s="3">
        <v>1</v>
      </c>
      <c r="E126" s="2">
        <f>INDEX(Inventory[Price],MATCH(OrderDetails[[#This Row],[ProductId]],Inventory[ProductId],0))*OrderDetails[[#This Row],[Quantity]]</f>
        <v>21.99</v>
      </c>
    </row>
    <row r="127" spans="1:5" x14ac:dyDescent="0.4">
      <c r="A127" t="s">
        <v>1178</v>
      </c>
      <c r="B127" t="s">
        <v>900</v>
      </c>
      <c r="C127" t="s">
        <v>330</v>
      </c>
      <c r="D127" s="3">
        <v>2</v>
      </c>
      <c r="E127" s="2">
        <f>INDEX(Inventory[Price],MATCH(OrderDetails[[#This Row],[ProductId]],Inventory[ProductId],0))*OrderDetails[[#This Row],[Quantity]]</f>
        <v>219.98</v>
      </c>
    </row>
    <row r="128" spans="1:5" x14ac:dyDescent="0.4">
      <c r="A128" t="s">
        <v>1179</v>
      </c>
      <c r="B128" t="s">
        <v>809</v>
      </c>
      <c r="C128" t="s">
        <v>215</v>
      </c>
      <c r="D128" s="3">
        <v>2</v>
      </c>
      <c r="E128" s="2">
        <f>INDEX(Inventory[Price],MATCH(OrderDetails[[#This Row],[ProductId]],Inventory[ProductId],0))*OrderDetails[[#This Row],[Quantity]]</f>
        <v>179.98</v>
      </c>
    </row>
    <row r="129" spans="1:5" x14ac:dyDescent="0.4">
      <c r="A129" t="s">
        <v>1180</v>
      </c>
      <c r="B129" t="s">
        <v>928</v>
      </c>
      <c r="C129" t="s">
        <v>225</v>
      </c>
      <c r="D129" s="3">
        <v>2</v>
      </c>
      <c r="E129" s="2">
        <f>INDEX(Inventory[Price],MATCH(OrderDetails[[#This Row],[ProductId]],Inventory[ProductId],0))*OrderDetails[[#This Row],[Quantity]]</f>
        <v>69.98</v>
      </c>
    </row>
    <row r="130" spans="1:5" x14ac:dyDescent="0.4">
      <c r="A130" t="s">
        <v>1181</v>
      </c>
      <c r="B130" t="s">
        <v>843</v>
      </c>
      <c r="C130" t="s">
        <v>238</v>
      </c>
      <c r="D130" s="3">
        <v>1</v>
      </c>
      <c r="E130" s="2">
        <f>INDEX(Inventory[Price],MATCH(OrderDetails[[#This Row],[ProductId]],Inventory[ProductId],0))*OrderDetails[[#This Row],[Quantity]]</f>
        <v>39.99</v>
      </c>
    </row>
    <row r="131" spans="1:5" x14ac:dyDescent="0.4">
      <c r="A131" t="s">
        <v>1182</v>
      </c>
      <c r="B131" t="s">
        <v>876</v>
      </c>
      <c r="C131" t="s">
        <v>245</v>
      </c>
      <c r="D131" s="3">
        <v>2</v>
      </c>
      <c r="E131" s="2">
        <f>INDEX(Inventory[Price],MATCH(OrderDetails[[#This Row],[ProductId]],Inventory[ProductId],0))*OrderDetails[[#This Row],[Quantity]]</f>
        <v>119.98</v>
      </c>
    </row>
    <row r="132" spans="1:5" x14ac:dyDescent="0.4">
      <c r="A132" t="s">
        <v>1183</v>
      </c>
      <c r="B132" t="s">
        <v>860</v>
      </c>
      <c r="C132" t="s">
        <v>253</v>
      </c>
      <c r="D132" s="3">
        <v>2</v>
      </c>
      <c r="E132" s="2">
        <f>INDEX(Inventory[Price],MATCH(OrderDetails[[#This Row],[ProductId]],Inventory[ProductId],0))*OrderDetails[[#This Row],[Quantity]]</f>
        <v>199.98</v>
      </c>
    </row>
    <row r="133" spans="1:5" x14ac:dyDescent="0.4">
      <c r="A133" t="s">
        <v>1184</v>
      </c>
      <c r="B133" t="s">
        <v>1013</v>
      </c>
      <c r="C133" t="s">
        <v>332</v>
      </c>
      <c r="D133" s="3">
        <v>2</v>
      </c>
      <c r="E133" s="2">
        <f>INDEX(Inventory[Price],MATCH(OrderDetails[[#This Row],[ProductId]],Inventory[ProductId],0))*OrderDetails[[#This Row],[Quantity]]</f>
        <v>219.98</v>
      </c>
    </row>
    <row r="134" spans="1:5" x14ac:dyDescent="0.4">
      <c r="A134" t="s">
        <v>1185</v>
      </c>
      <c r="B134" t="s">
        <v>939</v>
      </c>
      <c r="C134" t="s">
        <v>246</v>
      </c>
      <c r="D134" s="3">
        <v>1</v>
      </c>
      <c r="E134" s="2">
        <f>INDEX(Inventory[Price],MATCH(OrderDetails[[#This Row],[ProductId]],Inventory[ProductId],0))*OrderDetails[[#This Row],[Quantity]]</f>
        <v>49.99</v>
      </c>
    </row>
    <row r="135" spans="1:5" x14ac:dyDescent="0.4">
      <c r="A135" t="s">
        <v>1186</v>
      </c>
      <c r="B135" t="s">
        <v>1029</v>
      </c>
      <c r="C135" t="s">
        <v>255</v>
      </c>
      <c r="D135" s="3">
        <v>1</v>
      </c>
      <c r="E135" s="2">
        <f>INDEX(Inventory[Price],MATCH(OrderDetails[[#This Row],[ProductId]],Inventory[ProductId],0))*OrderDetails[[#This Row],[Quantity]]</f>
        <v>109.99</v>
      </c>
    </row>
    <row r="136" spans="1:5" x14ac:dyDescent="0.4">
      <c r="A136" t="s">
        <v>1187</v>
      </c>
      <c r="B136" t="s">
        <v>842</v>
      </c>
      <c r="C136" t="s">
        <v>314</v>
      </c>
      <c r="D136" s="3">
        <v>1</v>
      </c>
      <c r="E136" s="2">
        <f>INDEX(Inventory[Price],MATCH(OrderDetails[[#This Row],[ProductId]],Inventory[ProductId],0))*OrderDetails[[#This Row],[Quantity]]</f>
        <v>79.989999999999995</v>
      </c>
    </row>
    <row r="137" spans="1:5" x14ac:dyDescent="0.4">
      <c r="A137" t="s">
        <v>1188</v>
      </c>
      <c r="B137" t="s">
        <v>871</v>
      </c>
      <c r="C137" t="s">
        <v>318</v>
      </c>
      <c r="D137" s="3">
        <v>2</v>
      </c>
      <c r="E137" s="2">
        <f>INDEX(Inventory[Price],MATCH(OrderDetails[[#This Row],[ProductId]],Inventory[ProductId],0))*OrderDetails[[#This Row],[Quantity]]</f>
        <v>29.98</v>
      </c>
    </row>
    <row r="138" spans="1:5" x14ac:dyDescent="0.4">
      <c r="A138" t="s">
        <v>1189</v>
      </c>
      <c r="B138" t="s">
        <v>975</v>
      </c>
      <c r="C138" t="s">
        <v>211</v>
      </c>
      <c r="D138" s="3">
        <v>2</v>
      </c>
      <c r="E138" s="2">
        <f>INDEX(Inventory[Price],MATCH(OrderDetails[[#This Row],[ProductId]],Inventory[ProductId],0))*OrderDetails[[#This Row],[Quantity]]</f>
        <v>49.98</v>
      </c>
    </row>
    <row r="139" spans="1:5" x14ac:dyDescent="0.4">
      <c r="A139" t="s">
        <v>1190</v>
      </c>
      <c r="B139" t="s">
        <v>906</v>
      </c>
      <c r="C139" t="s">
        <v>270</v>
      </c>
      <c r="D139" s="3">
        <v>1</v>
      </c>
      <c r="E139" s="2">
        <f>INDEX(Inventory[Price],MATCH(OrderDetails[[#This Row],[ProductId]],Inventory[ProductId],0))*OrderDetails[[#This Row],[Quantity]]</f>
        <v>44.99</v>
      </c>
    </row>
    <row r="140" spans="1:5" x14ac:dyDescent="0.4">
      <c r="A140" t="s">
        <v>1191</v>
      </c>
      <c r="B140" t="s">
        <v>1000</v>
      </c>
      <c r="C140" t="s">
        <v>224</v>
      </c>
      <c r="D140" s="3">
        <v>1</v>
      </c>
      <c r="E140" s="2">
        <f>INDEX(Inventory[Price],MATCH(OrderDetails[[#This Row],[ProductId]],Inventory[ProductId],0))*OrderDetails[[#This Row],[Quantity]]</f>
        <v>54.99</v>
      </c>
    </row>
    <row r="141" spans="1:5" x14ac:dyDescent="0.4">
      <c r="A141" t="s">
        <v>1192</v>
      </c>
      <c r="B141" t="s">
        <v>863</v>
      </c>
      <c r="C141" t="s">
        <v>243</v>
      </c>
      <c r="D141" s="3">
        <v>1</v>
      </c>
      <c r="E141" s="2">
        <f>INDEX(Inventory[Price],MATCH(OrderDetails[[#This Row],[ProductId]],Inventory[ProductId],0))*OrderDetails[[#This Row],[Quantity]]</f>
        <v>59.99</v>
      </c>
    </row>
    <row r="142" spans="1:5" x14ac:dyDescent="0.4">
      <c r="A142" t="s">
        <v>1193</v>
      </c>
      <c r="B142" t="s">
        <v>824</v>
      </c>
      <c r="C142" t="s">
        <v>273</v>
      </c>
      <c r="D142" s="3">
        <v>2</v>
      </c>
      <c r="E142" s="2">
        <f>INDEX(Inventory[Price],MATCH(OrderDetails[[#This Row],[ProductId]],Inventory[ProductId],0))*OrderDetails[[#This Row],[Quantity]]</f>
        <v>49.98</v>
      </c>
    </row>
    <row r="143" spans="1:5" x14ac:dyDescent="0.4">
      <c r="A143" t="s">
        <v>1194</v>
      </c>
      <c r="B143" t="s">
        <v>958</v>
      </c>
      <c r="C143" t="s">
        <v>274</v>
      </c>
      <c r="D143" s="3">
        <v>2</v>
      </c>
      <c r="E143" s="2">
        <f>INDEX(Inventory[Price],MATCH(OrderDetails[[#This Row],[ProductId]],Inventory[ProductId],0))*OrderDetails[[#This Row],[Quantity]]</f>
        <v>49.98</v>
      </c>
    </row>
    <row r="144" spans="1:5" x14ac:dyDescent="0.4">
      <c r="A144" t="s">
        <v>1195</v>
      </c>
      <c r="B144" t="s">
        <v>1019</v>
      </c>
      <c r="C144" t="s">
        <v>349</v>
      </c>
      <c r="D144" s="3">
        <v>1</v>
      </c>
      <c r="E144" s="2">
        <f>INDEX(Inventory[Price],MATCH(OrderDetails[[#This Row],[ProductId]],Inventory[ProductId],0))*OrderDetails[[#This Row],[Quantity]]</f>
        <v>21.99</v>
      </c>
    </row>
    <row r="145" spans="1:5" x14ac:dyDescent="0.4">
      <c r="A145" t="s">
        <v>1196</v>
      </c>
      <c r="B145" t="s">
        <v>886</v>
      </c>
      <c r="C145" t="s">
        <v>295</v>
      </c>
      <c r="D145" s="3">
        <v>1</v>
      </c>
      <c r="E145" s="2">
        <f>INDEX(Inventory[Price],MATCH(OrderDetails[[#This Row],[ProductId]],Inventory[ProductId],0))*OrderDetails[[#This Row],[Quantity]]</f>
        <v>29.99</v>
      </c>
    </row>
    <row r="146" spans="1:5" x14ac:dyDescent="0.4">
      <c r="A146" t="s">
        <v>1197</v>
      </c>
      <c r="B146" t="s">
        <v>914</v>
      </c>
      <c r="C146" t="s">
        <v>201</v>
      </c>
      <c r="D146" s="3">
        <v>1</v>
      </c>
      <c r="E146" s="2">
        <f>INDEX(Inventory[Price],MATCH(OrderDetails[[#This Row],[ProductId]],Inventory[ProductId],0))*OrderDetails[[#This Row],[Quantity]]</f>
        <v>49.99</v>
      </c>
    </row>
    <row r="147" spans="1:5" x14ac:dyDescent="0.4">
      <c r="A147" t="s">
        <v>1198</v>
      </c>
      <c r="B147" t="s">
        <v>1016</v>
      </c>
      <c r="C147" t="s">
        <v>209</v>
      </c>
      <c r="D147" s="3">
        <v>2</v>
      </c>
      <c r="E147" s="2">
        <f>INDEX(Inventory[Price],MATCH(OrderDetails[[#This Row],[ProductId]],Inventory[ProductId],0))*OrderDetails[[#This Row],[Quantity]]</f>
        <v>49.98</v>
      </c>
    </row>
    <row r="148" spans="1:5" x14ac:dyDescent="0.4">
      <c r="A148" t="s">
        <v>1199</v>
      </c>
      <c r="B148" t="s">
        <v>854</v>
      </c>
      <c r="C148" t="s">
        <v>207</v>
      </c>
      <c r="D148" s="3">
        <v>1</v>
      </c>
      <c r="E148" s="2">
        <f>INDEX(Inventory[Price],MATCH(OrderDetails[[#This Row],[ProductId]],Inventory[ProductId],0))*OrderDetails[[#This Row],[Quantity]]</f>
        <v>19.989999999999998</v>
      </c>
    </row>
    <row r="149" spans="1:5" x14ac:dyDescent="0.4">
      <c r="A149" t="s">
        <v>1200</v>
      </c>
      <c r="B149" t="s">
        <v>815</v>
      </c>
      <c r="C149" t="s">
        <v>272</v>
      </c>
      <c r="D149" s="3">
        <v>1</v>
      </c>
      <c r="E149" s="2">
        <f>INDEX(Inventory[Price],MATCH(OrderDetails[[#This Row],[ProductId]],Inventory[ProductId],0))*OrderDetails[[#This Row],[Quantity]]</f>
        <v>44.99</v>
      </c>
    </row>
    <row r="150" spans="1:5" x14ac:dyDescent="0.4">
      <c r="A150" t="s">
        <v>1201</v>
      </c>
      <c r="B150" t="s">
        <v>921</v>
      </c>
      <c r="C150" t="s">
        <v>309</v>
      </c>
      <c r="D150" s="3">
        <v>1</v>
      </c>
      <c r="E150" s="2">
        <f>INDEX(Inventory[Price],MATCH(OrderDetails[[#This Row],[ProductId]],Inventory[ProductId],0))*OrderDetails[[#This Row],[Quantity]]</f>
        <v>64.989999999999995</v>
      </c>
    </row>
    <row r="151" spans="1:5" x14ac:dyDescent="0.4">
      <c r="A151" t="s">
        <v>1202</v>
      </c>
      <c r="B151" t="s">
        <v>959</v>
      </c>
      <c r="C151" t="s">
        <v>244</v>
      </c>
      <c r="D151" s="3">
        <v>2</v>
      </c>
      <c r="E151" s="2">
        <f>INDEX(Inventory[Price],MATCH(OrderDetails[[#This Row],[ProductId]],Inventory[ProductId],0))*OrderDetails[[#This Row],[Quantity]]</f>
        <v>119.98</v>
      </c>
    </row>
    <row r="152" spans="1:5" x14ac:dyDescent="0.4">
      <c r="A152" t="s">
        <v>1203</v>
      </c>
      <c r="B152" t="s">
        <v>931</v>
      </c>
      <c r="C152" t="s">
        <v>218</v>
      </c>
      <c r="D152" s="3">
        <v>2</v>
      </c>
      <c r="E152" s="2">
        <f>INDEX(Inventory[Price],MATCH(OrderDetails[[#This Row],[ProductId]],Inventory[ProductId],0))*OrderDetails[[#This Row],[Quantity]]</f>
        <v>79.98</v>
      </c>
    </row>
    <row r="153" spans="1:5" x14ac:dyDescent="0.4">
      <c r="A153" t="s">
        <v>1204</v>
      </c>
      <c r="B153" t="s">
        <v>819</v>
      </c>
      <c r="C153" t="s">
        <v>217</v>
      </c>
      <c r="D153" s="3">
        <v>2</v>
      </c>
      <c r="E153" s="2">
        <f>INDEX(Inventory[Price],MATCH(OrderDetails[[#This Row],[ProductId]],Inventory[ProductId],0))*OrderDetails[[#This Row],[Quantity]]</f>
        <v>179.98</v>
      </c>
    </row>
    <row r="154" spans="1:5" x14ac:dyDescent="0.4">
      <c r="A154" t="s">
        <v>1205</v>
      </c>
      <c r="B154" t="s">
        <v>1037</v>
      </c>
      <c r="C154" t="s">
        <v>323</v>
      </c>
      <c r="D154" s="3">
        <v>1</v>
      </c>
      <c r="E154" s="2">
        <f>INDEX(Inventory[Price],MATCH(OrderDetails[[#This Row],[ProductId]],Inventory[ProductId],0))*OrderDetails[[#This Row],[Quantity]]</f>
        <v>17.989999999999998</v>
      </c>
    </row>
    <row r="155" spans="1:5" x14ac:dyDescent="0.4">
      <c r="A155" t="s">
        <v>1206</v>
      </c>
      <c r="B155" t="s">
        <v>862</v>
      </c>
      <c r="C155" t="s">
        <v>219</v>
      </c>
      <c r="D155" s="3">
        <v>2</v>
      </c>
      <c r="E155" s="2">
        <f>INDEX(Inventory[Price],MATCH(OrderDetails[[#This Row],[ProductId]],Inventory[ProductId],0))*OrderDetails[[#This Row],[Quantity]]</f>
        <v>79.98</v>
      </c>
    </row>
    <row r="156" spans="1:5" x14ac:dyDescent="0.4">
      <c r="A156" t="s">
        <v>1207</v>
      </c>
      <c r="B156" t="s">
        <v>845</v>
      </c>
      <c r="C156" t="s">
        <v>326</v>
      </c>
      <c r="D156" s="3">
        <v>1</v>
      </c>
      <c r="E156" s="2">
        <f>INDEX(Inventory[Price],MATCH(OrderDetails[[#This Row],[ProductId]],Inventory[ProductId],0))*OrderDetails[[#This Row],[Quantity]]</f>
        <v>89.99</v>
      </c>
    </row>
    <row r="157" spans="1:5" x14ac:dyDescent="0.4">
      <c r="A157" t="s">
        <v>1208</v>
      </c>
      <c r="B157" t="s">
        <v>911</v>
      </c>
      <c r="C157" t="s">
        <v>265</v>
      </c>
      <c r="D157" s="3">
        <v>2</v>
      </c>
      <c r="E157" s="2">
        <f>INDEX(Inventory[Price],MATCH(OrderDetails[[#This Row],[ProductId]],Inventory[ProductId],0))*OrderDetails[[#This Row],[Quantity]]</f>
        <v>29.98</v>
      </c>
    </row>
    <row r="158" spans="1:5" x14ac:dyDescent="0.4">
      <c r="A158" t="s">
        <v>1209</v>
      </c>
      <c r="B158" t="s">
        <v>929</v>
      </c>
      <c r="C158" t="s">
        <v>228</v>
      </c>
      <c r="D158" s="3">
        <v>1</v>
      </c>
      <c r="E158" s="2">
        <f>INDEX(Inventory[Price],MATCH(OrderDetails[[#This Row],[ProductId]],Inventory[ProductId],0))*OrderDetails[[#This Row],[Quantity]]</f>
        <v>119.99</v>
      </c>
    </row>
    <row r="159" spans="1:5" x14ac:dyDescent="0.4">
      <c r="A159" t="s">
        <v>1210</v>
      </c>
      <c r="B159" t="s">
        <v>963</v>
      </c>
      <c r="C159" t="s">
        <v>202</v>
      </c>
      <c r="D159" s="3">
        <v>2</v>
      </c>
      <c r="E159" s="2">
        <f>INDEX(Inventory[Price],MATCH(OrderDetails[[#This Row],[ProductId]],Inventory[ProductId],0))*OrderDetails[[#This Row],[Quantity]]</f>
        <v>99.98</v>
      </c>
    </row>
    <row r="160" spans="1:5" x14ac:dyDescent="0.4">
      <c r="A160" t="s">
        <v>1211</v>
      </c>
      <c r="B160" t="s">
        <v>1047</v>
      </c>
      <c r="C160" t="s">
        <v>261</v>
      </c>
      <c r="D160" s="3">
        <v>1</v>
      </c>
      <c r="E160" s="2">
        <f>INDEX(Inventory[Price],MATCH(OrderDetails[[#This Row],[ProductId]],Inventory[ProductId],0))*OrderDetails[[#This Row],[Quantity]]</f>
        <v>139.99</v>
      </c>
    </row>
    <row r="161" spans="1:5" x14ac:dyDescent="0.4">
      <c r="A161" t="s">
        <v>1212</v>
      </c>
      <c r="B161" t="s">
        <v>926</v>
      </c>
      <c r="C161" t="s">
        <v>324</v>
      </c>
      <c r="D161" s="3">
        <v>2</v>
      </c>
      <c r="E161" s="2">
        <f>INDEX(Inventory[Price],MATCH(OrderDetails[[#This Row],[ProductId]],Inventory[ProductId],0))*OrderDetails[[#This Row],[Quantity]]</f>
        <v>179.98</v>
      </c>
    </row>
    <row r="162" spans="1:5" x14ac:dyDescent="0.4">
      <c r="A162" t="s">
        <v>1213</v>
      </c>
      <c r="B162" t="s">
        <v>806</v>
      </c>
      <c r="C162" t="s">
        <v>281</v>
      </c>
      <c r="D162" s="3">
        <v>2</v>
      </c>
      <c r="E162" s="2">
        <f>INDEX(Inventory[Price],MATCH(OrderDetails[[#This Row],[ProductId]],Inventory[ProductId],0))*OrderDetails[[#This Row],[Quantity]]</f>
        <v>139.97999999999999</v>
      </c>
    </row>
    <row r="163" spans="1:5" x14ac:dyDescent="0.4">
      <c r="A163" t="s">
        <v>1214</v>
      </c>
      <c r="B163" t="s">
        <v>967</v>
      </c>
      <c r="C163" t="s">
        <v>292</v>
      </c>
      <c r="D163" s="3">
        <v>1</v>
      </c>
      <c r="E163" s="2">
        <f>INDEX(Inventory[Price],MATCH(OrderDetails[[#This Row],[ProductId]],Inventory[ProductId],0))*OrderDetails[[#This Row],[Quantity]]</f>
        <v>22.99</v>
      </c>
    </row>
    <row r="164" spans="1:5" x14ac:dyDescent="0.4">
      <c r="A164" t="s">
        <v>1215</v>
      </c>
      <c r="B164" t="s">
        <v>916</v>
      </c>
      <c r="C164" t="s">
        <v>327</v>
      </c>
      <c r="D164" s="3">
        <v>1</v>
      </c>
      <c r="E164" s="2">
        <f>INDEX(Inventory[Price],MATCH(OrderDetails[[#This Row],[ProductId]],Inventory[ProductId],0))*OrderDetails[[#This Row],[Quantity]]</f>
        <v>79.989999999999995</v>
      </c>
    </row>
    <row r="165" spans="1:5" x14ac:dyDescent="0.4">
      <c r="A165" t="s">
        <v>1216</v>
      </c>
      <c r="B165" t="s">
        <v>988</v>
      </c>
      <c r="C165" t="s">
        <v>293</v>
      </c>
      <c r="D165" s="3">
        <v>2</v>
      </c>
      <c r="E165" s="2">
        <f>INDEX(Inventory[Price],MATCH(OrderDetails[[#This Row],[ProductId]],Inventory[ProductId],0))*OrderDetails[[#This Row],[Quantity]]</f>
        <v>45.98</v>
      </c>
    </row>
    <row r="166" spans="1:5" x14ac:dyDescent="0.4">
      <c r="A166" t="s">
        <v>1217</v>
      </c>
      <c r="B166" t="s">
        <v>979</v>
      </c>
      <c r="C166" t="s">
        <v>251</v>
      </c>
      <c r="D166" s="3">
        <v>2</v>
      </c>
      <c r="E166" s="2">
        <f>INDEX(Inventory[Price],MATCH(OrderDetails[[#This Row],[ProductId]],Inventory[ProductId],0))*OrderDetails[[#This Row],[Quantity]]</f>
        <v>43.98</v>
      </c>
    </row>
    <row r="167" spans="1:5" x14ac:dyDescent="0.4">
      <c r="A167" t="s">
        <v>1218</v>
      </c>
      <c r="B167" t="s">
        <v>841</v>
      </c>
      <c r="C167" t="s">
        <v>307</v>
      </c>
      <c r="D167" s="3">
        <v>2</v>
      </c>
      <c r="E167" s="2">
        <f>INDEX(Inventory[Price],MATCH(OrderDetails[[#This Row],[ProductId]],Inventory[ProductId],0))*OrderDetails[[#This Row],[Quantity]]</f>
        <v>99.98</v>
      </c>
    </row>
    <row r="168" spans="1:5" x14ac:dyDescent="0.4">
      <c r="A168" t="s">
        <v>1219</v>
      </c>
      <c r="B168" t="s">
        <v>1001</v>
      </c>
      <c r="C168" t="s">
        <v>316</v>
      </c>
      <c r="D168" s="3">
        <v>2</v>
      </c>
      <c r="E168" s="2">
        <f>INDEX(Inventory[Price],MATCH(OrderDetails[[#This Row],[ProductId]],Inventory[ProductId],0))*OrderDetails[[#This Row],[Quantity]]</f>
        <v>99.98</v>
      </c>
    </row>
    <row r="169" spans="1:5" x14ac:dyDescent="0.4">
      <c r="A169" t="s">
        <v>1220</v>
      </c>
      <c r="B169" t="s">
        <v>960</v>
      </c>
      <c r="C169" t="s">
        <v>235</v>
      </c>
      <c r="D169" s="3">
        <v>1</v>
      </c>
      <c r="E169" s="2">
        <f>INDEX(Inventory[Price],MATCH(OrderDetails[[#This Row],[ProductId]],Inventory[ProductId],0))*OrderDetails[[#This Row],[Quantity]]</f>
        <v>44.99</v>
      </c>
    </row>
    <row r="170" spans="1:5" x14ac:dyDescent="0.4">
      <c r="A170" t="s">
        <v>1221</v>
      </c>
      <c r="B170" t="s">
        <v>917</v>
      </c>
      <c r="C170" t="s">
        <v>336</v>
      </c>
      <c r="D170" s="3">
        <v>1</v>
      </c>
      <c r="E170" s="2">
        <f>INDEX(Inventory[Price],MATCH(OrderDetails[[#This Row],[ProductId]],Inventory[ProductId],0))*OrderDetails[[#This Row],[Quantity]]</f>
        <v>14.99</v>
      </c>
    </row>
    <row r="171" spans="1:5" x14ac:dyDescent="0.4">
      <c r="A171" t="s">
        <v>1222</v>
      </c>
      <c r="B171" t="s">
        <v>813</v>
      </c>
      <c r="C171" t="s">
        <v>334</v>
      </c>
      <c r="D171" s="3">
        <v>2</v>
      </c>
      <c r="E171" s="2">
        <f>INDEX(Inventory[Price],MATCH(OrderDetails[[#This Row],[ProductId]],Inventory[ProductId],0))*OrderDetails[[#This Row],[Quantity]]</f>
        <v>239.98</v>
      </c>
    </row>
    <row r="172" spans="1:5" x14ac:dyDescent="0.4">
      <c r="A172" t="s">
        <v>1223</v>
      </c>
      <c r="B172" t="s">
        <v>897</v>
      </c>
      <c r="C172" t="s">
        <v>286</v>
      </c>
      <c r="D172" s="3">
        <v>1</v>
      </c>
      <c r="E172" s="2">
        <f>INDEX(Inventory[Price],MATCH(OrderDetails[[#This Row],[ProductId]],Inventory[ProductId],0))*OrderDetails[[#This Row],[Quantity]]</f>
        <v>29.99</v>
      </c>
    </row>
    <row r="173" spans="1:5" x14ac:dyDescent="0.4">
      <c r="A173" t="s">
        <v>1224</v>
      </c>
      <c r="B173" t="s">
        <v>994</v>
      </c>
      <c r="C173" t="s">
        <v>247</v>
      </c>
      <c r="D173" s="3">
        <v>2</v>
      </c>
      <c r="E173" s="2">
        <f>INDEX(Inventory[Price],MATCH(OrderDetails[[#This Row],[ProductId]],Inventory[ProductId],0))*OrderDetails[[#This Row],[Quantity]]</f>
        <v>99.98</v>
      </c>
    </row>
    <row r="174" spans="1:5" x14ac:dyDescent="0.4">
      <c r="A174" t="s">
        <v>1225</v>
      </c>
      <c r="B174" t="s">
        <v>1012</v>
      </c>
      <c r="C174" t="s">
        <v>204</v>
      </c>
      <c r="D174" s="3">
        <v>2</v>
      </c>
      <c r="E174" s="2">
        <f>INDEX(Inventory[Price],MATCH(OrderDetails[[#This Row],[ProductId]],Inventory[ProductId],0))*OrderDetails[[#This Row],[Quantity]]</f>
        <v>119.98</v>
      </c>
    </row>
    <row r="175" spans="1:5" x14ac:dyDescent="0.4">
      <c r="A175" t="s">
        <v>1226</v>
      </c>
      <c r="B175" t="s">
        <v>984</v>
      </c>
      <c r="C175" t="s">
        <v>304</v>
      </c>
      <c r="D175" s="3">
        <v>2</v>
      </c>
      <c r="E175" s="2">
        <f>INDEX(Inventory[Price],MATCH(OrderDetails[[#This Row],[ProductId]],Inventory[ProductId],0))*OrderDetails[[#This Row],[Quantity]]</f>
        <v>79.98</v>
      </c>
    </row>
    <row r="176" spans="1:5" x14ac:dyDescent="0.4">
      <c r="A176" t="s">
        <v>1227</v>
      </c>
      <c r="B176" t="s">
        <v>952</v>
      </c>
      <c r="C176" t="s">
        <v>301</v>
      </c>
      <c r="D176" s="3">
        <v>2</v>
      </c>
      <c r="E176" s="2">
        <f>INDEX(Inventory[Price],MATCH(OrderDetails[[#This Row],[ProductId]],Inventory[ProductId],0))*OrderDetails[[#This Row],[Quantity]]</f>
        <v>55.98</v>
      </c>
    </row>
    <row r="177" spans="1:5" x14ac:dyDescent="0.4">
      <c r="A177" t="s">
        <v>1228</v>
      </c>
      <c r="B177" t="s">
        <v>972</v>
      </c>
      <c r="C177" t="s">
        <v>221</v>
      </c>
      <c r="D177" s="3">
        <v>2</v>
      </c>
      <c r="E177" s="2">
        <f>INDEX(Inventory[Price],MATCH(OrderDetails[[#This Row],[ProductId]],Inventory[ProductId],0))*OrderDetails[[#This Row],[Quantity]]</f>
        <v>79.98</v>
      </c>
    </row>
    <row r="178" spans="1:5" x14ac:dyDescent="0.4">
      <c r="A178" t="s">
        <v>1229</v>
      </c>
      <c r="B178" t="s">
        <v>996</v>
      </c>
      <c r="C178" t="s">
        <v>276</v>
      </c>
      <c r="D178" s="3">
        <v>1</v>
      </c>
      <c r="E178" s="2">
        <f>INDEX(Inventory[Price],MATCH(OrderDetails[[#This Row],[ProductId]],Inventory[ProductId],0))*OrderDetails[[#This Row],[Quantity]]</f>
        <v>14.99</v>
      </c>
    </row>
    <row r="179" spans="1:5" x14ac:dyDescent="0.4">
      <c r="A179" t="s">
        <v>1230</v>
      </c>
      <c r="B179" t="s">
        <v>823</v>
      </c>
      <c r="C179" t="s">
        <v>288</v>
      </c>
      <c r="D179" s="3">
        <v>1</v>
      </c>
      <c r="E179" s="2">
        <f>INDEX(Inventory[Price],MATCH(OrderDetails[[#This Row],[ProductId]],Inventory[ProductId],0))*OrderDetails[[#This Row],[Quantity]]</f>
        <v>17.989999999999998</v>
      </c>
    </row>
    <row r="180" spans="1:5" x14ac:dyDescent="0.4">
      <c r="A180" t="s">
        <v>1231</v>
      </c>
      <c r="B180" t="s">
        <v>998</v>
      </c>
      <c r="C180" t="s">
        <v>328</v>
      </c>
      <c r="D180" s="3">
        <v>1</v>
      </c>
      <c r="E180" s="2">
        <f>INDEX(Inventory[Price],MATCH(OrderDetails[[#This Row],[ProductId]],Inventory[ProductId],0))*OrderDetails[[#This Row],[Quantity]]</f>
        <v>79.989999999999995</v>
      </c>
    </row>
    <row r="181" spans="1:5" x14ac:dyDescent="0.4">
      <c r="A181" t="s">
        <v>1232</v>
      </c>
      <c r="B181" t="s">
        <v>804</v>
      </c>
      <c r="C181" t="s">
        <v>340</v>
      </c>
      <c r="D181" s="3">
        <v>1</v>
      </c>
      <c r="E181" s="2">
        <f>INDEX(Inventory[Price],MATCH(OrderDetails[[#This Row],[ProductId]],Inventory[ProductId],0))*OrderDetails[[#This Row],[Quantity]]</f>
        <v>19.989999999999998</v>
      </c>
    </row>
    <row r="182" spans="1:5" x14ac:dyDescent="0.4">
      <c r="A182" t="s">
        <v>1233</v>
      </c>
      <c r="B182" t="s">
        <v>957</v>
      </c>
      <c r="C182" t="s">
        <v>252</v>
      </c>
      <c r="D182" s="3">
        <v>1</v>
      </c>
      <c r="E182" s="2">
        <f>INDEX(Inventory[Price],MATCH(OrderDetails[[#This Row],[ProductId]],Inventory[ProductId],0))*OrderDetails[[#This Row],[Quantity]]</f>
        <v>99.99</v>
      </c>
    </row>
    <row r="183" spans="1:5" x14ac:dyDescent="0.4">
      <c r="A183" t="s">
        <v>1234</v>
      </c>
      <c r="B183" t="s">
        <v>839</v>
      </c>
      <c r="C183" t="s">
        <v>342</v>
      </c>
      <c r="D183" s="3">
        <v>1</v>
      </c>
      <c r="E183" s="2">
        <f>INDEX(Inventory[Price],MATCH(OrderDetails[[#This Row],[ProductId]],Inventory[ProductId],0))*OrderDetails[[#This Row],[Quantity]]</f>
        <v>39.99</v>
      </c>
    </row>
    <row r="184" spans="1:5" x14ac:dyDescent="0.4">
      <c r="A184" t="s">
        <v>1235</v>
      </c>
      <c r="B184" t="s">
        <v>873</v>
      </c>
      <c r="C184" t="s">
        <v>233</v>
      </c>
      <c r="D184" s="3">
        <v>2</v>
      </c>
      <c r="E184" s="2">
        <f>INDEX(Inventory[Price],MATCH(OrderDetails[[#This Row],[ProductId]],Inventory[ProductId],0))*OrderDetails[[#This Row],[Quantity]]</f>
        <v>159.97999999999999</v>
      </c>
    </row>
    <row r="185" spans="1:5" x14ac:dyDescent="0.4">
      <c r="A185" t="s">
        <v>1236</v>
      </c>
      <c r="B185" t="s">
        <v>1006</v>
      </c>
      <c r="C185" t="s">
        <v>331</v>
      </c>
      <c r="D185" s="3">
        <v>2</v>
      </c>
      <c r="E185" s="2">
        <f>INDEX(Inventory[Price],MATCH(OrderDetails[[#This Row],[ProductId]],Inventory[ProductId],0))*OrderDetails[[#This Row],[Quantity]]</f>
        <v>219.98</v>
      </c>
    </row>
    <row r="186" spans="1:5" x14ac:dyDescent="0.4">
      <c r="A186" t="s">
        <v>1237</v>
      </c>
      <c r="B186" t="s">
        <v>1049</v>
      </c>
      <c r="C186" t="s">
        <v>296</v>
      </c>
      <c r="D186" s="3">
        <v>2</v>
      </c>
      <c r="E186" s="2">
        <f>INDEX(Inventory[Price],MATCH(OrderDetails[[#This Row],[ProductId]],Inventory[ProductId],0))*OrderDetails[[#This Row],[Quantity]]</f>
        <v>59.98</v>
      </c>
    </row>
    <row r="187" spans="1:5" x14ac:dyDescent="0.4">
      <c r="A187" t="s">
        <v>1238</v>
      </c>
      <c r="B187" t="s">
        <v>822</v>
      </c>
      <c r="C187" t="s">
        <v>210</v>
      </c>
      <c r="D187" s="3">
        <v>2</v>
      </c>
      <c r="E187" s="2">
        <f>INDEX(Inventory[Price],MATCH(OrderDetails[[#This Row],[ProductId]],Inventory[ProductId],0))*OrderDetails[[#This Row],[Quantity]]</f>
        <v>49.98</v>
      </c>
    </row>
    <row r="188" spans="1:5" x14ac:dyDescent="0.4">
      <c r="A188" t="s">
        <v>1239</v>
      </c>
      <c r="B188" t="s">
        <v>953</v>
      </c>
      <c r="C188" t="s">
        <v>329</v>
      </c>
      <c r="D188" s="3">
        <v>2</v>
      </c>
      <c r="E188" s="2">
        <f>INDEX(Inventory[Price],MATCH(OrderDetails[[#This Row],[ProductId]],Inventory[ProductId],0))*OrderDetails[[#This Row],[Quantity]]</f>
        <v>159.97999999999999</v>
      </c>
    </row>
    <row r="189" spans="1:5" x14ac:dyDescent="0.4">
      <c r="A189" t="s">
        <v>1240</v>
      </c>
      <c r="B189" t="s">
        <v>915</v>
      </c>
      <c r="C189" t="s">
        <v>297</v>
      </c>
      <c r="D189" s="3">
        <v>1</v>
      </c>
      <c r="E189" s="2">
        <f>INDEX(Inventory[Price],MATCH(OrderDetails[[#This Row],[ProductId]],Inventory[ProductId],0))*OrderDetails[[#This Row],[Quantity]]</f>
        <v>89.99</v>
      </c>
    </row>
    <row r="190" spans="1:5" x14ac:dyDescent="0.4">
      <c r="A190" t="s">
        <v>1241</v>
      </c>
      <c r="B190" t="s">
        <v>889</v>
      </c>
      <c r="C190" t="s">
        <v>237</v>
      </c>
      <c r="D190" s="3">
        <v>1</v>
      </c>
      <c r="E190" s="2">
        <f>INDEX(Inventory[Price],MATCH(OrderDetails[[#This Row],[ProductId]],Inventory[ProductId],0))*OrderDetails[[#This Row],[Quantity]]</f>
        <v>39.99</v>
      </c>
    </row>
    <row r="191" spans="1:5" x14ac:dyDescent="0.4">
      <c r="A191" t="s">
        <v>1242</v>
      </c>
      <c r="B191" t="s">
        <v>1002</v>
      </c>
      <c r="C191" t="s">
        <v>249</v>
      </c>
      <c r="D191" s="3">
        <v>1</v>
      </c>
      <c r="E191" s="2">
        <f>INDEX(Inventory[Price],MATCH(OrderDetails[[#This Row],[ProductId]],Inventory[ProductId],0))*OrderDetails[[#This Row],[Quantity]]</f>
        <v>21.99</v>
      </c>
    </row>
    <row r="192" spans="1:5" x14ac:dyDescent="0.4">
      <c r="A192" t="s">
        <v>1243</v>
      </c>
      <c r="B192" t="s">
        <v>986</v>
      </c>
      <c r="C192" t="s">
        <v>313</v>
      </c>
      <c r="D192" s="3">
        <v>2</v>
      </c>
      <c r="E192" s="2">
        <f>INDEX(Inventory[Price],MATCH(OrderDetails[[#This Row],[ProductId]],Inventory[ProductId],0))*OrderDetails[[#This Row],[Quantity]]</f>
        <v>159.97999999999999</v>
      </c>
    </row>
    <row r="193" spans="1:5" x14ac:dyDescent="0.4">
      <c r="A193" t="s">
        <v>1244</v>
      </c>
      <c r="B193" t="s">
        <v>891</v>
      </c>
      <c r="C193" t="s">
        <v>267</v>
      </c>
      <c r="D193" s="3">
        <v>1</v>
      </c>
      <c r="E193" s="2">
        <f>INDEX(Inventory[Price],MATCH(OrderDetails[[#This Row],[ProductId]],Inventory[ProductId],0))*OrderDetails[[#This Row],[Quantity]]</f>
        <v>19.989999999999998</v>
      </c>
    </row>
    <row r="194" spans="1:5" x14ac:dyDescent="0.4">
      <c r="A194" t="s">
        <v>1245</v>
      </c>
      <c r="B194" t="s">
        <v>853</v>
      </c>
      <c r="C194" t="s">
        <v>231</v>
      </c>
      <c r="D194" s="3">
        <v>1</v>
      </c>
      <c r="E194" s="2">
        <f>INDEX(Inventory[Price],MATCH(OrderDetails[[#This Row],[ProductId]],Inventory[ProductId],0))*OrderDetails[[#This Row],[Quantity]]</f>
        <v>79.989999999999995</v>
      </c>
    </row>
    <row r="195" spans="1:5" x14ac:dyDescent="0.4">
      <c r="A195" t="s">
        <v>1246</v>
      </c>
      <c r="B195" t="s">
        <v>936</v>
      </c>
      <c r="C195" t="s">
        <v>275</v>
      </c>
      <c r="D195" s="3">
        <v>1</v>
      </c>
      <c r="E195" s="2">
        <f>INDEX(Inventory[Price],MATCH(OrderDetails[[#This Row],[ProductId]],Inventory[ProductId],0))*OrderDetails[[#This Row],[Quantity]]</f>
        <v>24.99</v>
      </c>
    </row>
    <row r="196" spans="1:5" x14ac:dyDescent="0.4">
      <c r="A196" t="s">
        <v>1247</v>
      </c>
      <c r="B196" t="s">
        <v>847</v>
      </c>
      <c r="C196" t="s">
        <v>321</v>
      </c>
      <c r="D196" s="3">
        <v>1</v>
      </c>
      <c r="E196" s="2">
        <f>INDEX(Inventory[Price],MATCH(OrderDetails[[#This Row],[ProductId]],Inventory[ProductId],0))*OrderDetails[[#This Row],[Quantity]]</f>
        <v>17.989999999999998</v>
      </c>
    </row>
    <row r="197" spans="1:5" x14ac:dyDescent="0.4">
      <c r="A197" t="s">
        <v>1248</v>
      </c>
      <c r="B197" t="s">
        <v>948</v>
      </c>
      <c r="C197" t="s">
        <v>277</v>
      </c>
      <c r="D197" s="3">
        <v>1</v>
      </c>
      <c r="E197" s="2">
        <f>INDEX(Inventory[Price],MATCH(OrderDetails[[#This Row],[ProductId]],Inventory[ProductId],0))*OrderDetails[[#This Row],[Quantity]]</f>
        <v>14.99</v>
      </c>
    </row>
    <row r="198" spans="1:5" x14ac:dyDescent="0.4">
      <c r="A198" t="s">
        <v>1249</v>
      </c>
      <c r="B198" t="s">
        <v>1003</v>
      </c>
      <c r="C198" t="s">
        <v>346</v>
      </c>
      <c r="D198" s="3">
        <v>2</v>
      </c>
      <c r="E198" s="2">
        <f>INDEX(Inventory[Price],MATCH(OrderDetails[[#This Row],[ProductId]],Inventory[ProductId],0))*OrderDetails[[#This Row],[Quantity]]</f>
        <v>159.97999999999999</v>
      </c>
    </row>
    <row r="199" spans="1:5" x14ac:dyDescent="0.4">
      <c r="A199" t="s">
        <v>1250</v>
      </c>
      <c r="B199" t="s">
        <v>835</v>
      </c>
      <c r="C199" t="s">
        <v>306</v>
      </c>
      <c r="D199" s="3">
        <v>2</v>
      </c>
      <c r="E199" s="2">
        <f>INDEX(Inventory[Price],MATCH(OrderDetails[[#This Row],[ProductId]],Inventory[ProductId],0))*OrderDetails[[#This Row],[Quantity]]</f>
        <v>99.98</v>
      </c>
    </row>
    <row r="200" spans="1:5" x14ac:dyDescent="0.4">
      <c r="A200" t="s">
        <v>1251</v>
      </c>
      <c r="B200" t="s">
        <v>968</v>
      </c>
      <c r="C200" t="s">
        <v>241</v>
      </c>
      <c r="D200" s="3">
        <v>2</v>
      </c>
      <c r="E200" s="2">
        <f>INDEX(Inventory[Price],MATCH(OrderDetails[[#This Row],[ProductId]],Inventory[ProductId],0))*OrderDetails[[#This Row],[Quantity]]</f>
        <v>69.98</v>
      </c>
    </row>
    <row r="201" spans="1:5" x14ac:dyDescent="0.4">
      <c r="A201" t="s">
        <v>1252</v>
      </c>
      <c r="B201" t="s">
        <v>1020</v>
      </c>
      <c r="C201" t="s">
        <v>226</v>
      </c>
      <c r="D201" s="3">
        <v>1</v>
      </c>
      <c r="E201" s="2">
        <f>INDEX(Inventory[Price],MATCH(OrderDetails[[#This Row],[ProductId]],Inventory[ProductId],0))*OrderDetails[[#This Row],[Quantity]]</f>
        <v>34.99</v>
      </c>
    </row>
    <row r="202" spans="1:5" x14ac:dyDescent="0.4">
      <c r="A202" t="s">
        <v>1253</v>
      </c>
      <c r="B202" t="s">
        <v>913</v>
      </c>
      <c r="C202" t="s">
        <v>338</v>
      </c>
      <c r="D202" s="3">
        <v>1</v>
      </c>
      <c r="E202" s="2">
        <f>INDEX(Inventory[Price],MATCH(OrderDetails[[#This Row],[ProductId]],Inventory[ProductId],0))*OrderDetails[[#This Row],[Quantity]]</f>
        <v>14.99</v>
      </c>
    </row>
    <row r="203" spans="1:5" x14ac:dyDescent="0.4">
      <c r="A203" t="s">
        <v>1254</v>
      </c>
      <c r="B203" t="s">
        <v>919</v>
      </c>
      <c r="C203" t="s">
        <v>230</v>
      </c>
      <c r="D203" s="3">
        <v>1</v>
      </c>
      <c r="E203" s="2">
        <f>INDEX(Inventory[Price],MATCH(OrderDetails[[#This Row],[ProductId]],Inventory[ProductId],0))*OrderDetails[[#This Row],[Quantity]]</f>
        <v>119.99</v>
      </c>
    </row>
    <row r="204" spans="1:5" x14ac:dyDescent="0.4">
      <c r="A204" t="s">
        <v>1255</v>
      </c>
      <c r="B204" t="s">
        <v>1046</v>
      </c>
      <c r="C204" t="s">
        <v>305</v>
      </c>
      <c r="D204" s="3">
        <v>1</v>
      </c>
      <c r="E204" s="2">
        <f>INDEX(Inventory[Price],MATCH(OrderDetails[[#This Row],[ProductId]],Inventory[ProductId],0))*OrderDetails[[#This Row],[Quantity]]</f>
        <v>39.99</v>
      </c>
    </row>
    <row r="205" spans="1:5" x14ac:dyDescent="0.4">
      <c r="A205" t="s">
        <v>1256</v>
      </c>
      <c r="B205" t="s">
        <v>999</v>
      </c>
      <c r="C205" t="s">
        <v>280</v>
      </c>
      <c r="D205" s="3">
        <v>2</v>
      </c>
      <c r="E205" s="2">
        <f>INDEX(Inventory[Price],MATCH(OrderDetails[[#This Row],[ProductId]],Inventory[ProductId],0))*OrderDetails[[#This Row],[Quantity]]</f>
        <v>139.97999999999999</v>
      </c>
    </row>
    <row r="206" spans="1:5" x14ac:dyDescent="0.4">
      <c r="A206" t="s">
        <v>1257</v>
      </c>
      <c r="B206" t="s">
        <v>955</v>
      </c>
      <c r="C206" t="s">
        <v>320</v>
      </c>
      <c r="D206" s="3">
        <v>2</v>
      </c>
      <c r="E206" s="2">
        <f>INDEX(Inventory[Price],MATCH(OrderDetails[[#This Row],[ProductId]],Inventory[ProductId],0))*OrderDetails[[#This Row],[Quantity]]</f>
        <v>29.98</v>
      </c>
    </row>
    <row r="207" spans="1:5" x14ac:dyDescent="0.4">
      <c r="A207" t="s">
        <v>1258</v>
      </c>
      <c r="B207" t="s">
        <v>969</v>
      </c>
      <c r="C207" t="s">
        <v>283</v>
      </c>
      <c r="D207" s="3">
        <v>2</v>
      </c>
      <c r="E207" s="2">
        <f>INDEX(Inventory[Price],MATCH(OrderDetails[[#This Row],[ProductId]],Inventory[ProductId],0))*OrderDetails[[#This Row],[Quantity]]</f>
        <v>79.98</v>
      </c>
    </row>
    <row r="208" spans="1:5" x14ac:dyDescent="0.4">
      <c r="A208" t="s">
        <v>1259</v>
      </c>
      <c r="B208" t="s">
        <v>1009</v>
      </c>
      <c r="C208" t="s">
        <v>344</v>
      </c>
      <c r="D208" s="3">
        <v>1</v>
      </c>
      <c r="E208" s="2">
        <f>INDEX(Inventory[Price],MATCH(OrderDetails[[#This Row],[ProductId]],Inventory[ProductId],0))*OrderDetails[[#This Row],[Quantity]]</f>
        <v>39.99</v>
      </c>
    </row>
    <row r="209" spans="1:5" x14ac:dyDescent="0.4">
      <c r="A209" t="s">
        <v>1260</v>
      </c>
      <c r="B209" t="s">
        <v>964</v>
      </c>
      <c r="C209" t="s">
        <v>271</v>
      </c>
      <c r="D209" s="3">
        <v>1</v>
      </c>
      <c r="E209" s="2">
        <f>INDEX(Inventory[Price],MATCH(OrderDetails[[#This Row],[ProductId]],Inventory[ProductId],0))*OrderDetails[[#This Row],[Quantity]]</f>
        <v>44.99</v>
      </c>
    </row>
    <row r="210" spans="1:5" x14ac:dyDescent="0.4">
      <c r="A210" t="s">
        <v>1261</v>
      </c>
      <c r="B210" t="s">
        <v>811</v>
      </c>
      <c r="C210" t="s">
        <v>240</v>
      </c>
      <c r="D210" s="3">
        <v>2</v>
      </c>
      <c r="E210" s="2">
        <f>INDEX(Inventory[Price],MATCH(OrderDetails[[#This Row],[ProductId]],Inventory[ProductId],0))*OrderDetails[[#This Row],[Quantity]]</f>
        <v>69.98</v>
      </c>
    </row>
    <row r="211" spans="1:5" x14ac:dyDescent="0.4">
      <c r="A211" t="s">
        <v>1262</v>
      </c>
      <c r="B211" t="s">
        <v>920</v>
      </c>
      <c r="C211" t="s">
        <v>220</v>
      </c>
      <c r="D211" s="3">
        <v>2</v>
      </c>
      <c r="E211" s="2">
        <f>INDEX(Inventory[Price],MATCH(OrderDetails[[#This Row],[ProductId]],Inventory[ProductId],0))*OrderDetails[[#This Row],[Quantity]]</f>
        <v>79.98</v>
      </c>
    </row>
    <row r="212" spans="1:5" x14ac:dyDescent="0.4">
      <c r="A212" t="s">
        <v>1263</v>
      </c>
      <c r="B212" t="s">
        <v>1042</v>
      </c>
      <c r="C212" t="s">
        <v>291</v>
      </c>
      <c r="D212" s="3">
        <v>1</v>
      </c>
      <c r="E212" s="2">
        <f>INDEX(Inventory[Price],MATCH(OrderDetails[[#This Row],[ProductId]],Inventory[ProductId],0))*OrderDetails[[#This Row],[Quantity]]</f>
        <v>22.99</v>
      </c>
    </row>
    <row r="213" spans="1:5" x14ac:dyDescent="0.4">
      <c r="A213" t="s">
        <v>1264</v>
      </c>
      <c r="B213" t="s">
        <v>1044</v>
      </c>
      <c r="C213" t="s">
        <v>308</v>
      </c>
      <c r="D213" s="3">
        <v>2</v>
      </c>
      <c r="E213" s="2">
        <f>INDEX(Inventory[Price],MATCH(OrderDetails[[#This Row],[ProductId]],Inventory[ProductId],0))*OrderDetails[[#This Row],[Quantity]]</f>
        <v>99.98</v>
      </c>
    </row>
    <row r="214" spans="1:5" x14ac:dyDescent="0.4">
      <c r="A214" t="s">
        <v>1265</v>
      </c>
      <c r="B214" t="s">
        <v>1050</v>
      </c>
      <c r="C214" t="s">
        <v>345</v>
      </c>
      <c r="D214" s="3">
        <v>1</v>
      </c>
      <c r="E214" s="2">
        <f>INDEX(Inventory[Price],MATCH(OrderDetails[[#This Row],[ProductId]],Inventory[ProductId],0))*OrderDetails[[#This Row],[Quantity]]</f>
        <v>79.989999999999995</v>
      </c>
    </row>
    <row r="215" spans="1:5" x14ac:dyDescent="0.4">
      <c r="A215" t="s">
        <v>1266</v>
      </c>
      <c r="B215" t="s">
        <v>1028</v>
      </c>
      <c r="C215" t="s">
        <v>264</v>
      </c>
      <c r="D215" s="3">
        <v>1</v>
      </c>
      <c r="E215" s="2">
        <f>INDEX(Inventory[Price],MATCH(OrderDetails[[#This Row],[ProductId]],Inventory[ProductId],0))*OrderDetails[[#This Row],[Quantity]]</f>
        <v>14.99</v>
      </c>
    </row>
    <row r="216" spans="1:5" x14ac:dyDescent="0.4">
      <c r="A216" t="s">
        <v>1267</v>
      </c>
      <c r="B216" t="s">
        <v>831</v>
      </c>
      <c r="C216" t="s">
        <v>312</v>
      </c>
      <c r="D216" s="3">
        <v>1</v>
      </c>
      <c r="E216" s="2">
        <f>INDEX(Inventory[Price],MATCH(OrderDetails[[#This Row],[ProductId]],Inventory[ProductId],0))*OrderDetails[[#This Row],[Quantity]]</f>
        <v>79.989999999999995</v>
      </c>
    </row>
    <row r="217" spans="1:5" x14ac:dyDescent="0.4">
      <c r="A217" t="s">
        <v>1268</v>
      </c>
      <c r="B217" t="s">
        <v>840</v>
      </c>
      <c r="C217" t="s">
        <v>234</v>
      </c>
      <c r="D217" s="3">
        <v>2</v>
      </c>
      <c r="E217" s="2">
        <f>INDEX(Inventory[Price],MATCH(OrderDetails[[#This Row],[ProductId]],Inventory[ProductId],0))*OrderDetails[[#This Row],[Quantity]]</f>
        <v>89.98</v>
      </c>
    </row>
    <row r="218" spans="1:5" x14ac:dyDescent="0.4">
      <c r="A218" t="s">
        <v>1269</v>
      </c>
      <c r="B218" t="s">
        <v>812</v>
      </c>
      <c r="C218" t="s">
        <v>242</v>
      </c>
      <c r="D218" s="3">
        <v>2</v>
      </c>
      <c r="E218" s="2">
        <f>INDEX(Inventory[Price],MATCH(OrderDetails[[#This Row],[ProductId]],Inventory[ProductId],0))*OrderDetails[[#This Row],[Quantity]]</f>
        <v>69.98</v>
      </c>
    </row>
    <row r="219" spans="1:5" x14ac:dyDescent="0.4">
      <c r="A219" t="s">
        <v>1270</v>
      </c>
      <c r="B219" t="s">
        <v>1027</v>
      </c>
      <c r="C219" t="s">
        <v>254</v>
      </c>
      <c r="D219" s="3">
        <v>1</v>
      </c>
      <c r="E219" s="2">
        <f>INDEX(Inventory[Price],MATCH(OrderDetails[[#This Row],[ProductId]],Inventory[ProductId],0))*OrderDetails[[#This Row],[Quantity]]</f>
        <v>99.99</v>
      </c>
    </row>
    <row r="220" spans="1:5" x14ac:dyDescent="0.4">
      <c r="A220" t="s">
        <v>1271</v>
      </c>
      <c r="B220" t="s">
        <v>925</v>
      </c>
      <c r="C220" t="s">
        <v>232</v>
      </c>
      <c r="D220" s="3">
        <v>1</v>
      </c>
      <c r="E220" s="2">
        <f>INDEX(Inventory[Price],MATCH(OrderDetails[[#This Row],[ProductId]],Inventory[ProductId],0))*OrderDetails[[#This Row],[Quantity]]</f>
        <v>79.989999999999995</v>
      </c>
    </row>
    <row r="221" spans="1:5" x14ac:dyDescent="0.4">
      <c r="A221" t="s">
        <v>1272</v>
      </c>
      <c r="B221" t="s">
        <v>947</v>
      </c>
      <c r="C221" t="s">
        <v>335</v>
      </c>
      <c r="D221" s="3">
        <v>2</v>
      </c>
      <c r="E221" s="2">
        <f>INDEX(Inventory[Price],MATCH(OrderDetails[[#This Row],[ProductId]],Inventory[ProductId],0))*OrderDetails[[#This Row],[Quantity]]</f>
        <v>239.98</v>
      </c>
    </row>
    <row r="222" spans="1:5" x14ac:dyDescent="0.4">
      <c r="A222" t="s">
        <v>1273</v>
      </c>
      <c r="B222" t="s">
        <v>896</v>
      </c>
      <c r="C222" t="s">
        <v>322</v>
      </c>
      <c r="D222" s="3">
        <v>1</v>
      </c>
      <c r="E222" s="2">
        <f>INDEX(Inventory[Price],MATCH(OrderDetails[[#This Row],[ProductId]],Inventory[ProductId],0))*OrderDetails[[#This Row],[Quantity]]</f>
        <v>17.989999999999998</v>
      </c>
    </row>
    <row r="223" spans="1:5" x14ac:dyDescent="0.4">
      <c r="A223" t="s">
        <v>1274</v>
      </c>
      <c r="B223" t="s">
        <v>875</v>
      </c>
      <c r="C223" t="s">
        <v>285</v>
      </c>
      <c r="D223" s="3">
        <v>2</v>
      </c>
      <c r="E223" s="2">
        <f>INDEX(Inventory[Price],MATCH(OrderDetails[[#This Row],[ProductId]],Inventory[ProductId],0))*OrderDetails[[#This Row],[Quantity]]</f>
        <v>59.98</v>
      </c>
    </row>
    <row r="224" spans="1:5" x14ac:dyDescent="0.4">
      <c r="A224" t="s">
        <v>1275</v>
      </c>
      <c r="B224" t="s">
        <v>980</v>
      </c>
      <c r="C224" t="s">
        <v>300</v>
      </c>
      <c r="D224" s="3">
        <v>1</v>
      </c>
      <c r="E224" s="2">
        <f>INDEX(Inventory[Price],MATCH(OrderDetails[[#This Row],[ProductId]],Inventory[ProductId],0))*OrderDetails[[#This Row],[Quantity]]</f>
        <v>27.99</v>
      </c>
    </row>
    <row r="225" spans="1:5" x14ac:dyDescent="0.4">
      <c r="A225" t="s">
        <v>1276</v>
      </c>
      <c r="B225" t="s">
        <v>887</v>
      </c>
      <c r="C225" t="s">
        <v>310</v>
      </c>
      <c r="D225" s="3">
        <v>1</v>
      </c>
      <c r="E225" s="2">
        <f>INDEX(Inventory[Price],MATCH(OrderDetails[[#This Row],[ProductId]],Inventory[ProductId],0))*OrderDetails[[#This Row],[Quantity]]</f>
        <v>64.989999999999995</v>
      </c>
    </row>
    <row r="226" spans="1:5" x14ac:dyDescent="0.4">
      <c r="A226" t="s">
        <v>1277</v>
      </c>
      <c r="B226" t="s">
        <v>951</v>
      </c>
      <c r="C226" t="s">
        <v>205</v>
      </c>
      <c r="D226" s="3">
        <v>1</v>
      </c>
      <c r="E226" s="2">
        <f>INDEX(Inventory[Price],MATCH(OrderDetails[[#This Row],[ProductId]],Inventory[ProductId],0))*OrderDetails[[#This Row],[Quantity]]</f>
        <v>59.99</v>
      </c>
    </row>
    <row r="227" spans="1:5" x14ac:dyDescent="0.4">
      <c r="A227" t="s">
        <v>1278</v>
      </c>
      <c r="B227" t="s">
        <v>820</v>
      </c>
      <c r="C227" t="s">
        <v>223</v>
      </c>
      <c r="D227" s="3">
        <v>1</v>
      </c>
      <c r="E227" s="2">
        <f>INDEX(Inventory[Price],MATCH(OrderDetails[[#This Row],[ProductId]],Inventory[ProductId],0))*OrderDetails[[#This Row],[Quantity]]</f>
        <v>54.99</v>
      </c>
    </row>
    <row r="228" spans="1:5" x14ac:dyDescent="0.4">
      <c r="A228" t="s">
        <v>1279</v>
      </c>
      <c r="B228" t="s">
        <v>989</v>
      </c>
      <c r="C228" t="s">
        <v>282</v>
      </c>
      <c r="D228" s="3">
        <v>1</v>
      </c>
      <c r="E228" s="2">
        <f>INDEX(Inventory[Price],MATCH(OrderDetails[[#This Row],[ProductId]],Inventory[ProductId],0))*OrderDetails[[#This Row],[Quantity]]</f>
        <v>39.99</v>
      </c>
    </row>
    <row r="229" spans="1:5" x14ac:dyDescent="0.4">
      <c r="A229" t="s">
        <v>1280</v>
      </c>
      <c r="B229" t="s">
        <v>830</v>
      </c>
      <c r="C229" t="s">
        <v>227</v>
      </c>
      <c r="D229" s="3">
        <v>1</v>
      </c>
      <c r="E229" s="2">
        <f>INDEX(Inventory[Price],MATCH(OrderDetails[[#This Row],[ProductId]],Inventory[ProductId],0))*OrderDetails[[#This Row],[Quantity]]</f>
        <v>34.99</v>
      </c>
    </row>
    <row r="230" spans="1:5" x14ac:dyDescent="0.4">
      <c r="A230" t="s">
        <v>1281</v>
      </c>
      <c r="B230" t="s">
        <v>837</v>
      </c>
      <c r="C230" t="s">
        <v>302</v>
      </c>
      <c r="D230" s="3">
        <v>1</v>
      </c>
      <c r="E230" s="2">
        <f>INDEX(Inventory[Price],MATCH(OrderDetails[[#This Row],[ProductId]],Inventory[ProductId],0))*OrderDetails[[#This Row],[Quantity]]</f>
        <v>27.99</v>
      </c>
    </row>
    <row r="231" spans="1:5" x14ac:dyDescent="0.4">
      <c r="A231" t="s">
        <v>1282</v>
      </c>
      <c r="B231" t="s">
        <v>880</v>
      </c>
      <c r="C231" t="s">
        <v>347</v>
      </c>
      <c r="D231" s="3">
        <v>2</v>
      </c>
      <c r="E231" s="2">
        <f>INDEX(Inventory[Price],MATCH(OrderDetails[[#This Row],[ProductId]],Inventory[ProductId],0))*OrderDetails[[#This Row],[Quantity]]</f>
        <v>159.97999999999999</v>
      </c>
    </row>
    <row r="232" spans="1:5" x14ac:dyDescent="0.4">
      <c r="A232" t="s">
        <v>1283</v>
      </c>
      <c r="B232" t="s">
        <v>974</v>
      </c>
      <c r="C232" t="s">
        <v>260</v>
      </c>
      <c r="D232" s="3">
        <v>2</v>
      </c>
      <c r="E232" s="2">
        <f>INDEX(Inventory[Price],MATCH(OrderDetails[[#This Row],[ProductId]],Inventory[ProductId],0))*OrderDetails[[#This Row],[Quantity]]</f>
        <v>259.98</v>
      </c>
    </row>
    <row r="233" spans="1:5" x14ac:dyDescent="0.4">
      <c r="A233" t="s">
        <v>1284</v>
      </c>
      <c r="B233" t="s">
        <v>878</v>
      </c>
      <c r="C233" t="s">
        <v>294</v>
      </c>
      <c r="D233" s="3">
        <v>2</v>
      </c>
      <c r="E233" s="2">
        <f>INDEX(Inventory[Price],MATCH(OrderDetails[[#This Row],[ProductId]],Inventory[ProductId],0))*OrderDetails[[#This Row],[Quantity]]</f>
        <v>59.98</v>
      </c>
    </row>
    <row r="234" spans="1:5" x14ac:dyDescent="0.4">
      <c r="A234" t="s">
        <v>1285</v>
      </c>
      <c r="B234" t="s">
        <v>965</v>
      </c>
      <c r="C234" t="s">
        <v>343</v>
      </c>
      <c r="D234" s="3">
        <v>1</v>
      </c>
      <c r="E234" s="2">
        <f>INDEX(Inventory[Price],MATCH(OrderDetails[[#This Row],[ProductId]],Inventory[ProductId],0))*OrderDetails[[#This Row],[Quantity]]</f>
        <v>39.99</v>
      </c>
    </row>
    <row r="235" spans="1:5" x14ac:dyDescent="0.4">
      <c r="A235" t="s">
        <v>1286</v>
      </c>
      <c r="B235" t="s">
        <v>832</v>
      </c>
      <c r="C235" t="s">
        <v>299</v>
      </c>
      <c r="D235" s="3">
        <v>2</v>
      </c>
      <c r="E235" s="2">
        <f>INDEX(Inventory[Price],MATCH(OrderDetails[[#This Row],[ProductId]],Inventory[ProductId],0))*OrderDetails[[#This Row],[Quantity]]</f>
        <v>179.98</v>
      </c>
    </row>
    <row r="236" spans="1:5" x14ac:dyDescent="0.4">
      <c r="A236" t="s">
        <v>1287</v>
      </c>
      <c r="B236" t="s">
        <v>938</v>
      </c>
      <c r="C236" t="s">
        <v>287</v>
      </c>
      <c r="D236" s="3">
        <v>2</v>
      </c>
      <c r="E236" s="2">
        <f>INDEX(Inventory[Price],MATCH(OrderDetails[[#This Row],[ProductId]],Inventory[ProductId],0))*OrderDetails[[#This Row],[Quantity]]</f>
        <v>59.98</v>
      </c>
    </row>
    <row r="237" spans="1:5" x14ac:dyDescent="0.4">
      <c r="A237" t="s">
        <v>1288</v>
      </c>
      <c r="B237" t="s">
        <v>1052</v>
      </c>
      <c r="C237" t="s">
        <v>212</v>
      </c>
      <c r="D237" s="3">
        <v>1</v>
      </c>
      <c r="E237" s="2">
        <f>INDEX(Inventory[Price],MATCH(OrderDetails[[#This Row],[ProductId]],Inventory[ProductId],0))*OrderDetails[[#This Row],[Quantity]]</f>
        <v>29.99</v>
      </c>
    </row>
    <row r="238" spans="1:5" x14ac:dyDescent="0.4">
      <c r="A238" t="s">
        <v>1289</v>
      </c>
      <c r="B238" t="s">
        <v>933</v>
      </c>
      <c r="C238" t="s">
        <v>339</v>
      </c>
      <c r="D238" s="3">
        <v>1</v>
      </c>
      <c r="E238" s="2">
        <f>INDEX(Inventory[Price],MATCH(OrderDetails[[#This Row],[ProductId]],Inventory[ProductId],0))*OrderDetails[[#This Row],[Quantity]]</f>
        <v>19.989999999999998</v>
      </c>
    </row>
    <row r="239" spans="1:5" x14ac:dyDescent="0.4">
      <c r="A239" t="s">
        <v>1290</v>
      </c>
      <c r="B239" t="s">
        <v>849</v>
      </c>
      <c r="C239" t="s">
        <v>333</v>
      </c>
      <c r="D239" s="3">
        <v>2</v>
      </c>
      <c r="E239" s="2">
        <f>INDEX(Inventory[Price],MATCH(OrderDetails[[#This Row],[ProductId]],Inventory[ProductId],0))*OrderDetails[[#This Row],[Quantity]]</f>
        <v>239.98</v>
      </c>
    </row>
    <row r="240" spans="1:5" x14ac:dyDescent="0.4">
      <c r="A240" t="s">
        <v>1291</v>
      </c>
      <c r="B240" t="s">
        <v>1040</v>
      </c>
      <c r="C240" t="s">
        <v>216</v>
      </c>
      <c r="D240" s="3">
        <v>1</v>
      </c>
      <c r="E240" s="2">
        <f>INDEX(Inventory[Price],MATCH(OrderDetails[[#This Row],[ProductId]],Inventory[ProductId],0))*OrderDetails[[#This Row],[Quantity]]</f>
        <v>89.99</v>
      </c>
    </row>
    <row r="241" spans="1:5" x14ac:dyDescent="0.4">
      <c r="A241" t="s">
        <v>1292</v>
      </c>
      <c r="B241" t="s">
        <v>805</v>
      </c>
      <c r="C241" t="s">
        <v>257</v>
      </c>
      <c r="D241" s="3">
        <v>1</v>
      </c>
      <c r="E241" s="2">
        <f>INDEX(Inventory[Price],MATCH(OrderDetails[[#This Row],[ProductId]],Inventory[ProductId],0))*OrderDetails[[#This Row],[Quantity]]</f>
        <v>109.99</v>
      </c>
    </row>
    <row r="242" spans="1:5" x14ac:dyDescent="0.4">
      <c r="A242" t="s">
        <v>1293</v>
      </c>
      <c r="B242" t="s">
        <v>1005</v>
      </c>
      <c r="C242" t="s">
        <v>279</v>
      </c>
      <c r="D242" s="3">
        <v>1</v>
      </c>
      <c r="E242" s="2">
        <f>INDEX(Inventory[Price],MATCH(OrderDetails[[#This Row],[ProductId]],Inventory[ProductId],0))*OrderDetails[[#This Row],[Quantity]]</f>
        <v>69.989999999999995</v>
      </c>
    </row>
    <row r="243" spans="1:5" x14ac:dyDescent="0.4">
      <c r="A243" t="s">
        <v>1294</v>
      </c>
      <c r="B243" t="s">
        <v>907</v>
      </c>
      <c r="C243" t="s">
        <v>298</v>
      </c>
      <c r="D243" s="3">
        <v>2</v>
      </c>
      <c r="E243" s="2">
        <f>INDEX(Inventory[Price],MATCH(OrderDetails[[#This Row],[ProductId]],Inventory[ProductId],0))*OrderDetails[[#This Row],[Quantity]]</f>
        <v>179.98</v>
      </c>
    </row>
    <row r="244" spans="1:5" x14ac:dyDescent="0.4">
      <c r="A244" t="s">
        <v>1295</v>
      </c>
      <c r="B244" t="s">
        <v>838</v>
      </c>
      <c r="C244" t="s">
        <v>258</v>
      </c>
      <c r="D244" s="3">
        <v>2</v>
      </c>
      <c r="E244" s="2">
        <f>INDEX(Inventory[Price],MATCH(OrderDetails[[#This Row],[ProductId]],Inventory[ProductId],0))*OrderDetails[[#This Row],[Quantity]]</f>
        <v>259.98</v>
      </c>
    </row>
    <row r="245" spans="1:5" x14ac:dyDescent="0.4">
      <c r="A245" t="s">
        <v>1296</v>
      </c>
      <c r="B245" t="s">
        <v>829</v>
      </c>
      <c r="C245" t="s">
        <v>303</v>
      </c>
      <c r="D245" s="3">
        <v>1</v>
      </c>
      <c r="E245" s="2">
        <f>INDEX(Inventory[Price],MATCH(OrderDetails[[#This Row],[ProductId]],Inventory[ProductId],0))*OrderDetails[[#This Row],[Quantity]]</f>
        <v>39.99</v>
      </c>
    </row>
    <row r="246" spans="1:5" x14ac:dyDescent="0.4">
      <c r="A246" t="s">
        <v>1297</v>
      </c>
      <c r="B246" t="s">
        <v>1030</v>
      </c>
      <c r="C246" t="s">
        <v>203</v>
      </c>
      <c r="D246" s="3">
        <v>2</v>
      </c>
      <c r="E246" s="2">
        <f>INDEX(Inventory[Price],MATCH(OrderDetails[[#This Row],[ProductId]],Inventory[ProductId],0))*OrderDetails[[#This Row],[Quantity]]</f>
        <v>119.98</v>
      </c>
    </row>
    <row r="247" spans="1:5" x14ac:dyDescent="0.4">
      <c r="A247" t="s">
        <v>1298</v>
      </c>
      <c r="B247" t="s">
        <v>807</v>
      </c>
      <c r="C247" t="s">
        <v>317</v>
      </c>
      <c r="D247" s="3">
        <v>2</v>
      </c>
      <c r="E247" s="2">
        <f>INDEX(Inventory[Price],MATCH(OrderDetails[[#This Row],[ProductId]],Inventory[ProductId],0))*OrderDetails[[#This Row],[Quantity]]</f>
        <v>99.98</v>
      </c>
    </row>
    <row r="248" spans="1:5" x14ac:dyDescent="0.4">
      <c r="A248" t="s">
        <v>1299</v>
      </c>
      <c r="B248" t="s">
        <v>883</v>
      </c>
      <c r="C248" t="s">
        <v>269</v>
      </c>
      <c r="D248" s="3">
        <v>2</v>
      </c>
      <c r="E248" s="2">
        <f>INDEX(Inventory[Price],MATCH(OrderDetails[[#This Row],[ProductId]],Inventory[ProductId],0))*OrderDetails[[#This Row],[Quantity]]</f>
        <v>39.979999999999997</v>
      </c>
    </row>
    <row r="249" spans="1:5" x14ac:dyDescent="0.4">
      <c r="A249" t="s">
        <v>1300</v>
      </c>
      <c r="B249" t="s">
        <v>971</v>
      </c>
      <c r="C249" t="s">
        <v>315</v>
      </c>
      <c r="D249" s="3">
        <v>2</v>
      </c>
      <c r="E249" s="2">
        <f>INDEX(Inventory[Price],MATCH(OrderDetails[[#This Row],[ProductId]],Inventory[ProductId],0))*OrderDetails[[#This Row],[Quantity]]</f>
        <v>99.98</v>
      </c>
    </row>
    <row r="250" spans="1:5" x14ac:dyDescent="0.4">
      <c r="A250" t="s">
        <v>1301</v>
      </c>
      <c r="B250" t="s">
        <v>882</v>
      </c>
      <c r="C250" t="s">
        <v>268</v>
      </c>
      <c r="D250" s="3">
        <v>1</v>
      </c>
      <c r="E250" s="2">
        <f>INDEX(Inventory[Price],MATCH(OrderDetails[[#This Row],[ProductId]],Inventory[ProductId],0))*OrderDetails[[#This Row],[Quantity]]</f>
        <v>19.989999999999998</v>
      </c>
    </row>
    <row r="251" spans="1:5" x14ac:dyDescent="0.4">
      <c r="A251" t="s">
        <v>1302</v>
      </c>
      <c r="B251" t="s">
        <v>879</v>
      </c>
      <c r="C251" t="s">
        <v>248</v>
      </c>
      <c r="D251" s="3">
        <v>2</v>
      </c>
      <c r="E251" s="2">
        <f>INDEX(Inventory[Price],MATCH(OrderDetails[[#This Row],[ProductId]],Inventory[ProductId],0))*OrderDetails[[#This Row],[Quantity]]</f>
        <v>99.98</v>
      </c>
    </row>
    <row r="252" spans="1:5" x14ac:dyDescent="0.4">
      <c r="A252" t="s">
        <v>1303</v>
      </c>
      <c r="B252" t="s">
        <v>995</v>
      </c>
      <c r="C252" t="s">
        <v>289</v>
      </c>
      <c r="D252" s="3">
        <v>2</v>
      </c>
      <c r="E252" s="2">
        <f>INDEX(Inventory[Price],MATCH(OrderDetails[[#This Row],[ProductId]],Inventory[ProductId],0))*OrderDetails[[#This Row],[Quantity]]</f>
        <v>35.979999999999997</v>
      </c>
    </row>
    <row r="253" spans="1:5" x14ac:dyDescent="0.4">
      <c r="A253" t="s">
        <v>1304</v>
      </c>
      <c r="B253" t="s">
        <v>930</v>
      </c>
      <c r="C253" t="s">
        <v>278</v>
      </c>
      <c r="D253" s="3">
        <v>1</v>
      </c>
      <c r="E253" s="2">
        <f>INDEX(Inventory[Price],MATCH(OrderDetails[[#This Row],[ProductId]],Inventory[ProductId],0))*OrderDetails[[#This Row],[Quantity]]</f>
        <v>14.99</v>
      </c>
    </row>
    <row r="254" spans="1:5" x14ac:dyDescent="0.4">
      <c r="A254" t="s">
        <v>1305</v>
      </c>
      <c r="B254" t="s">
        <v>885</v>
      </c>
      <c r="C254" t="s">
        <v>341</v>
      </c>
      <c r="D254" s="3">
        <v>2</v>
      </c>
      <c r="E254" s="2">
        <f>INDEX(Inventory[Price],MATCH(OrderDetails[[#This Row],[ProductId]],Inventory[ProductId],0))*OrderDetails[[#This Row],[Quantity]]</f>
        <v>39.979999999999997</v>
      </c>
    </row>
    <row r="255" spans="1:5" x14ac:dyDescent="0.4">
      <c r="A255" t="s">
        <v>1306</v>
      </c>
      <c r="B255" t="s">
        <v>945</v>
      </c>
      <c r="C255" t="s">
        <v>250</v>
      </c>
      <c r="D255" s="3">
        <v>2</v>
      </c>
      <c r="E255" s="2">
        <f>INDEX(Inventory[Price],MATCH(OrderDetails[[#This Row],[ProductId]],Inventory[ProductId],0))*OrderDetails[[#This Row],[Quantity]]</f>
        <v>43.98</v>
      </c>
    </row>
    <row r="256" spans="1:5" x14ac:dyDescent="0.4">
      <c r="A256" t="s">
        <v>1307</v>
      </c>
      <c r="B256" t="s">
        <v>927</v>
      </c>
      <c r="C256" t="s">
        <v>259</v>
      </c>
      <c r="D256" s="3">
        <v>1</v>
      </c>
      <c r="E256" s="2">
        <f>INDEX(Inventory[Price],MATCH(OrderDetails[[#This Row],[ProductId]],Inventory[ProductId],0))*OrderDetails[[#This Row],[Quantity]]</f>
        <v>129.99</v>
      </c>
    </row>
    <row r="257" spans="1:5" x14ac:dyDescent="0.4">
      <c r="A257" t="s">
        <v>1308</v>
      </c>
      <c r="B257" t="s">
        <v>855</v>
      </c>
      <c r="C257" t="s">
        <v>200</v>
      </c>
      <c r="D257" s="3">
        <v>1</v>
      </c>
      <c r="E257" s="2">
        <f>INDEX(Inventory[Price],MATCH(OrderDetails[[#This Row],[ProductId]],Inventory[ProductId],0))*OrderDetails[[#This Row],[Quantity]]</f>
        <v>49.99</v>
      </c>
    </row>
    <row r="258" spans="1:5" x14ac:dyDescent="0.4">
      <c r="A258" t="s">
        <v>1309</v>
      </c>
      <c r="B258" t="s">
        <v>1036</v>
      </c>
      <c r="C258" t="s">
        <v>214</v>
      </c>
      <c r="D258" s="3">
        <v>1</v>
      </c>
      <c r="E258" s="2">
        <f>INDEX(Inventory[Price],MATCH(OrderDetails[[#This Row],[ProductId]],Inventory[ProductId],0))*OrderDetails[[#This Row],[Quantity]]</f>
        <v>29.99</v>
      </c>
    </row>
    <row r="259" spans="1:5" x14ac:dyDescent="0.4">
      <c r="A259" t="s">
        <v>1310</v>
      </c>
      <c r="B259" t="s">
        <v>904</v>
      </c>
      <c r="C259" t="s">
        <v>206</v>
      </c>
      <c r="D259" s="3">
        <v>1</v>
      </c>
      <c r="E259" s="2">
        <f>INDEX(Inventory[Price],MATCH(OrderDetails[[#This Row],[ProductId]],Inventory[ProductId],0))*OrderDetails[[#This Row],[Quantity]]</f>
        <v>19.989999999999998</v>
      </c>
    </row>
    <row r="260" spans="1:5" x14ac:dyDescent="0.4">
      <c r="A260" t="s">
        <v>1311</v>
      </c>
      <c r="B260" t="s">
        <v>821</v>
      </c>
      <c r="C260" t="s">
        <v>311</v>
      </c>
      <c r="D260" s="3">
        <v>1</v>
      </c>
      <c r="E260" s="2">
        <f>INDEX(Inventory[Price],MATCH(OrderDetails[[#This Row],[ProductId]],Inventory[ProductId],0))*OrderDetails[[#This Row],[Quantity]]</f>
        <v>64.989999999999995</v>
      </c>
    </row>
    <row r="261" spans="1:5" x14ac:dyDescent="0.4">
      <c r="A261" t="s">
        <v>1312</v>
      </c>
      <c r="B261" t="s">
        <v>902</v>
      </c>
      <c r="C261" t="s">
        <v>256</v>
      </c>
      <c r="D261" s="3">
        <v>2</v>
      </c>
      <c r="E261" s="2">
        <f>INDEX(Inventory[Price],MATCH(OrderDetails[[#This Row],[ProductId]],Inventory[ProductId],0))*OrderDetails[[#This Row],[Quantity]]</f>
        <v>219.98</v>
      </c>
    </row>
    <row r="262" spans="1:5" x14ac:dyDescent="0.4">
      <c r="A262" t="s">
        <v>1313</v>
      </c>
      <c r="B262" t="s">
        <v>1031</v>
      </c>
      <c r="C262" t="s">
        <v>222</v>
      </c>
      <c r="D262" s="3">
        <v>2</v>
      </c>
      <c r="E262" s="2">
        <f>INDEX(Inventory[Price],MATCH(OrderDetails[[#This Row],[ProductId]],Inventory[ProductId],0))*OrderDetails[[#This Row],[Quantity]]</f>
        <v>109.98</v>
      </c>
    </row>
    <row r="263" spans="1:5" x14ac:dyDescent="0.4">
      <c r="A263" t="s">
        <v>1314</v>
      </c>
      <c r="B263" t="s">
        <v>903</v>
      </c>
      <c r="C263" t="s">
        <v>236</v>
      </c>
      <c r="D263" s="3">
        <v>2</v>
      </c>
      <c r="E263" s="2">
        <f>INDEX(Inventory[Price],MATCH(OrderDetails[[#This Row],[ProductId]],Inventory[ProductId],0))*OrderDetails[[#This Row],[Quantity]]</f>
        <v>89.98</v>
      </c>
    </row>
    <row r="264" spans="1:5" x14ac:dyDescent="0.4">
      <c r="A264" t="s">
        <v>1315</v>
      </c>
      <c r="B264" t="s">
        <v>908</v>
      </c>
      <c r="C264" t="s">
        <v>262</v>
      </c>
      <c r="D264" s="3">
        <v>1</v>
      </c>
      <c r="E264" s="2">
        <f>INDEX(Inventory[Price],MATCH(OrderDetails[[#This Row],[ProductId]],Inventory[ProductId],0))*OrderDetails[[#This Row],[Quantity]]</f>
        <v>139.99</v>
      </c>
    </row>
    <row r="265" spans="1:5" x14ac:dyDescent="0.4">
      <c r="A265" t="s">
        <v>1316</v>
      </c>
      <c r="B265" t="s">
        <v>987</v>
      </c>
      <c r="C265" t="s">
        <v>284</v>
      </c>
      <c r="D265" s="3">
        <v>2</v>
      </c>
      <c r="E265" s="2">
        <f>INDEX(Inventory[Price],MATCH(OrderDetails[[#This Row],[ProductId]],Inventory[ProductId],0))*OrderDetails[[#This Row],[Quantity]]</f>
        <v>79.98</v>
      </c>
    </row>
    <row r="266" spans="1:5" x14ac:dyDescent="0.4">
      <c r="A266" t="s">
        <v>1317</v>
      </c>
      <c r="B266" t="s">
        <v>991</v>
      </c>
      <c r="C266" t="s">
        <v>239</v>
      </c>
      <c r="D266" s="3">
        <v>1</v>
      </c>
      <c r="E266" s="2">
        <f>INDEX(Inventory[Price],MATCH(OrderDetails[[#This Row],[ProductId]],Inventory[ProductId],0))*OrderDetails[[#This Row],[Quantity]]</f>
        <v>39.99</v>
      </c>
    </row>
    <row r="267" spans="1:5" x14ac:dyDescent="0.4">
      <c r="A267" t="s">
        <v>1318</v>
      </c>
      <c r="B267" t="s">
        <v>970</v>
      </c>
      <c r="C267" t="s">
        <v>290</v>
      </c>
      <c r="D267" s="3">
        <v>2</v>
      </c>
      <c r="E267" s="2">
        <f>INDEX(Inventory[Price],MATCH(OrderDetails[[#This Row],[ProductId]],Inventory[ProductId],0))*OrderDetails[[#This Row],[Quantity]]</f>
        <v>35.979999999999997</v>
      </c>
    </row>
    <row r="268" spans="1:5" x14ac:dyDescent="0.4">
      <c r="A268" t="s">
        <v>1319</v>
      </c>
      <c r="B268" t="s">
        <v>912</v>
      </c>
      <c r="C268" t="s">
        <v>229</v>
      </c>
      <c r="D268" s="3">
        <v>1</v>
      </c>
      <c r="E268" s="2">
        <f>INDEX(Inventory[Price],MATCH(OrderDetails[[#This Row],[ProductId]],Inventory[ProductId],0))*OrderDetails[[#This Row],[Quantity]]</f>
        <v>119.99</v>
      </c>
    </row>
    <row r="269" spans="1:5" x14ac:dyDescent="0.4">
      <c r="A269" t="s">
        <v>1320</v>
      </c>
      <c r="B269" t="s">
        <v>943</v>
      </c>
      <c r="C269" t="s">
        <v>266</v>
      </c>
      <c r="D269" s="3">
        <v>1</v>
      </c>
      <c r="E269" s="2">
        <f>INDEX(Inventory[Price],MATCH(OrderDetails[[#This Row],[ProductId]],Inventory[ProductId],0))*OrderDetails[[#This Row],[Quantity]]</f>
        <v>14.99</v>
      </c>
    </row>
    <row r="270" spans="1:5" x14ac:dyDescent="0.4">
      <c r="A270" t="s">
        <v>1321</v>
      </c>
      <c r="B270" t="s">
        <v>857</v>
      </c>
      <c r="C270" t="s">
        <v>319</v>
      </c>
      <c r="D270" s="3">
        <v>2</v>
      </c>
      <c r="E270" s="2">
        <f>INDEX(Inventory[Price],MATCH(OrderDetails[[#This Row],[ProductId]],Inventory[ProductId],0))*OrderDetails[[#This Row],[Quantity]]</f>
        <v>29.98</v>
      </c>
    </row>
    <row r="271" spans="1:5" x14ac:dyDescent="0.4">
      <c r="A271" t="s">
        <v>1322</v>
      </c>
      <c r="B271" t="s">
        <v>816</v>
      </c>
      <c r="C271" t="s">
        <v>263</v>
      </c>
      <c r="D271" s="3">
        <v>1</v>
      </c>
      <c r="E271" s="2">
        <f>INDEX(Inventory[Price],MATCH(OrderDetails[[#This Row],[ProductId]],Inventory[ProductId],0))*OrderDetails[[#This Row],[Quantity]]</f>
        <v>139.99</v>
      </c>
    </row>
    <row r="272" spans="1:5" x14ac:dyDescent="0.4">
      <c r="A272" t="s">
        <v>1323</v>
      </c>
      <c r="B272" t="s">
        <v>884</v>
      </c>
      <c r="C272" t="s">
        <v>325</v>
      </c>
      <c r="D272" s="3">
        <v>1</v>
      </c>
      <c r="E272" s="2">
        <f>INDEX(Inventory[Price],MATCH(OrderDetails[[#This Row],[ProductId]],Inventory[ProductId],0))*OrderDetails[[#This Row],[Quantity]]</f>
        <v>89.99</v>
      </c>
    </row>
    <row r="273" spans="1:5" x14ac:dyDescent="0.4">
      <c r="A273" t="s">
        <v>1324</v>
      </c>
      <c r="B273" t="s">
        <v>808</v>
      </c>
      <c r="C273" t="s">
        <v>208</v>
      </c>
      <c r="D273" s="3">
        <v>1</v>
      </c>
      <c r="E273" s="2">
        <f>INDEX(Inventory[Price],MATCH(OrderDetails[[#This Row],[ProductId]],Inventory[ProductId],0))*OrderDetails[[#This Row],[Quantity]]</f>
        <v>19.989999999999998</v>
      </c>
    </row>
    <row r="274" spans="1:5" x14ac:dyDescent="0.4">
      <c r="A274" t="s">
        <v>1325</v>
      </c>
      <c r="B274" t="s">
        <v>852</v>
      </c>
      <c r="C274" t="s">
        <v>337</v>
      </c>
      <c r="D274" s="3">
        <v>1</v>
      </c>
      <c r="E274" s="2">
        <f>INDEX(Inventory[Price],MATCH(OrderDetails[[#This Row],[ProductId]],Inventory[ProductId],0))*OrderDetails[[#This Row],[Quantity]]</f>
        <v>14.99</v>
      </c>
    </row>
    <row r="275" spans="1:5" x14ac:dyDescent="0.4">
      <c r="A275" t="s">
        <v>1326</v>
      </c>
      <c r="B275" t="s">
        <v>814</v>
      </c>
      <c r="C275" t="s">
        <v>213</v>
      </c>
      <c r="D275" s="3">
        <v>2</v>
      </c>
      <c r="E275" s="2">
        <f>INDEX(Inventory[Price],MATCH(OrderDetails[[#This Row],[ProductId]],Inventory[ProductId],0))*OrderDetails[[#This Row],[Quantity]]</f>
        <v>59.98</v>
      </c>
    </row>
    <row r="276" spans="1:5" x14ac:dyDescent="0.4">
      <c r="A276" t="s">
        <v>1327</v>
      </c>
      <c r="B276" t="s">
        <v>990</v>
      </c>
      <c r="C276" t="s">
        <v>348</v>
      </c>
      <c r="D276" s="3">
        <v>2</v>
      </c>
      <c r="E276" s="2">
        <f>INDEX(Inventory[Price],MATCH(OrderDetails[[#This Row],[ProductId]],Inventory[ProductId],0))*OrderDetails[[#This Row],[Quantity]]</f>
        <v>43.98</v>
      </c>
    </row>
    <row r="277" spans="1:5" x14ac:dyDescent="0.4">
      <c r="A277" t="s">
        <v>1328</v>
      </c>
      <c r="B277" t="s">
        <v>1024</v>
      </c>
      <c r="C277" t="s">
        <v>330</v>
      </c>
      <c r="D277" s="3">
        <v>2</v>
      </c>
      <c r="E277" s="2">
        <f>INDEX(Inventory[Price],MATCH(OrderDetails[[#This Row],[ProductId]],Inventory[ProductId],0))*OrderDetails[[#This Row],[Quantity]]</f>
        <v>219.98</v>
      </c>
    </row>
    <row r="278" spans="1:5" x14ac:dyDescent="0.4">
      <c r="A278" t="s">
        <v>1329</v>
      </c>
      <c r="B278" t="s">
        <v>888</v>
      </c>
      <c r="C278" t="s">
        <v>215</v>
      </c>
      <c r="D278" s="3">
        <v>2</v>
      </c>
      <c r="E278" s="2">
        <f>INDEX(Inventory[Price],MATCH(OrderDetails[[#This Row],[ProductId]],Inventory[ProductId],0))*OrderDetails[[#This Row],[Quantity]]</f>
        <v>179.98</v>
      </c>
    </row>
    <row r="279" spans="1:5" x14ac:dyDescent="0.4">
      <c r="A279" t="s">
        <v>1330</v>
      </c>
      <c r="B279" t="s">
        <v>864</v>
      </c>
      <c r="C279" t="s">
        <v>225</v>
      </c>
      <c r="D279" s="3">
        <v>2</v>
      </c>
      <c r="E279" s="2">
        <f>INDEX(Inventory[Price],MATCH(OrderDetails[[#This Row],[ProductId]],Inventory[ProductId],0))*OrderDetails[[#This Row],[Quantity]]</f>
        <v>69.98</v>
      </c>
    </row>
    <row r="280" spans="1:5" x14ac:dyDescent="0.4">
      <c r="A280" t="s">
        <v>1331</v>
      </c>
      <c r="B280" t="s">
        <v>976</v>
      </c>
      <c r="C280" t="s">
        <v>238</v>
      </c>
      <c r="D280" s="3">
        <v>1</v>
      </c>
      <c r="E280" s="2">
        <f>INDEX(Inventory[Price],MATCH(OrderDetails[[#This Row],[ProductId]],Inventory[ProductId],0))*OrderDetails[[#This Row],[Quantity]]</f>
        <v>39.99</v>
      </c>
    </row>
    <row r="281" spans="1:5" x14ac:dyDescent="0.4">
      <c r="A281" t="s">
        <v>1332</v>
      </c>
      <c r="B281" t="s">
        <v>850</v>
      </c>
      <c r="C281" t="s">
        <v>245</v>
      </c>
      <c r="D281" s="3">
        <v>1</v>
      </c>
      <c r="E281" s="2">
        <f>INDEX(Inventory[Price],MATCH(OrderDetails[[#This Row],[ProductId]],Inventory[ProductId],0))*OrderDetails[[#This Row],[Quantity]]</f>
        <v>59.99</v>
      </c>
    </row>
    <row r="282" spans="1:5" x14ac:dyDescent="0.4">
      <c r="A282" t="s">
        <v>1333</v>
      </c>
      <c r="B282" t="s">
        <v>1011</v>
      </c>
      <c r="C282" t="s">
        <v>253</v>
      </c>
      <c r="D282" s="3">
        <v>1</v>
      </c>
      <c r="E282" s="2">
        <f>INDEX(Inventory[Price],MATCH(OrderDetails[[#This Row],[ProductId]],Inventory[ProductId],0))*OrderDetails[[#This Row],[Quantity]]</f>
        <v>99.99</v>
      </c>
    </row>
    <row r="283" spans="1:5" x14ac:dyDescent="0.4">
      <c r="A283" t="s">
        <v>1334</v>
      </c>
      <c r="B283" t="s">
        <v>937</v>
      </c>
      <c r="C283" t="s">
        <v>332</v>
      </c>
      <c r="D283" s="3">
        <v>1</v>
      </c>
      <c r="E283" s="2">
        <f>INDEX(Inventory[Price],MATCH(OrderDetails[[#This Row],[ProductId]],Inventory[ProductId],0))*OrderDetails[[#This Row],[Quantity]]</f>
        <v>109.99</v>
      </c>
    </row>
    <row r="284" spans="1:5" x14ac:dyDescent="0.4">
      <c r="A284" t="s">
        <v>1335</v>
      </c>
      <c r="B284" t="s">
        <v>859</v>
      </c>
      <c r="C284" t="s">
        <v>246</v>
      </c>
      <c r="D284" s="3">
        <v>2</v>
      </c>
      <c r="E284" s="2">
        <f>INDEX(Inventory[Price],MATCH(OrderDetails[[#This Row],[ProductId]],Inventory[ProductId],0))*OrderDetails[[#This Row],[Quantity]]</f>
        <v>99.98</v>
      </c>
    </row>
    <row r="285" spans="1:5" x14ac:dyDescent="0.4">
      <c r="A285" t="s">
        <v>1336</v>
      </c>
      <c r="B285" t="s">
        <v>1039</v>
      </c>
      <c r="C285" t="s">
        <v>255</v>
      </c>
      <c r="D285" s="3">
        <v>1</v>
      </c>
      <c r="E285" s="2">
        <f>INDEX(Inventory[Price],MATCH(OrderDetails[[#This Row],[ProductId]],Inventory[ProductId],0))*OrderDetails[[#This Row],[Quantity]]</f>
        <v>109.99</v>
      </c>
    </row>
    <row r="286" spans="1:5" x14ac:dyDescent="0.4">
      <c r="A286" t="s">
        <v>1337</v>
      </c>
      <c r="B286" t="s">
        <v>890</v>
      </c>
      <c r="C286" t="s">
        <v>314</v>
      </c>
      <c r="D286" s="3">
        <v>2</v>
      </c>
      <c r="E286" s="2">
        <f>INDEX(Inventory[Price],MATCH(OrderDetails[[#This Row],[ProductId]],Inventory[ProductId],0))*OrderDetails[[#This Row],[Quantity]]</f>
        <v>159.97999999999999</v>
      </c>
    </row>
    <row r="287" spans="1:5" x14ac:dyDescent="0.4">
      <c r="A287" t="s">
        <v>1338</v>
      </c>
      <c r="B287" t="s">
        <v>918</v>
      </c>
      <c r="C287" t="s">
        <v>318</v>
      </c>
      <c r="D287" s="3">
        <v>1</v>
      </c>
      <c r="E287" s="2">
        <f>INDEX(Inventory[Price],MATCH(OrderDetails[[#This Row],[ProductId]],Inventory[ProductId],0))*OrderDetails[[#This Row],[Quantity]]</f>
        <v>14.99</v>
      </c>
    </row>
    <row r="288" spans="1:5" x14ac:dyDescent="0.4">
      <c r="A288" t="s">
        <v>1339</v>
      </c>
      <c r="B288" t="s">
        <v>874</v>
      </c>
      <c r="C288" t="s">
        <v>211</v>
      </c>
      <c r="D288" s="3">
        <v>1</v>
      </c>
      <c r="E288" s="2">
        <f>INDEX(Inventory[Price],MATCH(OrderDetails[[#This Row],[ProductId]],Inventory[ProductId],0))*OrderDetails[[#This Row],[Quantity]]</f>
        <v>24.99</v>
      </c>
    </row>
    <row r="289" spans="1:5" x14ac:dyDescent="0.4">
      <c r="A289" t="s">
        <v>1340</v>
      </c>
      <c r="B289" t="s">
        <v>827</v>
      </c>
      <c r="C289" t="s">
        <v>270</v>
      </c>
      <c r="D289" s="3">
        <v>2</v>
      </c>
      <c r="E289" s="2">
        <f>INDEX(Inventory[Price],MATCH(OrderDetails[[#This Row],[ProductId]],Inventory[ProductId],0))*OrderDetails[[#This Row],[Quantity]]</f>
        <v>89.98</v>
      </c>
    </row>
    <row r="290" spans="1:5" x14ac:dyDescent="0.4">
      <c r="A290" t="s">
        <v>1341</v>
      </c>
      <c r="B290" t="s">
        <v>810</v>
      </c>
      <c r="C290" t="s">
        <v>224</v>
      </c>
      <c r="D290" s="3">
        <v>1</v>
      </c>
      <c r="E290" s="2">
        <f>INDEX(Inventory[Price],MATCH(OrderDetails[[#This Row],[ProductId]],Inventory[ProductId],0))*OrderDetails[[#This Row],[Quantity]]</f>
        <v>54.99</v>
      </c>
    </row>
    <row r="291" spans="1:5" x14ac:dyDescent="0.4">
      <c r="A291" t="s">
        <v>1342</v>
      </c>
      <c r="B291" t="s">
        <v>923</v>
      </c>
      <c r="C291" t="s">
        <v>243</v>
      </c>
      <c r="D291" s="3">
        <v>2</v>
      </c>
      <c r="E291" s="2">
        <f>INDEX(Inventory[Price],MATCH(OrderDetails[[#This Row],[ProductId]],Inventory[ProductId],0))*OrderDetails[[#This Row],[Quantity]]</f>
        <v>119.98</v>
      </c>
    </row>
    <row r="292" spans="1:5" x14ac:dyDescent="0.4">
      <c r="A292" t="s">
        <v>1343</v>
      </c>
      <c r="B292" t="s">
        <v>1034</v>
      </c>
      <c r="C292" t="s">
        <v>273</v>
      </c>
      <c r="D292" s="3">
        <v>2</v>
      </c>
      <c r="E292" s="2">
        <f>INDEX(Inventory[Price],MATCH(OrderDetails[[#This Row],[ProductId]],Inventory[ProductId],0))*OrderDetails[[#This Row],[Quantity]]</f>
        <v>49.98</v>
      </c>
    </row>
    <row r="293" spans="1:5" x14ac:dyDescent="0.4">
      <c r="A293" t="s">
        <v>1344</v>
      </c>
      <c r="B293" t="s">
        <v>867</v>
      </c>
      <c r="C293" t="s">
        <v>274</v>
      </c>
      <c r="D293" s="3">
        <v>1</v>
      </c>
      <c r="E293" s="2">
        <f>INDEX(Inventory[Price],MATCH(OrderDetails[[#This Row],[ProductId]],Inventory[ProductId],0))*OrderDetails[[#This Row],[Quantity]]</f>
        <v>24.99</v>
      </c>
    </row>
    <row r="294" spans="1:5" x14ac:dyDescent="0.4">
      <c r="A294" t="s">
        <v>1345</v>
      </c>
      <c r="B294" t="s">
        <v>1007</v>
      </c>
      <c r="C294" t="s">
        <v>349</v>
      </c>
      <c r="D294" s="3">
        <v>2</v>
      </c>
      <c r="E294" s="2">
        <f>INDEX(Inventory[Price],MATCH(OrderDetails[[#This Row],[ProductId]],Inventory[ProductId],0))*OrderDetails[[#This Row],[Quantity]]</f>
        <v>43.98</v>
      </c>
    </row>
    <row r="295" spans="1:5" x14ac:dyDescent="0.4">
      <c r="A295" t="s">
        <v>1346</v>
      </c>
      <c r="B295" t="s">
        <v>932</v>
      </c>
      <c r="C295" t="s">
        <v>295</v>
      </c>
      <c r="D295" s="3">
        <v>1</v>
      </c>
      <c r="E295" s="2">
        <f>INDEX(Inventory[Price],MATCH(OrderDetails[[#This Row],[ProductId]],Inventory[ProductId],0))*OrderDetails[[#This Row],[Quantity]]</f>
        <v>29.99</v>
      </c>
    </row>
    <row r="296" spans="1:5" x14ac:dyDescent="0.4">
      <c r="A296" t="s">
        <v>1347</v>
      </c>
      <c r="B296" t="s">
        <v>983</v>
      </c>
      <c r="C296" t="s">
        <v>201</v>
      </c>
      <c r="D296" s="3">
        <v>2</v>
      </c>
      <c r="E296" s="2">
        <f>INDEX(Inventory[Price],MATCH(OrderDetails[[#This Row],[ProductId]],Inventory[ProductId],0))*OrderDetails[[#This Row],[Quantity]]</f>
        <v>99.98</v>
      </c>
    </row>
    <row r="297" spans="1:5" x14ac:dyDescent="0.4">
      <c r="A297" t="s">
        <v>1348</v>
      </c>
      <c r="B297" t="s">
        <v>803</v>
      </c>
      <c r="C297" t="s">
        <v>209</v>
      </c>
      <c r="D297" s="3">
        <v>1</v>
      </c>
      <c r="E297" s="2">
        <f>INDEX(Inventory[Price],MATCH(OrderDetails[[#This Row],[ProductId]],Inventory[ProductId],0))*OrderDetails[[#This Row],[Quantity]]</f>
        <v>24.99</v>
      </c>
    </row>
    <row r="298" spans="1:5" x14ac:dyDescent="0.4">
      <c r="A298" t="s">
        <v>1349</v>
      </c>
      <c r="B298" t="s">
        <v>834</v>
      </c>
      <c r="C298" t="s">
        <v>207</v>
      </c>
      <c r="D298" s="3">
        <v>1</v>
      </c>
      <c r="E298" s="2">
        <f>INDEX(Inventory[Price],MATCH(OrderDetails[[#This Row],[ProductId]],Inventory[ProductId],0))*OrderDetails[[#This Row],[Quantity]]</f>
        <v>19.989999999999998</v>
      </c>
    </row>
    <row r="299" spans="1:5" x14ac:dyDescent="0.4">
      <c r="A299" t="s">
        <v>1350</v>
      </c>
      <c r="B299" t="s">
        <v>944</v>
      </c>
      <c r="C299" t="s">
        <v>272</v>
      </c>
      <c r="D299" s="3">
        <v>2</v>
      </c>
      <c r="E299" s="2">
        <f>INDEX(Inventory[Price],MATCH(OrderDetails[[#This Row],[ProductId]],Inventory[ProductId],0))*OrderDetails[[#This Row],[Quantity]]</f>
        <v>89.98</v>
      </c>
    </row>
    <row r="300" spans="1:5" x14ac:dyDescent="0.4">
      <c r="A300" t="s">
        <v>1351</v>
      </c>
      <c r="B300" t="s">
        <v>1008</v>
      </c>
      <c r="C300" t="s">
        <v>309</v>
      </c>
      <c r="D300" s="3">
        <v>1</v>
      </c>
      <c r="E300" s="2">
        <f>INDEX(Inventory[Price],MATCH(OrderDetails[[#This Row],[ProductId]],Inventory[ProductId],0))*OrderDetails[[#This Row],[Quantity]]</f>
        <v>64.989999999999995</v>
      </c>
    </row>
    <row r="301" spans="1:5" x14ac:dyDescent="0.4">
      <c r="A301" t="s">
        <v>1352</v>
      </c>
      <c r="B301" t="s">
        <v>1017</v>
      </c>
      <c r="C301" t="s">
        <v>244</v>
      </c>
      <c r="D301" s="3">
        <v>1</v>
      </c>
      <c r="E301" s="2">
        <f>INDEX(Inventory[Price],MATCH(OrderDetails[[#This Row],[ProductId]],Inventory[ProductId],0))*OrderDetails[[#This Row],[Quantity]]</f>
        <v>59.99</v>
      </c>
    </row>
    <row r="302" spans="1:5" x14ac:dyDescent="0.4">
      <c r="A302" t="s">
        <v>1353</v>
      </c>
      <c r="B302" t="s">
        <v>981</v>
      </c>
      <c r="C302" t="s">
        <v>279</v>
      </c>
      <c r="D302" s="3">
        <v>2</v>
      </c>
      <c r="E302" s="2">
        <f>INDEX(Inventory[Price],MATCH(OrderDetails[[#This Row],[ProductId]],Inventory[ProductId],0))*OrderDetails[[#This Row],[Quantity]]</f>
        <v>139.97999999999999</v>
      </c>
    </row>
    <row r="303" spans="1:5" x14ac:dyDescent="0.4">
      <c r="A303" t="s">
        <v>1354</v>
      </c>
      <c r="B303" t="s">
        <v>935</v>
      </c>
      <c r="C303" t="s">
        <v>298</v>
      </c>
      <c r="D303" s="3">
        <v>1</v>
      </c>
      <c r="E303" s="2">
        <f>INDEX(Inventory[Price],MATCH(OrderDetails[[#This Row],[ProductId]],Inventory[ProductId],0))*OrderDetails[[#This Row],[Quantity]]</f>
        <v>89.99</v>
      </c>
    </row>
    <row r="304" spans="1:5" x14ac:dyDescent="0.4">
      <c r="A304" t="s">
        <v>1355</v>
      </c>
      <c r="B304" t="s">
        <v>978</v>
      </c>
      <c r="C304" t="s">
        <v>258</v>
      </c>
      <c r="D304" s="3">
        <v>2</v>
      </c>
      <c r="E304" s="2">
        <f>INDEX(Inventory[Price],MATCH(OrderDetails[[#This Row],[ProductId]],Inventory[ProductId],0))*OrderDetails[[#This Row],[Quantity]]</f>
        <v>259.98</v>
      </c>
    </row>
    <row r="305" spans="1:5" x14ac:dyDescent="0.4">
      <c r="A305" t="s">
        <v>1356</v>
      </c>
      <c r="B305" t="s">
        <v>858</v>
      </c>
      <c r="C305" t="s">
        <v>303</v>
      </c>
      <c r="D305" s="3">
        <v>2</v>
      </c>
      <c r="E305" s="2">
        <f>INDEX(Inventory[Price],MATCH(OrderDetails[[#This Row],[ProductId]],Inventory[ProductId],0))*OrderDetails[[#This Row],[Quantity]]</f>
        <v>79.98</v>
      </c>
    </row>
    <row r="306" spans="1:5" x14ac:dyDescent="0.4">
      <c r="A306" t="s">
        <v>1357</v>
      </c>
      <c r="B306" t="s">
        <v>1048</v>
      </c>
      <c r="C306" t="s">
        <v>203</v>
      </c>
      <c r="D306" s="3">
        <v>1</v>
      </c>
      <c r="E306" s="2">
        <f>INDEX(Inventory[Price],MATCH(OrderDetails[[#This Row],[ProductId]],Inventory[ProductId],0))*OrderDetails[[#This Row],[Quantity]]</f>
        <v>59.99</v>
      </c>
    </row>
    <row r="307" spans="1:5" x14ac:dyDescent="0.4">
      <c r="A307" t="s">
        <v>1358</v>
      </c>
      <c r="B307" t="s">
        <v>833</v>
      </c>
      <c r="C307" t="s">
        <v>317</v>
      </c>
      <c r="D307" s="3">
        <v>1</v>
      </c>
      <c r="E307" s="2">
        <f>INDEX(Inventory[Price],MATCH(OrderDetails[[#This Row],[ProductId]],Inventory[ProductId],0))*OrderDetails[[#This Row],[Quantity]]</f>
        <v>49.99</v>
      </c>
    </row>
    <row r="308" spans="1:5" x14ac:dyDescent="0.4">
      <c r="A308" t="s">
        <v>1359</v>
      </c>
      <c r="B308" t="s">
        <v>899</v>
      </c>
      <c r="C308" t="s">
        <v>269</v>
      </c>
      <c r="D308" s="3">
        <v>1</v>
      </c>
      <c r="E308" s="2">
        <f>INDEX(Inventory[Price],MATCH(OrderDetails[[#This Row],[ProductId]],Inventory[ProductId],0))*OrderDetails[[#This Row],[Quantity]]</f>
        <v>19.989999999999998</v>
      </c>
    </row>
    <row r="309" spans="1:5" x14ac:dyDescent="0.4">
      <c r="A309" t="s">
        <v>1360</v>
      </c>
      <c r="B309" t="s">
        <v>851</v>
      </c>
      <c r="C309" t="s">
        <v>315</v>
      </c>
      <c r="D309" s="3">
        <v>1</v>
      </c>
      <c r="E309" s="2">
        <f>INDEX(Inventory[Price],MATCH(OrderDetails[[#This Row],[ProductId]],Inventory[ProductId],0))*OrderDetails[[#This Row],[Quantity]]</f>
        <v>49.99</v>
      </c>
    </row>
    <row r="310" spans="1:5" x14ac:dyDescent="0.4">
      <c r="A310" t="s">
        <v>1361</v>
      </c>
      <c r="B310" t="s">
        <v>898</v>
      </c>
      <c r="C310" t="s">
        <v>268</v>
      </c>
      <c r="D310" s="3">
        <v>1</v>
      </c>
      <c r="E310" s="2">
        <f>INDEX(Inventory[Price],MATCH(OrderDetails[[#This Row],[ProductId]],Inventory[ProductId],0))*OrderDetails[[#This Row],[Quantity]]</f>
        <v>19.989999999999998</v>
      </c>
    </row>
    <row r="311" spans="1:5" x14ac:dyDescent="0.4">
      <c r="A311" t="s">
        <v>1362</v>
      </c>
      <c r="B311" t="s">
        <v>997</v>
      </c>
      <c r="C311" t="s">
        <v>248</v>
      </c>
      <c r="D311" s="3">
        <v>2</v>
      </c>
      <c r="E311" s="2">
        <f>INDEX(Inventory[Price],MATCH(OrderDetails[[#This Row],[ProductId]],Inventory[ProductId],0))*OrderDetails[[#This Row],[Quantity]]</f>
        <v>99.98</v>
      </c>
    </row>
    <row r="312" spans="1:5" x14ac:dyDescent="0.4">
      <c r="A312" t="s">
        <v>1363</v>
      </c>
      <c r="B312" t="s">
        <v>962</v>
      </c>
      <c r="C312" t="s">
        <v>289</v>
      </c>
      <c r="D312" s="3">
        <v>1</v>
      </c>
      <c r="E312" s="2">
        <f>INDEX(Inventory[Price],MATCH(OrderDetails[[#This Row],[ProductId]],Inventory[ProductId],0))*OrderDetails[[#This Row],[Quantity]]</f>
        <v>17.989999999999998</v>
      </c>
    </row>
    <row r="313" spans="1:5" x14ac:dyDescent="0.4">
      <c r="A313" t="s">
        <v>1364</v>
      </c>
      <c r="B313" t="s">
        <v>826</v>
      </c>
      <c r="C313" t="s">
        <v>278</v>
      </c>
      <c r="D313" s="3">
        <v>2</v>
      </c>
      <c r="E313" s="2">
        <f>INDEX(Inventory[Price],MATCH(OrderDetails[[#This Row],[ProductId]],Inventory[ProductId],0))*OrderDetails[[#This Row],[Quantity]]</f>
        <v>29.98</v>
      </c>
    </row>
    <row r="314" spans="1:5" x14ac:dyDescent="0.4">
      <c r="A314" t="s">
        <v>1365</v>
      </c>
      <c r="B314" t="s">
        <v>1023</v>
      </c>
      <c r="C314" t="s">
        <v>341</v>
      </c>
      <c r="D314" s="3">
        <v>1</v>
      </c>
      <c r="E314" s="2">
        <f>INDEX(Inventory[Price],MATCH(OrderDetails[[#This Row],[ProductId]],Inventory[ProductId],0))*OrderDetails[[#This Row],[Quantity]]</f>
        <v>19.989999999999998</v>
      </c>
    </row>
    <row r="315" spans="1:5" x14ac:dyDescent="0.4">
      <c r="A315" t="s">
        <v>1366</v>
      </c>
      <c r="B315" t="s">
        <v>901</v>
      </c>
      <c r="C315" t="s">
        <v>250</v>
      </c>
      <c r="D315" s="3">
        <v>1</v>
      </c>
      <c r="E315" s="2">
        <f>INDEX(Inventory[Price],MATCH(OrderDetails[[#This Row],[ProductId]],Inventory[ProductId],0))*OrderDetails[[#This Row],[Quantity]]</f>
        <v>21.99</v>
      </c>
    </row>
    <row r="316" spans="1:5" x14ac:dyDescent="0.4">
      <c r="A316" t="s">
        <v>1367</v>
      </c>
      <c r="B316" t="s">
        <v>1026</v>
      </c>
      <c r="C316" t="s">
        <v>259</v>
      </c>
      <c r="D316" s="3">
        <v>2</v>
      </c>
      <c r="E316" s="2">
        <f>INDEX(Inventory[Price],MATCH(OrderDetails[[#This Row],[ProductId]],Inventory[ProductId],0))*OrderDetails[[#This Row],[Quantity]]</f>
        <v>259.98</v>
      </c>
    </row>
    <row r="317" spans="1:5" x14ac:dyDescent="0.4">
      <c r="A317" t="s">
        <v>1368</v>
      </c>
      <c r="B317" t="s">
        <v>1045</v>
      </c>
      <c r="C317" t="s">
        <v>200</v>
      </c>
      <c r="D317" s="3">
        <v>1</v>
      </c>
      <c r="E317" s="2">
        <f>INDEX(Inventory[Price],MATCH(OrderDetails[[#This Row],[ProductId]],Inventory[ProductId],0))*OrderDetails[[#This Row],[Quantity]]</f>
        <v>49.99</v>
      </c>
    </row>
    <row r="318" spans="1:5" x14ac:dyDescent="0.4">
      <c r="A318" t="s">
        <v>1369</v>
      </c>
      <c r="B318" t="s">
        <v>870</v>
      </c>
      <c r="C318" t="s">
        <v>214</v>
      </c>
      <c r="D318" s="3">
        <v>2</v>
      </c>
      <c r="E318" s="2">
        <f>INDEX(Inventory[Price],MATCH(OrderDetails[[#This Row],[ProductId]],Inventory[ProductId],0))*OrderDetails[[#This Row],[Quantity]]</f>
        <v>59.98</v>
      </c>
    </row>
    <row r="319" spans="1:5" x14ac:dyDescent="0.4">
      <c r="A319" t="s">
        <v>1370</v>
      </c>
      <c r="B319" t="s">
        <v>895</v>
      </c>
      <c r="C319" t="s">
        <v>206</v>
      </c>
      <c r="D319" s="3">
        <v>2</v>
      </c>
      <c r="E319" s="2">
        <f>INDEX(Inventory[Price],MATCH(OrderDetails[[#This Row],[ProductId]],Inventory[ProductId],0))*OrderDetails[[#This Row],[Quantity]]</f>
        <v>39.979999999999997</v>
      </c>
    </row>
    <row r="320" spans="1:5" x14ac:dyDescent="0.4">
      <c r="A320" t="s">
        <v>1371</v>
      </c>
      <c r="B320" t="s">
        <v>1033</v>
      </c>
      <c r="C320" t="s">
        <v>311</v>
      </c>
      <c r="D320" s="3">
        <v>1</v>
      </c>
      <c r="E320" s="2">
        <f>INDEX(Inventory[Price],MATCH(OrderDetails[[#This Row],[ProductId]],Inventory[ProductId],0))*OrderDetails[[#This Row],[Quantity]]</f>
        <v>64.989999999999995</v>
      </c>
    </row>
    <row r="321" spans="1:5" x14ac:dyDescent="0.4">
      <c r="A321" t="s">
        <v>1372</v>
      </c>
      <c r="B321" t="s">
        <v>866</v>
      </c>
      <c r="C321" t="s">
        <v>256</v>
      </c>
      <c r="D321" s="3">
        <v>2</v>
      </c>
      <c r="E321" s="2">
        <f>INDEX(Inventory[Price],MATCH(OrderDetails[[#This Row],[ProductId]],Inventory[ProductId],0))*OrderDetails[[#This Row],[Quantity]]</f>
        <v>219.98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99C8-169A-4BA3-9941-11FDE2A67770}">
  <dimension ref="A1:H151"/>
  <sheetViews>
    <sheetView workbookViewId="0">
      <selection activeCell="E2" sqref="E2:E151"/>
    </sheetView>
  </sheetViews>
  <sheetFormatPr defaultRowHeight="14.6" x14ac:dyDescent="0.4"/>
  <cols>
    <col min="1" max="1" width="10.84375" customWidth="1"/>
    <col min="3" max="3" width="25.53515625" bestFit="1" customWidth="1"/>
    <col min="4" max="4" width="18.4609375" style="4" bestFit="1" customWidth="1"/>
    <col min="5" max="5" width="14.84375" style="4" bestFit="1" customWidth="1"/>
    <col min="6" max="6" width="9.3828125" style="10" customWidth="1"/>
    <col min="8" max="8" width="14" hidden="1" customWidth="1"/>
  </cols>
  <sheetData>
    <row r="1" spans="1:8" x14ac:dyDescent="0.4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2686</v>
      </c>
    </row>
    <row r="2" spans="1:8" ht="15.9" x14ac:dyDescent="0.4">
      <c r="A2" t="s">
        <v>2384</v>
      </c>
      <c r="B2" t="s">
        <v>502</v>
      </c>
      <c r="C2" s="9" t="s">
        <v>1884</v>
      </c>
      <c r="D2" s="9" t="s">
        <v>2034</v>
      </c>
      <c r="E2" s="9" t="s">
        <v>2184</v>
      </c>
      <c r="F2" s="10" t="s">
        <v>2234</v>
      </c>
      <c r="H2" t="s">
        <v>2184</v>
      </c>
    </row>
    <row r="3" spans="1:8" ht="15.9" x14ac:dyDescent="0.4">
      <c r="A3" t="s">
        <v>2385</v>
      </c>
      <c r="B3" t="s">
        <v>567</v>
      </c>
      <c r="C3" s="9" t="s">
        <v>1885</v>
      </c>
      <c r="D3" s="9" t="s">
        <v>2035</v>
      </c>
      <c r="E3" s="9" t="s">
        <v>2185</v>
      </c>
      <c r="F3" s="10" t="s">
        <v>2235</v>
      </c>
      <c r="H3" t="s">
        <v>2185</v>
      </c>
    </row>
    <row r="4" spans="1:8" ht="15.9" x14ac:dyDescent="0.4">
      <c r="A4" t="s">
        <v>2386</v>
      </c>
      <c r="B4" t="s">
        <v>493</v>
      </c>
      <c r="C4" s="9" t="s">
        <v>1886</v>
      </c>
      <c r="D4" s="9" t="s">
        <v>2036</v>
      </c>
      <c r="E4" s="9" t="s">
        <v>2186</v>
      </c>
      <c r="F4" s="10" t="s">
        <v>2236</v>
      </c>
      <c r="H4" t="s">
        <v>2186</v>
      </c>
    </row>
    <row r="5" spans="1:8" ht="15.9" x14ac:dyDescent="0.4">
      <c r="A5" t="s">
        <v>2387</v>
      </c>
      <c r="B5" t="s">
        <v>518</v>
      </c>
      <c r="C5" s="9" t="s">
        <v>1887</v>
      </c>
      <c r="D5" s="9" t="s">
        <v>2037</v>
      </c>
      <c r="E5" s="9" t="s">
        <v>2187</v>
      </c>
      <c r="F5" s="10" t="s">
        <v>2237</v>
      </c>
      <c r="H5" t="s">
        <v>2187</v>
      </c>
    </row>
    <row r="6" spans="1:8" ht="15.9" x14ac:dyDescent="0.4">
      <c r="A6" t="s">
        <v>2388</v>
      </c>
      <c r="B6" t="s">
        <v>549</v>
      </c>
      <c r="C6" s="9" t="s">
        <v>1888</v>
      </c>
      <c r="D6" s="9" t="s">
        <v>2038</v>
      </c>
      <c r="E6" s="9" t="s">
        <v>2188</v>
      </c>
      <c r="F6" s="10" t="s">
        <v>2238</v>
      </c>
      <c r="H6" t="s">
        <v>2188</v>
      </c>
    </row>
    <row r="7" spans="1:8" ht="15.9" x14ac:dyDescent="0.4">
      <c r="A7" t="s">
        <v>2389</v>
      </c>
      <c r="B7" t="s">
        <v>500</v>
      </c>
      <c r="C7" s="9" t="s">
        <v>1889</v>
      </c>
      <c r="D7" s="9" t="s">
        <v>2039</v>
      </c>
      <c r="E7" s="9" t="s">
        <v>2189</v>
      </c>
      <c r="F7" s="10" t="s">
        <v>2239</v>
      </c>
      <c r="H7" t="s">
        <v>2189</v>
      </c>
    </row>
    <row r="8" spans="1:8" ht="15.9" x14ac:dyDescent="0.4">
      <c r="A8" t="s">
        <v>2390</v>
      </c>
      <c r="B8" t="s">
        <v>563</v>
      </c>
      <c r="C8" s="9" t="s">
        <v>1890</v>
      </c>
      <c r="D8" s="9" t="s">
        <v>2040</v>
      </c>
      <c r="E8" s="9" t="s">
        <v>2190</v>
      </c>
      <c r="F8" s="10" t="s">
        <v>2240</v>
      </c>
      <c r="H8" t="s">
        <v>2190</v>
      </c>
    </row>
    <row r="9" spans="1:8" ht="15.9" x14ac:dyDescent="0.4">
      <c r="A9" t="s">
        <v>2391</v>
      </c>
      <c r="B9" t="s">
        <v>575</v>
      </c>
      <c r="C9" s="9" t="s">
        <v>1891</v>
      </c>
      <c r="D9" s="9" t="s">
        <v>2041</v>
      </c>
      <c r="E9" s="9" t="s">
        <v>2191</v>
      </c>
      <c r="F9" s="10" t="s">
        <v>2241</v>
      </c>
      <c r="H9" t="s">
        <v>2191</v>
      </c>
    </row>
    <row r="10" spans="1:8" ht="15.9" x14ac:dyDescent="0.4">
      <c r="A10" t="s">
        <v>2392</v>
      </c>
      <c r="B10" t="s">
        <v>506</v>
      </c>
      <c r="C10" s="9" t="s">
        <v>1892</v>
      </c>
      <c r="D10" s="9" t="s">
        <v>2042</v>
      </c>
      <c r="E10" s="9" t="s">
        <v>2192</v>
      </c>
      <c r="F10" s="10" t="s">
        <v>2242</v>
      </c>
      <c r="H10" t="s">
        <v>2192</v>
      </c>
    </row>
    <row r="11" spans="1:8" ht="15.9" x14ac:dyDescent="0.4">
      <c r="A11" t="s">
        <v>2393</v>
      </c>
      <c r="B11" t="s">
        <v>490</v>
      </c>
      <c r="C11" s="9" t="s">
        <v>1893</v>
      </c>
      <c r="D11" s="9" t="s">
        <v>2043</v>
      </c>
      <c r="E11" s="9" t="s">
        <v>2193</v>
      </c>
      <c r="F11" s="10" t="s">
        <v>2243</v>
      </c>
      <c r="H11" t="s">
        <v>2193</v>
      </c>
    </row>
    <row r="12" spans="1:8" ht="15.9" x14ac:dyDescent="0.4">
      <c r="A12" t="s">
        <v>2394</v>
      </c>
      <c r="B12" t="s">
        <v>536</v>
      </c>
      <c r="C12" s="9" t="s">
        <v>1894</v>
      </c>
      <c r="D12" s="9" t="s">
        <v>2044</v>
      </c>
      <c r="E12" s="9" t="s">
        <v>2194</v>
      </c>
      <c r="F12" s="10" t="s">
        <v>2244</v>
      </c>
      <c r="H12" t="s">
        <v>2194</v>
      </c>
    </row>
    <row r="13" spans="1:8" ht="15.9" x14ac:dyDescent="0.4">
      <c r="A13" t="s">
        <v>2395</v>
      </c>
      <c r="B13" t="s">
        <v>533</v>
      </c>
      <c r="C13" s="9" t="s">
        <v>1895</v>
      </c>
      <c r="D13" s="9" t="s">
        <v>2045</v>
      </c>
      <c r="E13" s="9" t="s">
        <v>2195</v>
      </c>
      <c r="F13" s="10" t="s">
        <v>2245</v>
      </c>
      <c r="H13" t="s">
        <v>2195</v>
      </c>
    </row>
    <row r="14" spans="1:8" ht="15.9" x14ac:dyDescent="0.4">
      <c r="A14" t="s">
        <v>2396</v>
      </c>
      <c r="B14" t="s">
        <v>510</v>
      </c>
      <c r="C14" s="9" t="s">
        <v>1896</v>
      </c>
      <c r="D14" s="9" t="s">
        <v>2046</v>
      </c>
      <c r="E14" s="9" t="s">
        <v>2196</v>
      </c>
      <c r="F14" s="10" t="s">
        <v>2246</v>
      </c>
      <c r="H14" t="s">
        <v>2196</v>
      </c>
    </row>
    <row r="15" spans="1:8" ht="15.9" x14ac:dyDescent="0.4">
      <c r="A15" t="s">
        <v>2397</v>
      </c>
      <c r="B15" t="s">
        <v>555</v>
      </c>
      <c r="C15" s="9" t="s">
        <v>1897</v>
      </c>
      <c r="D15" s="9" t="s">
        <v>2047</v>
      </c>
      <c r="E15" s="9" t="s">
        <v>2197</v>
      </c>
      <c r="F15" s="10" t="s">
        <v>2247</v>
      </c>
      <c r="H15" t="s">
        <v>2197</v>
      </c>
    </row>
    <row r="16" spans="1:8" ht="15.9" x14ac:dyDescent="0.4">
      <c r="A16" t="s">
        <v>2398</v>
      </c>
      <c r="B16" t="s">
        <v>487</v>
      </c>
      <c r="C16" s="9" t="s">
        <v>1898</v>
      </c>
      <c r="D16" s="9" t="s">
        <v>2048</v>
      </c>
      <c r="E16" s="9" t="s">
        <v>2198</v>
      </c>
      <c r="F16" s="10" t="s">
        <v>2248</v>
      </c>
      <c r="H16" t="s">
        <v>2198</v>
      </c>
    </row>
    <row r="17" spans="1:8" ht="15.9" x14ac:dyDescent="0.4">
      <c r="A17" t="s">
        <v>2399</v>
      </c>
      <c r="B17" t="s">
        <v>539</v>
      </c>
      <c r="C17" s="9" t="s">
        <v>1899</v>
      </c>
      <c r="D17" s="9" t="s">
        <v>2049</v>
      </c>
      <c r="E17" s="9" t="s">
        <v>2199</v>
      </c>
      <c r="F17" s="10" t="s">
        <v>2249</v>
      </c>
      <c r="H17" t="s">
        <v>2199</v>
      </c>
    </row>
    <row r="18" spans="1:8" ht="15.9" x14ac:dyDescent="0.4">
      <c r="A18" t="s">
        <v>2400</v>
      </c>
      <c r="B18" t="s">
        <v>517</v>
      </c>
      <c r="C18" s="9" t="s">
        <v>1900</v>
      </c>
      <c r="D18" s="9" t="s">
        <v>2050</v>
      </c>
      <c r="E18" s="9" t="s">
        <v>2200</v>
      </c>
      <c r="F18" s="10" t="s">
        <v>2250</v>
      </c>
      <c r="H18" t="s">
        <v>2200</v>
      </c>
    </row>
    <row r="19" spans="1:8" ht="15.9" x14ac:dyDescent="0.4">
      <c r="A19" t="s">
        <v>2401</v>
      </c>
      <c r="B19" t="s">
        <v>527</v>
      </c>
      <c r="C19" s="9" t="s">
        <v>1901</v>
      </c>
      <c r="D19" s="9" t="s">
        <v>2051</v>
      </c>
      <c r="E19" s="9" t="s">
        <v>2201</v>
      </c>
      <c r="F19" s="10" t="s">
        <v>2251</v>
      </c>
      <c r="H19" t="s">
        <v>2201</v>
      </c>
    </row>
    <row r="20" spans="1:8" ht="15.9" x14ac:dyDescent="0.4">
      <c r="A20" t="s">
        <v>2402</v>
      </c>
      <c r="B20" t="s">
        <v>519</v>
      </c>
      <c r="C20" s="9" t="s">
        <v>1902</v>
      </c>
      <c r="D20" s="9" t="s">
        <v>2052</v>
      </c>
      <c r="E20" s="9" t="s">
        <v>2202</v>
      </c>
      <c r="F20" s="10" t="s">
        <v>2252</v>
      </c>
      <c r="H20" t="s">
        <v>2202</v>
      </c>
    </row>
    <row r="21" spans="1:8" ht="15.9" x14ac:dyDescent="0.4">
      <c r="A21" t="s">
        <v>2403</v>
      </c>
      <c r="B21" t="s">
        <v>565</v>
      </c>
      <c r="C21" s="9" t="s">
        <v>1903</v>
      </c>
      <c r="D21" s="9" t="s">
        <v>2053</v>
      </c>
      <c r="E21" s="9" t="s">
        <v>2203</v>
      </c>
      <c r="F21" s="10" t="s">
        <v>2253</v>
      </c>
      <c r="H21" t="s">
        <v>2203</v>
      </c>
    </row>
    <row r="22" spans="1:8" ht="15.9" x14ac:dyDescent="0.4">
      <c r="A22" t="s">
        <v>2404</v>
      </c>
      <c r="B22" t="s">
        <v>511</v>
      </c>
      <c r="C22" s="9" t="s">
        <v>1904</v>
      </c>
      <c r="D22" s="9" t="s">
        <v>2054</v>
      </c>
      <c r="E22" s="9" t="s">
        <v>2204</v>
      </c>
      <c r="F22" s="10" t="s">
        <v>2254</v>
      </c>
      <c r="H22" t="s">
        <v>2204</v>
      </c>
    </row>
    <row r="23" spans="1:8" ht="15.9" x14ac:dyDescent="0.4">
      <c r="A23" t="s">
        <v>2405</v>
      </c>
      <c r="B23" t="s">
        <v>574</v>
      </c>
      <c r="C23" s="9" t="s">
        <v>1905</v>
      </c>
      <c r="D23" s="9" t="s">
        <v>2055</v>
      </c>
      <c r="E23" s="9" t="s">
        <v>2205</v>
      </c>
      <c r="F23" s="10" t="s">
        <v>2255</v>
      </c>
      <c r="H23" t="s">
        <v>2205</v>
      </c>
    </row>
    <row r="24" spans="1:8" ht="15.9" x14ac:dyDescent="0.4">
      <c r="A24" t="s">
        <v>2406</v>
      </c>
      <c r="B24" t="s">
        <v>532</v>
      </c>
      <c r="C24" s="9" t="s">
        <v>1906</v>
      </c>
      <c r="D24" s="9" t="s">
        <v>2056</v>
      </c>
      <c r="E24" s="9" t="s">
        <v>2206</v>
      </c>
      <c r="F24" s="10" t="s">
        <v>2256</v>
      </c>
      <c r="H24" t="s">
        <v>2206</v>
      </c>
    </row>
    <row r="25" spans="1:8" ht="15.9" x14ac:dyDescent="0.4">
      <c r="A25" t="s">
        <v>2407</v>
      </c>
      <c r="B25" t="s">
        <v>535</v>
      </c>
      <c r="C25" s="9" t="s">
        <v>1907</v>
      </c>
      <c r="D25" s="9" t="s">
        <v>2057</v>
      </c>
      <c r="E25" s="9" t="s">
        <v>2207</v>
      </c>
      <c r="F25" s="10" t="s">
        <v>2257</v>
      </c>
      <c r="H25" t="s">
        <v>2207</v>
      </c>
    </row>
    <row r="26" spans="1:8" ht="15.9" x14ac:dyDescent="0.4">
      <c r="A26" t="s">
        <v>2408</v>
      </c>
      <c r="B26" t="s">
        <v>582</v>
      </c>
      <c r="C26" s="9" t="s">
        <v>1908</v>
      </c>
      <c r="D26" s="9" t="s">
        <v>2058</v>
      </c>
      <c r="E26" s="9" t="s">
        <v>2208</v>
      </c>
      <c r="F26" s="10" t="s">
        <v>2258</v>
      </c>
      <c r="H26" t="s">
        <v>2208</v>
      </c>
    </row>
    <row r="27" spans="1:8" ht="15.9" x14ac:dyDescent="0.4">
      <c r="A27" t="s">
        <v>2409</v>
      </c>
      <c r="B27" t="s">
        <v>497</v>
      </c>
      <c r="C27" s="9" t="s">
        <v>1909</v>
      </c>
      <c r="D27" s="9" t="s">
        <v>2059</v>
      </c>
      <c r="E27" s="9" t="s">
        <v>2209</v>
      </c>
      <c r="F27" s="10" t="s">
        <v>2259</v>
      </c>
      <c r="H27" t="s">
        <v>2209</v>
      </c>
    </row>
    <row r="28" spans="1:8" ht="15.9" x14ac:dyDescent="0.4">
      <c r="A28" t="s">
        <v>2410</v>
      </c>
      <c r="B28" t="s">
        <v>496</v>
      </c>
      <c r="C28" s="9" t="s">
        <v>1910</v>
      </c>
      <c r="D28" s="9" t="s">
        <v>2060</v>
      </c>
      <c r="E28" s="9" t="s">
        <v>2210</v>
      </c>
      <c r="F28" s="10" t="s">
        <v>2260</v>
      </c>
      <c r="H28" t="s">
        <v>2210</v>
      </c>
    </row>
    <row r="29" spans="1:8" ht="15.9" x14ac:dyDescent="0.4">
      <c r="A29" t="s">
        <v>2411</v>
      </c>
      <c r="B29" t="s">
        <v>546</v>
      </c>
      <c r="C29" s="9" t="s">
        <v>1911</v>
      </c>
      <c r="D29" s="9" t="s">
        <v>2061</v>
      </c>
      <c r="E29" s="9" t="s">
        <v>2211</v>
      </c>
      <c r="F29" s="10" t="s">
        <v>2261</v>
      </c>
      <c r="H29" t="s">
        <v>2211</v>
      </c>
    </row>
    <row r="30" spans="1:8" ht="15.9" x14ac:dyDescent="0.4">
      <c r="A30" t="s">
        <v>2412</v>
      </c>
      <c r="B30" t="s">
        <v>505</v>
      </c>
      <c r="C30" s="9" t="s">
        <v>1912</v>
      </c>
      <c r="D30" s="9" t="s">
        <v>2062</v>
      </c>
      <c r="E30" s="9" t="s">
        <v>2212</v>
      </c>
      <c r="F30" s="10" t="s">
        <v>2262</v>
      </c>
      <c r="H30" t="s">
        <v>2212</v>
      </c>
    </row>
    <row r="31" spans="1:8" ht="15.9" x14ac:dyDescent="0.4">
      <c r="A31" t="s">
        <v>2413</v>
      </c>
      <c r="B31" t="s">
        <v>552</v>
      </c>
      <c r="C31" s="9" t="s">
        <v>1913</v>
      </c>
      <c r="D31" s="9" t="s">
        <v>2063</v>
      </c>
      <c r="E31" s="9" t="s">
        <v>2213</v>
      </c>
      <c r="F31" s="10" t="s">
        <v>2263</v>
      </c>
      <c r="H31" t="s">
        <v>2213</v>
      </c>
    </row>
    <row r="32" spans="1:8" ht="15.9" x14ac:dyDescent="0.4">
      <c r="A32" t="s">
        <v>2414</v>
      </c>
      <c r="B32" t="s">
        <v>543</v>
      </c>
      <c r="C32" s="9" t="s">
        <v>1914</v>
      </c>
      <c r="D32" s="9" t="s">
        <v>2064</v>
      </c>
      <c r="E32" s="9" t="s">
        <v>2214</v>
      </c>
      <c r="F32" s="10" t="s">
        <v>2264</v>
      </c>
      <c r="H32" t="s">
        <v>2214</v>
      </c>
    </row>
    <row r="33" spans="1:8" ht="15.9" x14ac:dyDescent="0.4">
      <c r="A33" t="s">
        <v>2415</v>
      </c>
      <c r="B33" t="s">
        <v>548</v>
      </c>
      <c r="C33" s="9" t="s">
        <v>1915</v>
      </c>
      <c r="D33" s="9" t="s">
        <v>2065</v>
      </c>
      <c r="E33" s="9" t="s">
        <v>2215</v>
      </c>
      <c r="F33" s="10" t="s">
        <v>2265</v>
      </c>
      <c r="H33" t="s">
        <v>2215</v>
      </c>
    </row>
    <row r="34" spans="1:8" ht="15.9" x14ac:dyDescent="0.4">
      <c r="A34" t="s">
        <v>2416</v>
      </c>
      <c r="B34" t="s">
        <v>581</v>
      </c>
      <c r="C34" s="9" t="s">
        <v>1916</v>
      </c>
      <c r="D34" s="9" t="s">
        <v>2066</v>
      </c>
      <c r="E34" s="9" t="s">
        <v>2216</v>
      </c>
      <c r="F34" s="10" t="s">
        <v>2266</v>
      </c>
      <c r="H34" t="s">
        <v>2216</v>
      </c>
    </row>
    <row r="35" spans="1:8" ht="15.9" x14ac:dyDescent="0.4">
      <c r="A35" t="s">
        <v>2417</v>
      </c>
      <c r="B35" t="s">
        <v>491</v>
      </c>
      <c r="C35" s="9" t="s">
        <v>1917</v>
      </c>
      <c r="D35" s="9" t="s">
        <v>2067</v>
      </c>
      <c r="E35" s="9" t="s">
        <v>2217</v>
      </c>
      <c r="F35" s="10" t="s">
        <v>2267</v>
      </c>
      <c r="H35" t="s">
        <v>2217</v>
      </c>
    </row>
    <row r="36" spans="1:8" ht="15.9" x14ac:dyDescent="0.4">
      <c r="A36" t="s">
        <v>2418</v>
      </c>
      <c r="B36" t="s">
        <v>578</v>
      </c>
      <c r="C36" s="9" t="s">
        <v>1918</v>
      </c>
      <c r="D36" s="9" t="s">
        <v>2068</v>
      </c>
      <c r="E36" s="9" t="s">
        <v>2218</v>
      </c>
      <c r="F36" s="10" t="s">
        <v>2268</v>
      </c>
      <c r="H36" t="s">
        <v>2218</v>
      </c>
    </row>
    <row r="37" spans="1:8" ht="15.9" x14ac:dyDescent="0.4">
      <c r="A37" t="s">
        <v>2419</v>
      </c>
      <c r="B37" t="s">
        <v>544</v>
      </c>
      <c r="C37" s="9" t="s">
        <v>1919</v>
      </c>
      <c r="D37" s="9" t="s">
        <v>2069</v>
      </c>
      <c r="E37" s="9" t="s">
        <v>2219</v>
      </c>
      <c r="F37" s="10" t="s">
        <v>2269</v>
      </c>
      <c r="H37" t="s">
        <v>2219</v>
      </c>
    </row>
    <row r="38" spans="1:8" ht="15.9" x14ac:dyDescent="0.4">
      <c r="A38" t="s">
        <v>2420</v>
      </c>
      <c r="B38" t="s">
        <v>495</v>
      </c>
      <c r="C38" s="9" t="s">
        <v>1920</v>
      </c>
      <c r="D38" s="9" t="s">
        <v>2070</v>
      </c>
      <c r="E38" s="9" t="s">
        <v>2220</v>
      </c>
      <c r="F38" s="10" t="s">
        <v>2270</v>
      </c>
      <c r="H38" t="s">
        <v>2220</v>
      </c>
    </row>
    <row r="39" spans="1:8" ht="15.9" x14ac:dyDescent="0.4">
      <c r="A39" t="s">
        <v>2421</v>
      </c>
      <c r="B39" t="s">
        <v>494</v>
      </c>
      <c r="C39" s="9" t="s">
        <v>1921</v>
      </c>
      <c r="D39" s="9" t="s">
        <v>2071</v>
      </c>
      <c r="E39" s="9" t="s">
        <v>2221</v>
      </c>
      <c r="F39" s="10" t="s">
        <v>2271</v>
      </c>
      <c r="H39" t="s">
        <v>2221</v>
      </c>
    </row>
    <row r="40" spans="1:8" ht="15.9" x14ac:dyDescent="0.4">
      <c r="A40" t="s">
        <v>2422</v>
      </c>
      <c r="B40" t="s">
        <v>571</v>
      </c>
      <c r="C40" s="9" t="s">
        <v>1922</v>
      </c>
      <c r="D40" s="9" t="s">
        <v>2072</v>
      </c>
      <c r="E40" s="9" t="s">
        <v>2222</v>
      </c>
      <c r="F40" s="10" t="s">
        <v>2272</v>
      </c>
      <c r="H40" t="s">
        <v>2222</v>
      </c>
    </row>
    <row r="41" spans="1:8" ht="15.9" x14ac:dyDescent="0.4">
      <c r="A41" t="s">
        <v>2423</v>
      </c>
      <c r="B41" t="s">
        <v>526</v>
      </c>
      <c r="C41" s="9" t="s">
        <v>1923</v>
      </c>
      <c r="D41" s="9" t="s">
        <v>2073</v>
      </c>
      <c r="E41" s="9" t="s">
        <v>2223</v>
      </c>
      <c r="F41" s="10" t="s">
        <v>2273</v>
      </c>
      <c r="H41" t="s">
        <v>2223</v>
      </c>
    </row>
    <row r="42" spans="1:8" ht="15.9" x14ac:dyDescent="0.4">
      <c r="A42" t="s">
        <v>2424</v>
      </c>
      <c r="B42" t="s">
        <v>508</v>
      </c>
      <c r="C42" s="9" t="s">
        <v>1924</v>
      </c>
      <c r="D42" s="9" t="s">
        <v>2074</v>
      </c>
      <c r="E42" s="9" t="s">
        <v>2224</v>
      </c>
      <c r="F42" s="10" t="s">
        <v>2274</v>
      </c>
      <c r="H42" t="s">
        <v>2224</v>
      </c>
    </row>
    <row r="43" spans="1:8" ht="15.9" x14ac:dyDescent="0.4">
      <c r="A43" t="s">
        <v>2425</v>
      </c>
      <c r="B43" t="s">
        <v>499</v>
      </c>
      <c r="C43" s="9" t="s">
        <v>1925</v>
      </c>
      <c r="D43" s="9" t="s">
        <v>2075</v>
      </c>
      <c r="E43" s="9" t="s">
        <v>2225</v>
      </c>
      <c r="F43" s="10" t="s">
        <v>2275</v>
      </c>
      <c r="H43" t="s">
        <v>2225</v>
      </c>
    </row>
    <row r="44" spans="1:8" ht="15.9" x14ac:dyDescent="0.4">
      <c r="A44" t="s">
        <v>2426</v>
      </c>
      <c r="B44" t="s">
        <v>516</v>
      </c>
      <c r="C44" s="9" t="s">
        <v>1926</v>
      </c>
      <c r="D44" s="9" t="s">
        <v>2076</v>
      </c>
      <c r="E44" s="9" t="s">
        <v>2226</v>
      </c>
      <c r="F44" s="10" t="s">
        <v>2276</v>
      </c>
      <c r="H44" t="s">
        <v>2226</v>
      </c>
    </row>
    <row r="45" spans="1:8" ht="15.9" x14ac:dyDescent="0.4">
      <c r="A45" t="s">
        <v>2427</v>
      </c>
      <c r="B45" t="s">
        <v>559</v>
      </c>
      <c r="C45" s="9" t="s">
        <v>1927</v>
      </c>
      <c r="D45" s="9" t="s">
        <v>2077</v>
      </c>
      <c r="E45" s="9" t="s">
        <v>2227</v>
      </c>
      <c r="F45" s="10" t="s">
        <v>2277</v>
      </c>
      <c r="H45" t="s">
        <v>2227</v>
      </c>
    </row>
    <row r="46" spans="1:8" ht="15.9" x14ac:dyDescent="0.4">
      <c r="A46" t="s">
        <v>2428</v>
      </c>
      <c r="B46" t="s">
        <v>523</v>
      </c>
      <c r="C46" s="9" t="s">
        <v>1928</v>
      </c>
      <c r="D46" s="9" t="s">
        <v>2078</v>
      </c>
      <c r="E46" s="9" t="s">
        <v>2228</v>
      </c>
      <c r="F46" s="10" t="s">
        <v>2278</v>
      </c>
      <c r="H46" t="s">
        <v>2228</v>
      </c>
    </row>
    <row r="47" spans="1:8" ht="15.9" x14ac:dyDescent="0.4">
      <c r="A47" t="s">
        <v>2429</v>
      </c>
      <c r="B47" t="s">
        <v>486</v>
      </c>
      <c r="C47" s="9" t="s">
        <v>1929</v>
      </c>
      <c r="D47" s="9" t="s">
        <v>2079</v>
      </c>
      <c r="E47" s="9" t="s">
        <v>2229</v>
      </c>
      <c r="F47" s="10" t="s">
        <v>2279</v>
      </c>
      <c r="H47" t="s">
        <v>2229</v>
      </c>
    </row>
    <row r="48" spans="1:8" ht="15.9" x14ac:dyDescent="0.4">
      <c r="A48" t="s">
        <v>2430</v>
      </c>
      <c r="B48" t="s">
        <v>557</v>
      </c>
      <c r="C48" s="9" t="s">
        <v>1930</v>
      </c>
      <c r="D48" s="9" t="s">
        <v>2080</v>
      </c>
      <c r="E48" s="9" t="s">
        <v>2230</v>
      </c>
      <c r="F48" s="10" t="s">
        <v>2280</v>
      </c>
      <c r="H48" t="s">
        <v>2230</v>
      </c>
    </row>
    <row r="49" spans="1:8" ht="15.9" x14ac:dyDescent="0.4">
      <c r="A49" t="s">
        <v>2431</v>
      </c>
      <c r="B49" t="s">
        <v>570</v>
      </c>
      <c r="C49" s="9" t="s">
        <v>1931</v>
      </c>
      <c r="D49" s="9" t="s">
        <v>2081</v>
      </c>
      <c r="E49" s="9" t="s">
        <v>2231</v>
      </c>
      <c r="F49" s="10" t="s">
        <v>2281</v>
      </c>
      <c r="H49" t="s">
        <v>2231</v>
      </c>
    </row>
    <row r="50" spans="1:8" ht="15.9" x14ac:dyDescent="0.4">
      <c r="A50" t="s">
        <v>2432</v>
      </c>
      <c r="B50" t="s">
        <v>525</v>
      </c>
      <c r="C50" s="9" t="s">
        <v>1932</v>
      </c>
      <c r="D50" s="9" t="s">
        <v>2082</v>
      </c>
      <c r="E50" s="9" t="s">
        <v>2232</v>
      </c>
      <c r="F50" s="10" t="s">
        <v>2282</v>
      </c>
      <c r="H50" t="s">
        <v>2232</v>
      </c>
    </row>
    <row r="51" spans="1:8" ht="15.9" x14ac:dyDescent="0.4">
      <c r="A51" t="s">
        <v>2433</v>
      </c>
      <c r="B51" t="s">
        <v>558</v>
      </c>
      <c r="C51" s="9" t="s">
        <v>1933</v>
      </c>
      <c r="D51" s="9" t="s">
        <v>2083</v>
      </c>
      <c r="E51" s="9" t="s">
        <v>2233</v>
      </c>
      <c r="F51" s="10" t="s">
        <v>2283</v>
      </c>
      <c r="H51" t="s">
        <v>2233</v>
      </c>
    </row>
    <row r="52" spans="1:8" ht="15.9" x14ac:dyDescent="0.4">
      <c r="A52" t="s">
        <v>2434</v>
      </c>
      <c r="B52" t="s">
        <v>573</v>
      </c>
      <c r="C52" s="9" t="s">
        <v>1934</v>
      </c>
      <c r="D52" s="9" t="s">
        <v>2084</v>
      </c>
      <c r="E52" s="9" t="s">
        <v>2184</v>
      </c>
      <c r="F52" s="10" t="s">
        <v>2284</v>
      </c>
    </row>
    <row r="53" spans="1:8" ht="15.9" x14ac:dyDescent="0.4">
      <c r="A53" t="s">
        <v>2435</v>
      </c>
      <c r="B53" t="s">
        <v>503</v>
      </c>
      <c r="C53" s="9" t="s">
        <v>1935</v>
      </c>
      <c r="D53" s="9" t="s">
        <v>2085</v>
      </c>
      <c r="E53" s="9" t="s">
        <v>2185</v>
      </c>
      <c r="F53" s="10" t="s">
        <v>2285</v>
      </c>
    </row>
    <row r="54" spans="1:8" ht="15.9" x14ac:dyDescent="0.4">
      <c r="A54" t="s">
        <v>2436</v>
      </c>
      <c r="B54" t="s">
        <v>515</v>
      </c>
      <c r="C54" s="9" t="s">
        <v>1936</v>
      </c>
      <c r="D54" s="9" t="s">
        <v>2086</v>
      </c>
      <c r="E54" s="9" t="s">
        <v>2186</v>
      </c>
      <c r="F54" s="10" t="s">
        <v>2286</v>
      </c>
    </row>
    <row r="55" spans="1:8" ht="15.9" x14ac:dyDescent="0.4">
      <c r="A55" t="s">
        <v>2437</v>
      </c>
      <c r="B55" t="s">
        <v>556</v>
      </c>
      <c r="C55" s="9" t="s">
        <v>1937</v>
      </c>
      <c r="D55" s="9" t="s">
        <v>2087</v>
      </c>
      <c r="E55" s="9" t="s">
        <v>2187</v>
      </c>
      <c r="F55" s="10" t="s">
        <v>2287</v>
      </c>
    </row>
    <row r="56" spans="1:8" ht="15.9" x14ac:dyDescent="0.4">
      <c r="A56" t="s">
        <v>2438</v>
      </c>
      <c r="B56" t="s">
        <v>554</v>
      </c>
      <c r="C56" s="9" t="s">
        <v>1938</v>
      </c>
      <c r="D56" s="9" t="s">
        <v>2088</v>
      </c>
      <c r="E56" s="9" t="s">
        <v>2188</v>
      </c>
      <c r="F56" s="10" t="s">
        <v>2288</v>
      </c>
    </row>
    <row r="57" spans="1:8" ht="15.9" x14ac:dyDescent="0.4">
      <c r="A57" t="s">
        <v>2439</v>
      </c>
      <c r="B57" t="s">
        <v>577</v>
      </c>
      <c r="C57" s="9" t="s">
        <v>1939</v>
      </c>
      <c r="D57" s="9" t="s">
        <v>2089</v>
      </c>
      <c r="E57" s="9" t="s">
        <v>2189</v>
      </c>
      <c r="F57" s="10" t="s">
        <v>2289</v>
      </c>
    </row>
    <row r="58" spans="1:8" ht="15.9" x14ac:dyDescent="0.4">
      <c r="A58" t="s">
        <v>2440</v>
      </c>
      <c r="B58" t="s">
        <v>514</v>
      </c>
      <c r="C58" s="9" t="s">
        <v>1940</v>
      </c>
      <c r="D58" s="9" t="s">
        <v>2090</v>
      </c>
      <c r="E58" s="9" t="s">
        <v>2190</v>
      </c>
      <c r="F58" s="10" t="s">
        <v>2290</v>
      </c>
    </row>
    <row r="59" spans="1:8" ht="15.9" x14ac:dyDescent="0.4">
      <c r="A59" t="s">
        <v>2441</v>
      </c>
      <c r="B59" t="s">
        <v>504</v>
      </c>
      <c r="C59" s="9" t="s">
        <v>1941</v>
      </c>
      <c r="D59" s="9" t="s">
        <v>2091</v>
      </c>
      <c r="E59" s="9" t="s">
        <v>2191</v>
      </c>
      <c r="F59" s="10" t="s">
        <v>2291</v>
      </c>
    </row>
    <row r="60" spans="1:8" ht="15.9" x14ac:dyDescent="0.4">
      <c r="A60" t="s">
        <v>2442</v>
      </c>
      <c r="B60" t="s">
        <v>545</v>
      </c>
      <c r="C60" s="9" t="s">
        <v>1942</v>
      </c>
      <c r="D60" s="9" t="s">
        <v>2092</v>
      </c>
      <c r="E60" s="9" t="s">
        <v>2192</v>
      </c>
      <c r="F60" s="10" t="s">
        <v>2292</v>
      </c>
    </row>
    <row r="61" spans="1:8" ht="15.9" x14ac:dyDescent="0.4">
      <c r="A61" t="s">
        <v>2443</v>
      </c>
      <c r="B61" t="s">
        <v>507</v>
      </c>
      <c r="C61" s="9" t="s">
        <v>1943</v>
      </c>
      <c r="D61" s="9" t="s">
        <v>2093</v>
      </c>
      <c r="E61" s="9" t="s">
        <v>2193</v>
      </c>
      <c r="F61" s="10" t="s">
        <v>2293</v>
      </c>
    </row>
    <row r="62" spans="1:8" ht="15.9" x14ac:dyDescent="0.4">
      <c r="A62" t="s">
        <v>2444</v>
      </c>
      <c r="B62" t="s">
        <v>576</v>
      </c>
      <c r="C62" s="9" t="s">
        <v>1944</v>
      </c>
      <c r="D62" s="9" t="s">
        <v>2094</v>
      </c>
      <c r="E62" s="9" t="s">
        <v>2194</v>
      </c>
      <c r="F62" s="10" t="s">
        <v>2294</v>
      </c>
    </row>
    <row r="63" spans="1:8" ht="15.9" x14ac:dyDescent="0.4">
      <c r="A63" t="s">
        <v>2445</v>
      </c>
      <c r="B63" t="s">
        <v>547</v>
      </c>
      <c r="C63" s="9" t="s">
        <v>1945</v>
      </c>
      <c r="D63" s="9" t="s">
        <v>2095</v>
      </c>
      <c r="E63" s="9" t="s">
        <v>2195</v>
      </c>
      <c r="F63" s="10" t="s">
        <v>2295</v>
      </c>
    </row>
    <row r="64" spans="1:8" ht="15.9" x14ac:dyDescent="0.4">
      <c r="A64" t="s">
        <v>2446</v>
      </c>
      <c r="B64" t="s">
        <v>540</v>
      </c>
      <c r="C64" s="9" t="s">
        <v>1946</v>
      </c>
      <c r="D64" s="9" t="s">
        <v>2096</v>
      </c>
      <c r="E64" s="9" t="s">
        <v>2196</v>
      </c>
      <c r="F64" s="10" t="s">
        <v>2296</v>
      </c>
    </row>
    <row r="65" spans="1:6" ht="15.9" x14ac:dyDescent="0.4">
      <c r="A65" t="s">
        <v>2447</v>
      </c>
      <c r="B65" t="s">
        <v>529</v>
      </c>
      <c r="C65" s="9" t="s">
        <v>1947</v>
      </c>
      <c r="D65" s="9" t="s">
        <v>2097</v>
      </c>
      <c r="E65" s="9" t="s">
        <v>2197</v>
      </c>
      <c r="F65" s="10" t="s">
        <v>2297</v>
      </c>
    </row>
    <row r="66" spans="1:6" ht="15.9" x14ac:dyDescent="0.4">
      <c r="A66" t="s">
        <v>2448</v>
      </c>
      <c r="B66" t="s">
        <v>488</v>
      </c>
      <c r="C66" s="9" t="s">
        <v>1948</v>
      </c>
      <c r="D66" s="9" t="s">
        <v>2098</v>
      </c>
      <c r="E66" s="9" t="s">
        <v>2198</v>
      </c>
      <c r="F66" s="10" t="s">
        <v>2298</v>
      </c>
    </row>
    <row r="67" spans="1:6" ht="15.9" x14ac:dyDescent="0.4">
      <c r="A67" t="s">
        <v>2449</v>
      </c>
      <c r="B67" t="s">
        <v>524</v>
      </c>
      <c r="C67" s="9" t="s">
        <v>1949</v>
      </c>
      <c r="D67" s="9" t="s">
        <v>2099</v>
      </c>
      <c r="E67" s="9" t="s">
        <v>2199</v>
      </c>
      <c r="F67" s="10" t="s">
        <v>2299</v>
      </c>
    </row>
    <row r="68" spans="1:6" ht="15.9" x14ac:dyDescent="0.4">
      <c r="A68" t="s">
        <v>2450</v>
      </c>
      <c r="B68" t="s">
        <v>512</v>
      </c>
      <c r="C68" s="9" t="s">
        <v>1950</v>
      </c>
      <c r="D68" s="9" t="s">
        <v>2100</v>
      </c>
      <c r="E68" s="9" t="s">
        <v>2200</v>
      </c>
      <c r="F68" s="10" t="s">
        <v>2300</v>
      </c>
    </row>
    <row r="69" spans="1:6" ht="15.9" x14ac:dyDescent="0.4">
      <c r="A69" t="s">
        <v>2451</v>
      </c>
      <c r="B69" t="s">
        <v>513</v>
      </c>
      <c r="C69" s="9" t="s">
        <v>1951</v>
      </c>
      <c r="D69" s="9" t="s">
        <v>2101</v>
      </c>
      <c r="E69" s="9" t="s">
        <v>2201</v>
      </c>
      <c r="F69" s="10" t="s">
        <v>2301</v>
      </c>
    </row>
    <row r="70" spans="1:6" ht="15.9" x14ac:dyDescent="0.4">
      <c r="A70" t="s">
        <v>2452</v>
      </c>
      <c r="B70" t="s">
        <v>489</v>
      </c>
      <c r="C70" s="9" t="s">
        <v>1952</v>
      </c>
      <c r="D70" s="9" t="s">
        <v>2102</v>
      </c>
      <c r="E70" s="9" t="s">
        <v>2202</v>
      </c>
      <c r="F70" s="10" t="s">
        <v>2302</v>
      </c>
    </row>
    <row r="71" spans="1:6" ht="15.9" x14ac:dyDescent="0.4">
      <c r="A71" t="s">
        <v>2453</v>
      </c>
      <c r="B71" t="s">
        <v>528</v>
      </c>
      <c r="C71" s="9" t="s">
        <v>1953</v>
      </c>
      <c r="D71" s="9" t="s">
        <v>2103</v>
      </c>
      <c r="E71" s="9" t="s">
        <v>2203</v>
      </c>
      <c r="F71" s="10" t="s">
        <v>2303</v>
      </c>
    </row>
    <row r="72" spans="1:6" ht="15.9" x14ac:dyDescent="0.4">
      <c r="A72" t="s">
        <v>2454</v>
      </c>
      <c r="B72" t="s">
        <v>542</v>
      </c>
      <c r="C72" s="9" t="s">
        <v>1954</v>
      </c>
      <c r="D72" s="9" t="s">
        <v>2104</v>
      </c>
      <c r="E72" s="9" t="s">
        <v>2204</v>
      </c>
      <c r="F72" s="10" t="s">
        <v>2304</v>
      </c>
    </row>
    <row r="73" spans="1:6" ht="15.9" x14ac:dyDescent="0.4">
      <c r="A73" t="s">
        <v>2455</v>
      </c>
      <c r="B73" t="s">
        <v>538</v>
      </c>
      <c r="C73" s="9" t="s">
        <v>1955</v>
      </c>
      <c r="D73" s="9" t="s">
        <v>2105</v>
      </c>
      <c r="E73" s="9" t="s">
        <v>2205</v>
      </c>
      <c r="F73" s="10" t="s">
        <v>2305</v>
      </c>
    </row>
    <row r="74" spans="1:6" ht="15.9" x14ac:dyDescent="0.4">
      <c r="A74" t="s">
        <v>2456</v>
      </c>
      <c r="B74" t="s">
        <v>553</v>
      </c>
      <c r="C74" s="9" t="s">
        <v>1956</v>
      </c>
      <c r="D74" s="9" t="s">
        <v>2106</v>
      </c>
      <c r="E74" s="9" t="s">
        <v>2206</v>
      </c>
      <c r="F74" s="10" t="s">
        <v>2306</v>
      </c>
    </row>
    <row r="75" spans="1:6" ht="15.9" x14ac:dyDescent="0.4">
      <c r="A75" t="s">
        <v>2457</v>
      </c>
      <c r="B75" t="s">
        <v>566</v>
      </c>
      <c r="C75" s="9" t="s">
        <v>1957</v>
      </c>
      <c r="D75" s="9" t="s">
        <v>2107</v>
      </c>
      <c r="E75" s="9" t="s">
        <v>2207</v>
      </c>
      <c r="F75" s="10" t="s">
        <v>2307</v>
      </c>
    </row>
    <row r="76" spans="1:6" ht="15.9" x14ac:dyDescent="0.4">
      <c r="A76" t="s">
        <v>2458</v>
      </c>
      <c r="B76" t="s">
        <v>509</v>
      </c>
      <c r="C76" s="9" t="s">
        <v>1958</v>
      </c>
      <c r="D76" s="9" t="s">
        <v>2108</v>
      </c>
      <c r="E76" s="9" t="s">
        <v>2208</v>
      </c>
      <c r="F76" s="10" t="s">
        <v>2308</v>
      </c>
    </row>
    <row r="77" spans="1:6" ht="15.9" x14ac:dyDescent="0.4">
      <c r="A77" t="s">
        <v>2459</v>
      </c>
      <c r="B77" t="s">
        <v>537</v>
      </c>
      <c r="C77" s="9" t="s">
        <v>1959</v>
      </c>
      <c r="D77" s="9" t="s">
        <v>2109</v>
      </c>
      <c r="E77" s="9" t="s">
        <v>2209</v>
      </c>
      <c r="F77" s="10" t="s">
        <v>2309</v>
      </c>
    </row>
    <row r="78" spans="1:6" ht="15.9" x14ac:dyDescent="0.4">
      <c r="A78" t="s">
        <v>2460</v>
      </c>
      <c r="B78" t="s">
        <v>550</v>
      </c>
      <c r="C78" s="9" t="s">
        <v>1960</v>
      </c>
      <c r="D78" s="9" t="s">
        <v>2110</v>
      </c>
      <c r="E78" s="9" t="s">
        <v>2210</v>
      </c>
      <c r="F78" s="10" t="s">
        <v>2310</v>
      </c>
    </row>
    <row r="79" spans="1:6" ht="15.9" x14ac:dyDescent="0.4">
      <c r="A79" t="s">
        <v>2461</v>
      </c>
      <c r="B79" t="s">
        <v>579</v>
      </c>
      <c r="C79" s="9" t="s">
        <v>1961</v>
      </c>
      <c r="D79" s="9" t="s">
        <v>2111</v>
      </c>
      <c r="E79" s="9" t="s">
        <v>2211</v>
      </c>
      <c r="F79" s="10" t="s">
        <v>2311</v>
      </c>
    </row>
    <row r="80" spans="1:6" ht="15.9" x14ac:dyDescent="0.4">
      <c r="A80" t="s">
        <v>2462</v>
      </c>
      <c r="B80" t="s">
        <v>584</v>
      </c>
      <c r="C80" s="9" t="s">
        <v>1962</v>
      </c>
      <c r="D80" s="9" t="s">
        <v>2112</v>
      </c>
      <c r="E80" s="9" t="s">
        <v>2212</v>
      </c>
      <c r="F80" s="10" t="s">
        <v>2312</v>
      </c>
    </row>
    <row r="81" spans="1:6" ht="15.9" x14ac:dyDescent="0.4">
      <c r="A81" t="s">
        <v>2463</v>
      </c>
      <c r="B81" t="s">
        <v>534</v>
      </c>
      <c r="C81" s="9" t="s">
        <v>1963</v>
      </c>
      <c r="D81" s="9" t="s">
        <v>2113</v>
      </c>
      <c r="E81" s="9" t="s">
        <v>2213</v>
      </c>
      <c r="F81" s="10" t="s">
        <v>2313</v>
      </c>
    </row>
    <row r="82" spans="1:6" ht="15.9" x14ac:dyDescent="0.4">
      <c r="A82" t="s">
        <v>2464</v>
      </c>
      <c r="B82" t="s">
        <v>551</v>
      </c>
      <c r="C82" s="9" t="s">
        <v>1964</v>
      </c>
      <c r="D82" s="9" t="s">
        <v>2114</v>
      </c>
      <c r="E82" s="9" t="s">
        <v>2214</v>
      </c>
      <c r="F82" s="10" t="s">
        <v>2314</v>
      </c>
    </row>
    <row r="83" spans="1:6" ht="15.9" x14ac:dyDescent="0.4">
      <c r="A83" t="s">
        <v>2465</v>
      </c>
      <c r="B83" t="s">
        <v>530</v>
      </c>
      <c r="C83" s="9" t="s">
        <v>1965</v>
      </c>
      <c r="D83" s="9" t="s">
        <v>2115</v>
      </c>
      <c r="E83" s="9" t="s">
        <v>2215</v>
      </c>
      <c r="F83" s="10" t="s">
        <v>2315</v>
      </c>
    </row>
    <row r="84" spans="1:6" ht="15.9" x14ac:dyDescent="0.4">
      <c r="A84" t="s">
        <v>2466</v>
      </c>
      <c r="B84" t="s">
        <v>531</v>
      </c>
      <c r="C84" s="9" t="s">
        <v>1966</v>
      </c>
      <c r="D84" s="9" t="s">
        <v>2116</v>
      </c>
      <c r="E84" s="9" t="s">
        <v>2216</v>
      </c>
      <c r="F84" s="10" t="s">
        <v>2316</v>
      </c>
    </row>
    <row r="85" spans="1:6" ht="15.9" x14ac:dyDescent="0.4">
      <c r="A85" t="s">
        <v>2467</v>
      </c>
      <c r="B85" t="s">
        <v>580</v>
      </c>
      <c r="C85" s="9" t="s">
        <v>1967</v>
      </c>
      <c r="D85" s="9" t="s">
        <v>2117</v>
      </c>
      <c r="E85" s="9" t="s">
        <v>2217</v>
      </c>
      <c r="F85" s="10" t="s">
        <v>2317</v>
      </c>
    </row>
    <row r="86" spans="1:6" ht="15.9" x14ac:dyDescent="0.4">
      <c r="A86" t="s">
        <v>2468</v>
      </c>
      <c r="B86" t="s">
        <v>492</v>
      </c>
      <c r="C86" s="9" t="s">
        <v>1968</v>
      </c>
      <c r="D86" s="9" t="s">
        <v>2118</v>
      </c>
      <c r="E86" s="9" t="s">
        <v>2218</v>
      </c>
      <c r="F86" s="10" t="s">
        <v>2318</v>
      </c>
    </row>
    <row r="87" spans="1:6" ht="15.9" x14ac:dyDescent="0.4">
      <c r="A87" t="s">
        <v>2469</v>
      </c>
      <c r="B87" t="s">
        <v>501</v>
      </c>
      <c r="C87" s="9" t="s">
        <v>1969</v>
      </c>
      <c r="D87" s="9" t="s">
        <v>2119</v>
      </c>
      <c r="E87" s="9" t="s">
        <v>2219</v>
      </c>
      <c r="F87" s="10" t="s">
        <v>2319</v>
      </c>
    </row>
    <row r="88" spans="1:6" ht="15.9" x14ac:dyDescent="0.4">
      <c r="A88" t="s">
        <v>2470</v>
      </c>
      <c r="B88" t="s">
        <v>541</v>
      </c>
      <c r="C88" s="9" t="s">
        <v>1970</v>
      </c>
      <c r="D88" s="9" t="s">
        <v>2120</v>
      </c>
      <c r="E88" s="9" t="s">
        <v>2220</v>
      </c>
      <c r="F88" s="10" t="s">
        <v>2320</v>
      </c>
    </row>
    <row r="89" spans="1:6" ht="15.9" x14ac:dyDescent="0.4">
      <c r="A89" t="s">
        <v>2471</v>
      </c>
      <c r="B89" t="s">
        <v>521</v>
      </c>
      <c r="C89" s="9" t="s">
        <v>1971</v>
      </c>
      <c r="D89" s="9" t="s">
        <v>2121</v>
      </c>
      <c r="E89" s="9" t="s">
        <v>2221</v>
      </c>
      <c r="F89" s="10" t="s">
        <v>2321</v>
      </c>
    </row>
    <row r="90" spans="1:6" ht="15.9" x14ac:dyDescent="0.4">
      <c r="A90" t="s">
        <v>2472</v>
      </c>
      <c r="B90" t="s">
        <v>568</v>
      </c>
      <c r="C90" s="9" t="s">
        <v>1972</v>
      </c>
      <c r="D90" s="9" t="s">
        <v>2122</v>
      </c>
      <c r="E90" s="9" t="s">
        <v>2222</v>
      </c>
      <c r="F90" s="10" t="s">
        <v>2322</v>
      </c>
    </row>
    <row r="91" spans="1:6" ht="15.9" x14ac:dyDescent="0.4">
      <c r="A91" t="s">
        <v>2473</v>
      </c>
      <c r="B91" t="s">
        <v>585</v>
      </c>
      <c r="C91" s="9" t="s">
        <v>1973</v>
      </c>
      <c r="D91" s="9" t="s">
        <v>2123</v>
      </c>
      <c r="E91" s="9" t="s">
        <v>2223</v>
      </c>
      <c r="F91" s="10" t="s">
        <v>2323</v>
      </c>
    </row>
    <row r="92" spans="1:6" ht="15.9" x14ac:dyDescent="0.4">
      <c r="A92" t="s">
        <v>2474</v>
      </c>
      <c r="B92" t="s">
        <v>520</v>
      </c>
      <c r="C92" s="9" t="s">
        <v>1974</v>
      </c>
      <c r="D92" s="9" t="s">
        <v>2124</v>
      </c>
      <c r="E92" s="9" t="s">
        <v>2224</v>
      </c>
      <c r="F92" s="10" t="s">
        <v>2324</v>
      </c>
    </row>
    <row r="93" spans="1:6" ht="15.9" x14ac:dyDescent="0.4">
      <c r="A93" t="s">
        <v>2475</v>
      </c>
      <c r="B93" t="s">
        <v>562</v>
      </c>
      <c r="C93" s="9" t="s">
        <v>1975</v>
      </c>
      <c r="D93" s="9" t="s">
        <v>2125</v>
      </c>
      <c r="E93" s="9" t="s">
        <v>2225</v>
      </c>
      <c r="F93" s="10" t="s">
        <v>2325</v>
      </c>
    </row>
    <row r="94" spans="1:6" ht="15.9" x14ac:dyDescent="0.4">
      <c r="A94" t="s">
        <v>2476</v>
      </c>
      <c r="B94" t="s">
        <v>569</v>
      </c>
      <c r="C94" s="9" t="s">
        <v>1976</v>
      </c>
      <c r="D94" s="9" t="s">
        <v>2126</v>
      </c>
      <c r="E94" s="9" t="s">
        <v>2226</v>
      </c>
      <c r="F94" s="10" t="s">
        <v>2326</v>
      </c>
    </row>
    <row r="95" spans="1:6" ht="15.9" x14ac:dyDescent="0.4">
      <c r="A95" t="s">
        <v>2477</v>
      </c>
      <c r="B95" t="s">
        <v>561</v>
      </c>
      <c r="C95" s="9" t="s">
        <v>1977</v>
      </c>
      <c r="D95" s="9" t="s">
        <v>2127</v>
      </c>
      <c r="E95" s="9" t="s">
        <v>2227</v>
      </c>
      <c r="F95" s="10" t="s">
        <v>2327</v>
      </c>
    </row>
    <row r="96" spans="1:6" ht="15.9" x14ac:dyDescent="0.4">
      <c r="A96" t="s">
        <v>2478</v>
      </c>
      <c r="B96" t="s">
        <v>560</v>
      </c>
      <c r="C96" s="9" t="s">
        <v>1978</v>
      </c>
      <c r="D96" s="9" t="s">
        <v>2128</v>
      </c>
      <c r="E96" s="9" t="s">
        <v>2228</v>
      </c>
      <c r="F96" s="10" t="s">
        <v>2328</v>
      </c>
    </row>
    <row r="97" spans="1:6" ht="15.9" x14ac:dyDescent="0.4">
      <c r="A97" t="s">
        <v>2479</v>
      </c>
      <c r="B97" t="s">
        <v>572</v>
      </c>
      <c r="C97" s="9" t="s">
        <v>1979</v>
      </c>
      <c r="D97" s="9" t="s">
        <v>2129</v>
      </c>
      <c r="E97" s="9" t="s">
        <v>2229</v>
      </c>
      <c r="F97" s="10" t="s">
        <v>2329</v>
      </c>
    </row>
    <row r="98" spans="1:6" ht="15.9" x14ac:dyDescent="0.4">
      <c r="A98" t="s">
        <v>2480</v>
      </c>
      <c r="B98" t="s">
        <v>583</v>
      </c>
      <c r="C98" s="9" t="s">
        <v>1980</v>
      </c>
      <c r="D98" s="9" t="s">
        <v>2130</v>
      </c>
      <c r="E98" s="9" t="s">
        <v>2230</v>
      </c>
      <c r="F98" s="10" t="s">
        <v>2330</v>
      </c>
    </row>
    <row r="99" spans="1:6" ht="15.9" x14ac:dyDescent="0.4">
      <c r="A99" t="s">
        <v>2481</v>
      </c>
      <c r="B99" t="s">
        <v>522</v>
      </c>
      <c r="C99" s="9" t="s">
        <v>1981</v>
      </c>
      <c r="D99" s="9" t="s">
        <v>2131</v>
      </c>
      <c r="E99" s="9" t="s">
        <v>2231</v>
      </c>
      <c r="F99" s="10" t="s">
        <v>2331</v>
      </c>
    </row>
    <row r="100" spans="1:6" ht="15.9" x14ac:dyDescent="0.4">
      <c r="A100" t="s">
        <v>2482</v>
      </c>
      <c r="B100" t="s">
        <v>498</v>
      </c>
      <c r="C100" s="9" t="s">
        <v>1982</v>
      </c>
      <c r="D100" s="9" t="s">
        <v>2132</v>
      </c>
      <c r="E100" s="9" t="s">
        <v>2232</v>
      </c>
      <c r="F100" s="10" t="s">
        <v>2332</v>
      </c>
    </row>
    <row r="101" spans="1:6" ht="15.9" x14ac:dyDescent="0.4">
      <c r="A101" t="s">
        <v>2483</v>
      </c>
      <c r="B101" t="s">
        <v>564</v>
      </c>
      <c r="C101" s="9" t="s">
        <v>1983</v>
      </c>
      <c r="D101" s="9" t="s">
        <v>2133</v>
      </c>
      <c r="E101" s="9" t="s">
        <v>2233</v>
      </c>
      <c r="F101" s="10" t="s">
        <v>2333</v>
      </c>
    </row>
    <row r="102" spans="1:6" ht="15.9" x14ac:dyDescent="0.4">
      <c r="A102" t="s">
        <v>2484</v>
      </c>
      <c r="B102" t="s">
        <v>535</v>
      </c>
      <c r="C102" s="9" t="s">
        <v>1984</v>
      </c>
      <c r="D102" s="9" t="s">
        <v>2134</v>
      </c>
      <c r="E102" s="9" t="s">
        <v>2184</v>
      </c>
      <c r="F102" s="10" t="s">
        <v>2334</v>
      </c>
    </row>
    <row r="103" spans="1:6" ht="15.9" x14ac:dyDescent="0.4">
      <c r="A103" t="s">
        <v>2485</v>
      </c>
      <c r="B103" t="s">
        <v>510</v>
      </c>
      <c r="C103" s="9" t="s">
        <v>1985</v>
      </c>
      <c r="D103" s="9" t="s">
        <v>2135</v>
      </c>
      <c r="E103" s="9" t="s">
        <v>2185</v>
      </c>
      <c r="F103" s="10" t="s">
        <v>2335</v>
      </c>
    </row>
    <row r="104" spans="1:6" ht="15.9" x14ac:dyDescent="0.4">
      <c r="A104" t="s">
        <v>2486</v>
      </c>
      <c r="B104" t="s">
        <v>488</v>
      </c>
      <c r="C104" s="9" t="s">
        <v>1986</v>
      </c>
      <c r="D104" s="9" t="s">
        <v>2136</v>
      </c>
      <c r="E104" s="9" t="s">
        <v>2186</v>
      </c>
      <c r="F104" s="10" t="s">
        <v>2336</v>
      </c>
    </row>
    <row r="105" spans="1:6" ht="15.9" x14ac:dyDescent="0.4">
      <c r="A105" t="s">
        <v>2487</v>
      </c>
      <c r="B105" t="s">
        <v>516</v>
      </c>
      <c r="C105" s="9" t="s">
        <v>1987</v>
      </c>
      <c r="D105" s="9" t="s">
        <v>2137</v>
      </c>
      <c r="E105" s="9" t="s">
        <v>2187</v>
      </c>
      <c r="F105" s="10" t="s">
        <v>2337</v>
      </c>
    </row>
    <row r="106" spans="1:6" ht="15.9" x14ac:dyDescent="0.4">
      <c r="A106" t="s">
        <v>2488</v>
      </c>
      <c r="B106" t="s">
        <v>576</v>
      </c>
      <c r="C106" s="9" t="s">
        <v>1988</v>
      </c>
      <c r="D106" s="9" t="s">
        <v>2138</v>
      </c>
      <c r="E106" s="9" t="s">
        <v>2188</v>
      </c>
      <c r="F106" s="10" t="s">
        <v>2338</v>
      </c>
    </row>
    <row r="107" spans="1:6" ht="15.9" x14ac:dyDescent="0.4">
      <c r="A107" t="s">
        <v>2489</v>
      </c>
      <c r="B107" t="s">
        <v>550</v>
      </c>
      <c r="C107" s="9" t="s">
        <v>1989</v>
      </c>
      <c r="D107" s="9" t="s">
        <v>2139</v>
      </c>
      <c r="E107" s="9" t="s">
        <v>2189</v>
      </c>
      <c r="F107" s="10" t="s">
        <v>2339</v>
      </c>
    </row>
    <row r="108" spans="1:6" ht="15.9" x14ac:dyDescent="0.4">
      <c r="A108" t="s">
        <v>2490</v>
      </c>
      <c r="B108" t="s">
        <v>566</v>
      </c>
      <c r="C108" s="9" t="s">
        <v>1990</v>
      </c>
      <c r="D108" s="9" t="s">
        <v>2140</v>
      </c>
      <c r="E108" s="9" t="s">
        <v>2190</v>
      </c>
      <c r="F108" s="10" t="s">
        <v>2340</v>
      </c>
    </row>
    <row r="109" spans="1:6" ht="15.9" x14ac:dyDescent="0.4">
      <c r="A109" t="s">
        <v>2491</v>
      </c>
      <c r="B109" t="s">
        <v>545</v>
      </c>
      <c r="C109" s="9" t="s">
        <v>1991</v>
      </c>
      <c r="D109" s="9" t="s">
        <v>2141</v>
      </c>
      <c r="E109" s="9" t="s">
        <v>2191</v>
      </c>
      <c r="F109" s="10" t="s">
        <v>2341</v>
      </c>
    </row>
    <row r="110" spans="1:6" ht="15.9" x14ac:dyDescent="0.4">
      <c r="A110" t="s">
        <v>2492</v>
      </c>
      <c r="B110" t="s">
        <v>495</v>
      </c>
      <c r="C110" s="9" t="s">
        <v>1992</v>
      </c>
      <c r="D110" s="9" t="s">
        <v>2142</v>
      </c>
      <c r="E110" s="9" t="s">
        <v>2192</v>
      </c>
      <c r="F110" s="10" t="s">
        <v>2342</v>
      </c>
    </row>
    <row r="111" spans="1:6" ht="15.9" x14ac:dyDescent="0.4">
      <c r="A111" t="s">
        <v>2493</v>
      </c>
      <c r="B111" t="s">
        <v>506</v>
      </c>
      <c r="C111" s="9" t="s">
        <v>1993</v>
      </c>
      <c r="D111" s="9" t="s">
        <v>2143</v>
      </c>
      <c r="E111" s="9" t="s">
        <v>2193</v>
      </c>
      <c r="F111" s="10" t="s">
        <v>2343</v>
      </c>
    </row>
    <row r="112" spans="1:6" ht="15.9" x14ac:dyDescent="0.4">
      <c r="A112" t="s">
        <v>2494</v>
      </c>
      <c r="B112" t="s">
        <v>497</v>
      </c>
      <c r="C112" s="9" t="s">
        <v>1994</v>
      </c>
      <c r="D112" s="9" t="s">
        <v>2144</v>
      </c>
      <c r="E112" s="9" t="s">
        <v>2194</v>
      </c>
      <c r="F112" s="10" t="s">
        <v>2344</v>
      </c>
    </row>
    <row r="113" spans="1:6" ht="15.9" x14ac:dyDescent="0.4">
      <c r="A113" t="s">
        <v>2495</v>
      </c>
      <c r="B113" t="s">
        <v>514</v>
      </c>
      <c r="C113" s="9" t="s">
        <v>1995</v>
      </c>
      <c r="D113" s="9" t="s">
        <v>2145</v>
      </c>
      <c r="E113" s="9" t="s">
        <v>2195</v>
      </c>
      <c r="F113" s="10" t="s">
        <v>2345</v>
      </c>
    </row>
    <row r="114" spans="1:6" ht="15.9" x14ac:dyDescent="0.4">
      <c r="A114" t="s">
        <v>2496</v>
      </c>
      <c r="B114" t="s">
        <v>486</v>
      </c>
      <c r="C114" s="9" t="s">
        <v>1996</v>
      </c>
      <c r="D114" s="9" t="s">
        <v>2146</v>
      </c>
      <c r="E114" s="9" t="s">
        <v>2196</v>
      </c>
      <c r="F114" s="10" t="s">
        <v>2346</v>
      </c>
    </row>
    <row r="115" spans="1:6" ht="15.9" x14ac:dyDescent="0.4">
      <c r="A115" t="s">
        <v>2497</v>
      </c>
      <c r="B115" t="s">
        <v>565</v>
      </c>
      <c r="C115" s="9" t="s">
        <v>1997</v>
      </c>
      <c r="D115" s="9" t="s">
        <v>2147</v>
      </c>
      <c r="E115" s="9" t="s">
        <v>2197</v>
      </c>
      <c r="F115" s="10" t="s">
        <v>2347</v>
      </c>
    </row>
    <row r="116" spans="1:6" ht="15.9" x14ac:dyDescent="0.4">
      <c r="A116" t="s">
        <v>2498</v>
      </c>
      <c r="B116" t="s">
        <v>558</v>
      </c>
      <c r="C116" s="9" t="s">
        <v>1998</v>
      </c>
      <c r="D116" s="9" t="s">
        <v>2148</v>
      </c>
      <c r="E116" s="9" t="s">
        <v>2198</v>
      </c>
      <c r="F116" s="10" t="s">
        <v>2348</v>
      </c>
    </row>
    <row r="117" spans="1:6" ht="15.9" x14ac:dyDescent="0.4">
      <c r="A117" t="s">
        <v>2499</v>
      </c>
      <c r="B117" t="s">
        <v>533</v>
      </c>
      <c r="C117" s="9" t="s">
        <v>1999</v>
      </c>
      <c r="D117" s="9" t="s">
        <v>2149</v>
      </c>
      <c r="E117" s="9" t="s">
        <v>2199</v>
      </c>
      <c r="F117" s="10" t="s">
        <v>2349</v>
      </c>
    </row>
    <row r="118" spans="1:6" ht="15.9" x14ac:dyDescent="0.4">
      <c r="A118" t="s">
        <v>2500</v>
      </c>
      <c r="B118" t="s">
        <v>496</v>
      </c>
      <c r="C118" s="9" t="s">
        <v>2000</v>
      </c>
      <c r="D118" s="9" t="s">
        <v>2150</v>
      </c>
      <c r="E118" s="9" t="s">
        <v>2200</v>
      </c>
      <c r="F118" s="10" t="s">
        <v>2350</v>
      </c>
    </row>
    <row r="119" spans="1:6" ht="15.9" x14ac:dyDescent="0.4">
      <c r="A119" t="s">
        <v>2501</v>
      </c>
      <c r="B119" t="s">
        <v>531</v>
      </c>
      <c r="C119" s="9" t="s">
        <v>2001</v>
      </c>
      <c r="D119" s="9" t="s">
        <v>2151</v>
      </c>
      <c r="E119" s="9" t="s">
        <v>2201</v>
      </c>
      <c r="F119" s="10" t="s">
        <v>2351</v>
      </c>
    </row>
    <row r="120" spans="1:6" ht="15.9" x14ac:dyDescent="0.4">
      <c r="A120" t="s">
        <v>2502</v>
      </c>
      <c r="B120" t="s">
        <v>559</v>
      </c>
      <c r="C120" s="9" t="s">
        <v>2002</v>
      </c>
      <c r="D120" s="9" t="s">
        <v>2152</v>
      </c>
      <c r="E120" s="9" t="s">
        <v>2202</v>
      </c>
      <c r="F120" s="10" t="s">
        <v>2352</v>
      </c>
    </row>
    <row r="121" spans="1:6" ht="15.9" x14ac:dyDescent="0.4">
      <c r="A121" t="s">
        <v>2503</v>
      </c>
      <c r="B121" t="s">
        <v>489</v>
      </c>
      <c r="C121" s="9" t="s">
        <v>2003</v>
      </c>
      <c r="D121" s="9" t="s">
        <v>2153</v>
      </c>
      <c r="E121" s="9" t="s">
        <v>2203</v>
      </c>
      <c r="F121" s="10" t="s">
        <v>2353</v>
      </c>
    </row>
    <row r="122" spans="1:6" ht="15.9" x14ac:dyDescent="0.4">
      <c r="A122" t="s">
        <v>2504</v>
      </c>
      <c r="B122" t="s">
        <v>570</v>
      </c>
      <c r="C122" s="9" t="s">
        <v>2004</v>
      </c>
      <c r="D122" s="9" t="s">
        <v>2154</v>
      </c>
      <c r="E122" s="9" t="s">
        <v>2204</v>
      </c>
      <c r="F122" s="10" t="s">
        <v>2354</v>
      </c>
    </row>
    <row r="123" spans="1:6" ht="15.9" x14ac:dyDescent="0.4">
      <c r="A123" t="s">
        <v>2505</v>
      </c>
      <c r="B123" t="s">
        <v>542</v>
      </c>
      <c r="C123" s="9" t="s">
        <v>2005</v>
      </c>
      <c r="D123" s="9" t="s">
        <v>2155</v>
      </c>
      <c r="E123" s="9" t="s">
        <v>2205</v>
      </c>
      <c r="F123" s="10" t="s">
        <v>2355</v>
      </c>
    </row>
    <row r="124" spans="1:6" ht="15.9" x14ac:dyDescent="0.4">
      <c r="A124" t="s">
        <v>2506</v>
      </c>
      <c r="B124" t="s">
        <v>519</v>
      </c>
      <c r="C124" s="9" t="s">
        <v>2006</v>
      </c>
      <c r="D124" s="9" t="s">
        <v>2156</v>
      </c>
      <c r="E124" s="9" t="s">
        <v>2206</v>
      </c>
      <c r="F124" s="10" t="s">
        <v>2356</v>
      </c>
    </row>
    <row r="125" spans="1:6" ht="15.9" x14ac:dyDescent="0.4">
      <c r="A125" t="s">
        <v>2507</v>
      </c>
      <c r="B125" t="s">
        <v>575</v>
      </c>
      <c r="C125" s="9" t="s">
        <v>2007</v>
      </c>
      <c r="D125" s="9" t="s">
        <v>2157</v>
      </c>
      <c r="E125" s="9" t="s">
        <v>2207</v>
      </c>
      <c r="F125" s="10" t="s">
        <v>2357</v>
      </c>
    </row>
    <row r="126" spans="1:6" ht="15.9" x14ac:dyDescent="0.4">
      <c r="A126" t="s">
        <v>2508</v>
      </c>
      <c r="B126" t="s">
        <v>555</v>
      </c>
      <c r="C126" s="9" t="s">
        <v>2008</v>
      </c>
      <c r="D126" s="9" t="s">
        <v>2158</v>
      </c>
      <c r="E126" s="9" t="s">
        <v>2208</v>
      </c>
      <c r="F126" s="10" t="s">
        <v>2358</v>
      </c>
    </row>
    <row r="127" spans="1:6" ht="15.9" x14ac:dyDescent="0.4">
      <c r="A127" t="s">
        <v>2509</v>
      </c>
      <c r="B127" t="s">
        <v>567</v>
      </c>
      <c r="C127" s="9" t="s">
        <v>2009</v>
      </c>
      <c r="D127" s="9" t="s">
        <v>2159</v>
      </c>
      <c r="E127" s="9" t="s">
        <v>2209</v>
      </c>
      <c r="F127" s="10" t="s">
        <v>2359</v>
      </c>
    </row>
    <row r="128" spans="1:6" ht="15.9" x14ac:dyDescent="0.4">
      <c r="A128" t="s">
        <v>2510</v>
      </c>
      <c r="B128" t="s">
        <v>524</v>
      </c>
      <c r="C128" s="9" t="s">
        <v>2010</v>
      </c>
      <c r="D128" s="9" t="s">
        <v>2160</v>
      </c>
      <c r="E128" s="9" t="s">
        <v>2210</v>
      </c>
      <c r="F128" s="10" t="s">
        <v>2360</v>
      </c>
    </row>
    <row r="129" spans="1:6" ht="15.9" x14ac:dyDescent="0.4">
      <c r="A129" t="s">
        <v>2511</v>
      </c>
      <c r="B129" t="s">
        <v>554</v>
      </c>
      <c r="C129" s="9" t="s">
        <v>2011</v>
      </c>
      <c r="D129" s="9" t="s">
        <v>2161</v>
      </c>
      <c r="E129" s="9" t="s">
        <v>2211</v>
      </c>
      <c r="F129" s="10" t="s">
        <v>2361</v>
      </c>
    </row>
    <row r="130" spans="1:6" ht="15.9" x14ac:dyDescent="0.4">
      <c r="A130" t="s">
        <v>2512</v>
      </c>
      <c r="B130" t="s">
        <v>526</v>
      </c>
      <c r="C130" s="9" t="s">
        <v>2012</v>
      </c>
      <c r="D130" s="9" t="s">
        <v>2162</v>
      </c>
      <c r="E130" s="9" t="s">
        <v>2212</v>
      </c>
      <c r="F130" s="10" t="s">
        <v>2362</v>
      </c>
    </row>
    <row r="131" spans="1:6" ht="15.9" x14ac:dyDescent="0.4">
      <c r="A131" t="s">
        <v>2513</v>
      </c>
      <c r="B131" t="s">
        <v>549</v>
      </c>
      <c r="C131" s="9" t="s">
        <v>2013</v>
      </c>
      <c r="D131" s="9" t="s">
        <v>2163</v>
      </c>
      <c r="E131" s="9" t="s">
        <v>2213</v>
      </c>
      <c r="F131" s="10" t="s">
        <v>2363</v>
      </c>
    </row>
    <row r="132" spans="1:6" ht="15.9" x14ac:dyDescent="0.4">
      <c r="A132" t="s">
        <v>2514</v>
      </c>
      <c r="B132" t="s">
        <v>563</v>
      </c>
      <c r="C132" s="9" t="s">
        <v>2014</v>
      </c>
      <c r="D132" s="9" t="s">
        <v>2164</v>
      </c>
      <c r="E132" s="9" t="s">
        <v>2214</v>
      </c>
      <c r="F132" s="10" t="s">
        <v>2364</v>
      </c>
    </row>
    <row r="133" spans="1:6" ht="15.9" x14ac:dyDescent="0.4">
      <c r="A133" t="s">
        <v>2515</v>
      </c>
      <c r="B133" t="s">
        <v>513</v>
      </c>
      <c r="C133" s="9" t="s">
        <v>2015</v>
      </c>
      <c r="D133" s="9" t="s">
        <v>2165</v>
      </c>
      <c r="E133" s="9" t="s">
        <v>2215</v>
      </c>
      <c r="F133" s="10" t="s">
        <v>2365</v>
      </c>
    </row>
    <row r="134" spans="1:6" ht="15.9" x14ac:dyDescent="0.4">
      <c r="A134" t="s">
        <v>2516</v>
      </c>
      <c r="B134" t="s">
        <v>569</v>
      </c>
      <c r="C134" s="9" t="s">
        <v>2016</v>
      </c>
      <c r="D134" s="9" t="s">
        <v>2166</v>
      </c>
      <c r="E134" s="9" t="s">
        <v>2216</v>
      </c>
      <c r="F134" s="10" t="s">
        <v>2366</v>
      </c>
    </row>
    <row r="135" spans="1:6" ht="15.9" x14ac:dyDescent="0.4">
      <c r="A135" t="s">
        <v>2517</v>
      </c>
      <c r="B135" t="s">
        <v>548</v>
      </c>
      <c r="C135" s="9" t="s">
        <v>2017</v>
      </c>
      <c r="D135" s="9" t="s">
        <v>2167</v>
      </c>
      <c r="E135" s="9" t="s">
        <v>2217</v>
      </c>
      <c r="F135" s="10" t="s">
        <v>2367</v>
      </c>
    </row>
    <row r="136" spans="1:6" ht="15.9" x14ac:dyDescent="0.4">
      <c r="A136" t="s">
        <v>2518</v>
      </c>
      <c r="B136" t="s">
        <v>509</v>
      </c>
      <c r="C136" s="9" t="s">
        <v>2018</v>
      </c>
      <c r="D136" s="9" t="s">
        <v>2168</v>
      </c>
      <c r="E136" s="9" t="s">
        <v>2218</v>
      </c>
      <c r="F136" s="10" t="s">
        <v>2368</v>
      </c>
    </row>
    <row r="137" spans="1:6" ht="15.9" x14ac:dyDescent="0.4">
      <c r="A137" t="s">
        <v>2519</v>
      </c>
      <c r="B137" t="s">
        <v>507</v>
      </c>
      <c r="C137" s="9" t="s">
        <v>2019</v>
      </c>
      <c r="D137" s="9" t="s">
        <v>2169</v>
      </c>
      <c r="E137" s="9" t="s">
        <v>2219</v>
      </c>
      <c r="F137" s="10" t="s">
        <v>2369</v>
      </c>
    </row>
    <row r="138" spans="1:6" ht="15.9" x14ac:dyDescent="0.4">
      <c r="A138" t="s">
        <v>2520</v>
      </c>
      <c r="B138" t="s">
        <v>503</v>
      </c>
      <c r="C138" s="9" t="s">
        <v>2020</v>
      </c>
      <c r="D138" s="9" t="s">
        <v>2170</v>
      </c>
      <c r="E138" s="9" t="s">
        <v>2220</v>
      </c>
      <c r="F138" s="10" t="s">
        <v>2370</v>
      </c>
    </row>
    <row r="139" spans="1:6" ht="15.9" x14ac:dyDescent="0.4">
      <c r="A139" t="s">
        <v>2521</v>
      </c>
      <c r="B139" t="s">
        <v>501</v>
      </c>
      <c r="C139" s="9" t="s">
        <v>2021</v>
      </c>
      <c r="D139" s="9" t="s">
        <v>2171</v>
      </c>
      <c r="E139" s="9" t="s">
        <v>2221</v>
      </c>
      <c r="F139" s="10" t="s">
        <v>2371</v>
      </c>
    </row>
    <row r="140" spans="1:6" ht="15.9" x14ac:dyDescent="0.4">
      <c r="A140" t="s">
        <v>2522</v>
      </c>
      <c r="B140" t="s">
        <v>499</v>
      </c>
      <c r="C140" s="9" t="s">
        <v>2022</v>
      </c>
      <c r="D140" s="9" t="s">
        <v>2172</v>
      </c>
      <c r="E140" s="9" t="s">
        <v>2222</v>
      </c>
      <c r="F140" s="10" t="s">
        <v>2372</v>
      </c>
    </row>
    <row r="141" spans="1:6" ht="15.9" x14ac:dyDescent="0.4">
      <c r="A141" t="s">
        <v>2523</v>
      </c>
      <c r="B141" t="s">
        <v>534</v>
      </c>
      <c r="C141" s="9" t="s">
        <v>2023</v>
      </c>
      <c r="D141" s="9" t="s">
        <v>2173</v>
      </c>
      <c r="E141" s="9" t="s">
        <v>2223</v>
      </c>
      <c r="F141" s="10" t="s">
        <v>2373</v>
      </c>
    </row>
    <row r="142" spans="1:6" ht="15.9" x14ac:dyDescent="0.4">
      <c r="A142" t="s">
        <v>2524</v>
      </c>
      <c r="B142" t="s">
        <v>525</v>
      </c>
      <c r="C142" s="9" t="s">
        <v>2024</v>
      </c>
      <c r="D142" s="9" t="s">
        <v>2174</v>
      </c>
      <c r="E142" s="9" t="s">
        <v>2224</v>
      </c>
      <c r="F142" s="10" t="s">
        <v>2374</v>
      </c>
    </row>
    <row r="143" spans="1:6" ht="15.9" x14ac:dyDescent="0.4">
      <c r="A143" t="s">
        <v>2525</v>
      </c>
      <c r="B143" t="s">
        <v>523</v>
      </c>
      <c r="C143" s="9" t="s">
        <v>2025</v>
      </c>
      <c r="D143" s="9" t="s">
        <v>2175</v>
      </c>
      <c r="E143" s="9" t="s">
        <v>2225</v>
      </c>
      <c r="F143" s="10" t="s">
        <v>2375</v>
      </c>
    </row>
    <row r="144" spans="1:6" ht="15.9" x14ac:dyDescent="0.4">
      <c r="A144" t="s">
        <v>2526</v>
      </c>
      <c r="B144" t="s">
        <v>515</v>
      </c>
      <c r="C144" s="9" t="s">
        <v>2026</v>
      </c>
      <c r="D144" s="9" t="s">
        <v>2176</v>
      </c>
      <c r="E144" s="9" t="s">
        <v>2226</v>
      </c>
      <c r="F144" s="10" t="s">
        <v>2376</v>
      </c>
    </row>
    <row r="145" spans="1:6" ht="15.9" x14ac:dyDescent="0.4">
      <c r="A145" t="s">
        <v>2527</v>
      </c>
      <c r="B145" t="s">
        <v>504</v>
      </c>
      <c r="C145" s="9" t="s">
        <v>2027</v>
      </c>
      <c r="D145" s="9" t="s">
        <v>2177</v>
      </c>
      <c r="E145" s="9" t="s">
        <v>2227</v>
      </c>
      <c r="F145" s="10" t="s">
        <v>2377</v>
      </c>
    </row>
    <row r="146" spans="1:6" ht="15.9" x14ac:dyDescent="0.4">
      <c r="A146" t="s">
        <v>2528</v>
      </c>
      <c r="B146" t="s">
        <v>502</v>
      </c>
      <c r="C146" s="9" t="s">
        <v>2028</v>
      </c>
      <c r="D146" s="9" t="s">
        <v>2178</v>
      </c>
      <c r="E146" s="9" t="s">
        <v>2228</v>
      </c>
      <c r="F146" s="10" t="s">
        <v>2378</v>
      </c>
    </row>
    <row r="147" spans="1:6" ht="15.9" x14ac:dyDescent="0.4">
      <c r="A147" t="s">
        <v>2529</v>
      </c>
      <c r="B147" t="s">
        <v>546</v>
      </c>
      <c r="C147" s="9" t="s">
        <v>2029</v>
      </c>
      <c r="D147" s="9" t="s">
        <v>2179</v>
      </c>
      <c r="E147" s="9" t="s">
        <v>2229</v>
      </c>
      <c r="F147" s="10" t="s">
        <v>2379</v>
      </c>
    </row>
    <row r="148" spans="1:6" ht="15.9" x14ac:dyDescent="0.4">
      <c r="A148" t="s">
        <v>2530</v>
      </c>
      <c r="B148" t="s">
        <v>511</v>
      </c>
      <c r="C148" s="9" t="s">
        <v>2030</v>
      </c>
      <c r="D148" s="9" t="s">
        <v>2180</v>
      </c>
      <c r="E148" s="9" t="s">
        <v>2230</v>
      </c>
      <c r="F148" s="10" t="s">
        <v>2380</v>
      </c>
    </row>
    <row r="149" spans="1:6" ht="15.9" x14ac:dyDescent="0.4">
      <c r="A149" t="s">
        <v>2531</v>
      </c>
      <c r="B149" t="s">
        <v>543</v>
      </c>
      <c r="C149" s="9" t="s">
        <v>2031</v>
      </c>
      <c r="D149" s="9" t="s">
        <v>2181</v>
      </c>
      <c r="E149" s="9" t="s">
        <v>2231</v>
      </c>
      <c r="F149" s="10" t="s">
        <v>2381</v>
      </c>
    </row>
    <row r="150" spans="1:6" ht="15.9" x14ac:dyDescent="0.4">
      <c r="A150" t="s">
        <v>2532</v>
      </c>
      <c r="B150" t="s">
        <v>572</v>
      </c>
      <c r="C150" s="9" t="s">
        <v>2032</v>
      </c>
      <c r="D150" s="9" t="s">
        <v>2182</v>
      </c>
      <c r="E150" s="9" t="s">
        <v>2232</v>
      </c>
      <c r="F150" s="10" t="s">
        <v>2382</v>
      </c>
    </row>
    <row r="151" spans="1:6" ht="15.9" x14ac:dyDescent="0.4">
      <c r="A151" t="s">
        <v>2533</v>
      </c>
      <c r="B151" t="s">
        <v>564</v>
      </c>
      <c r="C151" s="9" t="s">
        <v>2033</v>
      </c>
      <c r="D151" s="9" t="s">
        <v>2183</v>
      </c>
      <c r="E151" s="9" t="s">
        <v>2233</v>
      </c>
      <c r="F151" s="10" t="s">
        <v>2383</v>
      </c>
    </row>
  </sheetData>
  <pageMargins left="0.7" right="0.7" top="0.75" bottom="0.75" header="0.3" footer="0.3"/>
  <ignoredErrors>
    <ignoredError sqref="F2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B972-87AB-4B7A-995B-3422386E8C2C}">
  <dimension ref="A1:F251"/>
  <sheetViews>
    <sheetView workbookViewId="0">
      <selection activeCell="F2" sqref="F2"/>
    </sheetView>
  </sheetViews>
  <sheetFormatPr defaultRowHeight="14.6" x14ac:dyDescent="0.4"/>
  <cols>
    <col min="1" max="1" width="11.07421875" customWidth="1"/>
    <col min="3" max="3" width="11.23046875" bestFit="1" customWidth="1"/>
    <col min="4" max="4" width="14.3828125" bestFit="1" customWidth="1"/>
    <col min="5" max="5" width="23.921875" bestFit="1" customWidth="1"/>
    <col min="6" max="6" width="10.53515625" style="7" bestFit="1" customWidth="1"/>
  </cols>
  <sheetData>
    <row r="1" spans="1:6" x14ac:dyDescent="0.4">
      <c r="A1" t="s">
        <v>14</v>
      </c>
      <c r="B1" t="s">
        <v>5</v>
      </c>
      <c r="C1" t="s">
        <v>24</v>
      </c>
      <c r="D1" t="s">
        <v>25</v>
      </c>
      <c r="E1" t="s">
        <v>26</v>
      </c>
      <c r="F1" t="s">
        <v>27</v>
      </c>
    </row>
    <row r="2" spans="1:6" ht="15.9" x14ac:dyDescent="0.4">
      <c r="A2" t="s">
        <v>1375</v>
      </c>
      <c r="B2" t="s">
        <v>803</v>
      </c>
      <c r="C2" t="s">
        <v>2535</v>
      </c>
      <c r="D2" t="s">
        <v>2541</v>
      </c>
      <c r="E2" s="9" t="s">
        <v>2566</v>
      </c>
      <c r="F2" s="7">
        <f>Orders[[#This Row],[OrderDate]]+3</f>
        <v>45217</v>
      </c>
    </row>
    <row r="3" spans="1:6" ht="15.9" x14ac:dyDescent="0.4">
      <c r="A3" t="s">
        <v>1376</v>
      </c>
      <c r="B3" t="s">
        <v>896</v>
      </c>
      <c r="C3" t="s">
        <v>2535</v>
      </c>
      <c r="D3" t="s">
        <v>2559</v>
      </c>
      <c r="E3" s="9" t="s">
        <v>2567</v>
      </c>
      <c r="F3" s="7">
        <f>Orders[[#This Row],[OrderDate]]+3</f>
        <v>45328</v>
      </c>
    </row>
    <row r="4" spans="1:6" ht="15.9" x14ac:dyDescent="0.4">
      <c r="A4" t="s">
        <v>1377</v>
      </c>
      <c r="B4" t="s">
        <v>818</v>
      </c>
      <c r="C4" t="s">
        <v>2535</v>
      </c>
      <c r="D4" t="s">
        <v>2556</v>
      </c>
      <c r="E4" s="9" t="s">
        <v>2567</v>
      </c>
      <c r="F4" s="7">
        <f>Orders[[#This Row],[OrderDate]]+3</f>
        <v>45161</v>
      </c>
    </row>
    <row r="5" spans="1:6" ht="15.9" x14ac:dyDescent="0.4">
      <c r="A5" t="s">
        <v>1378</v>
      </c>
      <c r="B5" t="s">
        <v>833</v>
      </c>
      <c r="C5" t="s">
        <v>2535</v>
      </c>
      <c r="D5" t="s">
        <v>2545</v>
      </c>
      <c r="E5" s="9" t="s">
        <v>2567</v>
      </c>
      <c r="F5" s="7">
        <f>Orders[[#This Row],[OrderDate]]+3</f>
        <v>45407</v>
      </c>
    </row>
    <row r="6" spans="1:6" ht="15.9" x14ac:dyDescent="0.4">
      <c r="A6" t="s">
        <v>1379</v>
      </c>
      <c r="B6" t="s">
        <v>927</v>
      </c>
      <c r="C6" t="s">
        <v>2535</v>
      </c>
      <c r="D6" t="s">
        <v>2565</v>
      </c>
      <c r="E6" s="9" t="s">
        <v>2567</v>
      </c>
      <c r="F6" s="7">
        <f>Orders[[#This Row],[OrderDate]]+3</f>
        <v>45243</v>
      </c>
    </row>
    <row r="7" spans="1:6" ht="15.9" x14ac:dyDescent="0.4">
      <c r="A7" t="s">
        <v>1380</v>
      </c>
      <c r="B7" t="s">
        <v>858</v>
      </c>
      <c r="C7" t="s">
        <v>2535</v>
      </c>
      <c r="D7" t="s">
        <v>2546</v>
      </c>
      <c r="E7" s="9" t="s">
        <v>2567</v>
      </c>
      <c r="F7" s="7">
        <f>Orders[[#This Row],[OrderDate]]+3</f>
        <v>45306</v>
      </c>
    </row>
    <row r="8" spans="1:6" x14ac:dyDescent="0.4">
      <c r="A8" t="s">
        <v>1381</v>
      </c>
      <c r="B8" t="s">
        <v>1047</v>
      </c>
      <c r="C8" t="s">
        <v>2537</v>
      </c>
      <c r="D8" t="s">
        <v>2560</v>
      </c>
      <c r="E8" t="s">
        <v>2567</v>
      </c>
      <c r="F8" s="7">
        <f>Orders[[#This Row],[OrderDate]]+3</f>
        <v>45115</v>
      </c>
    </row>
    <row r="9" spans="1:6" ht="15.9" x14ac:dyDescent="0.4">
      <c r="A9" t="s">
        <v>1382</v>
      </c>
      <c r="B9" t="s">
        <v>857</v>
      </c>
      <c r="C9" t="s">
        <v>2535</v>
      </c>
      <c r="D9" t="s">
        <v>2545</v>
      </c>
      <c r="E9" s="9" t="s">
        <v>2567</v>
      </c>
      <c r="F9" s="7">
        <f>Orders[[#This Row],[OrderDate]]+3</f>
        <v>45430</v>
      </c>
    </row>
    <row r="10" spans="1:6" ht="15.9" x14ac:dyDescent="0.4">
      <c r="A10" t="s">
        <v>1383</v>
      </c>
      <c r="B10" t="s">
        <v>1006</v>
      </c>
      <c r="C10" t="s">
        <v>2535</v>
      </c>
      <c r="D10" t="s">
        <v>2541</v>
      </c>
      <c r="E10" s="9" t="s">
        <v>2567</v>
      </c>
      <c r="F10" s="7">
        <f>Orders[[#This Row],[OrderDate]]+3</f>
        <v>45194</v>
      </c>
    </row>
    <row r="11" spans="1:6" ht="15.9" x14ac:dyDescent="0.4">
      <c r="A11" t="s">
        <v>1384</v>
      </c>
      <c r="B11" t="s">
        <v>967</v>
      </c>
      <c r="C11" t="s">
        <v>2535</v>
      </c>
      <c r="D11" t="s">
        <v>2555</v>
      </c>
      <c r="E11" s="9" t="s">
        <v>2567</v>
      </c>
      <c r="F11" s="7">
        <f>Orders[[#This Row],[OrderDate]]+3</f>
        <v>45250</v>
      </c>
    </row>
    <row r="12" spans="1:6" ht="15.9" x14ac:dyDescent="0.4">
      <c r="A12" t="s">
        <v>1385</v>
      </c>
      <c r="B12" t="s">
        <v>995</v>
      </c>
      <c r="C12" t="s">
        <v>2535</v>
      </c>
      <c r="D12" t="s">
        <v>2558</v>
      </c>
      <c r="E12" s="9" t="s">
        <v>2567</v>
      </c>
      <c r="F12" s="7">
        <f>Orders[[#This Row],[OrderDate]]+3</f>
        <v>45267</v>
      </c>
    </row>
    <row r="13" spans="1:6" ht="15.9" x14ac:dyDescent="0.4">
      <c r="A13" t="s">
        <v>1386</v>
      </c>
      <c r="B13" t="s">
        <v>885</v>
      </c>
      <c r="C13" t="s">
        <v>2535</v>
      </c>
      <c r="D13" t="s">
        <v>2548</v>
      </c>
      <c r="E13" s="9" t="s">
        <v>2567</v>
      </c>
      <c r="F13" s="7">
        <f>Orders[[#This Row],[OrderDate]]+3</f>
        <v>45079</v>
      </c>
    </row>
    <row r="14" spans="1:6" ht="15.9" x14ac:dyDescent="0.4">
      <c r="A14" t="s">
        <v>1387</v>
      </c>
      <c r="B14" t="s">
        <v>949</v>
      </c>
      <c r="C14" t="s">
        <v>2535</v>
      </c>
      <c r="D14" t="s">
        <v>2562</v>
      </c>
      <c r="E14" s="9" t="s">
        <v>2571</v>
      </c>
      <c r="F14" s="7">
        <f>Orders[[#This Row],[OrderDate]]+3</f>
        <v>45356</v>
      </c>
    </row>
    <row r="15" spans="1:6" x14ac:dyDescent="0.4">
      <c r="A15" t="s">
        <v>1388</v>
      </c>
      <c r="B15" t="s">
        <v>1031</v>
      </c>
      <c r="C15" t="s">
        <v>2536</v>
      </c>
      <c r="D15" t="s">
        <v>2544</v>
      </c>
      <c r="E15" t="s">
        <v>2567</v>
      </c>
      <c r="F15" s="7">
        <f>Orders[[#This Row],[OrderDate]]+3</f>
        <v>45098</v>
      </c>
    </row>
    <row r="16" spans="1:6" ht="15.9" x14ac:dyDescent="0.4">
      <c r="A16" t="s">
        <v>1389</v>
      </c>
      <c r="B16" t="s">
        <v>1020</v>
      </c>
      <c r="C16" t="s">
        <v>2535</v>
      </c>
      <c r="D16" t="s">
        <v>2558</v>
      </c>
      <c r="E16" s="9" t="s">
        <v>2567</v>
      </c>
      <c r="F16" s="7">
        <f>Orders[[#This Row],[OrderDate]]+3</f>
        <v>45304</v>
      </c>
    </row>
    <row r="17" spans="1:6" ht="15.9" x14ac:dyDescent="0.4">
      <c r="A17" t="s">
        <v>1390</v>
      </c>
      <c r="B17" t="s">
        <v>871</v>
      </c>
      <c r="C17" t="s">
        <v>2535</v>
      </c>
      <c r="D17" t="s">
        <v>2559</v>
      </c>
      <c r="E17" s="9" t="s">
        <v>2567</v>
      </c>
      <c r="F17" s="7">
        <f>Orders[[#This Row],[OrderDate]]+3</f>
        <v>45350</v>
      </c>
    </row>
    <row r="18" spans="1:6" ht="15.9" x14ac:dyDescent="0.4">
      <c r="A18" t="s">
        <v>1391</v>
      </c>
      <c r="B18" t="s">
        <v>907</v>
      </c>
      <c r="C18" t="s">
        <v>2535</v>
      </c>
      <c r="D18" t="s">
        <v>2545</v>
      </c>
      <c r="E18" s="9" t="s">
        <v>2567</v>
      </c>
      <c r="F18" s="7">
        <f>Orders[[#This Row],[OrderDate]]+3</f>
        <v>45124</v>
      </c>
    </row>
    <row r="19" spans="1:6" ht="15.9" x14ac:dyDescent="0.4">
      <c r="A19" t="s">
        <v>1392</v>
      </c>
      <c r="B19" t="s">
        <v>838</v>
      </c>
      <c r="C19" t="s">
        <v>2535</v>
      </c>
      <c r="D19" t="s">
        <v>2551</v>
      </c>
      <c r="E19" s="9" t="s">
        <v>2567</v>
      </c>
      <c r="F19" s="7">
        <f>Orders[[#This Row],[OrderDate]]+3</f>
        <v>45370</v>
      </c>
    </row>
    <row r="20" spans="1:6" ht="15.9" x14ac:dyDescent="0.4">
      <c r="A20" t="s">
        <v>1393</v>
      </c>
      <c r="B20" t="s">
        <v>806</v>
      </c>
      <c r="C20" t="s">
        <v>2535</v>
      </c>
      <c r="D20" t="s">
        <v>2544</v>
      </c>
      <c r="E20" s="9" t="s">
        <v>2568</v>
      </c>
      <c r="F20" s="7">
        <f>Orders[[#This Row],[OrderDate]]+3</f>
        <v>45319</v>
      </c>
    </row>
    <row r="21" spans="1:6" ht="15.9" x14ac:dyDescent="0.4">
      <c r="A21" t="s">
        <v>1394</v>
      </c>
      <c r="B21" t="s">
        <v>916</v>
      </c>
      <c r="C21" t="s">
        <v>2535</v>
      </c>
      <c r="D21" t="s">
        <v>2554</v>
      </c>
      <c r="E21" s="9" t="s">
        <v>2567</v>
      </c>
      <c r="F21" s="7">
        <f>Orders[[#This Row],[OrderDate]]+3</f>
        <v>45057</v>
      </c>
    </row>
    <row r="22" spans="1:6" ht="15.9" x14ac:dyDescent="0.4">
      <c r="A22" t="s">
        <v>1395</v>
      </c>
      <c r="B22" t="s">
        <v>844</v>
      </c>
      <c r="C22" t="s">
        <v>2535</v>
      </c>
      <c r="D22" t="s">
        <v>2557</v>
      </c>
      <c r="E22" s="9" t="s">
        <v>2567</v>
      </c>
      <c r="F22" s="7">
        <f>Orders[[#This Row],[OrderDate]]+3</f>
        <v>45338</v>
      </c>
    </row>
    <row r="23" spans="1:6" ht="15.9" x14ac:dyDescent="0.4">
      <c r="A23" t="s">
        <v>1396</v>
      </c>
      <c r="B23" t="s">
        <v>998</v>
      </c>
      <c r="C23" t="s">
        <v>2535</v>
      </c>
      <c r="D23" t="s">
        <v>2561</v>
      </c>
      <c r="E23" s="9" t="s">
        <v>2567</v>
      </c>
      <c r="F23" s="7">
        <f>Orders[[#This Row],[OrderDate]]+3</f>
        <v>45260</v>
      </c>
    </row>
    <row r="24" spans="1:6" ht="15.9" x14ac:dyDescent="0.4">
      <c r="A24" t="s">
        <v>1397</v>
      </c>
      <c r="B24" t="s">
        <v>875</v>
      </c>
      <c r="C24" t="s">
        <v>2535</v>
      </c>
      <c r="D24" t="s">
        <v>2563</v>
      </c>
      <c r="E24" s="9" t="s">
        <v>2567</v>
      </c>
      <c r="F24" s="7">
        <f>Orders[[#This Row],[OrderDate]]+3</f>
        <v>45392</v>
      </c>
    </row>
    <row r="25" spans="1:6" x14ac:dyDescent="0.4">
      <c r="A25" t="s">
        <v>1398</v>
      </c>
      <c r="B25" t="s">
        <v>1040</v>
      </c>
      <c r="C25" t="s">
        <v>2538</v>
      </c>
      <c r="D25" t="s">
        <v>2553</v>
      </c>
      <c r="E25" t="s">
        <v>2567</v>
      </c>
      <c r="F25" s="7">
        <f>Orders[[#This Row],[OrderDate]]+3</f>
        <v>45323</v>
      </c>
    </row>
    <row r="26" spans="1:6" ht="15.9" x14ac:dyDescent="0.4">
      <c r="A26" t="s">
        <v>1399</v>
      </c>
      <c r="B26" t="s">
        <v>932</v>
      </c>
      <c r="C26" t="s">
        <v>2535</v>
      </c>
      <c r="D26" t="s">
        <v>2545</v>
      </c>
      <c r="E26" s="9" t="s">
        <v>2586</v>
      </c>
      <c r="F26" s="7">
        <f>Orders[[#This Row],[OrderDate]]+3</f>
        <v>45151</v>
      </c>
    </row>
    <row r="27" spans="1:6" ht="15.9" x14ac:dyDescent="0.4">
      <c r="A27" t="s">
        <v>1400</v>
      </c>
      <c r="B27" t="s">
        <v>1003</v>
      </c>
      <c r="C27" t="s">
        <v>2535</v>
      </c>
      <c r="D27" t="s">
        <v>2544</v>
      </c>
      <c r="E27" s="9" t="s">
        <v>2567</v>
      </c>
      <c r="F27" s="7">
        <f>Orders[[#This Row],[OrderDate]]+3</f>
        <v>45110</v>
      </c>
    </row>
    <row r="28" spans="1:6" ht="15.9" x14ac:dyDescent="0.4">
      <c r="A28" t="s">
        <v>1401</v>
      </c>
      <c r="B28" t="s">
        <v>863</v>
      </c>
      <c r="C28" t="s">
        <v>2535</v>
      </c>
      <c r="D28" t="s">
        <v>2551</v>
      </c>
      <c r="E28" s="9" t="s">
        <v>2570</v>
      </c>
      <c r="F28" s="7">
        <f>Orders[[#This Row],[OrderDate]]+3</f>
        <v>45031</v>
      </c>
    </row>
    <row r="29" spans="1:6" ht="15.9" x14ac:dyDescent="0.4">
      <c r="A29" t="s">
        <v>1402</v>
      </c>
      <c r="B29" t="s">
        <v>823</v>
      </c>
      <c r="C29" t="s">
        <v>2535</v>
      </c>
      <c r="D29" t="s">
        <v>2561</v>
      </c>
      <c r="E29" s="9" t="s">
        <v>2567</v>
      </c>
      <c r="F29" s="7">
        <f>Orders[[#This Row],[OrderDate]]+3</f>
        <v>45363</v>
      </c>
    </row>
    <row r="30" spans="1:6" ht="15.9" x14ac:dyDescent="0.4">
      <c r="A30" t="s">
        <v>1403</v>
      </c>
      <c r="B30" t="s">
        <v>929</v>
      </c>
      <c r="C30" t="s">
        <v>2535</v>
      </c>
      <c r="D30" t="s">
        <v>2542</v>
      </c>
      <c r="E30" s="9" t="s">
        <v>2567</v>
      </c>
      <c r="F30" s="7">
        <f>Orders[[#This Row],[OrderDate]]+3</f>
        <v>45274</v>
      </c>
    </row>
    <row r="31" spans="1:6" ht="15.9" x14ac:dyDescent="0.4">
      <c r="A31" t="s">
        <v>1404</v>
      </c>
      <c r="B31" t="s">
        <v>887</v>
      </c>
      <c r="C31" t="s">
        <v>2535</v>
      </c>
      <c r="D31" t="s">
        <v>2550</v>
      </c>
      <c r="E31" s="9" t="s">
        <v>2568</v>
      </c>
      <c r="F31" s="7">
        <f>Orders[[#This Row],[OrderDate]]+3</f>
        <v>45403</v>
      </c>
    </row>
    <row r="32" spans="1:6" ht="15.9" x14ac:dyDescent="0.4">
      <c r="A32" t="s">
        <v>1405</v>
      </c>
      <c r="B32" t="s">
        <v>866</v>
      </c>
      <c r="C32" t="s">
        <v>2535</v>
      </c>
      <c r="D32" t="s">
        <v>2554</v>
      </c>
      <c r="E32" s="9" t="s">
        <v>2567</v>
      </c>
      <c r="F32" s="7">
        <f>Orders[[#This Row],[OrderDate]]+3</f>
        <v>45207</v>
      </c>
    </row>
    <row r="33" spans="1:6" ht="15.9" x14ac:dyDescent="0.4">
      <c r="A33" t="s">
        <v>1406</v>
      </c>
      <c r="B33" t="s">
        <v>1012</v>
      </c>
      <c r="C33" t="s">
        <v>2535</v>
      </c>
      <c r="D33" t="s">
        <v>2550</v>
      </c>
      <c r="E33" s="9" t="s">
        <v>2567</v>
      </c>
      <c r="F33" s="7">
        <f>Orders[[#This Row],[OrderDate]]+3</f>
        <v>45187</v>
      </c>
    </row>
    <row r="34" spans="1:6" ht="15.9" x14ac:dyDescent="0.4">
      <c r="A34" t="s">
        <v>1407</v>
      </c>
      <c r="B34" t="s">
        <v>901</v>
      </c>
      <c r="C34" t="s">
        <v>2535</v>
      </c>
      <c r="D34" t="s">
        <v>2564</v>
      </c>
      <c r="E34" s="9" t="s">
        <v>2567</v>
      </c>
      <c r="F34" s="7">
        <f>Orders[[#This Row],[OrderDate]]+3</f>
        <v>45335</v>
      </c>
    </row>
    <row r="35" spans="1:6" ht="15.9" x14ac:dyDescent="0.4">
      <c r="A35" t="s">
        <v>1408</v>
      </c>
      <c r="B35" t="s">
        <v>881</v>
      </c>
      <c r="C35" t="s">
        <v>2535</v>
      </c>
      <c r="D35" t="s">
        <v>2541</v>
      </c>
      <c r="E35" s="9" t="s">
        <v>2572</v>
      </c>
      <c r="F35" s="7">
        <f>Orders[[#This Row],[OrderDate]]+3</f>
        <v>45132</v>
      </c>
    </row>
    <row r="36" spans="1:6" ht="15.9" x14ac:dyDescent="0.4">
      <c r="A36" t="s">
        <v>1409</v>
      </c>
      <c r="B36" t="s">
        <v>977</v>
      </c>
      <c r="C36" t="s">
        <v>2535</v>
      </c>
      <c r="D36" t="s">
        <v>2565</v>
      </c>
      <c r="E36" s="9" t="s">
        <v>2567</v>
      </c>
      <c r="F36" s="7">
        <f>Orders[[#This Row],[OrderDate]]+3</f>
        <v>45414</v>
      </c>
    </row>
    <row r="37" spans="1:6" ht="15.9" x14ac:dyDescent="0.4">
      <c r="A37" t="s">
        <v>1410</v>
      </c>
      <c r="B37" t="s">
        <v>933</v>
      </c>
      <c r="C37" t="s">
        <v>2535</v>
      </c>
      <c r="D37" t="s">
        <v>2546</v>
      </c>
      <c r="E37" s="9" t="s">
        <v>2567</v>
      </c>
      <c r="F37" s="7">
        <f>Orders[[#This Row],[OrderDate]]+3</f>
        <v>45143</v>
      </c>
    </row>
    <row r="38" spans="1:6" ht="15.9" x14ac:dyDescent="0.4">
      <c r="A38" t="s">
        <v>1411</v>
      </c>
      <c r="B38" t="s">
        <v>911</v>
      </c>
      <c r="C38" t="s">
        <v>2535</v>
      </c>
      <c r="D38" t="s">
        <v>2549</v>
      </c>
      <c r="E38" s="9" t="s">
        <v>2567</v>
      </c>
      <c r="F38" s="7">
        <f>Orders[[#This Row],[OrderDate]]+3</f>
        <v>45297</v>
      </c>
    </row>
    <row r="39" spans="1:6" ht="15.9" x14ac:dyDescent="0.4">
      <c r="A39" t="s">
        <v>1412</v>
      </c>
      <c r="B39" t="s">
        <v>899</v>
      </c>
      <c r="C39" t="s">
        <v>2535</v>
      </c>
      <c r="D39" t="s">
        <v>2562</v>
      </c>
      <c r="E39" s="9" t="s">
        <v>2569</v>
      </c>
      <c r="F39" s="7">
        <f>Orders[[#This Row],[OrderDate]]+3</f>
        <v>45252</v>
      </c>
    </row>
    <row r="40" spans="1:6" ht="15.9" x14ac:dyDescent="0.4">
      <c r="A40" t="s">
        <v>1413</v>
      </c>
      <c r="B40" t="s">
        <v>928</v>
      </c>
      <c r="C40" t="s">
        <v>2535</v>
      </c>
      <c r="D40" t="s">
        <v>2541</v>
      </c>
      <c r="E40" s="9" t="s">
        <v>2567</v>
      </c>
      <c r="F40" s="7">
        <f>Orders[[#This Row],[OrderDate]]+3</f>
        <v>45220</v>
      </c>
    </row>
    <row r="41" spans="1:6" ht="15.9" x14ac:dyDescent="0.4">
      <c r="A41" t="s">
        <v>1414</v>
      </c>
      <c r="B41" t="s">
        <v>1022</v>
      </c>
      <c r="C41" t="s">
        <v>2535</v>
      </c>
      <c r="D41" t="s">
        <v>2560</v>
      </c>
      <c r="E41" s="9" t="s">
        <v>2567</v>
      </c>
      <c r="F41" s="7">
        <f>Orders[[#This Row],[OrderDate]]+3</f>
        <v>45138</v>
      </c>
    </row>
    <row r="42" spans="1:6" ht="15.9" x14ac:dyDescent="0.4">
      <c r="A42" t="s">
        <v>1415</v>
      </c>
      <c r="B42" t="s">
        <v>951</v>
      </c>
      <c r="C42" t="s">
        <v>2535</v>
      </c>
      <c r="D42" t="s">
        <v>2564</v>
      </c>
      <c r="E42" s="9" t="s">
        <v>2567</v>
      </c>
      <c r="F42" s="7">
        <f>Orders[[#This Row],[OrderDate]]+3</f>
        <v>45386</v>
      </c>
    </row>
    <row r="43" spans="1:6" ht="15.9" x14ac:dyDescent="0.4">
      <c r="A43" t="s">
        <v>1416</v>
      </c>
      <c r="B43" t="s">
        <v>874</v>
      </c>
      <c r="C43" t="s">
        <v>2535</v>
      </c>
      <c r="D43" t="s">
        <v>2562</v>
      </c>
      <c r="E43" s="9" t="s">
        <v>2567</v>
      </c>
      <c r="F43" s="7">
        <f>Orders[[#This Row],[OrderDate]]+3</f>
        <v>45197</v>
      </c>
    </row>
    <row r="44" spans="1:6" ht="15.9" x14ac:dyDescent="0.4">
      <c r="A44" t="s">
        <v>1417</v>
      </c>
      <c r="B44" t="s">
        <v>872</v>
      </c>
      <c r="C44" t="s">
        <v>2535</v>
      </c>
      <c r="D44" t="s">
        <v>2560</v>
      </c>
      <c r="E44" s="9" t="s">
        <v>2576</v>
      </c>
      <c r="F44" s="7">
        <f>Orders[[#This Row],[OrderDate]]+3</f>
        <v>45228</v>
      </c>
    </row>
    <row r="45" spans="1:6" ht="15.9" x14ac:dyDescent="0.4">
      <c r="A45" t="s">
        <v>1418</v>
      </c>
      <c r="B45" t="s">
        <v>831</v>
      </c>
      <c r="C45" t="s">
        <v>2535</v>
      </c>
      <c r="D45" t="s">
        <v>2544</v>
      </c>
      <c r="E45" s="9" t="s">
        <v>2567</v>
      </c>
      <c r="F45" s="7">
        <f>Orders[[#This Row],[OrderDate]]+3</f>
        <v>45311</v>
      </c>
    </row>
    <row r="46" spans="1:6" ht="15.9" x14ac:dyDescent="0.4">
      <c r="A46" t="s">
        <v>1419</v>
      </c>
      <c r="B46" t="s">
        <v>935</v>
      </c>
      <c r="C46" t="s">
        <v>2535</v>
      </c>
      <c r="D46" t="s">
        <v>2548</v>
      </c>
      <c r="E46" s="9" t="s">
        <v>2567</v>
      </c>
      <c r="F46" s="7">
        <f>Orders[[#This Row],[OrderDate]]+3</f>
        <v>45089</v>
      </c>
    </row>
    <row r="47" spans="1:6" ht="15.9" x14ac:dyDescent="0.4">
      <c r="A47" t="s">
        <v>1420</v>
      </c>
      <c r="B47" t="s">
        <v>808</v>
      </c>
      <c r="C47" t="s">
        <v>2535</v>
      </c>
      <c r="D47" t="s">
        <v>2546</v>
      </c>
      <c r="E47" s="9" t="s">
        <v>2567</v>
      </c>
      <c r="F47" s="7">
        <f>Orders[[#This Row],[OrderDate]]+3</f>
        <v>45422</v>
      </c>
    </row>
    <row r="48" spans="1:6" ht="15.9" x14ac:dyDescent="0.4">
      <c r="A48" t="s">
        <v>1421</v>
      </c>
      <c r="B48" t="s">
        <v>958</v>
      </c>
      <c r="C48" t="s">
        <v>2535</v>
      </c>
      <c r="D48" t="s">
        <v>2545</v>
      </c>
      <c r="E48" s="9" t="s">
        <v>2580</v>
      </c>
      <c r="F48" s="7">
        <f>Orders[[#This Row],[OrderDate]]+3</f>
        <v>45365</v>
      </c>
    </row>
    <row r="49" spans="1:6" ht="15.9" x14ac:dyDescent="0.4">
      <c r="A49" t="s">
        <v>1422</v>
      </c>
      <c r="B49" t="s">
        <v>984</v>
      </c>
      <c r="C49" t="s">
        <v>2535</v>
      </c>
      <c r="D49" t="s">
        <v>2547</v>
      </c>
      <c r="E49" s="9" t="s">
        <v>2567</v>
      </c>
      <c r="F49" s="7">
        <f>Orders[[#This Row],[OrderDate]]+3</f>
        <v>45073</v>
      </c>
    </row>
    <row r="50" spans="1:6" x14ac:dyDescent="0.4">
      <c r="A50" t="s">
        <v>1423</v>
      </c>
      <c r="B50" t="s">
        <v>1049</v>
      </c>
      <c r="C50" t="s">
        <v>2540</v>
      </c>
      <c r="D50" t="s">
        <v>2562</v>
      </c>
      <c r="E50" t="s">
        <v>2567</v>
      </c>
      <c r="F50" s="7">
        <f>Orders[[#This Row],[OrderDate]]+3</f>
        <v>45122</v>
      </c>
    </row>
    <row r="51" spans="1:6" ht="15.9" x14ac:dyDescent="0.4">
      <c r="A51" t="s">
        <v>1424</v>
      </c>
      <c r="B51" t="s">
        <v>987</v>
      </c>
      <c r="C51" t="s">
        <v>2535</v>
      </c>
      <c r="D51" t="s">
        <v>2550</v>
      </c>
      <c r="E51" s="9" t="s">
        <v>2567</v>
      </c>
      <c r="F51" s="7">
        <f>Orders[[#This Row],[OrderDate]]+3</f>
        <v>45345</v>
      </c>
    </row>
    <row r="52" spans="1:6" ht="15.9" x14ac:dyDescent="0.4">
      <c r="A52" t="s">
        <v>1425</v>
      </c>
      <c r="B52" t="s">
        <v>830</v>
      </c>
      <c r="C52" t="s">
        <v>2535</v>
      </c>
      <c r="D52" t="s">
        <v>2543</v>
      </c>
      <c r="E52" s="9" t="s">
        <v>2567</v>
      </c>
      <c r="F52" s="7">
        <f>Orders[[#This Row],[OrderDate]]+3</f>
        <v>45047</v>
      </c>
    </row>
    <row r="53" spans="1:6" ht="15.9" x14ac:dyDescent="0.4">
      <c r="A53" t="s">
        <v>1426</v>
      </c>
      <c r="B53" t="s">
        <v>943</v>
      </c>
      <c r="C53" t="s">
        <v>2535</v>
      </c>
      <c r="D53" t="s">
        <v>2556</v>
      </c>
      <c r="E53" s="9" t="s">
        <v>2578</v>
      </c>
      <c r="F53" s="7">
        <f>Orders[[#This Row],[OrderDate]]+3</f>
        <v>45236</v>
      </c>
    </row>
    <row r="54" spans="1:6" ht="15.9" x14ac:dyDescent="0.4">
      <c r="A54" t="s">
        <v>1427</v>
      </c>
      <c r="B54" t="s">
        <v>1013</v>
      </c>
      <c r="C54" t="s">
        <v>2535</v>
      </c>
      <c r="D54" t="s">
        <v>2551</v>
      </c>
      <c r="E54" s="9" t="s">
        <v>2567</v>
      </c>
      <c r="F54" s="7">
        <f>Orders[[#This Row],[OrderDate]]+3</f>
        <v>45376</v>
      </c>
    </row>
    <row r="55" spans="1:6" ht="15.9" x14ac:dyDescent="0.4">
      <c r="A55" t="s">
        <v>1428</v>
      </c>
      <c r="B55" t="s">
        <v>1016</v>
      </c>
      <c r="C55" t="s">
        <v>2535</v>
      </c>
      <c r="D55" t="s">
        <v>2554</v>
      </c>
      <c r="E55" s="9" t="s">
        <v>2567</v>
      </c>
      <c r="F55" s="7">
        <f>Orders[[#This Row],[OrderDate]]+3</f>
        <v>45146</v>
      </c>
    </row>
    <row r="56" spans="1:6" x14ac:dyDescent="0.4">
      <c r="A56" t="s">
        <v>1429</v>
      </c>
      <c r="B56" t="s">
        <v>1045</v>
      </c>
      <c r="C56" t="s">
        <v>2535</v>
      </c>
      <c r="D56" t="s">
        <v>2558</v>
      </c>
      <c r="E56" t="s">
        <v>2567</v>
      </c>
      <c r="F56" s="7">
        <f>Orders[[#This Row],[OrderDate]]+3</f>
        <v>45284</v>
      </c>
    </row>
    <row r="57" spans="1:6" ht="15.9" x14ac:dyDescent="0.4">
      <c r="A57" t="s">
        <v>1430</v>
      </c>
      <c r="B57" t="s">
        <v>811</v>
      </c>
      <c r="C57" t="s">
        <v>2535</v>
      </c>
      <c r="D57" t="s">
        <v>2549</v>
      </c>
      <c r="E57" s="9" t="s">
        <v>2567</v>
      </c>
      <c r="F57" s="7">
        <f>Orders[[#This Row],[OrderDate]]+3</f>
        <v>45395</v>
      </c>
    </row>
    <row r="58" spans="1:6" ht="15.9" x14ac:dyDescent="0.4">
      <c r="A58" t="s">
        <v>1431</v>
      </c>
      <c r="B58" t="s">
        <v>897</v>
      </c>
      <c r="C58" t="s">
        <v>2535</v>
      </c>
      <c r="D58" t="s">
        <v>2560</v>
      </c>
      <c r="E58" s="9" t="s">
        <v>2567</v>
      </c>
      <c r="F58" s="7">
        <f>Orders[[#This Row],[OrderDate]]+3</f>
        <v>45106</v>
      </c>
    </row>
    <row r="59" spans="1:6" ht="15.9" x14ac:dyDescent="0.4">
      <c r="A59" t="s">
        <v>1432</v>
      </c>
      <c r="B59" t="s">
        <v>836</v>
      </c>
      <c r="C59" t="s">
        <v>2535</v>
      </c>
      <c r="D59" t="s">
        <v>2549</v>
      </c>
      <c r="E59" s="9" t="s">
        <v>2582</v>
      </c>
      <c r="F59" s="7">
        <f>Orders[[#This Row],[OrderDate]]+3</f>
        <v>45179</v>
      </c>
    </row>
    <row r="60" spans="1:6" ht="15.9" x14ac:dyDescent="0.4">
      <c r="A60" t="s">
        <v>1433</v>
      </c>
      <c r="B60" t="s">
        <v>886</v>
      </c>
      <c r="C60" t="s">
        <v>2535</v>
      </c>
      <c r="D60" t="s">
        <v>2549</v>
      </c>
      <c r="E60" s="9" t="s">
        <v>2567</v>
      </c>
      <c r="F60" s="7">
        <f>Orders[[#This Row],[OrderDate]]+3</f>
        <v>45342</v>
      </c>
    </row>
    <row r="61" spans="1:6" ht="15.9" x14ac:dyDescent="0.4">
      <c r="A61" t="s">
        <v>1434</v>
      </c>
      <c r="B61" t="s">
        <v>965</v>
      </c>
      <c r="C61" t="s">
        <v>2535</v>
      </c>
      <c r="D61" t="s">
        <v>2553</v>
      </c>
      <c r="E61" s="9" t="s">
        <v>2567</v>
      </c>
      <c r="F61" s="7">
        <f>Orders[[#This Row],[OrderDate]]+3</f>
        <v>45062</v>
      </c>
    </row>
    <row r="62" spans="1:6" x14ac:dyDescent="0.4">
      <c r="A62" t="s">
        <v>1435</v>
      </c>
      <c r="B62" t="s">
        <v>1036</v>
      </c>
      <c r="C62" t="s">
        <v>2535</v>
      </c>
      <c r="D62" t="s">
        <v>2549</v>
      </c>
      <c r="E62" t="s">
        <v>2567</v>
      </c>
      <c r="F62" s="7">
        <f>Orders[[#This Row],[OrderDate]]+3</f>
        <v>45381</v>
      </c>
    </row>
    <row r="63" spans="1:6" ht="15.9" x14ac:dyDescent="0.4">
      <c r="A63" t="s">
        <v>1436</v>
      </c>
      <c r="B63" t="s">
        <v>909</v>
      </c>
      <c r="C63" t="s">
        <v>2535</v>
      </c>
      <c r="D63" t="s">
        <v>2547</v>
      </c>
      <c r="E63" s="9" t="s">
        <v>2573</v>
      </c>
      <c r="F63" s="7">
        <f>Orders[[#This Row],[OrderDate]]+3</f>
        <v>45171</v>
      </c>
    </row>
    <row r="64" spans="1:6" ht="15.9" x14ac:dyDescent="0.4">
      <c r="A64" t="s">
        <v>1437</v>
      </c>
      <c r="B64" t="s">
        <v>946</v>
      </c>
      <c r="C64" t="s">
        <v>2535</v>
      </c>
      <c r="D64" t="s">
        <v>2559</v>
      </c>
      <c r="E64" s="9" t="s">
        <v>2567</v>
      </c>
      <c r="F64" s="7">
        <f>Orders[[#This Row],[OrderDate]]+3</f>
        <v>45216</v>
      </c>
    </row>
    <row r="65" spans="1:6" ht="15.9" x14ac:dyDescent="0.4">
      <c r="A65" t="s">
        <v>1438</v>
      </c>
      <c r="B65" t="s">
        <v>1009</v>
      </c>
      <c r="C65" t="s">
        <v>2535</v>
      </c>
      <c r="D65" t="s">
        <v>2547</v>
      </c>
      <c r="E65" s="9" t="s">
        <v>2567</v>
      </c>
      <c r="F65" s="7">
        <f>Orders[[#This Row],[OrderDate]]+3</f>
        <v>45113</v>
      </c>
    </row>
    <row r="66" spans="1:6" ht="15.9" x14ac:dyDescent="0.4">
      <c r="A66" t="s">
        <v>1439</v>
      </c>
      <c r="B66" t="s">
        <v>1010</v>
      </c>
      <c r="C66" t="s">
        <v>2535</v>
      </c>
      <c r="D66" t="s">
        <v>2548</v>
      </c>
      <c r="E66" s="9" t="s">
        <v>2575</v>
      </c>
      <c r="F66" s="7">
        <f>Orders[[#This Row],[OrderDate]]+3</f>
        <v>45257</v>
      </c>
    </row>
    <row r="67" spans="1:6" ht="15.9" x14ac:dyDescent="0.4">
      <c r="A67" t="s">
        <v>1440</v>
      </c>
      <c r="B67" t="s">
        <v>815</v>
      </c>
      <c r="C67" t="s">
        <v>2535</v>
      </c>
      <c r="D67" t="s">
        <v>2553</v>
      </c>
      <c r="E67" s="9" t="s">
        <v>2574</v>
      </c>
      <c r="F67" s="7">
        <f>Orders[[#This Row],[OrderDate]]+3</f>
        <v>45072</v>
      </c>
    </row>
    <row r="68" spans="1:6" ht="15.9" x14ac:dyDescent="0.4">
      <c r="A68" t="s">
        <v>1441</v>
      </c>
      <c r="B68" t="s">
        <v>939</v>
      </c>
      <c r="C68" t="s">
        <v>2535</v>
      </c>
      <c r="D68" t="s">
        <v>2552</v>
      </c>
      <c r="E68" s="9" t="s">
        <v>2567</v>
      </c>
      <c r="F68" s="7">
        <f>Orders[[#This Row],[OrderDate]]+3</f>
        <v>45191</v>
      </c>
    </row>
    <row r="69" spans="1:6" ht="15.9" x14ac:dyDescent="0.4">
      <c r="A69" t="s">
        <v>1442</v>
      </c>
      <c r="B69" t="s">
        <v>902</v>
      </c>
      <c r="C69" t="s">
        <v>2535</v>
      </c>
      <c r="D69" t="s">
        <v>2565</v>
      </c>
      <c r="E69" s="9" t="s">
        <v>2583</v>
      </c>
      <c r="F69" s="7">
        <f>Orders[[#This Row],[OrderDate]]+3</f>
        <v>45355</v>
      </c>
    </row>
    <row r="70" spans="1:6" ht="15.9" x14ac:dyDescent="0.4">
      <c r="A70" t="s">
        <v>1443</v>
      </c>
      <c r="B70" t="s">
        <v>876</v>
      </c>
      <c r="C70" t="s">
        <v>2535</v>
      </c>
      <c r="D70" t="s">
        <v>2564</v>
      </c>
      <c r="E70" s="9" t="s">
        <v>2580</v>
      </c>
      <c r="F70" s="7">
        <f>Orders[[#This Row],[OrderDate]]+3</f>
        <v>45296</v>
      </c>
    </row>
    <row r="71" spans="1:6" ht="15.9" x14ac:dyDescent="0.4">
      <c r="A71" t="s">
        <v>1444</v>
      </c>
      <c r="B71" t="s">
        <v>1017</v>
      </c>
      <c r="C71" t="s">
        <v>2535</v>
      </c>
      <c r="D71" t="s">
        <v>2555</v>
      </c>
      <c r="E71" s="9" t="s">
        <v>2567</v>
      </c>
      <c r="F71" s="7">
        <f>Orders[[#This Row],[OrderDate]]+3</f>
        <v>45159</v>
      </c>
    </row>
    <row r="72" spans="1:6" ht="15.9" x14ac:dyDescent="0.4">
      <c r="A72" t="s">
        <v>1445</v>
      </c>
      <c r="B72" t="s">
        <v>888</v>
      </c>
      <c r="C72" t="s">
        <v>2535</v>
      </c>
      <c r="D72" t="s">
        <v>2551</v>
      </c>
      <c r="E72" s="9" t="s">
        <v>2567</v>
      </c>
      <c r="F72" s="7">
        <f>Orders[[#This Row],[OrderDate]]+3</f>
        <v>45333</v>
      </c>
    </row>
    <row r="73" spans="1:6" ht="15.9" x14ac:dyDescent="0.4">
      <c r="A73" t="s">
        <v>1446</v>
      </c>
      <c r="B73" t="s">
        <v>832</v>
      </c>
      <c r="C73" t="s">
        <v>2535</v>
      </c>
      <c r="D73" t="s">
        <v>2546</v>
      </c>
      <c r="E73" s="9" t="s">
        <v>2567</v>
      </c>
      <c r="F73" s="7">
        <f>Orders[[#This Row],[OrderDate]]+3</f>
        <v>45204</v>
      </c>
    </row>
    <row r="74" spans="1:6" ht="15.9" x14ac:dyDescent="0.4">
      <c r="A74" t="s">
        <v>1447</v>
      </c>
      <c r="B74" t="s">
        <v>1007</v>
      </c>
      <c r="C74" t="s">
        <v>2535</v>
      </c>
      <c r="D74" t="s">
        <v>2545</v>
      </c>
      <c r="E74" s="9" t="s">
        <v>2567</v>
      </c>
      <c r="F74" s="7">
        <f>Orders[[#This Row],[OrderDate]]+3</f>
        <v>45095</v>
      </c>
    </row>
    <row r="75" spans="1:6" x14ac:dyDescent="0.4">
      <c r="A75" t="s">
        <v>1448</v>
      </c>
      <c r="B75" t="s">
        <v>1043</v>
      </c>
      <c r="C75" t="s">
        <v>2539</v>
      </c>
      <c r="D75" t="s">
        <v>2556</v>
      </c>
      <c r="F75" s="7">
        <f>Orders[[#This Row],[OrderDate]]+3</f>
        <v>45249</v>
      </c>
    </row>
    <row r="76" spans="1:6" ht="15.9" x14ac:dyDescent="0.4">
      <c r="A76" t="s">
        <v>1449</v>
      </c>
      <c r="B76" t="s">
        <v>930</v>
      </c>
      <c r="C76" t="s">
        <v>2535</v>
      </c>
      <c r="D76" t="s">
        <v>2543</v>
      </c>
      <c r="E76" s="9" t="s">
        <v>2567</v>
      </c>
      <c r="F76" s="7">
        <f>Orders[[#This Row],[OrderDate]]+3</f>
        <v>45391</v>
      </c>
    </row>
    <row r="77" spans="1:6" ht="15.9" x14ac:dyDescent="0.4">
      <c r="A77" t="s">
        <v>1450</v>
      </c>
      <c r="B77" t="s">
        <v>954</v>
      </c>
      <c r="C77" t="s">
        <v>2535</v>
      </c>
      <c r="D77" t="s">
        <v>2541</v>
      </c>
      <c r="E77" s="9" t="s">
        <v>2567</v>
      </c>
      <c r="F77" s="7">
        <f>Orders[[#This Row],[OrderDate]]+3</f>
        <v>45314</v>
      </c>
    </row>
    <row r="78" spans="1:6" x14ac:dyDescent="0.4">
      <c r="A78" t="s">
        <v>1451</v>
      </c>
      <c r="B78" t="s">
        <v>1044</v>
      </c>
      <c r="C78" t="s">
        <v>2535</v>
      </c>
      <c r="D78" t="s">
        <v>2557</v>
      </c>
      <c r="F78" s="7">
        <f>Orders[[#This Row],[OrderDate]]+3</f>
        <v>45068</v>
      </c>
    </row>
    <row r="79" spans="1:6" ht="15.9" x14ac:dyDescent="0.4">
      <c r="A79" t="s">
        <v>1452</v>
      </c>
      <c r="B79" t="s">
        <v>864</v>
      </c>
      <c r="C79" t="s">
        <v>2535</v>
      </c>
      <c r="D79" t="s">
        <v>2552</v>
      </c>
      <c r="E79" s="9" t="s">
        <v>2567</v>
      </c>
      <c r="F79" s="7">
        <f>Orders[[#This Row],[OrderDate]]+3</f>
        <v>45271</v>
      </c>
    </row>
    <row r="80" spans="1:6" ht="15.9" x14ac:dyDescent="0.4">
      <c r="A80" t="s">
        <v>1453</v>
      </c>
      <c r="B80" t="s">
        <v>865</v>
      </c>
      <c r="C80" t="s">
        <v>2535</v>
      </c>
      <c r="D80" t="s">
        <v>2553</v>
      </c>
      <c r="E80" s="9" t="s">
        <v>2567</v>
      </c>
      <c r="F80" s="7">
        <f>Orders[[#This Row],[OrderDate]]+3</f>
        <v>45329</v>
      </c>
    </row>
    <row r="81" spans="1:6" ht="15.9" x14ac:dyDescent="0.4">
      <c r="A81" t="s">
        <v>1454</v>
      </c>
      <c r="B81" t="s">
        <v>931</v>
      </c>
      <c r="C81" t="s">
        <v>2535</v>
      </c>
      <c r="D81" t="s">
        <v>2544</v>
      </c>
      <c r="E81" s="9" t="s">
        <v>2567</v>
      </c>
      <c r="F81" s="7">
        <f>Orders[[#This Row],[OrderDate]]+3</f>
        <v>45111</v>
      </c>
    </row>
    <row r="82" spans="1:6" ht="15.9" x14ac:dyDescent="0.4">
      <c r="A82" t="s">
        <v>1455</v>
      </c>
      <c r="B82" t="s">
        <v>915</v>
      </c>
      <c r="C82" t="s">
        <v>2535</v>
      </c>
      <c r="D82" t="s">
        <v>2553</v>
      </c>
      <c r="E82" s="9" t="s">
        <v>2567</v>
      </c>
      <c r="F82" s="7">
        <f>Orders[[#This Row],[OrderDate]]+3</f>
        <v>45360</v>
      </c>
    </row>
    <row r="83" spans="1:6" ht="15.9" x14ac:dyDescent="0.4">
      <c r="A83" t="s">
        <v>1456</v>
      </c>
      <c r="B83" t="s">
        <v>999</v>
      </c>
      <c r="C83" t="s">
        <v>2535</v>
      </c>
      <c r="D83" t="s">
        <v>2562</v>
      </c>
      <c r="E83" s="9" t="s">
        <v>2567</v>
      </c>
      <c r="F83" s="7">
        <f>Orders[[#This Row],[OrderDate]]+3</f>
        <v>45211</v>
      </c>
    </row>
    <row r="84" spans="1:6" ht="15.9" x14ac:dyDescent="0.4">
      <c r="A84" t="s">
        <v>1457</v>
      </c>
      <c r="B84" t="s">
        <v>952</v>
      </c>
      <c r="C84" t="s">
        <v>2535</v>
      </c>
      <c r="D84" t="s">
        <v>2565</v>
      </c>
      <c r="E84" s="9" t="s">
        <v>2567</v>
      </c>
      <c r="F84" s="7">
        <f>Orders[[#This Row],[OrderDate]]+3</f>
        <v>45108</v>
      </c>
    </row>
    <row r="85" spans="1:6" ht="15.9" x14ac:dyDescent="0.4">
      <c r="A85" t="s">
        <v>1458</v>
      </c>
      <c r="B85" t="s">
        <v>814</v>
      </c>
      <c r="C85" t="s">
        <v>2535</v>
      </c>
      <c r="D85" t="s">
        <v>2552</v>
      </c>
      <c r="E85" s="9" t="s">
        <v>2573</v>
      </c>
      <c r="F85" s="7">
        <f>Orders[[#This Row],[OrderDate]]+3</f>
        <v>45408</v>
      </c>
    </row>
    <row r="86" spans="1:6" ht="15.9" x14ac:dyDescent="0.4">
      <c r="A86" t="s">
        <v>1459</v>
      </c>
      <c r="B86" t="s">
        <v>827</v>
      </c>
      <c r="C86" t="s">
        <v>2535</v>
      </c>
      <c r="D86" t="s">
        <v>2565</v>
      </c>
      <c r="E86" s="9" t="s">
        <v>2567</v>
      </c>
      <c r="F86" s="7">
        <f>Orders[[#This Row],[OrderDate]]+3</f>
        <v>45061</v>
      </c>
    </row>
    <row r="87" spans="1:6" ht="15.9" x14ac:dyDescent="0.4">
      <c r="A87" t="s">
        <v>1460</v>
      </c>
      <c r="B87" t="s">
        <v>918</v>
      </c>
      <c r="C87" t="s">
        <v>2535</v>
      </c>
      <c r="D87" t="s">
        <v>2556</v>
      </c>
      <c r="E87" s="9" t="s">
        <v>2567</v>
      </c>
      <c r="F87" s="7">
        <f>Orders[[#This Row],[OrderDate]]+3</f>
        <v>45173</v>
      </c>
    </row>
    <row r="88" spans="1:6" ht="15.9" x14ac:dyDescent="0.4">
      <c r="A88" t="s">
        <v>1461</v>
      </c>
      <c r="B88" t="s">
        <v>819</v>
      </c>
      <c r="C88" t="s">
        <v>2535</v>
      </c>
      <c r="D88" t="s">
        <v>2557</v>
      </c>
      <c r="E88" s="9" t="s">
        <v>2576</v>
      </c>
      <c r="F88" s="7">
        <f>Orders[[#This Row],[OrderDate]]+3</f>
        <v>45367</v>
      </c>
    </row>
    <row r="89" spans="1:6" ht="15.9" x14ac:dyDescent="0.4">
      <c r="A89" t="s">
        <v>1462</v>
      </c>
      <c r="B89" t="s">
        <v>894</v>
      </c>
      <c r="C89" t="s">
        <v>2535</v>
      </c>
      <c r="D89" t="s">
        <v>2557</v>
      </c>
      <c r="E89" s="9" t="s">
        <v>2567</v>
      </c>
      <c r="F89" s="7">
        <f>Orders[[#This Row],[OrderDate]]+3</f>
        <v>45396</v>
      </c>
    </row>
    <row r="90" spans="1:6" ht="15.9" x14ac:dyDescent="0.4">
      <c r="A90" t="s">
        <v>1463</v>
      </c>
      <c r="B90" t="s">
        <v>828</v>
      </c>
      <c r="C90" t="s">
        <v>2535</v>
      </c>
      <c r="D90" t="s">
        <v>2542</v>
      </c>
      <c r="E90" s="9" t="s">
        <v>2580</v>
      </c>
      <c r="F90" s="7">
        <f>Orders[[#This Row],[OrderDate]]+3</f>
        <v>45238</v>
      </c>
    </row>
    <row r="91" spans="1:6" ht="15.9" x14ac:dyDescent="0.4">
      <c r="A91" t="s">
        <v>1464</v>
      </c>
      <c r="B91" t="s">
        <v>962</v>
      </c>
      <c r="C91" t="s">
        <v>2535</v>
      </c>
      <c r="D91" t="s">
        <v>2550</v>
      </c>
      <c r="E91" s="9" t="s">
        <v>2567</v>
      </c>
      <c r="F91" s="7">
        <f>Orders[[#This Row],[OrderDate]]+3</f>
        <v>45298</v>
      </c>
    </row>
    <row r="92" spans="1:6" ht="15.9" x14ac:dyDescent="0.4">
      <c r="A92" t="s">
        <v>1465</v>
      </c>
      <c r="B92" t="s">
        <v>860</v>
      </c>
      <c r="C92" t="s">
        <v>2535</v>
      </c>
      <c r="D92" t="s">
        <v>2548</v>
      </c>
      <c r="E92" s="9" t="s">
        <v>2566</v>
      </c>
      <c r="F92" s="7">
        <f>Orders[[#This Row],[OrderDate]]+3</f>
        <v>45130</v>
      </c>
    </row>
    <row r="93" spans="1:6" ht="15.9" x14ac:dyDescent="0.4">
      <c r="A93" t="s">
        <v>1466</v>
      </c>
      <c r="B93" t="s">
        <v>878</v>
      </c>
      <c r="C93" t="s">
        <v>2535</v>
      </c>
      <c r="D93" t="s">
        <v>2544</v>
      </c>
      <c r="E93" s="9" t="s">
        <v>2567</v>
      </c>
      <c r="F93" s="7">
        <f>Orders[[#This Row],[OrderDate]]+3</f>
        <v>45208</v>
      </c>
    </row>
    <row r="94" spans="1:6" x14ac:dyDescent="0.4">
      <c r="A94" t="s">
        <v>1467</v>
      </c>
      <c r="B94" t="s">
        <v>1027</v>
      </c>
      <c r="C94" t="s">
        <v>2535</v>
      </c>
      <c r="D94" t="s">
        <v>2565</v>
      </c>
      <c r="E94" t="s">
        <v>2567</v>
      </c>
      <c r="F94" s="7">
        <f>Orders[[#This Row],[OrderDate]]+3</f>
        <v>45282</v>
      </c>
    </row>
    <row r="95" spans="1:6" ht="15.9" x14ac:dyDescent="0.4">
      <c r="A95" t="s">
        <v>1468</v>
      </c>
      <c r="B95" t="s">
        <v>988</v>
      </c>
      <c r="C95" t="s">
        <v>2535</v>
      </c>
      <c r="D95" t="s">
        <v>2551</v>
      </c>
      <c r="E95" s="9" t="s">
        <v>2568</v>
      </c>
      <c r="F95" s="7">
        <f>Orders[[#This Row],[OrderDate]]+3</f>
        <v>45429</v>
      </c>
    </row>
    <row r="96" spans="1:6" x14ac:dyDescent="0.4">
      <c r="A96" t="s">
        <v>1469</v>
      </c>
      <c r="B96" t="s">
        <v>1042</v>
      </c>
      <c r="C96" t="s">
        <v>2535</v>
      </c>
      <c r="D96" t="s">
        <v>2555</v>
      </c>
      <c r="E96" t="s">
        <v>2567</v>
      </c>
      <c r="F96" s="7">
        <f>Orders[[#This Row],[OrderDate]]+3</f>
        <v>45174</v>
      </c>
    </row>
    <row r="97" spans="1:6" ht="15.9" x14ac:dyDescent="0.4">
      <c r="A97" t="s">
        <v>1470</v>
      </c>
      <c r="B97" t="s">
        <v>903</v>
      </c>
      <c r="C97" t="s">
        <v>2535</v>
      </c>
      <c r="D97" t="s">
        <v>2542</v>
      </c>
      <c r="E97" s="9" t="s">
        <v>2567</v>
      </c>
      <c r="F97" s="7">
        <f>Orders[[#This Row],[OrderDate]]+3</f>
        <v>45389</v>
      </c>
    </row>
    <row r="98" spans="1:6" ht="15.9" x14ac:dyDescent="0.4">
      <c r="A98" t="s">
        <v>1471</v>
      </c>
      <c r="B98" t="s">
        <v>842</v>
      </c>
      <c r="C98" t="s">
        <v>2535</v>
      </c>
      <c r="D98" t="s">
        <v>2555</v>
      </c>
      <c r="E98" s="9" t="s">
        <v>2567</v>
      </c>
      <c r="F98" s="7">
        <f>Orders[[#This Row],[OrderDate]]+3</f>
        <v>45316</v>
      </c>
    </row>
    <row r="99" spans="1:6" ht="15.9" x14ac:dyDescent="0.4">
      <c r="A99" t="s">
        <v>1472</v>
      </c>
      <c r="B99" t="s">
        <v>925</v>
      </c>
      <c r="C99" t="s">
        <v>2535</v>
      </c>
      <c r="D99" t="s">
        <v>2563</v>
      </c>
      <c r="E99" s="9" t="s">
        <v>2570</v>
      </c>
      <c r="F99" s="7">
        <f>Orders[[#This Row],[OrderDate]]+3</f>
        <v>45384</v>
      </c>
    </row>
    <row r="100" spans="1:6" ht="15.9" x14ac:dyDescent="0.4">
      <c r="A100" t="s">
        <v>1473</v>
      </c>
      <c r="B100" t="s">
        <v>921</v>
      </c>
      <c r="C100" t="s">
        <v>2535</v>
      </c>
      <c r="D100" t="s">
        <v>2559</v>
      </c>
      <c r="E100" s="9" t="s">
        <v>2567</v>
      </c>
      <c r="F100" s="7">
        <f>Orders[[#This Row],[OrderDate]]+3</f>
        <v>45119</v>
      </c>
    </row>
    <row r="101" spans="1:6" ht="15.9" x14ac:dyDescent="0.4">
      <c r="A101" t="s">
        <v>1474</v>
      </c>
      <c r="B101" t="s">
        <v>810</v>
      </c>
      <c r="C101" t="s">
        <v>2535</v>
      </c>
      <c r="D101" t="s">
        <v>2548</v>
      </c>
      <c r="E101" s="9" t="s">
        <v>2571</v>
      </c>
      <c r="F101" s="7">
        <f>Orders[[#This Row],[OrderDate]]+3</f>
        <v>45246</v>
      </c>
    </row>
    <row r="102" spans="1:6" ht="15.9" x14ac:dyDescent="0.4">
      <c r="A102" t="s">
        <v>1475</v>
      </c>
      <c r="B102" t="s">
        <v>1018</v>
      </c>
      <c r="C102" t="s">
        <v>2535</v>
      </c>
      <c r="D102" t="s">
        <v>2556</v>
      </c>
      <c r="E102" s="9" t="s">
        <v>2567</v>
      </c>
      <c r="F102" s="7">
        <f>Orders[[#This Row],[OrderDate]]+3</f>
        <v>45053</v>
      </c>
    </row>
    <row r="103" spans="1:6" ht="15.9" x14ac:dyDescent="0.4">
      <c r="A103" t="s">
        <v>1476</v>
      </c>
      <c r="B103" t="s">
        <v>855</v>
      </c>
      <c r="C103" t="s">
        <v>2535</v>
      </c>
      <c r="D103" t="s">
        <v>2542</v>
      </c>
      <c r="E103" s="9" t="s">
        <v>2567</v>
      </c>
      <c r="F103" s="7">
        <f>Orders[[#This Row],[OrderDate]]+3</f>
        <v>45326</v>
      </c>
    </row>
    <row r="104" spans="1:6" ht="15.9" x14ac:dyDescent="0.4">
      <c r="A104" t="s">
        <v>1477</v>
      </c>
      <c r="B104" t="s">
        <v>923</v>
      </c>
      <c r="C104" t="s">
        <v>2535</v>
      </c>
      <c r="D104" t="s">
        <v>2561</v>
      </c>
      <c r="E104" s="9" t="s">
        <v>2567</v>
      </c>
      <c r="F104" s="7">
        <f>Orders[[#This Row],[OrderDate]]+3</f>
        <v>45081</v>
      </c>
    </row>
    <row r="105" spans="1:6" ht="15.9" x14ac:dyDescent="0.4">
      <c r="A105" t="s">
        <v>1478</v>
      </c>
      <c r="B105" t="s">
        <v>824</v>
      </c>
      <c r="C105" t="s">
        <v>2535</v>
      </c>
      <c r="D105" t="s">
        <v>2562</v>
      </c>
      <c r="E105" s="9" t="s">
        <v>2578</v>
      </c>
      <c r="F105" s="7">
        <f>Orders[[#This Row],[OrderDate]]+3</f>
        <v>45214</v>
      </c>
    </row>
    <row r="106" spans="1:6" ht="15.9" x14ac:dyDescent="0.4">
      <c r="A106" t="s">
        <v>1479</v>
      </c>
      <c r="B106" t="s">
        <v>851</v>
      </c>
      <c r="C106" t="s">
        <v>2535</v>
      </c>
      <c r="D106" t="s">
        <v>2564</v>
      </c>
      <c r="E106" s="9" t="s">
        <v>2567</v>
      </c>
      <c r="F106" s="7">
        <f>Orders[[#This Row],[OrderDate]]+3</f>
        <v>45169</v>
      </c>
    </row>
    <row r="107" spans="1:6" ht="15.9" x14ac:dyDescent="0.4">
      <c r="A107" t="s">
        <v>1480</v>
      </c>
      <c r="B107" t="s">
        <v>846</v>
      </c>
      <c r="C107" t="s">
        <v>2535</v>
      </c>
      <c r="D107" t="s">
        <v>2559</v>
      </c>
      <c r="E107" s="9" t="s">
        <v>2586</v>
      </c>
      <c r="F107" s="7">
        <f>Orders[[#This Row],[OrderDate]]+3</f>
        <v>45402</v>
      </c>
    </row>
    <row r="108" spans="1:6" ht="15.9" x14ac:dyDescent="0.4">
      <c r="A108" t="s">
        <v>1481</v>
      </c>
      <c r="B108" t="s">
        <v>1001</v>
      </c>
      <c r="C108" t="s">
        <v>2535</v>
      </c>
      <c r="D108" t="s">
        <v>2564</v>
      </c>
      <c r="E108" s="9" t="s">
        <v>2584</v>
      </c>
      <c r="F108" s="7">
        <f>Orders[[#This Row],[OrderDate]]+3</f>
        <v>45266</v>
      </c>
    </row>
    <row r="109" spans="1:6" ht="15.9" x14ac:dyDescent="0.4">
      <c r="A109" t="s">
        <v>1482</v>
      </c>
      <c r="B109" t="s">
        <v>861</v>
      </c>
      <c r="C109" t="s">
        <v>2535</v>
      </c>
      <c r="D109" t="s">
        <v>2549</v>
      </c>
      <c r="E109" s="9" t="s">
        <v>2567</v>
      </c>
      <c r="F109" s="7">
        <f>Orders[[#This Row],[OrderDate]]+3</f>
        <v>45135</v>
      </c>
    </row>
    <row r="110" spans="1:6" ht="15.9" x14ac:dyDescent="0.4">
      <c r="A110" t="s">
        <v>1483</v>
      </c>
      <c r="B110" t="s">
        <v>809</v>
      </c>
      <c r="C110" t="s">
        <v>2535</v>
      </c>
      <c r="D110" t="s">
        <v>2547</v>
      </c>
      <c r="E110" s="9" t="s">
        <v>2570</v>
      </c>
      <c r="F110" s="7">
        <f>Orders[[#This Row],[OrderDate]]+3</f>
        <v>45347</v>
      </c>
    </row>
    <row r="111" spans="1:6" ht="15.9" x14ac:dyDescent="0.4">
      <c r="A111" t="s">
        <v>1484</v>
      </c>
      <c r="B111" t="s">
        <v>853</v>
      </c>
      <c r="C111" t="s">
        <v>2535</v>
      </c>
      <c r="D111" t="s">
        <v>2543</v>
      </c>
      <c r="E111" s="9" t="s">
        <v>2567</v>
      </c>
      <c r="F111" s="7">
        <f>Orders[[#This Row],[OrderDate]]+3</f>
        <v>45189</v>
      </c>
    </row>
    <row r="112" spans="1:6" ht="15.9" x14ac:dyDescent="0.4">
      <c r="A112" t="s">
        <v>1485</v>
      </c>
      <c r="B112" t="s">
        <v>990</v>
      </c>
      <c r="C112" t="s">
        <v>2535</v>
      </c>
      <c r="D112" t="s">
        <v>2553</v>
      </c>
      <c r="E112" s="9" t="s">
        <v>2567</v>
      </c>
      <c r="F112" s="7">
        <f>Orders[[#This Row],[OrderDate]]+3</f>
        <v>45245</v>
      </c>
    </row>
    <row r="113" spans="1:6" ht="15.9" x14ac:dyDescent="0.4">
      <c r="A113" t="s">
        <v>1486</v>
      </c>
      <c r="B113" t="s">
        <v>820</v>
      </c>
      <c r="C113" t="s">
        <v>2535</v>
      </c>
      <c r="D113" t="s">
        <v>2558</v>
      </c>
      <c r="E113" s="9" t="s">
        <v>2567</v>
      </c>
      <c r="F113" s="7">
        <f>Orders[[#This Row],[OrderDate]]+3</f>
        <v>45067</v>
      </c>
    </row>
    <row r="114" spans="1:6" ht="15.9" x14ac:dyDescent="0.4">
      <c r="A114" t="s">
        <v>1487</v>
      </c>
      <c r="B114" t="s">
        <v>1026</v>
      </c>
      <c r="C114" t="s">
        <v>2535</v>
      </c>
      <c r="D114" t="s">
        <v>2564</v>
      </c>
      <c r="E114" s="9" t="s">
        <v>2567</v>
      </c>
      <c r="F114" s="7">
        <f>Orders[[#This Row],[OrderDate]]+3</f>
        <v>45378</v>
      </c>
    </row>
    <row r="115" spans="1:6" ht="15.9" x14ac:dyDescent="0.4">
      <c r="A115" t="s">
        <v>1488</v>
      </c>
      <c r="B115" t="s">
        <v>889</v>
      </c>
      <c r="C115" t="s">
        <v>2535</v>
      </c>
      <c r="D115" t="s">
        <v>2552</v>
      </c>
      <c r="E115" s="9" t="s">
        <v>2566</v>
      </c>
      <c r="F115" s="7">
        <f>Orders[[#This Row],[OrderDate]]+3</f>
        <v>45150</v>
      </c>
    </row>
    <row r="116" spans="1:6" ht="15.9" x14ac:dyDescent="0.4">
      <c r="A116" t="s">
        <v>1489</v>
      </c>
      <c r="B116" t="s">
        <v>839</v>
      </c>
      <c r="C116" t="s">
        <v>2535</v>
      </c>
      <c r="D116" t="s">
        <v>2552</v>
      </c>
      <c r="E116" s="9" t="s">
        <v>2567</v>
      </c>
      <c r="F116" s="7">
        <f>Orders[[#This Row],[OrderDate]]+3</f>
        <v>45218</v>
      </c>
    </row>
    <row r="117" spans="1:6" ht="15.9" x14ac:dyDescent="0.4">
      <c r="A117" t="s">
        <v>1490</v>
      </c>
      <c r="B117" t="s">
        <v>970</v>
      </c>
      <c r="C117" t="s">
        <v>2535</v>
      </c>
      <c r="D117" t="s">
        <v>2558</v>
      </c>
      <c r="E117" s="9" t="s">
        <v>2567</v>
      </c>
      <c r="F117" s="7">
        <f>Orders[[#This Row],[OrderDate]]+3</f>
        <v>45303</v>
      </c>
    </row>
    <row r="118" spans="1:6" x14ac:dyDescent="0.4">
      <c r="A118" t="s">
        <v>1491</v>
      </c>
      <c r="B118" t="s">
        <v>1052</v>
      </c>
      <c r="C118" t="s">
        <v>2535</v>
      </c>
      <c r="D118" t="s">
        <v>2565</v>
      </c>
      <c r="E118" t="s">
        <v>2567</v>
      </c>
      <c r="F118" s="7">
        <f>Orders[[#This Row],[OrderDate]]+3</f>
        <v>45277</v>
      </c>
    </row>
    <row r="119" spans="1:6" ht="15.9" x14ac:dyDescent="0.4">
      <c r="A119" t="s">
        <v>1492</v>
      </c>
      <c r="B119" t="s">
        <v>904</v>
      </c>
      <c r="C119" t="s">
        <v>2535</v>
      </c>
      <c r="D119" t="s">
        <v>2543</v>
      </c>
      <c r="E119" s="9" t="s">
        <v>2567</v>
      </c>
      <c r="F119" s="7">
        <f>Orders[[#This Row],[OrderDate]]+3</f>
        <v>45373</v>
      </c>
    </row>
    <row r="120" spans="1:6" ht="15.9" x14ac:dyDescent="0.4">
      <c r="A120" t="s">
        <v>1493</v>
      </c>
      <c r="B120" t="s">
        <v>997</v>
      </c>
      <c r="C120" t="s">
        <v>2535</v>
      </c>
      <c r="D120" t="s">
        <v>2560</v>
      </c>
      <c r="E120" s="9" t="s">
        <v>2567</v>
      </c>
      <c r="F120" s="7">
        <f>Orders[[#This Row],[OrderDate]]+3</f>
        <v>45103</v>
      </c>
    </row>
    <row r="121" spans="1:6" ht="15.9" x14ac:dyDescent="0.4">
      <c r="A121" t="s">
        <v>1494</v>
      </c>
      <c r="B121" t="s">
        <v>956</v>
      </c>
      <c r="C121" t="s">
        <v>2535</v>
      </c>
      <c r="D121" t="s">
        <v>2544</v>
      </c>
      <c r="E121" s="9" t="s">
        <v>2567</v>
      </c>
      <c r="F121" s="7">
        <f>Orders[[#This Row],[OrderDate]]+3</f>
        <v>45140</v>
      </c>
    </row>
    <row r="122" spans="1:6" ht="15.9" x14ac:dyDescent="0.4">
      <c r="A122" t="s">
        <v>1495</v>
      </c>
      <c r="B122" t="s">
        <v>1004</v>
      </c>
      <c r="C122" t="s">
        <v>2535</v>
      </c>
      <c r="D122" t="s">
        <v>2543</v>
      </c>
      <c r="E122" s="9" t="s">
        <v>2567</v>
      </c>
      <c r="F122" s="7">
        <f>Orders[[#This Row],[OrderDate]]+3</f>
        <v>45210</v>
      </c>
    </row>
    <row r="123" spans="1:6" ht="15.9" x14ac:dyDescent="0.4">
      <c r="A123" t="s">
        <v>1496</v>
      </c>
      <c r="B123" t="s">
        <v>993</v>
      </c>
      <c r="C123" t="s">
        <v>2535</v>
      </c>
      <c r="D123" t="s">
        <v>2556</v>
      </c>
      <c r="E123" s="9" t="s">
        <v>2567</v>
      </c>
      <c r="F123" s="7">
        <f>Orders[[#This Row],[OrderDate]]+3</f>
        <v>45337</v>
      </c>
    </row>
    <row r="124" spans="1:6" ht="15.9" x14ac:dyDescent="0.4">
      <c r="A124" t="s">
        <v>1497</v>
      </c>
      <c r="B124" t="s">
        <v>873</v>
      </c>
      <c r="C124" t="s">
        <v>2535</v>
      </c>
      <c r="D124" t="s">
        <v>2561</v>
      </c>
      <c r="E124" s="9" t="s">
        <v>2567</v>
      </c>
      <c r="F124" s="7">
        <f>Orders[[#This Row],[OrderDate]]+3</f>
        <v>45263</v>
      </c>
    </row>
    <row r="125" spans="1:6" ht="15.9" x14ac:dyDescent="0.4">
      <c r="A125" t="s">
        <v>1498</v>
      </c>
      <c r="B125" t="s">
        <v>953</v>
      </c>
      <c r="C125" t="s">
        <v>2535</v>
      </c>
      <c r="D125" t="s">
        <v>2543</v>
      </c>
      <c r="E125" s="9" t="s">
        <v>2567</v>
      </c>
      <c r="F125" s="7">
        <f>Orders[[#This Row],[OrderDate]]+3</f>
        <v>45022</v>
      </c>
    </row>
    <row r="126" spans="1:6" ht="15.9" x14ac:dyDescent="0.4">
      <c r="A126" t="s">
        <v>1499</v>
      </c>
      <c r="B126" t="s">
        <v>807</v>
      </c>
      <c r="C126" t="s">
        <v>2535</v>
      </c>
      <c r="D126" t="s">
        <v>2545</v>
      </c>
      <c r="E126" s="9" t="s">
        <v>2569</v>
      </c>
      <c r="F126" s="7">
        <f>Orders[[#This Row],[OrderDate]]+3</f>
        <v>45411</v>
      </c>
    </row>
    <row r="127" spans="1:6" ht="15.9" x14ac:dyDescent="0.4">
      <c r="A127" t="s">
        <v>1500</v>
      </c>
      <c r="B127" t="s">
        <v>919</v>
      </c>
      <c r="C127" t="s">
        <v>2535</v>
      </c>
      <c r="D127" t="s">
        <v>2557</v>
      </c>
      <c r="E127" s="9" t="s">
        <v>2567</v>
      </c>
      <c r="F127" s="7">
        <f>Orders[[#This Row],[OrderDate]]+3</f>
        <v>45199</v>
      </c>
    </row>
    <row r="128" spans="1:6" ht="15.9" x14ac:dyDescent="0.4">
      <c r="A128" t="s">
        <v>1501</v>
      </c>
      <c r="B128" t="s">
        <v>1024</v>
      </c>
      <c r="C128" t="s">
        <v>2535</v>
      </c>
      <c r="D128" t="s">
        <v>2562</v>
      </c>
      <c r="E128" s="9" t="s">
        <v>2567</v>
      </c>
      <c r="F128" s="7">
        <f>Orders[[#This Row],[OrderDate]]+3</f>
        <v>45301</v>
      </c>
    </row>
    <row r="129" spans="1:6" ht="15.9" x14ac:dyDescent="0.4">
      <c r="A129" t="s">
        <v>1502</v>
      </c>
      <c r="B129" t="s">
        <v>850</v>
      </c>
      <c r="C129" t="s">
        <v>2535</v>
      </c>
      <c r="D129" t="s">
        <v>2563</v>
      </c>
      <c r="E129" s="9" t="s">
        <v>2567</v>
      </c>
      <c r="F129" s="7">
        <f>Orders[[#This Row],[OrderDate]]+3</f>
        <v>45126</v>
      </c>
    </row>
    <row r="130" spans="1:6" x14ac:dyDescent="0.4">
      <c r="A130" t="s">
        <v>1503</v>
      </c>
      <c r="B130" t="s">
        <v>1037</v>
      </c>
      <c r="C130" t="s">
        <v>2535</v>
      </c>
      <c r="D130" t="s">
        <v>2550</v>
      </c>
      <c r="E130" t="s">
        <v>2567</v>
      </c>
      <c r="F130" s="7">
        <f>Orders[[#This Row],[OrderDate]]+3</f>
        <v>45206</v>
      </c>
    </row>
    <row r="131" spans="1:6" ht="15.9" x14ac:dyDescent="0.4">
      <c r="A131" t="s">
        <v>1504</v>
      </c>
      <c r="B131" t="s">
        <v>892</v>
      </c>
      <c r="C131" t="s">
        <v>2535</v>
      </c>
      <c r="D131" t="s">
        <v>2555</v>
      </c>
      <c r="E131" s="9" t="s">
        <v>2584</v>
      </c>
      <c r="F131" s="7">
        <f>Orders[[#This Row],[OrderDate]]+3</f>
        <v>45273</v>
      </c>
    </row>
    <row r="132" spans="1:6" x14ac:dyDescent="0.4">
      <c r="A132" t="s">
        <v>1505</v>
      </c>
      <c r="B132" t="s">
        <v>1048</v>
      </c>
      <c r="C132" t="s">
        <v>2535</v>
      </c>
      <c r="D132" t="s">
        <v>2561</v>
      </c>
      <c r="E132" t="s">
        <v>2567</v>
      </c>
      <c r="F132" s="7">
        <f>Orders[[#This Row],[OrderDate]]+3</f>
        <v>45359</v>
      </c>
    </row>
    <row r="133" spans="1:6" ht="15.9" x14ac:dyDescent="0.4">
      <c r="A133" t="s">
        <v>1506</v>
      </c>
      <c r="B133" t="s">
        <v>957</v>
      </c>
      <c r="C133" t="s">
        <v>2535</v>
      </c>
      <c r="D133" t="s">
        <v>2546</v>
      </c>
      <c r="E133" s="9" t="s">
        <v>2567</v>
      </c>
      <c r="F133" s="7">
        <f>Orders[[#This Row],[OrderDate]]+3</f>
        <v>45318</v>
      </c>
    </row>
    <row r="134" spans="1:6" ht="15.9" x14ac:dyDescent="0.4">
      <c r="A134" t="s">
        <v>1507</v>
      </c>
      <c r="B134" t="s">
        <v>920</v>
      </c>
      <c r="C134" t="s">
        <v>2535</v>
      </c>
      <c r="D134" t="s">
        <v>2558</v>
      </c>
      <c r="E134" s="9" t="s">
        <v>2567</v>
      </c>
      <c r="F134" s="7">
        <f>Orders[[#This Row],[OrderDate]]+3</f>
        <v>45154</v>
      </c>
    </row>
    <row r="135" spans="1:6" ht="15.9" x14ac:dyDescent="0.4">
      <c r="A135" t="s">
        <v>1508</v>
      </c>
      <c r="B135" t="s">
        <v>982</v>
      </c>
      <c r="C135" t="s">
        <v>2535</v>
      </c>
      <c r="D135" t="s">
        <v>2545</v>
      </c>
      <c r="E135" s="9" t="s">
        <v>2567</v>
      </c>
      <c r="F135" s="7">
        <f>Orders[[#This Row],[OrderDate]]+3</f>
        <v>45092</v>
      </c>
    </row>
    <row r="136" spans="1:6" x14ac:dyDescent="0.4">
      <c r="A136" t="s">
        <v>1509</v>
      </c>
      <c r="B136" t="s">
        <v>1038</v>
      </c>
      <c r="C136" t="s">
        <v>2535</v>
      </c>
      <c r="D136" t="s">
        <v>2551</v>
      </c>
      <c r="E136" t="s">
        <v>2567</v>
      </c>
      <c r="F136" s="7">
        <f>Orders[[#This Row],[OrderDate]]+3</f>
        <v>45366</v>
      </c>
    </row>
    <row r="137" spans="1:6" ht="15.9" x14ac:dyDescent="0.4">
      <c r="A137" t="s">
        <v>1510</v>
      </c>
      <c r="B137" t="s">
        <v>1021</v>
      </c>
      <c r="C137" t="s">
        <v>2535</v>
      </c>
      <c r="D137" t="s">
        <v>2559</v>
      </c>
      <c r="E137" s="9" t="s">
        <v>2567</v>
      </c>
      <c r="F137" s="7">
        <f>Orders[[#This Row],[OrderDate]]+3</f>
        <v>45417</v>
      </c>
    </row>
    <row r="138" spans="1:6" ht="15.9" x14ac:dyDescent="0.4">
      <c r="A138" t="s">
        <v>1511</v>
      </c>
      <c r="B138" t="s">
        <v>856</v>
      </c>
      <c r="C138" t="s">
        <v>2535</v>
      </c>
      <c r="D138" t="s">
        <v>2544</v>
      </c>
      <c r="E138" s="9" t="s">
        <v>2567</v>
      </c>
      <c r="F138" s="7">
        <f>Orders[[#This Row],[OrderDate]]+3</f>
        <v>45232</v>
      </c>
    </row>
    <row r="139" spans="1:6" ht="15.9" x14ac:dyDescent="0.4">
      <c r="A139" t="s">
        <v>1512</v>
      </c>
      <c r="B139" t="s">
        <v>996</v>
      </c>
      <c r="C139" t="s">
        <v>2535</v>
      </c>
      <c r="D139" t="s">
        <v>2559</v>
      </c>
      <c r="E139" s="9" t="s">
        <v>2567</v>
      </c>
      <c r="F139" s="7">
        <f>Orders[[#This Row],[OrderDate]]+3</f>
        <v>45133</v>
      </c>
    </row>
    <row r="140" spans="1:6" ht="15.9" x14ac:dyDescent="0.4">
      <c r="A140" t="s">
        <v>1513</v>
      </c>
      <c r="B140" t="s">
        <v>983</v>
      </c>
      <c r="C140" t="s">
        <v>2535</v>
      </c>
      <c r="D140" t="s">
        <v>2546</v>
      </c>
      <c r="E140" s="9" t="s">
        <v>2567</v>
      </c>
      <c r="F140" s="7">
        <f>Orders[[#This Row],[OrderDate]]+3</f>
        <v>45241</v>
      </c>
    </row>
    <row r="141" spans="1:6" x14ac:dyDescent="0.4">
      <c r="A141" t="s">
        <v>1514</v>
      </c>
      <c r="B141" t="s">
        <v>1039</v>
      </c>
      <c r="C141" t="s">
        <v>2535</v>
      </c>
      <c r="D141" t="s">
        <v>2552</v>
      </c>
      <c r="E141" t="s">
        <v>2567</v>
      </c>
      <c r="F141" s="7">
        <f>Orders[[#This Row],[OrderDate]]+3</f>
        <v>45313</v>
      </c>
    </row>
    <row r="142" spans="1:6" ht="15.9" x14ac:dyDescent="0.4">
      <c r="A142" t="s">
        <v>1515</v>
      </c>
      <c r="B142" t="s">
        <v>847</v>
      </c>
      <c r="C142" t="s">
        <v>2535</v>
      </c>
      <c r="D142" t="s">
        <v>2560</v>
      </c>
      <c r="E142" s="9" t="s">
        <v>2567</v>
      </c>
      <c r="F142" s="7">
        <f>Orders[[#This Row],[OrderDate]]+3</f>
        <v>45177</v>
      </c>
    </row>
    <row r="143" spans="1:6" ht="15.9" x14ac:dyDescent="0.4">
      <c r="A143" t="s">
        <v>1516</v>
      </c>
      <c r="B143" t="s">
        <v>845</v>
      </c>
      <c r="C143" t="s">
        <v>2535</v>
      </c>
      <c r="D143" t="s">
        <v>2558</v>
      </c>
      <c r="E143" s="9" t="s">
        <v>2567</v>
      </c>
      <c r="F143" s="7">
        <f>Orders[[#This Row],[OrderDate]]+3</f>
        <v>45285</v>
      </c>
    </row>
    <row r="144" spans="1:6" ht="15.9" x14ac:dyDescent="0.4">
      <c r="A144" t="s">
        <v>1517</v>
      </c>
      <c r="B144" t="s">
        <v>837</v>
      </c>
      <c r="C144" t="s">
        <v>2535</v>
      </c>
      <c r="D144" t="s">
        <v>2550</v>
      </c>
      <c r="E144" s="9" t="s">
        <v>2583</v>
      </c>
      <c r="F144" s="7">
        <f>Orders[[#This Row],[OrderDate]]+3</f>
        <v>45164</v>
      </c>
    </row>
    <row r="145" spans="1:6" x14ac:dyDescent="0.4">
      <c r="A145" t="s">
        <v>1518</v>
      </c>
      <c r="B145" t="s">
        <v>1032</v>
      </c>
      <c r="C145" t="s">
        <v>2535</v>
      </c>
      <c r="D145" t="s">
        <v>2545</v>
      </c>
      <c r="E145" t="s">
        <v>2567</v>
      </c>
      <c r="F145" s="7">
        <f>Orders[[#This Row],[OrderDate]]+3</f>
        <v>45352</v>
      </c>
    </row>
    <row r="146" spans="1:6" ht="15.9" x14ac:dyDescent="0.4">
      <c r="A146" t="s">
        <v>1519</v>
      </c>
      <c r="B146" t="s">
        <v>1000</v>
      </c>
      <c r="C146" t="s">
        <v>2535</v>
      </c>
      <c r="D146" t="s">
        <v>2563</v>
      </c>
      <c r="E146" s="9" t="s">
        <v>2567</v>
      </c>
      <c r="F146" s="7">
        <f>Orders[[#This Row],[OrderDate]]+3</f>
        <v>45322</v>
      </c>
    </row>
    <row r="147" spans="1:6" ht="15.9" x14ac:dyDescent="0.4">
      <c r="A147" t="s">
        <v>1520</v>
      </c>
      <c r="B147" t="s">
        <v>963</v>
      </c>
      <c r="C147" t="s">
        <v>2535</v>
      </c>
      <c r="D147" t="s">
        <v>2551</v>
      </c>
      <c r="E147" s="9" t="s">
        <v>2567</v>
      </c>
      <c r="F147" s="7">
        <f>Orders[[#This Row],[OrderDate]]+3</f>
        <v>45379</v>
      </c>
    </row>
    <row r="148" spans="1:6" ht="15.9" x14ac:dyDescent="0.4">
      <c r="A148" t="s">
        <v>1521</v>
      </c>
      <c r="B148" t="s">
        <v>852</v>
      </c>
      <c r="C148" t="s">
        <v>2535</v>
      </c>
      <c r="D148" t="s">
        <v>2565</v>
      </c>
      <c r="E148" s="9" t="s">
        <v>2567</v>
      </c>
      <c r="F148" s="7">
        <f>Orders[[#This Row],[OrderDate]]+3</f>
        <v>45101</v>
      </c>
    </row>
    <row r="149" spans="1:6" ht="15.9" x14ac:dyDescent="0.4">
      <c r="A149" t="s">
        <v>1522</v>
      </c>
      <c r="B149" t="s">
        <v>961</v>
      </c>
      <c r="C149" t="s">
        <v>2535</v>
      </c>
      <c r="D149" t="s">
        <v>2549</v>
      </c>
      <c r="E149" s="9" t="s">
        <v>2567</v>
      </c>
      <c r="F149" s="7">
        <f>Orders[[#This Row],[OrderDate]]+3</f>
        <v>45388</v>
      </c>
    </row>
    <row r="150" spans="1:6" ht="15.9" x14ac:dyDescent="0.4">
      <c r="A150" t="s">
        <v>1523</v>
      </c>
      <c r="B150" t="s">
        <v>969</v>
      </c>
      <c r="C150" t="s">
        <v>2535</v>
      </c>
      <c r="D150" t="s">
        <v>2557</v>
      </c>
      <c r="E150" s="9" t="s">
        <v>2567</v>
      </c>
      <c r="F150" s="7">
        <f>Orders[[#This Row],[OrderDate]]+3</f>
        <v>45223</v>
      </c>
    </row>
    <row r="151" spans="1:6" ht="15.9" x14ac:dyDescent="0.4">
      <c r="A151" t="s">
        <v>1524</v>
      </c>
      <c r="B151" t="s">
        <v>937</v>
      </c>
      <c r="C151" t="s">
        <v>2535</v>
      </c>
      <c r="D151" t="s">
        <v>2550</v>
      </c>
      <c r="E151" s="9" t="s">
        <v>2567</v>
      </c>
      <c r="F151" s="7">
        <f>Orders[[#This Row],[OrderDate]]+3</f>
        <v>45116</v>
      </c>
    </row>
    <row r="152" spans="1:6" ht="15.9" x14ac:dyDescent="0.4">
      <c r="A152" t="s">
        <v>1525</v>
      </c>
      <c r="B152" t="s">
        <v>980</v>
      </c>
      <c r="C152" t="s">
        <v>2535</v>
      </c>
      <c r="D152" t="s">
        <v>2543</v>
      </c>
      <c r="E152" s="9" t="s">
        <v>2567</v>
      </c>
      <c r="F152" s="7">
        <f>Orders[[#This Row],[OrderDate]]+3</f>
        <v>45157</v>
      </c>
    </row>
    <row r="153" spans="1:6" ht="15.9" x14ac:dyDescent="0.4">
      <c r="A153" t="s">
        <v>1526</v>
      </c>
      <c r="B153" t="s">
        <v>890</v>
      </c>
      <c r="C153" t="s">
        <v>2535</v>
      </c>
      <c r="D153" t="s">
        <v>2553</v>
      </c>
      <c r="E153" s="9" t="s">
        <v>2567</v>
      </c>
      <c r="F153" s="7">
        <f>Orders[[#This Row],[OrderDate]]+3</f>
        <v>45308</v>
      </c>
    </row>
    <row r="154" spans="1:6" ht="15.9" x14ac:dyDescent="0.4">
      <c r="A154" t="s">
        <v>1527</v>
      </c>
      <c r="B154" t="s">
        <v>945</v>
      </c>
      <c r="C154" t="s">
        <v>2535</v>
      </c>
      <c r="D154" t="s">
        <v>2558</v>
      </c>
      <c r="E154" s="9" t="s">
        <v>2567</v>
      </c>
      <c r="F154" s="7">
        <f>Orders[[#This Row],[OrderDate]]+3</f>
        <v>45183</v>
      </c>
    </row>
    <row r="155" spans="1:6" ht="15.9" x14ac:dyDescent="0.4">
      <c r="A155" t="s">
        <v>1528</v>
      </c>
      <c r="B155" t="s">
        <v>914</v>
      </c>
      <c r="C155" t="s">
        <v>2535</v>
      </c>
      <c r="D155" t="s">
        <v>2552</v>
      </c>
      <c r="E155" s="9" t="s">
        <v>2567</v>
      </c>
      <c r="F155" s="7">
        <f>Orders[[#This Row],[OrderDate]]+3</f>
        <v>45334</v>
      </c>
    </row>
    <row r="156" spans="1:6" ht="15.9" x14ac:dyDescent="0.4">
      <c r="A156" t="s">
        <v>1529</v>
      </c>
      <c r="B156" t="s">
        <v>960</v>
      </c>
      <c r="C156" t="s">
        <v>2535</v>
      </c>
      <c r="D156" t="s">
        <v>2548</v>
      </c>
      <c r="E156" s="9" t="s">
        <v>2567</v>
      </c>
      <c r="F156" s="7">
        <f>Orders[[#This Row],[OrderDate]]+3</f>
        <v>45270</v>
      </c>
    </row>
    <row r="157" spans="1:6" ht="15.9" x14ac:dyDescent="0.4">
      <c r="A157" t="s">
        <v>1530</v>
      </c>
      <c r="B157" t="s">
        <v>940</v>
      </c>
      <c r="C157" t="s">
        <v>2535</v>
      </c>
      <c r="D157" t="s">
        <v>2553</v>
      </c>
      <c r="E157" s="9" t="s">
        <v>2567</v>
      </c>
      <c r="F157" s="7">
        <f>Orders[[#This Row],[OrderDate]]+3</f>
        <v>45383</v>
      </c>
    </row>
    <row r="158" spans="1:6" ht="15.9" x14ac:dyDescent="0.4">
      <c r="A158" t="s">
        <v>1531</v>
      </c>
      <c r="B158" t="s">
        <v>854</v>
      </c>
      <c r="C158" t="s">
        <v>2535</v>
      </c>
      <c r="D158" t="s">
        <v>2541</v>
      </c>
      <c r="E158" s="9" t="s">
        <v>2588</v>
      </c>
      <c r="F158" s="7">
        <f>Orders[[#This Row],[OrderDate]]+3</f>
        <v>45421</v>
      </c>
    </row>
    <row r="159" spans="1:6" ht="15.9" x14ac:dyDescent="0.4">
      <c r="A159" t="s">
        <v>1532</v>
      </c>
      <c r="B159" t="s">
        <v>912</v>
      </c>
      <c r="C159" t="s">
        <v>2535</v>
      </c>
      <c r="D159" t="s">
        <v>2550</v>
      </c>
      <c r="E159" s="9" t="s">
        <v>2567</v>
      </c>
      <c r="F159" s="7">
        <f>Orders[[#This Row],[OrderDate]]+3</f>
        <v>45390</v>
      </c>
    </row>
    <row r="160" spans="1:6" ht="15.9" x14ac:dyDescent="0.4">
      <c r="A160" t="s">
        <v>1533</v>
      </c>
      <c r="B160" t="s">
        <v>822</v>
      </c>
      <c r="C160" t="s">
        <v>2535</v>
      </c>
      <c r="D160" t="s">
        <v>2560</v>
      </c>
      <c r="E160" s="9" t="s">
        <v>2567</v>
      </c>
      <c r="F160" s="7">
        <f>Orders[[#This Row],[OrderDate]]+3</f>
        <v>45086</v>
      </c>
    </row>
    <row r="161" spans="1:6" ht="15.9" x14ac:dyDescent="0.4">
      <c r="A161" t="s">
        <v>1534</v>
      </c>
      <c r="B161" t="s">
        <v>804</v>
      </c>
      <c r="C161" t="s">
        <v>2535</v>
      </c>
      <c r="D161" t="s">
        <v>2542</v>
      </c>
      <c r="E161" s="9" t="s">
        <v>2567</v>
      </c>
      <c r="F161" s="7">
        <f>Orders[[#This Row],[OrderDate]]+3</f>
        <v>45377</v>
      </c>
    </row>
    <row r="162" spans="1:6" ht="15.9" x14ac:dyDescent="0.4">
      <c r="A162" t="s">
        <v>1535</v>
      </c>
      <c r="B162" t="s">
        <v>994</v>
      </c>
      <c r="C162" t="s">
        <v>2535</v>
      </c>
      <c r="D162" t="s">
        <v>2557</v>
      </c>
      <c r="E162" s="9" t="s">
        <v>2567</v>
      </c>
      <c r="F162" s="7">
        <f>Orders[[#This Row],[OrderDate]]+3</f>
        <v>45195</v>
      </c>
    </row>
    <row r="163" spans="1:6" ht="15.9" x14ac:dyDescent="0.4">
      <c r="A163" t="s">
        <v>1536</v>
      </c>
      <c r="B163" t="s">
        <v>959</v>
      </c>
      <c r="C163" t="s">
        <v>2535</v>
      </c>
      <c r="D163" t="s">
        <v>2547</v>
      </c>
      <c r="E163" s="9" t="s">
        <v>2567</v>
      </c>
      <c r="F163" s="7">
        <f>Orders[[#This Row],[OrderDate]]+3</f>
        <v>45339</v>
      </c>
    </row>
    <row r="164" spans="1:6" x14ac:dyDescent="0.4">
      <c r="A164" t="s">
        <v>1537</v>
      </c>
      <c r="B164" t="s">
        <v>1030</v>
      </c>
      <c r="C164" t="s">
        <v>2535</v>
      </c>
      <c r="D164" t="s">
        <v>2543</v>
      </c>
      <c r="E164" t="s">
        <v>2567</v>
      </c>
      <c r="F164" s="7">
        <f>Orders[[#This Row],[OrderDate]]+3</f>
        <v>45312</v>
      </c>
    </row>
    <row r="165" spans="1:6" ht="15.9" x14ac:dyDescent="0.4">
      <c r="A165" t="s">
        <v>1538</v>
      </c>
      <c r="B165" t="s">
        <v>883</v>
      </c>
      <c r="C165" t="s">
        <v>2535</v>
      </c>
      <c r="D165" t="s">
        <v>2546</v>
      </c>
      <c r="E165" s="9" t="s">
        <v>2567</v>
      </c>
      <c r="F165" s="7">
        <f>Orders[[#This Row],[OrderDate]]+3</f>
        <v>45221</v>
      </c>
    </row>
    <row r="166" spans="1:6" ht="15.9" x14ac:dyDescent="0.4">
      <c r="A166" t="s">
        <v>1539</v>
      </c>
      <c r="B166" t="s">
        <v>973</v>
      </c>
      <c r="C166" t="s">
        <v>2535</v>
      </c>
      <c r="D166" t="s">
        <v>2561</v>
      </c>
      <c r="E166" s="9" t="s">
        <v>2567</v>
      </c>
      <c r="F166" s="7">
        <f>Orders[[#This Row],[OrderDate]]+3</f>
        <v>45128</v>
      </c>
    </row>
    <row r="167" spans="1:6" ht="15.9" x14ac:dyDescent="0.4">
      <c r="A167" t="s">
        <v>1540</v>
      </c>
      <c r="B167" t="s">
        <v>1005</v>
      </c>
      <c r="C167" t="s">
        <v>2535</v>
      </c>
      <c r="D167" t="s">
        <v>2542</v>
      </c>
      <c r="E167" s="9" t="s">
        <v>2567</v>
      </c>
      <c r="F167" s="7">
        <f>Orders[[#This Row],[OrderDate]]+3</f>
        <v>45153</v>
      </c>
    </row>
    <row r="168" spans="1:6" x14ac:dyDescent="0.4">
      <c r="A168" t="s">
        <v>1541</v>
      </c>
      <c r="B168" t="s">
        <v>1035</v>
      </c>
      <c r="C168" t="s">
        <v>2535</v>
      </c>
      <c r="D168" t="s">
        <v>2548</v>
      </c>
      <c r="E168" t="s">
        <v>2567</v>
      </c>
      <c r="F168" s="7">
        <f>Orders[[#This Row],[OrderDate]]+3</f>
        <v>45299</v>
      </c>
    </row>
    <row r="169" spans="1:6" ht="15.9" x14ac:dyDescent="0.4">
      <c r="A169" t="s">
        <v>1542</v>
      </c>
      <c r="B169" t="s">
        <v>955</v>
      </c>
      <c r="C169" t="s">
        <v>2535</v>
      </c>
      <c r="D169" t="s">
        <v>2542</v>
      </c>
      <c r="E169" s="9" t="s">
        <v>2567</v>
      </c>
      <c r="F169" s="7">
        <f>Orders[[#This Row],[OrderDate]]+3</f>
        <v>45346</v>
      </c>
    </row>
    <row r="170" spans="1:6" ht="15.9" x14ac:dyDescent="0.4">
      <c r="A170" t="s">
        <v>1543</v>
      </c>
      <c r="B170" t="s">
        <v>1015</v>
      </c>
      <c r="C170" t="s">
        <v>2535</v>
      </c>
      <c r="D170" t="s">
        <v>2553</v>
      </c>
      <c r="E170" s="9" t="s">
        <v>2567</v>
      </c>
      <c r="F170" s="7">
        <f>Orders[[#This Row],[OrderDate]]+3</f>
        <v>45410</v>
      </c>
    </row>
    <row r="171" spans="1:6" ht="15.9" x14ac:dyDescent="0.4">
      <c r="A171" t="s">
        <v>1544</v>
      </c>
      <c r="B171" t="s">
        <v>1019</v>
      </c>
      <c r="C171" t="s">
        <v>2535</v>
      </c>
      <c r="D171" t="s">
        <v>2557</v>
      </c>
      <c r="E171" s="9" t="s">
        <v>2567</v>
      </c>
      <c r="F171" s="7">
        <f>Orders[[#This Row],[OrderDate]]+3</f>
        <v>45060</v>
      </c>
    </row>
    <row r="172" spans="1:6" ht="15.9" x14ac:dyDescent="0.4">
      <c r="A172" t="s">
        <v>1545</v>
      </c>
      <c r="B172" t="s">
        <v>879</v>
      </c>
      <c r="C172" t="s">
        <v>2535</v>
      </c>
      <c r="D172" t="s">
        <v>2543</v>
      </c>
      <c r="E172" s="9" t="s">
        <v>2567</v>
      </c>
      <c r="F172" s="7">
        <f>Orders[[#This Row],[OrderDate]]+3</f>
        <v>45215</v>
      </c>
    </row>
    <row r="173" spans="1:6" x14ac:dyDescent="0.4">
      <c r="A173" t="s">
        <v>1546</v>
      </c>
      <c r="B173" t="s">
        <v>1034</v>
      </c>
      <c r="C173" t="s">
        <v>2535</v>
      </c>
      <c r="D173" t="s">
        <v>2547</v>
      </c>
      <c r="E173" t="s">
        <v>2567</v>
      </c>
      <c r="F173" s="7">
        <f>Orders[[#This Row],[OrderDate]]+3</f>
        <v>45324</v>
      </c>
    </row>
    <row r="174" spans="1:6" ht="15.9" x14ac:dyDescent="0.4">
      <c r="A174" t="s">
        <v>1547</v>
      </c>
      <c r="B174" t="s">
        <v>882</v>
      </c>
      <c r="C174" t="s">
        <v>2535</v>
      </c>
      <c r="D174" t="s">
        <v>2545</v>
      </c>
      <c r="E174" s="9" t="s">
        <v>2567</v>
      </c>
      <c r="F174" s="7">
        <f>Orders[[#This Row],[OrderDate]]+3</f>
        <v>45234</v>
      </c>
    </row>
    <row r="175" spans="1:6" ht="15.9" x14ac:dyDescent="0.4">
      <c r="A175" t="s">
        <v>1548</v>
      </c>
      <c r="B175" t="s">
        <v>908</v>
      </c>
      <c r="C175" t="s">
        <v>2535</v>
      </c>
      <c r="D175" t="s">
        <v>2546</v>
      </c>
      <c r="E175" s="9" t="s">
        <v>2567</v>
      </c>
      <c r="F175" s="7">
        <f>Orders[[#This Row],[OrderDate]]+3</f>
        <v>45088</v>
      </c>
    </row>
    <row r="176" spans="1:6" ht="15.9" x14ac:dyDescent="0.4">
      <c r="A176" t="s">
        <v>1549</v>
      </c>
      <c r="B176" t="s">
        <v>979</v>
      </c>
      <c r="C176" t="s">
        <v>2535</v>
      </c>
      <c r="D176" t="s">
        <v>2541</v>
      </c>
      <c r="E176" s="9" t="s">
        <v>2567</v>
      </c>
      <c r="F176" s="7">
        <f>Orders[[#This Row],[OrderDate]]+3</f>
        <v>45353</v>
      </c>
    </row>
    <row r="177" spans="1:6" x14ac:dyDescent="0.4">
      <c r="A177" t="s">
        <v>1550</v>
      </c>
      <c r="B177" t="s">
        <v>1029</v>
      </c>
      <c r="C177" t="s">
        <v>2535</v>
      </c>
      <c r="D177" t="s">
        <v>2542</v>
      </c>
      <c r="E177" t="s">
        <v>2567</v>
      </c>
      <c r="F177" s="7">
        <f>Orders[[#This Row],[OrderDate]]+3</f>
        <v>45129</v>
      </c>
    </row>
    <row r="178" spans="1:6" ht="15.9" x14ac:dyDescent="0.4">
      <c r="A178" t="s">
        <v>1551</v>
      </c>
      <c r="B178" t="s">
        <v>917</v>
      </c>
      <c r="C178" t="s">
        <v>2535</v>
      </c>
      <c r="D178" t="s">
        <v>2555</v>
      </c>
      <c r="E178" s="9" t="s">
        <v>2567</v>
      </c>
      <c r="F178" s="7">
        <f>Orders[[#This Row],[OrderDate]]+3</f>
        <v>45382</v>
      </c>
    </row>
    <row r="179" spans="1:6" ht="15.9" x14ac:dyDescent="0.4">
      <c r="A179" t="s">
        <v>1552</v>
      </c>
      <c r="B179" t="s">
        <v>992</v>
      </c>
      <c r="C179" t="s">
        <v>2535</v>
      </c>
      <c r="D179" t="s">
        <v>2555</v>
      </c>
      <c r="E179" s="9" t="s">
        <v>2567</v>
      </c>
      <c r="F179" s="7">
        <f>Orders[[#This Row],[OrderDate]]+3</f>
        <v>45178</v>
      </c>
    </row>
    <row r="180" spans="1:6" ht="15.9" x14ac:dyDescent="0.4">
      <c r="A180" t="s">
        <v>1553</v>
      </c>
      <c r="B180" t="s">
        <v>812</v>
      </c>
      <c r="C180" t="s">
        <v>2535</v>
      </c>
      <c r="D180" t="s">
        <v>2550</v>
      </c>
      <c r="E180" s="9" t="s">
        <v>2572</v>
      </c>
      <c r="F180" s="7">
        <f>Orders[[#This Row],[OrderDate]]+3</f>
        <v>45283</v>
      </c>
    </row>
    <row r="181" spans="1:6" ht="15.9" x14ac:dyDescent="0.4">
      <c r="A181" t="s">
        <v>1554</v>
      </c>
      <c r="B181" t="s">
        <v>972</v>
      </c>
      <c r="C181" t="s">
        <v>2535</v>
      </c>
      <c r="D181" t="s">
        <v>2560</v>
      </c>
      <c r="E181" s="9" t="s">
        <v>2567</v>
      </c>
      <c r="F181" s="7">
        <f>Orders[[#This Row],[OrderDate]]+3</f>
        <v>45309</v>
      </c>
    </row>
    <row r="182" spans="1:6" ht="15.9" x14ac:dyDescent="0.4">
      <c r="A182" t="s">
        <v>1555</v>
      </c>
      <c r="B182" t="s">
        <v>948</v>
      </c>
      <c r="C182" t="s">
        <v>2535</v>
      </c>
      <c r="D182" t="s">
        <v>2561</v>
      </c>
      <c r="E182" s="9" t="s">
        <v>2567</v>
      </c>
      <c r="F182" s="7">
        <f>Orders[[#This Row],[OrderDate]]+3</f>
        <v>45231</v>
      </c>
    </row>
    <row r="183" spans="1:6" ht="15.9" x14ac:dyDescent="0.4">
      <c r="A183" t="s">
        <v>1556</v>
      </c>
      <c r="B183" t="s">
        <v>891</v>
      </c>
      <c r="C183" t="s">
        <v>2535</v>
      </c>
      <c r="D183" t="s">
        <v>2554</v>
      </c>
      <c r="E183" s="9" t="s">
        <v>2567</v>
      </c>
      <c r="F183" s="7">
        <f>Orders[[#This Row],[OrderDate]]+3</f>
        <v>45078</v>
      </c>
    </row>
    <row r="184" spans="1:6" ht="15.9" x14ac:dyDescent="0.4">
      <c r="A184" t="s">
        <v>1557</v>
      </c>
      <c r="B184" t="s">
        <v>862</v>
      </c>
      <c r="C184" t="s">
        <v>2535</v>
      </c>
      <c r="D184" t="s">
        <v>2550</v>
      </c>
      <c r="E184" s="9" t="s">
        <v>2567</v>
      </c>
      <c r="F184" s="7">
        <f>Orders[[#This Row],[OrderDate]]+3</f>
        <v>45114</v>
      </c>
    </row>
    <row r="185" spans="1:6" x14ac:dyDescent="0.4">
      <c r="A185" t="s">
        <v>1558</v>
      </c>
      <c r="B185" t="s">
        <v>1033</v>
      </c>
      <c r="C185" t="s">
        <v>2535</v>
      </c>
      <c r="D185" t="s">
        <v>2546</v>
      </c>
      <c r="E185" t="s">
        <v>2567</v>
      </c>
      <c r="F185" s="7">
        <f>Orders[[#This Row],[OrderDate]]+3</f>
        <v>45348</v>
      </c>
    </row>
    <row r="186" spans="1:6" ht="15.9" x14ac:dyDescent="0.4">
      <c r="A186" t="s">
        <v>1559</v>
      </c>
      <c r="B186" t="s">
        <v>840</v>
      </c>
      <c r="C186" t="s">
        <v>2535</v>
      </c>
      <c r="D186" t="s">
        <v>2553</v>
      </c>
      <c r="E186" s="9" t="s">
        <v>2567</v>
      </c>
      <c r="F186" s="7">
        <f>Orders[[#This Row],[OrderDate]]+3</f>
        <v>45163</v>
      </c>
    </row>
    <row r="187" spans="1:6" ht="15.9" x14ac:dyDescent="0.4">
      <c r="A187" t="s">
        <v>1560</v>
      </c>
      <c r="B187" t="s">
        <v>826</v>
      </c>
      <c r="C187" t="s">
        <v>2535</v>
      </c>
      <c r="D187" t="s">
        <v>2564</v>
      </c>
      <c r="E187" s="9" t="s">
        <v>2579</v>
      </c>
      <c r="F187" s="7">
        <f>Orders[[#This Row],[OrderDate]]+3</f>
        <v>45239</v>
      </c>
    </row>
    <row r="188" spans="1:6" ht="15.9" x14ac:dyDescent="0.4">
      <c r="A188" t="s">
        <v>1561</v>
      </c>
      <c r="B188" t="s">
        <v>898</v>
      </c>
      <c r="C188" t="s">
        <v>2535</v>
      </c>
      <c r="D188" t="s">
        <v>2561</v>
      </c>
      <c r="E188" s="9" t="s">
        <v>2567</v>
      </c>
      <c r="F188" s="7">
        <f>Orders[[#This Row],[OrderDate]]+3</f>
        <v>45385</v>
      </c>
    </row>
    <row r="189" spans="1:6" ht="15.9" x14ac:dyDescent="0.4">
      <c r="A189" t="s">
        <v>1562</v>
      </c>
      <c r="B189" t="s">
        <v>975</v>
      </c>
      <c r="C189" t="s">
        <v>2535</v>
      </c>
      <c r="D189" t="s">
        <v>2563</v>
      </c>
      <c r="E189" s="9" t="s">
        <v>2567</v>
      </c>
      <c r="F189" s="7">
        <f>Orders[[#This Row],[OrderDate]]+3</f>
        <v>45317</v>
      </c>
    </row>
    <row r="190" spans="1:6" ht="15.9" x14ac:dyDescent="0.4">
      <c r="A190" t="s">
        <v>1563</v>
      </c>
      <c r="B190" t="s">
        <v>906</v>
      </c>
      <c r="C190" t="s">
        <v>2535</v>
      </c>
      <c r="D190" t="s">
        <v>2541</v>
      </c>
      <c r="E190" s="9" t="s">
        <v>2567</v>
      </c>
      <c r="F190" s="7">
        <f>Orders[[#This Row],[OrderDate]]+3</f>
        <v>45281</v>
      </c>
    </row>
    <row r="191" spans="1:6" ht="15.9" x14ac:dyDescent="0.4">
      <c r="A191" t="s">
        <v>1564</v>
      </c>
      <c r="B191" t="s">
        <v>989</v>
      </c>
      <c r="C191" t="s">
        <v>2535</v>
      </c>
      <c r="D191" t="s">
        <v>2552</v>
      </c>
      <c r="E191" s="9" t="s">
        <v>2567</v>
      </c>
      <c r="F191" s="7">
        <f>Orders[[#This Row],[OrderDate]]+3</f>
        <v>45230</v>
      </c>
    </row>
    <row r="192" spans="1:6" ht="15.9" x14ac:dyDescent="0.4">
      <c r="A192" t="s">
        <v>1565</v>
      </c>
      <c r="B192" t="s">
        <v>1014</v>
      </c>
      <c r="C192" t="s">
        <v>2535</v>
      </c>
      <c r="D192" t="s">
        <v>2552</v>
      </c>
      <c r="E192" s="9" t="s">
        <v>2567</v>
      </c>
      <c r="F192" s="7">
        <f>Orders[[#This Row],[OrderDate]]+3</f>
        <v>45097</v>
      </c>
    </row>
    <row r="193" spans="1:6" ht="15.9" x14ac:dyDescent="0.4">
      <c r="A193" t="s">
        <v>1566</v>
      </c>
      <c r="B193" t="s">
        <v>867</v>
      </c>
      <c r="C193" t="s">
        <v>2535</v>
      </c>
      <c r="D193" t="s">
        <v>2555</v>
      </c>
      <c r="E193" s="9" t="s">
        <v>2567</v>
      </c>
      <c r="F193" s="7">
        <f>Orders[[#This Row],[OrderDate]]+3</f>
        <v>45387</v>
      </c>
    </row>
    <row r="194" spans="1:6" ht="15.9" x14ac:dyDescent="0.4">
      <c r="A194" t="s">
        <v>1567</v>
      </c>
      <c r="B194" t="s">
        <v>991</v>
      </c>
      <c r="C194" t="s">
        <v>2535</v>
      </c>
      <c r="D194" t="s">
        <v>2554</v>
      </c>
      <c r="E194" s="9" t="s">
        <v>2567</v>
      </c>
      <c r="F194" s="7">
        <f>Orders[[#This Row],[OrderDate]]+3</f>
        <v>45310</v>
      </c>
    </row>
    <row r="195" spans="1:6" ht="15.9" x14ac:dyDescent="0.4">
      <c r="A195" t="s">
        <v>1568</v>
      </c>
      <c r="B195" t="s">
        <v>978</v>
      </c>
      <c r="C195" t="s">
        <v>2535</v>
      </c>
      <c r="D195" t="s">
        <v>2542</v>
      </c>
      <c r="E195" s="9" t="s">
        <v>2567</v>
      </c>
      <c r="F195" s="7">
        <f>Orders[[#This Row],[OrderDate]]+3</f>
        <v>45340</v>
      </c>
    </row>
    <row r="196" spans="1:6" ht="15.9" x14ac:dyDescent="0.4">
      <c r="A196" t="s">
        <v>1569</v>
      </c>
      <c r="B196" t="s">
        <v>941</v>
      </c>
      <c r="C196" t="s">
        <v>2535</v>
      </c>
      <c r="D196" t="s">
        <v>2554</v>
      </c>
      <c r="E196" s="9" t="s">
        <v>2567</v>
      </c>
      <c r="F196" s="7">
        <f>Orders[[#This Row],[OrderDate]]+3</f>
        <v>45201</v>
      </c>
    </row>
    <row r="197" spans="1:6" ht="15.9" x14ac:dyDescent="0.4">
      <c r="A197" t="s">
        <v>1570</v>
      </c>
      <c r="B197" t="s">
        <v>829</v>
      </c>
      <c r="C197" t="s">
        <v>2535</v>
      </c>
      <c r="D197" t="s">
        <v>2541</v>
      </c>
      <c r="E197" s="9" t="s">
        <v>2581</v>
      </c>
      <c r="F197" s="7">
        <f>Orders[[#This Row],[OrderDate]]+3</f>
        <v>45358</v>
      </c>
    </row>
    <row r="198" spans="1:6" ht="15.9" x14ac:dyDescent="0.4">
      <c r="A198" t="s">
        <v>1571</v>
      </c>
      <c r="B198" t="s">
        <v>974</v>
      </c>
      <c r="C198" t="s">
        <v>2535</v>
      </c>
      <c r="D198" t="s">
        <v>2562</v>
      </c>
      <c r="E198" s="9" t="s">
        <v>2567</v>
      </c>
      <c r="F198" s="7">
        <f>Orders[[#This Row],[OrderDate]]+3</f>
        <v>45419</v>
      </c>
    </row>
    <row r="199" spans="1:6" ht="15.9" x14ac:dyDescent="0.4">
      <c r="A199" t="s">
        <v>1572</v>
      </c>
      <c r="B199" t="s">
        <v>1011</v>
      </c>
      <c r="C199" t="s">
        <v>2535</v>
      </c>
      <c r="D199" t="s">
        <v>2549</v>
      </c>
      <c r="E199" s="9" t="s">
        <v>2567</v>
      </c>
      <c r="F199" s="7">
        <f>Orders[[#This Row],[OrderDate]]+3</f>
        <v>45264</v>
      </c>
    </row>
    <row r="200" spans="1:6" ht="15.9" x14ac:dyDescent="0.4">
      <c r="A200" t="s">
        <v>1573</v>
      </c>
      <c r="B200" t="s">
        <v>934</v>
      </c>
      <c r="C200" t="s">
        <v>2535</v>
      </c>
      <c r="D200" t="s">
        <v>2547</v>
      </c>
      <c r="E200" s="9" t="s">
        <v>2567</v>
      </c>
      <c r="F200" s="7">
        <f>Orders[[#This Row],[OrderDate]]+3</f>
        <v>45152</v>
      </c>
    </row>
    <row r="201" spans="1:6" ht="15.9" x14ac:dyDescent="0.4">
      <c r="A201" t="s">
        <v>1574</v>
      </c>
      <c r="B201" t="s">
        <v>1002</v>
      </c>
      <c r="C201" t="s">
        <v>2535</v>
      </c>
      <c r="D201" t="s">
        <v>2565</v>
      </c>
      <c r="E201" s="9" t="s">
        <v>2567</v>
      </c>
      <c r="F201" s="7">
        <f>Orders[[#This Row],[OrderDate]]+3</f>
        <v>45226</v>
      </c>
    </row>
    <row r="202" spans="1:6" ht="15.9" x14ac:dyDescent="0.4">
      <c r="A202" t="s">
        <v>1575</v>
      </c>
      <c r="B202" t="s">
        <v>895</v>
      </c>
      <c r="C202" t="s">
        <v>2535</v>
      </c>
      <c r="D202" t="s">
        <v>2558</v>
      </c>
      <c r="E202" s="9" t="s">
        <v>2567</v>
      </c>
      <c r="F202" s="7">
        <f>Orders[[#This Row],[OrderDate]]+3</f>
        <v>45330</v>
      </c>
    </row>
    <row r="203" spans="1:6" ht="15.9" x14ac:dyDescent="0.4">
      <c r="A203" t="s">
        <v>1576</v>
      </c>
      <c r="B203" t="s">
        <v>843</v>
      </c>
      <c r="C203" t="s">
        <v>2535</v>
      </c>
      <c r="D203" t="s">
        <v>2556</v>
      </c>
      <c r="E203" s="9" t="s">
        <v>2585</v>
      </c>
      <c r="F203" s="7">
        <f>Orders[[#This Row],[OrderDate]]+3</f>
        <v>45123</v>
      </c>
    </row>
    <row r="204" spans="1:6" ht="15.9" x14ac:dyDescent="0.4">
      <c r="A204" t="s">
        <v>1577</v>
      </c>
      <c r="B204" t="s">
        <v>1008</v>
      </c>
      <c r="C204" t="s">
        <v>2535</v>
      </c>
      <c r="D204" t="s">
        <v>2546</v>
      </c>
      <c r="E204" s="9" t="s">
        <v>2567</v>
      </c>
      <c r="F204" s="7">
        <f>Orders[[#This Row],[OrderDate]]+3</f>
        <v>45261</v>
      </c>
    </row>
    <row r="205" spans="1:6" ht="15.9" x14ac:dyDescent="0.4">
      <c r="A205" t="s">
        <v>1578</v>
      </c>
      <c r="B205" t="s">
        <v>981</v>
      </c>
      <c r="C205" t="s">
        <v>2535</v>
      </c>
      <c r="D205" t="s">
        <v>2544</v>
      </c>
      <c r="E205" s="9" t="s">
        <v>2567</v>
      </c>
      <c r="F205" s="7">
        <f>Orders[[#This Row],[OrderDate]]+3</f>
        <v>45393</v>
      </c>
    </row>
    <row r="206" spans="1:6" ht="15.9" x14ac:dyDescent="0.4">
      <c r="A206" t="s">
        <v>1579</v>
      </c>
      <c r="B206" t="s">
        <v>986</v>
      </c>
      <c r="C206" t="s">
        <v>2535</v>
      </c>
      <c r="D206" t="s">
        <v>2549</v>
      </c>
      <c r="E206" s="9" t="s">
        <v>2567</v>
      </c>
      <c r="F206" s="7">
        <f>Orders[[#This Row],[OrderDate]]+3</f>
        <v>45087</v>
      </c>
    </row>
    <row r="207" spans="1:6" ht="15.9" x14ac:dyDescent="0.4">
      <c r="A207" t="s">
        <v>1580</v>
      </c>
      <c r="B207" t="s">
        <v>813</v>
      </c>
      <c r="C207" t="s">
        <v>2535</v>
      </c>
      <c r="D207" t="s">
        <v>2551</v>
      </c>
      <c r="E207" s="9" t="s">
        <v>2567</v>
      </c>
      <c r="F207" s="7">
        <f>Orders[[#This Row],[OrderDate]]+3</f>
        <v>45066</v>
      </c>
    </row>
    <row r="208" spans="1:6" x14ac:dyDescent="0.4">
      <c r="A208" t="s">
        <v>1581</v>
      </c>
      <c r="B208" t="s">
        <v>1041</v>
      </c>
      <c r="C208" t="s">
        <v>2535</v>
      </c>
      <c r="D208" t="s">
        <v>2554</v>
      </c>
      <c r="E208" t="s">
        <v>2567</v>
      </c>
      <c r="F208" s="7">
        <f>Orders[[#This Row],[OrderDate]]+3</f>
        <v>45193</v>
      </c>
    </row>
    <row r="209" spans="1:6" ht="15.9" x14ac:dyDescent="0.4">
      <c r="A209" t="s">
        <v>1582</v>
      </c>
      <c r="B209" t="s">
        <v>880</v>
      </c>
      <c r="C209" t="s">
        <v>2535</v>
      </c>
      <c r="D209" t="s">
        <v>2542</v>
      </c>
      <c r="E209" s="9" t="s">
        <v>2567</v>
      </c>
      <c r="F209" s="7">
        <f>Orders[[#This Row],[OrderDate]]+3</f>
        <v>45302</v>
      </c>
    </row>
    <row r="210" spans="1:6" ht="15.9" x14ac:dyDescent="0.4">
      <c r="A210" t="s">
        <v>1583</v>
      </c>
      <c r="B210" t="s">
        <v>936</v>
      </c>
      <c r="C210" t="s">
        <v>2535</v>
      </c>
      <c r="D210" t="s">
        <v>2549</v>
      </c>
      <c r="E210" s="9" t="s">
        <v>2567</v>
      </c>
      <c r="F210" s="7">
        <f>Orders[[#This Row],[OrderDate]]+3</f>
        <v>45406</v>
      </c>
    </row>
    <row r="211" spans="1:6" ht="15.9" x14ac:dyDescent="0.4">
      <c r="A211" t="s">
        <v>1584</v>
      </c>
      <c r="B211" t="s">
        <v>976</v>
      </c>
      <c r="C211" t="s">
        <v>2535</v>
      </c>
      <c r="D211" t="s">
        <v>2564</v>
      </c>
      <c r="E211" s="9" t="s">
        <v>2567</v>
      </c>
      <c r="F211" s="7">
        <f>Orders[[#This Row],[OrderDate]]+3</f>
        <v>45344</v>
      </c>
    </row>
    <row r="212" spans="1:6" x14ac:dyDescent="0.4">
      <c r="A212" t="s">
        <v>1585</v>
      </c>
      <c r="B212" t="s">
        <v>1051</v>
      </c>
      <c r="C212" t="s">
        <v>2535</v>
      </c>
      <c r="D212" t="s">
        <v>2564</v>
      </c>
      <c r="E212" t="s">
        <v>2567</v>
      </c>
      <c r="F212" s="7">
        <f>Orders[[#This Row],[OrderDate]]+3</f>
        <v>45112</v>
      </c>
    </row>
    <row r="213" spans="1:6" ht="15.9" x14ac:dyDescent="0.4">
      <c r="A213" t="s">
        <v>1586</v>
      </c>
      <c r="B213" t="s">
        <v>922</v>
      </c>
      <c r="C213" t="s">
        <v>2535</v>
      </c>
      <c r="D213" t="s">
        <v>2560</v>
      </c>
      <c r="E213" s="9" t="s">
        <v>2567</v>
      </c>
      <c r="F213" s="7">
        <f>Orders[[#This Row],[OrderDate]]+3</f>
        <v>45380</v>
      </c>
    </row>
    <row r="214" spans="1:6" ht="15.9" x14ac:dyDescent="0.4">
      <c r="A214" t="s">
        <v>1587</v>
      </c>
      <c r="B214" t="s">
        <v>924</v>
      </c>
      <c r="C214" t="s">
        <v>2535</v>
      </c>
      <c r="D214" t="s">
        <v>2562</v>
      </c>
      <c r="E214" s="9" t="s">
        <v>2567</v>
      </c>
      <c r="F214" s="7">
        <f>Orders[[#This Row],[OrderDate]]+3</f>
        <v>45145</v>
      </c>
    </row>
    <row r="215" spans="1:6" x14ac:dyDescent="0.4">
      <c r="A215" t="s">
        <v>1588</v>
      </c>
      <c r="B215" t="s">
        <v>1028</v>
      </c>
      <c r="C215" t="s">
        <v>2535</v>
      </c>
      <c r="D215" t="s">
        <v>2541</v>
      </c>
      <c r="E215" t="s">
        <v>2567</v>
      </c>
      <c r="F215" s="7">
        <f>Orders[[#This Row],[OrderDate]]+3</f>
        <v>45286</v>
      </c>
    </row>
    <row r="216" spans="1:6" ht="15.9" x14ac:dyDescent="0.4">
      <c r="A216" t="s">
        <v>1589</v>
      </c>
      <c r="B216" t="s">
        <v>870</v>
      </c>
      <c r="C216" t="s">
        <v>2535</v>
      </c>
      <c r="D216" t="s">
        <v>2558</v>
      </c>
      <c r="E216" s="9" t="s">
        <v>2567</v>
      </c>
      <c r="F216" s="7">
        <f>Orders[[#This Row],[OrderDate]]+3</f>
        <v>45256</v>
      </c>
    </row>
    <row r="217" spans="1:6" ht="15.9" x14ac:dyDescent="0.4">
      <c r="A217" t="s">
        <v>1590</v>
      </c>
      <c r="B217" t="s">
        <v>964</v>
      </c>
      <c r="C217" t="s">
        <v>2535</v>
      </c>
      <c r="D217" t="s">
        <v>2552</v>
      </c>
      <c r="E217" s="9" t="s">
        <v>2566</v>
      </c>
      <c r="F217" s="7">
        <f>Orders[[#This Row],[OrderDate]]+3</f>
        <v>45374</v>
      </c>
    </row>
    <row r="218" spans="1:6" ht="15.9" x14ac:dyDescent="0.4">
      <c r="A218" t="s">
        <v>1591</v>
      </c>
      <c r="B218" t="s">
        <v>1025</v>
      </c>
      <c r="C218" t="s">
        <v>2535</v>
      </c>
      <c r="D218" t="s">
        <v>2563</v>
      </c>
      <c r="E218" s="9" t="s">
        <v>2567</v>
      </c>
      <c r="F218" s="7">
        <f>Orders[[#This Row],[OrderDate]]+3</f>
        <v>45233</v>
      </c>
    </row>
    <row r="219" spans="1:6" ht="15.9" x14ac:dyDescent="0.4">
      <c r="A219" t="s">
        <v>1592</v>
      </c>
      <c r="B219" t="s">
        <v>835</v>
      </c>
      <c r="C219" t="s">
        <v>2535</v>
      </c>
      <c r="D219" t="s">
        <v>2548</v>
      </c>
      <c r="E219" s="9" t="s">
        <v>2567</v>
      </c>
      <c r="F219" s="7">
        <f>Orders[[#This Row],[OrderDate]]+3</f>
        <v>45307</v>
      </c>
    </row>
    <row r="220" spans="1:6" ht="15.9" x14ac:dyDescent="0.4">
      <c r="A220" t="s">
        <v>1593</v>
      </c>
      <c r="B220" t="s">
        <v>910</v>
      </c>
      <c r="C220" t="s">
        <v>2535</v>
      </c>
      <c r="D220" t="s">
        <v>2548</v>
      </c>
      <c r="E220" s="9" t="s">
        <v>2575</v>
      </c>
      <c r="F220" s="7">
        <f>Orders[[#This Row],[OrderDate]]+3</f>
        <v>45080</v>
      </c>
    </row>
    <row r="221" spans="1:6" x14ac:dyDescent="0.4">
      <c r="A221" t="s">
        <v>1594</v>
      </c>
      <c r="B221" t="s">
        <v>1050</v>
      </c>
      <c r="C221" t="s">
        <v>2535</v>
      </c>
      <c r="D221" t="s">
        <v>2563</v>
      </c>
      <c r="E221" t="s">
        <v>2567</v>
      </c>
      <c r="F221" s="7">
        <f>Orders[[#This Row],[OrderDate]]+3</f>
        <v>45399</v>
      </c>
    </row>
    <row r="222" spans="1:6" ht="15.9" x14ac:dyDescent="0.4">
      <c r="A222" t="s">
        <v>1595</v>
      </c>
      <c r="B222" t="s">
        <v>926</v>
      </c>
      <c r="C222" t="s">
        <v>2535</v>
      </c>
      <c r="D222" t="s">
        <v>2564</v>
      </c>
      <c r="E222" s="9" t="s">
        <v>2567</v>
      </c>
      <c r="F222" s="7">
        <f>Orders[[#This Row],[OrderDate]]+3</f>
        <v>45343</v>
      </c>
    </row>
    <row r="223" spans="1:6" ht="15.9" x14ac:dyDescent="0.4">
      <c r="A223" t="s">
        <v>1596</v>
      </c>
      <c r="B223" t="s">
        <v>816</v>
      </c>
      <c r="C223" t="s">
        <v>2535</v>
      </c>
      <c r="D223" t="s">
        <v>2554</v>
      </c>
      <c r="E223" s="9" t="s">
        <v>2575</v>
      </c>
      <c r="F223" s="7">
        <f>Orders[[#This Row],[OrderDate]]+3</f>
        <v>45371</v>
      </c>
    </row>
    <row r="224" spans="1:6" ht="15.9" x14ac:dyDescent="0.4">
      <c r="A224" t="s">
        <v>1597</v>
      </c>
      <c r="B224" t="s">
        <v>817</v>
      </c>
      <c r="C224" t="s">
        <v>2535</v>
      </c>
      <c r="D224" t="s">
        <v>2555</v>
      </c>
      <c r="E224" s="9" t="s">
        <v>2567</v>
      </c>
      <c r="F224" s="7">
        <f>Orders[[#This Row],[OrderDate]]+3</f>
        <v>45176</v>
      </c>
    </row>
    <row r="225" spans="1:6" ht="15.9" x14ac:dyDescent="0.4">
      <c r="A225" t="s">
        <v>1598</v>
      </c>
      <c r="B225" t="s">
        <v>947</v>
      </c>
      <c r="C225" t="s">
        <v>2535</v>
      </c>
      <c r="D225" t="s">
        <v>2560</v>
      </c>
      <c r="E225" s="9" t="s">
        <v>2567</v>
      </c>
      <c r="F225" s="7">
        <f>Orders[[#This Row],[OrderDate]]+3</f>
        <v>45248</v>
      </c>
    </row>
    <row r="226" spans="1:6" ht="15.9" x14ac:dyDescent="0.4">
      <c r="A226" t="s">
        <v>1599</v>
      </c>
      <c r="B226" t="s">
        <v>869</v>
      </c>
      <c r="C226" t="s">
        <v>2535</v>
      </c>
      <c r="D226" t="s">
        <v>2557</v>
      </c>
      <c r="E226" s="9" t="s">
        <v>2567</v>
      </c>
      <c r="F226" s="7">
        <f>Orders[[#This Row],[OrderDate]]+3</f>
        <v>45137</v>
      </c>
    </row>
    <row r="227" spans="1:6" ht="15.9" x14ac:dyDescent="0.4">
      <c r="A227" t="s">
        <v>1600</v>
      </c>
      <c r="B227" t="s">
        <v>849</v>
      </c>
      <c r="C227" t="s">
        <v>2535</v>
      </c>
      <c r="D227" t="s">
        <v>2562</v>
      </c>
      <c r="E227" s="9" t="s">
        <v>2567</v>
      </c>
      <c r="F227" s="7">
        <f>Orders[[#This Row],[OrderDate]]+3</f>
        <v>45305</v>
      </c>
    </row>
    <row r="228" spans="1:6" ht="15.9" x14ac:dyDescent="0.4">
      <c r="A228" t="s">
        <v>1601</v>
      </c>
      <c r="B228" t="s">
        <v>968</v>
      </c>
      <c r="C228" t="s">
        <v>2535</v>
      </c>
      <c r="D228" t="s">
        <v>2556</v>
      </c>
      <c r="E228" s="9" t="s">
        <v>2567</v>
      </c>
      <c r="F228" s="7">
        <f>Orders[[#This Row],[OrderDate]]+3</f>
        <v>45082</v>
      </c>
    </row>
    <row r="229" spans="1:6" ht="15.9" x14ac:dyDescent="0.4">
      <c r="A229" t="s">
        <v>1602</v>
      </c>
      <c r="B229" t="s">
        <v>848</v>
      </c>
      <c r="C229" t="s">
        <v>2535</v>
      </c>
      <c r="D229" t="s">
        <v>2561</v>
      </c>
      <c r="E229" s="9" t="s">
        <v>2587</v>
      </c>
      <c r="F229" s="7">
        <f>Orders[[#This Row],[OrderDate]]+3</f>
        <v>45372</v>
      </c>
    </row>
    <row r="230" spans="1:6" ht="15.9" x14ac:dyDescent="0.4">
      <c r="A230" t="s">
        <v>1603</v>
      </c>
      <c r="B230" t="s">
        <v>950</v>
      </c>
      <c r="C230" t="s">
        <v>2535</v>
      </c>
      <c r="D230" t="s">
        <v>2563</v>
      </c>
      <c r="E230" s="9" t="s">
        <v>2567</v>
      </c>
      <c r="F230" s="7">
        <f>Orders[[#This Row],[OrderDate]]+3</f>
        <v>45280</v>
      </c>
    </row>
    <row r="231" spans="1:6" ht="15.9" x14ac:dyDescent="0.4">
      <c r="A231" t="s">
        <v>1604</v>
      </c>
      <c r="B231" t="s">
        <v>913</v>
      </c>
      <c r="C231" t="s">
        <v>2535</v>
      </c>
      <c r="D231" t="s">
        <v>2551</v>
      </c>
      <c r="E231" s="9" t="s">
        <v>2567</v>
      </c>
      <c r="F231" s="7">
        <f>Orders[[#This Row],[OrderDate]]+3</f>
        <v>45399</v>
      </c>
    </row>
    <row r="232" spans="1:6" ht="15.9" x14ac:dyDescent="0.4">
      <c r="A232" t="s">
        <v>1605</v>
      </c>
      <c r="B232" t="s">
        <v>834</v>
      </c>
      <c r="C232" t="s">
        <v>2535</v>
      </c>
      <c r="D232" t="s">
        <v>2547</v>
      </c>
      <c r="E232" s="9" t="s">
        <v>2567</v>
      </c>
      <c r="F232" s="7">
        <f>Orders[[#This Row],[OrderDate]]+3</f>
        <v>45343</v>
      </c>
    </row>
    <row r="233" spans="1:6" x14ac:dyDescent="0.4">
      <c r="A233" t="s">
        <v>1606</v>
      </c>
      <c r="B233" t="s">
        <v>1046</v>
      </c>
      <c r="C233" t="s">
        <v>2535</v>
      </c>
      <c r="D233" t="s">
        <v>2559</v>
      </c>
      <c r="E233" t="s">
        <v>2567</v>
      </c>
      <c r="F233" s="7">
        <f>Orders[[#This Row],[OrderDate]]+3</f>
        <v>45371</v>
      </c>
    </row>
    <row r="234" spans="1:6" ht="15.9" x14ac:dyDescent="0.4">
      <c r="A234" t="s">
        <v>1607</v>
      </c>
      <c r="B234" t="s">
        <v>877</v>
      </c>
      <c r="C234" t="s">
        <v>2535</v>
      </c>
      <c r="D234" t="s">
        <v>2565</v>
      </c>
      <c r="E234" s="9" t="s">
        <v>2574</v>
      </c>
      <c r="F234" s="7">
        <f>Orders[[#This Row],[OrderDate]]+3</f>
        <v>45176</v>
      </c>
    </row>
    <row r="235" spans="1:6" ht="15.9" x14ac:dyDescent="0.4">
      <c r="A235" t="s">
        <v>1608</v>
      </c>
      <c r="B235" t="s">
        <v>944</v>
      </c>
      <c r="C235" t="s">
        <v>2535</v>
      </c>
      <c r="D235" t="s">
        <v>2557</v>
      </c>
      <c r="E235" s="9" t="s">
        <v>2567</v>
      </c>
      <c r="F235" s="7">
        <f>Orders[[#This Row],[OrderDate]]+3</f>
        <v>45248</v>
      </c>
    </row>
    <row r="236" spans="1:6" ht="15.9" x14ac:dyDescent="0.4">
      <c r="A236" t="s">
        <v>1609</v>
      </c>
      <c r="B236" t="s">
        <v>900</v>
      </c>
      <c r="C236" t="s">
        <v>2535</v>
      </c>
      <c r="D236" t="s">
        <v>2563</v>
      </c>
      <c r="E236" s="9" t="s">
        <v>2567</v>
      </c>
      <c r="F236" s="7">
        <f>Orders[[#This Row],[OrderDate]]+3</f>
        <v>45137</v>
      </c>
    </row>
    <row r="237" spans="1:6" ht="15.9" x14ac:dyDescent="0.4">
      <c r="A237" t="s">
        <v>1610</v>
      </c>
      <c r="B237" t="s">
        <v>841</v>
      </c>
      <c r="C237" t="s">
        <v>2535</v>
      </c>
      <c r="D237" t="s">
        <v>2554</v>
      </c>
      <c r="E237" s="9" t="s">
        <v>2584</v>
      </c>
      <c r="F237" s="7">
        <f>Orders[[#This Row],[OrderDate]]+3</f>
        <v>45305</v>
      </c>
    </row>
    <row r="238" spans="1:6" ht="15.9" x14ac:dyDescent="0.4">
      <c r="A238" t="s">
        <v>1611</v>
      </c>
      <c r="B238" t="s">
        <v>938</v>
      </c>
      <c r="C238" t="s">
        <v>2535</v>
      </c>
      <c r="D238" t="s">
        <v>2551</v>
      </c>
      <c r="E238" s="9" t="s">
        <v>2567</v>
      </c>
      <c r="F238" s="7">
        <f>Orders[[#This Row],[OrderDate]]+3</f>
        <v>45082</v>
      </c>
    </row>
    <row r="239" spans="1:6" ht="15.9" x14ac:dyDescent="0.4">
      <c r="A239" t="s">
        <v>1612</v>
      </c>
      <c r="B239" t="s">
        <v>868</v>
      </c>
      <c r="C239" t="s">
        <v>2535</v>
      </c>
      <c r="D239" t="s">
        <v>2556</v>
      </c>
      <c r="E239" s="9" t="s">
        <v>2567</v>
      </c>
      <c r="F239" s="7">
        <f>Orders[[#This Row],[OrderDate]]+3</f>
        <v>45372</v>
      </c>
    </row>
    <row r="240" spans="1:6" ht="15.9" x14ac:dyDescent="0.4">
      <c r="A240" t="s">
        <v>1613</v>
      </c>
      <c r="B240" t="s">
        <v>825</v>
      </c>
      <c r="C240" t="s">
        <v>2535</v>
      </c>
      <c r="D240" t="s">
        <v>2563</v>
      </c>
      <c r="E240" s="9" t="s">
        <v>2567</v>
      </c>
      <c r="F240" s="7">
        <f>Orders[[#This Row],[OrderDate]]+3</f>
        <v>45280</v>
      </c>
    </row>
    <row r="241" spans="1:6" ht="15.9" x14ac:dyDescent="0.4">
      <c r="A241" t="s">
        <v>1614</v>
      </c>
      <c r="B241" t="s">
        <v>985</v>
      </c>
      <c r="C241" t="s">
        <v>2535</v>
      </c>
      <c r="D241" t="s">
        <v>2548</v>
      </c>
      <c r="E241" s="9" t="s">
        <v>2567</v>
      </c>
      <c r="F241" s="7">
        <f>Orders[[#This Row],[OrderDate]]+3</f>
        <v>45332</v>
      </c>
    </row>
    <row r="242" spans="1:6" ht="15.9" x14ac:dyDescent="0.4">
      <c r="A242" t="s">
        <v>1615</v>
      </c>
      <c r="B242" t="s">
        <v>893</v>
      </c>
      <c r="C242" t="s">
        <v>2535</v>
      </c>
      <c r="D242" t="s">
        <v>2556</v>
      </c>
      <c r="E242" s="9" t="s">
        <v>2567</v>
      </c>
      <c r="F242" s="7">
        <f>Orders[[#This Row],[OrderDate]]+3</f>
        <v>45168</v>
      </c>
    </row>
    <row r="243" spans="1:6" ht="15.9" x14ac:dyDescent="0.4">
      <c r="A243" t="s">
        <v>1616</v>
      </c>
      <c r="B243" t="s">
        <v>971</v>
      </c>
      <c r="C243" t="s">
        <v>2535</v>
      </c>
      <c r="D243" t="s">
        <v>2559</v>
      </c>
      <c r="E243" s="9" t="s">
        <v>2572</v>
      </c>
      <c r="F243" s="7">
        <f>Orders[[#This Row],[OrderDate]]+3</f>
        <v>45409</v>
      </c>
    </row>
    <row r="244" spans="1:6" ht="15.9" x14ac:dyDescent="0.4">
      <c r="A244" t="s">
        <v>1617</v>
      </c>
      <c r="B244" t="s">
        <v>884</v>
      </c>
      <c r="C244" t="s">
        <v>2535</v>
      </c>
      <c r="D244" t="s">
        <v>2547</v>
      </c>
      <c r="E244" s="9" t="s">
        <v>2589</v>
      </c>
      <c r="F244" s="7">
        <f>Orders[[#This Row],[OrderDate]]+3</f>
        <v>45054</v>
      </c>
    </row>
    <row r="245" spans="1:6" ht="15.9" x14ac:dyDescent="0.4">
      <c r="A245" t="s">
        <v>1618</v>
      </c>
      <c r="B245" t="s">
        <v>805</v>
      </c>
      <c r="C245" t="s">
        <v>2535</v>
      </c>
      <c r="D245" t="s">
        <v>2543</v>
      </c>
      <c r="E245" s="9" t="s">
        <v>2567</v>
      </c>
      <c r="F245" s="7">
        <f>Orders[[#This Row],[OrderDate]]+3</f>
        <v>45185</v>
      </c>
    </row>
    <row r="246" spans="1:6" ht="15.9" x14ac:dyDescent="0.4">
      <c r="A246" t="s">
        <v>1619</v>
      </c>
      <c r="B246" t="s">
        <v>821</v>
      </c>
      <c r="C246" t="s">
        <v>2535</v>
      </c>
      <c r="D246" t="s">
        <v>2559</v>
      </c>
      <c r="E246" s="9" t="s">
        <v>2577</v>
      </c>
      <c r="F246" s="7">
        <f>Orders[[#This Row],[OrderDate]]+3</f>
        <v>45242</v>
      </c>
    </row>
    <row r="247" spans="1:6" ht="15.9" x14ac:dyDescent="0.4">
      <c r="A247" t="s">
        <v>1620</v>
      </c>
      <c r="B247" t="s">
        <v>942</v>
      </c>
      <c r="C247" t="s">
        <v>2535</v>
      </c>
      <c r="D247" t="s">
        <v>2555</v>
      </c>
      <c r="E247" s="9" t="s">
        <v>2567</v>
      </c>
      <c r="F247" s="7">
        <f>Orders[[#This Row],[OrderDate]]+3</f>
        <v>45300</v>
      </c>
    </row>
    <row r="248" spans="1:6" ht="15.9" x14ac:dyDescent="0.4">
      <c r="A248" t="s">
        <v>1621</v>
      </c>
      <c r="B248" t="s">
        <v>1023</v>
      </c>
      <c r="C248" t="s">
        <v>2535</v>
      </c>
      <c r="D248" t="s">
        <v>2561</v>
      </c>
      <c r="E248" s="9" t="s">
        <v>2567</v>
      </c>
      <c r="F248" s="7">
        <f>Orders[[#This Row],[OrderDate]]+3</f>
        <v>45139</v>
      </c>
    </row>
    <row r="249" spans="1:6" ht="15.9" x14ac:dyDescent="0.4">
      <c r="A249" t="s">
        <v>1622</v>
      </c>
      <c r="B249" t="s">
        <v>966</v>
      </c>
      <c r="C249" t="s">
        <v>2535</v>
      </c>
      <c r="D249" t="s">
        <v>2554</v>
      </c>
      <c r="E249" s="9" t="s">
        <v>2567</v>
      </c>
      <c r="F249" s="7">
        <f>Orders[[#This Row],[OrderDate]]+3</f>
        <v>45362</v>
      </c>
    </row>
    <row r="250" spans="1:6" ht="15.9" x14ac:dyDescent="0.4">
      <c r="A250" t="s">
        <v>1623</v>
      </c>
      <c r="B250" t="s">
        <v>905</v>
      </c>
      <c r="C250" t="s">
        <v>2535</v>
      </c>
      <c r="D250" t="s">
        <v>2544</v>
      </c>
      <c r="E250" s="9" t="s">
        <v>2567</v>
      </c>
      <c r="F250" s="7">
        <f>Orders[[#This Row],[OrderDate]]+3</f>
        <v>45351</v>
      </c>
    </row>
    <row r="251" spans="1:6" ht="15.9" x14ac:dyDescent="0.4">
      <c r="A251" t="s">
        <v>1624</v>
      </c>
      <c r="B251" t="s">
        <v>859</v>
      </c>
      <c r="C251" t="s">
        <v>2535</v>
      </c>
      <c r="D251" t="s">
        <v>2547</v>
      </c>
      <c r="E251" s="9" t="s">
        <v>2567</v>
      </c>
      <c r="F251" s="7">
        <f>Orders[[#This Row],[OrderDate]]+3</f>
        <v>45269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FB06-778C-42B4-AB6C-3268F5879B66}">
  <dimension ref="A1:D251"/>
  <sheetViews>
    <sheetView workbookViewId="0">
      <selection activeCell="I4" sqref="I4"/>
    </sheetView>
  </sheetViews>
  <sheetFormatPr defaultRowHeight="14.6" x14ac:dyDescent="0.4"/>
  <cols>
    <col min="3" max="3" width="12.15234375" customWidth="1"/>
    <col min="4" max="4" width="20.53515625" bestFit="1" customWidth="1"/>
    <col min="6" max="6" width="17" bestFit="1" customWidth="1"/>
  </cols>
  <sheetData>
    <row r="1" spans="1:4" x14ac:dyDescent="0.4">
      <c r="A1" t="s">
        <v>28</v>
      </c>
      <c r="B1" t="s">
        <v>5</v>
      </c>
      <c r="C1" t="s">
        <v>29</v>
      </c>
      <c r="D1" t="s">
        <v>30</v>
      </c>
    </row>
    <row r="2" spans="1:4" x14ac:dyDescent="0.4">
      <c r="A2" t="s">
        <v>1627</v>
      </c>
      <c r="B2" t="s">
        <v>803</v>
      </c>
      <c r="C2" t="s">
        <v>1875</v>
      </c>
      <c r="D2" s="3">
        <v>4539482119834450</v>
      </c>
    </row>
    <row r="3" spans="1:4" x14ac:dyDescent="0.4">
      <c r="A3" t="s">
        <v>1628</v>
      </c>
      <c r="B3" t="s">
        <v>1044</v>
      </c>
      <c r="C3" t="s">
        <v>1876</v>
      </c>
      <c r="D3" s="3">
        <v>5213770118239010</v>
      </c>
    </row>
    <row r="4" spans="1:4" x14ac:dyDescent="0.4">
      <c r="A4" t="s">
        <v>1629</v>
      </c>
      <c r="B4" t="s">
        <v>1030</v>
      </c>
      <c r="C4" t="s">
        <v>1876</v>
      </c>
      <c r="D4" s="3">
        <v>4532908466211700</v>
      </c>
    </row>
    <row r="5" spans="1:4" x14ac:dyDescent="0.4">
      <c r="A5" t="s">
        <v>1630</v>
      </c>
      <c r="B5" t="s">
        <v>942</v>
      </c>
      <c r="C5" t="s">
        <v>1875</v>
      </c>
      <c r="D5" s="3">
        <v>4716337200493420</v>
      </c>
    </row>
    <row r="6" spans="1:4" x14ac:dyDescent="0.4">
      <c r="A6" t="s">
        <v>1631</v>
      </c>
      <c r="B6" t="s">
        <v>1042</v>
      </c>
      <c r="C6" t="s">
        <v>1875</v>
      </c>
      <c r="D6" s="3">
        <v>5106302149832210</v>
      </c>
    </row>
    <row r="7" spans="1:4" x14ac:dyDescent="0.4">
      <c r="A7" t="s">
        <v>1632</v>
      </c>
      <c r="B7" t="s">
        <v>974</v>
      </c>
      <c r="C7" t="s">
        <v>1875</v>
      </c>
      <c r="D7" s="3">
        <v>4929340183458910</v>
      </c>
    </row>
    <row r="8" spans="1:4" x14ac:dyDescent="0.4">
      <c r="A8" t="s">
        <v>1633</v>
      </c>
      <c r="B8" t="s">
        <v>1041</v>
      </c>
      <c r="C8" t="s">
        <v>1876</v>
      </c>
      <c r="D8" s="3">
        <v>5500125837101990</v>
      </c>
    </row>
    <row r="9" spans="1:4" x14ac:dyDescent="0.4">
      <c r="A9" t="s">
        <v>1634</v>
      </c>
      <c r="B9" t="s">
        <v>959</v>
      </c>
      <c r="C9" t="s">
        <v>1875</v>
      </c>
      <c r="D9" s="3">
        <v>4485098722134440</v>
      </c>
    </row>
    <row r="10" spans="1:4" x14ac:dyDescent="0.4">
      <c r="A10" t="s">
        <v>1635</v>
      </c>
      <c r="B10" t="s">
        <v>917</v>
      </c>
      <c r="C10" t="s">
        <v>1876</v>
      </c>
      <c r="D10" s="3">
        <v>4531878939120240</v>
      </c>
    </row>
    <row r="11" spans="1:4" x14ac:dyDescent="0.4">
      <c r="A11" t="s">
        <v>1636</v>
      </c>
      <c r="B11" t="s">
        <v>929</v>
      </c>
      <c r="C11" t="s">
        <v>1875</v>
      </c>
      <c r="D11" s="3">
        <v>4728114001987260</v>
      </c>
    </row>
    <row r="12" spans="1:4" x14ac:dyDescent="0.4">
      <c r="A12" t="s">
        <v>1637</v>
      </c>
      <c r="B12" t="s">
        <v>1036</v>
      </c>
      <c r="C12" t="s">
        <v>1875</v>
      </c>
      <c r="D12" s="3">
        <v>4539920840216740</v>
      </c>
    </row>
    <row r="13" spans="1:4" x14ac:dyDescent="0.4">
      <c r="A13" t="s">
        <v>1638</v>
      </c>
      <c r="B13" t="s">
        <v>863</v>
      </c>
      <c r="C13" t="s">
        <v>1875</v>
      </c>
      <c r="D13" s="3">
        <v>5211546880327190</v>
      </c>
    </row>
    <row r="14" spans="1:4" x14ac:dyDescent="0.4">
      <c r="A14" t="s">
        <v>1639</v>
      </c>
      <c r="B14" t="s">
        <v>889</v>
      </c>
      <c r="C14" t="s">
        <v>1876</v>
      </c>
      <c r="D14" s="3">
        <v>4922345812132340</v>
      </c>
    </row>
    <row r="15" spans="1:4" x14ac:dyDescent="0.4">
      <c r="A15" t="s">
        <v>1640</v>
      </c>
      <c r="B15" t="s">
        <v>806</v>
      </c>
      <c r="C15" t="s">
        <v>1876</v>
      </c>
      <c r="D15" s="3">
        <v>4716343291236870</v>
      </c>
    </row>
    <row r="16" spans="1:4" x14ac:dyDescent="0.4">
      <c r="A16" t="s">
        <v>1641</v>
      </c>
      <c r="B16" t="s">
        <v>879</v>
      </c>
      <c r="C16" t="s">
        <v>1875</v>
      </c>
      <c r="D16" s="3">
        <v>5102281954101190</v>
      </c>
    </row>
    <row r="17" spans="1:4" x14ac:dyDescent="0.4">
      <c r="A17" t="s">
        <v>1642</v>
      </c>
      <c r="B17" t="s">
        <v>915</v>
      </c>
      <c r="C17" t="s">
        <v>1876</v>
      </c>
      <c r="D17" s="3">
        <v>4533975219542460</v>
      </c>
    </row>
    <row r="18" spans="1:4" x14ac:dyDescent="0.4">
      <c r="A18" t="s">
        <v>1643</v>
      </c>
      <c r="B18" t="s">
        <v>821</v>
      </c>
      <c r="C18" t="s">
        <v>1876</v>
      </c>
      <c r="D18" s="3">
        <v>4924238751207350</v>
      </c>
    </row>
    <row r="19" spans="1:4" x14ac:dyDescent="0.4">
      <c r="A19" t="s">
        <v>1644</v>
      </c>
      <c r="B19" t="s">
        <v>872</v>
      </c>
      <c r="C19" t="s">
        <v>1875</v>
      </c>
      <c r="D19" s="3">
        <v>5401221539327210</v>
      </c>
    </row>
    <row r="20" spans="1:4" x14ac:dyDescent="0.4">
      <c r="A20" t="s">
        <v>1645</v>
      </c>
      <c r="B20" t="s">
        <v>996</v>
      </c>
      <c r="C20" t="s">
        <v>1875</v>
      </c>
      <c r="D20" s="3">
        <v>4486197483125790</v>
      </c>
    </row>
    <row r="21" spans="1:4" x14ac:dyDescent="0.4">
      <c r="A21" t="s">
        <v>1646</v>
      </c>
      <c r="B21" t="s">
        <v>972</v>
      </c>
      <c r="C21" t="s">
        <v>1876</v>
      </c>
      <c r="D21" s="3">
        <v>4539085348123070</v>
      </c>
    </row>
    <row r="22" spans="1:4" x14ac:dyDescent="0.4">
      <c r="A22" t="s">
        <v>1647</v>
      </c>
      <c r="B22" t="s">
        <v>815</v>
      </c>
      <c r="C22" t="s">
        <v>1875</v>
      </c>
      <c r="D22" s="3">
        <v>5213002165744920</v>
      </c>
    </row>
    <row r="23" spans="1:4" x14ac:dyDescent="0.4">
      <c r="A23" t="s">
        <v>1648</v>
      </c>
      <c r="B23" t="s">
        <v>1043</v>
      </c>
      <c r="C23" t="s">
        <v>1875</v>
      </c>
      <c r="D23" s="3">
        <v>4920349121036840</v>
      </c>
    </row>
    <row r="24" spans="1:4" x14ac:dyDescent="0.4">
      <c r="A24" t="s">
        <v>1649</v>
      </c>
      <c r="B24" t="s">
        <v>1046</v>
      </c>
      <c r="C24" t="s">
        <v>1876</v>
      </c>
      <c r="D24" s="3">
        <v>4716210957837940</v>
      </c>
    </row>
    <row r="25" spans="1:4" x14ac:dyDescent="0.4">
      <c r="A25" t="s">
        <v>1650</v>
      </c>
      <c r="B25" t="s">
        <v>864</v>
      </c>
      <c r="C25" t="s">
        <v>1876</v>
      </c>
      <c r="D25" s="3">
        <v>5105963828470010</v>
      </c>
    </row>
    <row r="26" spans="1:4" x14ac:dyDescent="0.4">
      <c r="A26" t="s">
        <v>1651</v>
      </c>
      <c r="B26" t="s">
        <v>890</v>
      </c>
      <c r="C26" t="s">
        <v>1875</v>
      </c>
      <c r="D26" s="3">
        <v>4538402185733200</v>
      </c>
    </row>
    <row r="27" spans="1:4" x14ac:dyDescent="0.4">
      <c r="A27" t="s">
        <v>1652</v>
      </c>
      <c r="B27" t="s">
        <v>1003</v>
      </c>
      <c r="C27" t="s">
        <v>1875</v>
      </c>
      <c r="D27" s="3">
        <v>4921614560313020</v>
      </c>
    </row>
    <row r="28" spans="1:4" x14ac:dyDescent="0.4">
      <c r="A28" t="s">
        <v>1653</v>
      </c>
      <c r="B28" t="s">
        <v>1032</v>
      </c>
      <c r="C28" t="s">
        <v>1875</v>
      </c>
      <c r="D28" s="3">
        <v>5402194728566130</v>
      </c>
    </row>
    <row r="29" spans="1:4" x14ac:dyDescent="0.4">
      <c r="A29" t="s">
        <v>1654</v>
      </c>
      <c r="B29" t="s">
        <v>874</v>
      </c>
      <c r="C29" t="s">
        <v>1876</v>
      </c>
      <c r="D29" s="3">
        <v>4485384061215730</v>
      </c>
    </row>
    <row r="30" spans="1:4" x14ac:dyDescent="0.4">
      <c r="A30" t="s">
        <v>1655</v>
      </c>
      <c r="B30" t="s">
        <v>897</v>
      </c>
      <c r="C30" t="s">
        <v>1875</v>
      </c>
      <c r="D30" s="3">
        <v>4533204864370920</v>
      </c>
    </row>
    <row r="31" spans="1:4" x14ac:dyDescent="0.4">
      <c r="A31" t="s">
        <v>1656</v>
      </c>
      <c r="B31" t="s">
        <v>809</v>
      </c>
      <c r="C31" t="s">
        <v>1875</v>
      </c>
      <c r="D31" s="3">
        <v>5214672945621480</v>
      </c>
    </row>
    <row r="32" spans="1:4" x14ac:dyDescent="0.4">
      <c r="A32" t="s">
        <v>1657</v>
      </c>
      <c r="B32" t="s">
        <v>997</v>
      </c>
      <c r="C32" t="s">
        <v>1876</v>
      </c>
      <c r="D32" s="3">
        <v>4923084587926250</v>
      </c>
    </row>
    <row r="33" spans="1:4" x14ac:dyDescent="0.4">
      <c r="A33" t="s">
        <v>1658</v>
      </c>
      <c r="B33" t="s">
        <v>1039</v>
      </c>
      <c r="C33" t="s">
        <v>1875</v>
      </c>
      <c r="D33" s="3">
        <v>4715312045719820</v>
      </c>
    </row>
    <row r="34" spans="1:4" x14ac:dyDescent="0.4">
      <c r="A34" t="s">
        <v>1659</v>
      </c>
      <c r="B34" t="s">
        <v>984</v>
      </c>
      <c r="C34" t="s">
        <v>1875</v>
      </c>
      <c r="D34" s="3">
        <v>5106897301457200</v>
      </c>
    </row>
    <row r="35" spans="1:4" x14ac:dyDescent="0.4">
      <c r="A35" t="s">
        <v>1660</v>
      </c>
      <c r="B35" t="s">
        <v>898</v>
      </c>
      <c r="C35" t="s">
        <v>1875</v>
      </c>
      <c r="D35" s="3">
        <v>4532089472629310</v>
      </c>
    </row>
    <row r="36" spans="1:4" x14ac:dyDescent="0.4">
      <c r="A36" t="s">
        <v>1661</v>
      </c>
      <c r="B36" t="s">
        <v>1017</v>
      </c>
      <c r="C36" t="s">
        <v>1876</v>
      </c>
      <c r="D36" s="3">
        <v>4924181590763430</v>
      </c>
    </row>
    <row r="37" spans="1:4" x14ac:dyDescent="0.4">
      <c r="A37" t="s">
        <v>1626</v>
      </c>
      <c r="B37" t="s">
        <v>931</v>
      </c>
      <c r="C37" t="s">
        <v>1875</v>
      </c>
      <c r="D37" s="3">
        <v>5401285041132050</v>
      </c>
    </row>
    <row r="38" spans="1:4" x14ac:dyDescent="0.4">
      <c r="A38" t="s">
        <v>1662</v>
      </c>
      <c r="B38" t="s">
        <v>1050</v>
      </c>
      <c r="C38" t="s">
        <v>1876</v>
      </c>
      <c r="D38" s="3">
        <v>4486153045896820</v>
      </c>
    </row>
    <row r="39" spans="1:4" x14ac:dyDescent="0.4">
      <c r="A39" t="s">
        <v>1663</v>
      </c>
      <c r="B39" t="s">
        <v>1028</v>
      </c>
      <c r="C39" t="s">
        <v>1876</v>
      </c>
      <c r="D39" s="3">
        <v>4539087298164320</v>
      </c>
    </row>
    <row r="40" spans="1:4" x14ac:dyDescent="0.4">
      <c r="A40" t="s">
        <v>1664</v>
      </c>
      <c r="B40" t="s">
        <v>1002</v>
      </c>
      <c r="C40" t="s">
        <v>1875</v>
      </c>
      <c r="D40" s="3">
        <v>5210320854620940</v>
      </c>
    </row>
    <row r="41" spans="1:4" x14ac:dyDescent="0.4">
      <c r="A41" t="s">
        <v>1665</v>
      </c>
      <c r="B41" t="s">
        <v>1052</v>
      </c>
      <c r="C41" t="s">
        <v>1876</v>
      </c>
      <c r="D41" s="3">
        <v>4921579413040150</v>
      </c>
    </row>
    <row r="42" spans="1:4" x14ac:dyDescent="0.4">
      <c r="A42" t="s">
        <v>1666</v>
      </c>
      <c r="B42" t="s">
        <v>853</v>
      </c>
      <c r="C42" t="s">
        <v>1875</v>
      </c>
      <c r="D42" s="3">
        <v>4712831429745080</v>
      </c>
    </row>
    <row r="43" spans="1:4" x14ac:dyDescent="0.4">
      <c r="A43" t="s">
        <v>1667</v>
      </c>
      <c r="B43" t="s">
        <v>887</v>
      </c>
      <c r="C43" t="s">
        <v>1876</v>
      </c>
      <c r="D43" s="3">
        <v>5102431786210920</v>
      </c>
    </row>
    <row r="44" spans="1:4" x14ac:dyDescent="0.4">
      <c r="A44" t="s">
        <v>1668</v>
      </c>
      <c r="B44" t="s">
        <v>1018</v>
      </c>
      <c r="C44" t="s">
        <v>1875</v>
      </c>
      <c r="D44" s="3">
        <v>4538971263845770</v>
      </c>
    </row>
    <row r="45" spans="1:4" x14ac:dyDescent="0.4">
      <c r="A45" t="s">
        <v>1669</v>
      </c>
      <c r="B45" t="s">
        <v>963</v>
      </c>
      <c r="C45" t="s">
        <v>1876</v>
      </c>
      <c r="D45" s="3">
        <v>4924695328413960</v>
      </c>
    </row>
    <row r="46" spans="1:4" x14ac:dyDescent="0.4">
      <c r="A46" t="s">
        <v>1670</v>
      </c>
      <c r="B46" t="s">
        <v>849</v>
      </c>
      <c r="C46" t="s">
        <v>1875</v>
      </c>
      <c r="D46" s="3">
        <v>5401370499121860</v>
      </c>
    </row>
    <row r="47" spans="1:4" x14ac:dyDescent="0.4">
      <c r="A47" t="s">
        <v>1671</v>
      </c>
      <c r="B47" t="s">
        <v>861</v>
      </c>
      <c r="C47" t="s">
        <v>1876</v>
      </c>
      <c r="D47" s="3">
        <v>4485137460215940</v>
      </c>
    </row>
    <row r="48" spans="1:4" x14ac:dyDescent="0.4">
      <c r="A48" t="s">
        <v>1672</v>
      </c>
      <c r="B48" t="s">
        <v>1021</v>
      </c>
      <c r="C48" t="s">
        <v>1876</v>
      </c>
      <c r="D48" s="3">
        <v>4539002188345600</v>
      </c>
    </row>
    <row r="49" spans="1:4" x14ac:dyDescent="0.4">
      <c r="A49" t="s">
        <v>1673</v>
      </c>
      <c r="B49" t="s">
        <v>1013</v>
      </c>
      <c r="C49" t="s">
        <v>1875</v>
      </c>
      <c r="D49" s="3">
        <v>5212491573721040</v>
      </c>
    </row>
    <row r="50" spans="1:4" x14ac:dyDescent="0.4">
      <c r="A50" t="s">
        <v>1674</v>
      </c>
      <c r="B50" t="s">
        <v>878</v>
      </c>
      <c r="C50" t="s">
        <v>1875</v>
      </c>
      <c r="D50" s="3">
        <v>4920576418371240</v>
      </c>
    </row>
    <row r="51" spans="1:4" x14ac:dyDescent="0.4">
      <c r="A51" t="s">
        <v>1625</v>
      </c>
      <c r="B51" t="s">
        <v>924</v>
      </c>
      <c r="C51" t="s">
        <v>1875</v>
      </c>
      <c r="D51" s="3">
        <v>4716890105423740</v>
      </c>
    </row>
    <row r="52" spans="1:4" x14ac:dyDescent="0.4">
      <c r="A52" t="s">
        <v>1675</v>
      </c>
      <c r="B52" t="s">
        <v>1040</v>
      </c>
      <c r="C52" t="s">
        <v>1876</v>
      </c>
      <c r="D52" s="3">
        <v>5105642909723810</v>
      </c>
    </row>
    <row r="53" spans="1:4" x14ac:dyDescent="0.4">
      <c r="A53" t="s">
        <v>1676</v>
      </c>
      <c r="B53" t="s">
        <v>1012</v>
      </c>
      <c r="C53" t="s">
        <v>1876</v>
      </c>
      <c r="D53" s="3">
        <v>4532874931528700</v>
      </c>
    </row>
    <row r="54" spans="1:4" x14ac:dyDescent="0.4">
      <c r="A54" t="s">
        <v>1677</v>
      </c>
      <c r="B54" t="s">
        <v>850</v>
      </c>
      <c r="C54" t="s">
        <v>1875</v>
      </c>
      <c r="D54" s="3">
        <v>4924761094523780</v>
      </c>
    </row>
    <row r="55" spans="1:4" x14ac:dyDescent="0.4">
      <c r="A55" t="s">
        <v>1678</v>
      </c>
      <c r="B55" t="s">
        <v>957</v>
      </c>
      <c r="C55" t="s">
        <v>1876</v>
      </c>
      <c r="D55" s="3">
        <v>5401390772020940</v>
      </c>
    </row>
    <row r="56" spans="1:4" x14ac:dyDescent="0.4">
      <c r="A56" t="s">
        <v>1679</v>
      </c>
      <c r="B56" t="s">
        <v>1026</v>
      </c>
      <c r="C56" t="s">
        <v>1875</v>
      </c>
      <c r="D56" s="3">
        <v>4486202167541200</v>
      </c>
    </row>
    <row r="57" spans="1:4" x14ac:dyDescent="0.4">
      <c r="A57" t="s">
        <v>1680</v>
      </c>
      <c r="B57" t="s">
        <v>949</v>
      </c>
      <c r="C57" t="s">
        <v>1875</v>
      </c>
      <c r="D57" s="3">
        <v>4539587193104630</v>
      </c>
    </row>
    <row r="58" spans="1:4" x14ac:dyDescent="0.4">
      <c r="A58" t="s">
        <v>1681</v>
      </c>
      <c r="B58" t="s">
        <v>873</v>
      </c>
      <c r="C58" t="s">
        <v>1875</v>
      </c>
      <c r="D58" s="3">
        <v>5213193204178230</v>
      </c>
    </row>
    <row r="59" spans="1:4" x14ac:dyDescent="0.4">
      <c r="A59" t="s">
        <v>1682</v>
      </c>
      <c r="B59" t="s">
        <v>945</v>
      </c>
      <c r="C59" t="s">
        <v>1875</v>
      </c>
      <c r="D59" s="3">
        <v>4923804529167920</v>
      </c>
    </row>
    <row r="60" spans="1:4" x14ac:dyDescent="0.4">
      <c r="A60" t="s">
        <v>1683</v>
      </c>
      <c r="B60" t="s">
        <v>816</v>
      </c>
      <c r="C60" t="s">
        <v>1876</v>
      </c>
      <c r="D60" s="3">
        <v>4716129852341760</v>
      </c>
    </row>
    <row r="61" spans="1:4" x14ac:dyDescent="0.4">
      <c r="A61" t="s">
        <v>1684</v>
      </c>
      <c r="B61" t="s">
        <v>858</v>
      </c>
      <c r="C61" t="s">
        <v>1876</v>
      </c>
      <c r="D61" s="3">
        <v>5105382971246370</v>
      </c>
    </row>
    <row r="62" spans="1:4" x14ac:dyDescent="0.4">
      <c r="A62" t="s">
        <v>1685</v>
      </c>
      <c r="B62" t="s">
        <v>845</v>
      </c>
      <c r="C62" t="s">
        <v>1876</v>
      </c>
      <c r="D62" s="3">
        <v>4532410867412200</v>
      </c>
    </row>
    <row r="63" spans="1:4" x14ac:dyDescent="0.4">
      <c r="A63" t="s">
        <v>1686</v>
      </c>
      <c r="B63" t="s">
        <v>939</v>
      </c>
      <c r="C63" t="s">
        <v>1875</v>
      </c>
      <c r="D63" s="3">
        <v>4924763156498520</v>
      </c>
    </row>
    <row r="64" spans="1:4" x14ac:dyDescent="0.4">
      <c r="A64" t="s">
        <v>1687</v>
      </c>
      <c r="B64" t="s">
        <v>854</v>
      </c>
      <c r="C64" t="s">
        <v>1875</v>
      </c>
      <c r="D64" s="3">
        <v>5401351214837090</v>
      </c>
    </row>
    <row r="65" spans="1:4" x14ac:dyDescent="0.4">
      <c r="A65" t="s">
        <v>1688</v>
      </c>
      <c r="B65" t="s">
        <v>817</v>
      </c>
      <c r="C65" t="s">
        <v>1876</v>
      </c>
      <c r="D65" s="3">
        <v>4486279013634020</v>
      </c>
    </row>
    <row r="66" spans="1:4" x14ac:dyDescent="0.4">
      <c r="A66" t="s">
        <v>1689</v>
      </c>
      <c r="B66" t="s">
        <v>1038</v>
      </c>
      <c r="C66" t="s">
        <v>1876</v>
      </c>
      <c r="D66" s="3">
        <v>4539531729430490</v>
      </c>
    </row>
    <row r="67" spans="1:4" x14ac:dyDescent="0.4">
      <c r="A67" t="s">
        <v>1690</v>
      </c>
      <c r="B67" t="s">
        <v>908</v>
      </c>
      <c r="C67" t="s">
        <v>1876</v>
      </c>
      <c r="D67" s="3">
        <v>5213908468423100</v>
      </c>
    </row>
    <row r="68" spans="1:4" x14ac:dyDescent="0.4">
      <c r="A68" t="s">
        <v>1691</v>
      </c>
      <c r="B68" t="s">
        <v>1031</v>
      </c>
      <c r="C68" t="s">
        <v>1875</v>
      </c>
      <c r="D68" s="3">
        <v>4924298774513620</v>
      </c>
    </row>
    <row r="69" spans="1:4" x14ac:dyDescent="0.4">
      <c r="A69" t="s">
        <v>1692</v>
      </c>
      <c r="B69" t="s">
        <v>881</v>
      </c>
      <c r="C69" t="s">
        <v>1875</v>
      </c>
      <c r="D69" s="3">
        <v>4716254907129380</v>
      </c>
    </row>
    <row r="70" spans="1:4" x14ac:dyDescent="0.4">
      <c r="A70" t="s">
        <v>1693</v>
      </c>
      <c r="B70" t="s">
        <v>876</v>
      </c>
      <c r="C70" t="s">
        <v>1875</v>
      </c>
      <c r="D70" s="3">
        <v>5105671283045810</v>
      </c>
    </row>
    <row r="71" spans="1:4" x14ac:dyDescent="0.4">
      <c r="A71" t="s">
        <v>1694</v>
      </c>
      <c r="B71" t="s">
        <v>804</v>
      </c>
      <c r="C71" t="s">
        <v>1876</v>
      </c>
      <c r="D71" s="3">
        <v>4539742131890370</v>
      </c>
    </row>
    <row r="72" spans="1:4" x14ac:dyDescent="0.4">
      <c r="A72" t="s">
        <v>1695</v>
      </c>
      <c r="B72" t="s">
        <v>946</v>
      </c>
      <c r="C72" t="s">
        <v>1875</v>
      </c>
      <c r="D72" s="3">
        <v>4921613472594820</v>
      </c>
    </row>
    <row r="73" spans="1:4" x14ac:dyDescent="0.4">
      <c r="A73" t="s">
        <v>1696</v>
      </c>
      <c r="B73" t="s">
        <v>952</v>
      </c>
      <c r="C73" t="s">
        <v>1876</v>
      </c>
      <c r="D73" s="3">
        <v>5401183267492500</v>
      </c>
    </row>
    <row r="74" spans="1:4" x14ac:dyDescent="0.4">
      <c r="A74" t="s">
        <v>1697</v>
      </c>
      <c r="B74" t="s">
        <v>968</v>
      </c>
      <c r="C74" t="s">
        <v>1876</v>
      </c>
      <c r="D74" s="3">
        <v>4485947012693010</v>
      </c>
    </row>
    <row r="75" spans="1:4" x14ac:dyDescent="0.4">
      <c r="A75" t="s">
        <v>1698</v>
      </c>
      <c r="B75" t="s">
        <v>839</v>
      </c>
      <c r="C75" t="s">
        <v>1875</v>
      </c>
      <c r="D75" s="3">
        <v>4539804253897260</v>
      </c>
    </row>
    <row r="76" spans="1:4" x14ac:dyDescent="0.4">
      <c r="A76" t="s">
        <v>1699</v>
      </c>
      <c r="B76" t="s">
        <v>905</v>
      </c>
      <c r="C76" t="s">
        <v>1876</v>
      </c>
      <c r="D76" s="3">
        <v>5213683471024930</v>
      </c>
    </row>
    <row r="77" spans="1:4" x14ac:dyDescent="0.4">
      <c r="A77" t="s">
        <v>1700</v>
      </c>
      <c r="B77" t="s">
        <v>988</v>
      </c>
      <c r="C77" t="s">
        <v>1875</v>
      </c>
      <c r="D77" s="3">
        <v>4921479253086140</v>
      </c>
    </row>
    <row r="78" spans="1:4" x14ac:dyDescent="0.4">
      <c r="A78" t="s">
        <v>1701</v>
      </c>
      <c r="B78" t="s">
        <v>930</v>
      </c>
      <c r="C78" t="s">
        <v>1875</v>
      </c>
      <c r="D78" s="3">
        <v>4716264801825200</v>
      </c>
    </row>
    <row r="79" spans="1:4" x14ac:dyDescent="0.4">
      <c r="A79" t="s">
        <v>1702</v>
      </c>
      <c r="B79" t="s">
        <v>960</v>
      </c>
      <c r="C79" t="s">
        <v>1875</v>
      </c>
      <c r="D79" s="3">
        <v>5105321056340390</v>
      </c>
    </row>
    <row r="80" spans="1:4" x14ac:dyDescent="0.4">
      <c r="A80" t="s">
        <v>1703</v>
      </c>
      <c r="B80" t="s">
        <v>1019</v>
      </c>
      <c r="C80" t="s">
        <v>1876</v>
      </c>
      <c r="D80" s="3">
        <v>4532908164792470</v>
      </c>
    </row>
    <row r="81" spans="1:4" x14ac:dyDescent="0.4">
      <c r="A81" t="s">
        <v>1704</v>
      </c>
      <c r="B81" t="s">
        <v>830</v>
      </c>
      <c r="C81" t="s">
        <v>1876</v>
      </c>
      <c r="D81" s="3">
        <v>4924765083914250</v>
      </c>
    </row>
    <row r="82" spans="1:4" x14ac:dyDescent="0.4">
      <c r="A82" t="s">
        <v>1705</v>
      </c>
      <c r="B82" t="s">
        <v>951</v>
      </c>
      <c r="C82" t="s">
        <v>1875</v>
      </c>
      <c r="D82" s="3">
        <v>5401612476093580</v>
      </c>
    </row>
    <row r="83" spans="1:4" x14ac:dyDescent="0.4">
      <c r="A83" t="s">
        <v>1706</v>
      </c>
      <c r="B83" t="s">
        <v>1049</v>
      </c>
      <c r="C83" t="s">
        <v>1876</v>
      </c>
      <c r="D83" s="3">
        <v>4486104523970270</v>
      </c>
    </row>
    <row r="84" spans="1:4" x14ac:dyDescent="0.4">
      <c r="A84" t="s">
        <v>1707</v>
      </c>
      <c r="B84" t="s">
        <v>877</v>
      </c>
      <c r="C84" t="s">
        <v>1876</v>
      </c>
      <c r="D84" s="3">
        <v>4539091476320190</v>
      </c>
    </row>
    <row r="85" spans="1:4" x14ac:dyDescent="0.4">
      <c r="A85" t="s">
        <v>1708</v>
      </c>
      <c r="B85" t="s">
        <v>912</v>
      </c>
      <c r="C85" t="s">
        <v>1875</v>
      </c>
      <c r="D85" s="3">
        <v>5213759064812920</v>
      </c>
    </row>
    <row r="86" spans="1:4" x14ac:dyDescent="0.4">
      <c r="A86" t="s">
        <v>1709</v>
      </c>
      <c r="B86" t="s">
        <v>964</v>
      </c>
      <c r="C86" t="s">
        <v>1875</v>
      </c>
      <c r="D86" s="3">
        <v>4924132847952410</v>
      </c>
    </row>
    <row r="87" spans="1:4" x14ac:dyDescent="0.4">
      <c r="A87" t="s">
        <v>1710</v>
      </c>
      <c r="B87" t="s">
        <v>843</v>
      </c>
      <c r="C87" t="s">
        <v>1875</v>
      </c>
      <c r="D87" s="3">
        <v>4716213041061840</v>
      </c>
    </row>
    <row r="88" spans="1:4" x14ac:dyDescent="0.4">
      <c r="A88" t="s">
        <v>1711</v>
      </c>
      <c r="B88" t="s">
        <v>922</v>
      </c>
      <c r="C88" t="s">
        <v>1875</v>
      </c>
      <c r="D88" s="3">
        <v>5105381272598600</v>
      </c>
    </row>
    <row r="89" spans="1:4" x14ac:dyDescent="0.4">
      <c r="A89" t="s">
        <v>1712</v>
      </c>
      <c r="B89" t="s">
        <v>892</v>
      </c>
      <c r="C89" t="s">
        <v>1876</v>
      </c>
      <c r="D89" s="3">
        <v>4532774931204680</v>
      </c>
    </row>
    <row r="90" spans="1:4" x14ac:dyDescent="0.4">
      <c r="A90" t="s">
        <v>1713</v>
      </c>
      <c r="B90" t="s">
        <v>1008</v>
      </c>
      <c r="C90" t="s">
        <v>1876</v>
      </c>
      <c r="D90" s="3">
        <v>4924038526793510</v>
      </c>
    </row>
    <row r="91" spans="1:4" x14ac:dyDescent="0.4">
      <c r="A91" t="s">
        <v>1714</v>
      </c>
      <c r="B91" t="s">
        <v>903</v>
      </c>
      <c r="C91" t="s">
        <v>1875</v>
      </c>
      <c r="D91" s="3">
        <v>5401620853716700</v>
      </c>
    </row>
    <row r="92" spans="1:4" x14ac:dyDescent="0.4">
      <c r="A92" t="s">
        <v>1715</v>
      </c>
      <c r="B92" t="s">
        <v>1010</v>
      </c>
      <c r="C92" t="s">
        <v>1875</v>
      </c>
      <c r="D92" s="3">
        <v>4485963248306810</v>
      </c>
    </row>
    <row r="93" spans="1:4" x14ac:dyDescent="0.4">
      <c r="A93" t="s">
        <v>1716</v>
      </c>
      <c r="B93" t="s">
        <v>982</v>
      </c>
      <c r="C93" t="s">
        <v>1876</v>
      </c>
      <c r="D93" s="3">
        <v>4539249170633240</v>
      </c>
    </row>
    <row r="94" spans="1:4" x14ac:dyDescent="0.4">
      <c r="A94" t="s">
        <v>1717</v>
      </c>
      <c r="B94" t="s">
        <v>856</v>
      </c>
      <c r="C94" t="s">
        <v>1875</v>
      </c>
      <c r="D94" s="3">
        <v>5213852059170740</v>
      </c>
    </row>
    <row r="95" spans="1:4" x14ac:dyDescent="0.4">
      <c r="A95" t="s">
        <v>1718</v>
      </c>
      <c r="B95" t="s">
        <v>852</v>
      </c>
      <c r="C95" t="s">
        <v>1876</v>
      </c>
      <c r="D95" s="3">
        <v>4921694511829240</v>
      </c>
    </row>
    <row r="96" spans="1:4" x14ac:dyDescent="0.4">
      <c r="A96" t="s">
        <v>1719</v>
      </c>
      <c r="B96" t="s">
        <v>886</v>
      </c>
      <c r="C96" t="s">
        <v>1876</v>
      </c>
      <c r="D96" s="3">
        <v>4716945839721830</v>
      </c>
    </row>
    <row r="97" spans="1:4" x14ac:dyDescent="0.4">
      <c r="A97" t="s">
        <v>1720</v>
      </c>
      <c r="B97" t="s">
        <v>1011</v>
      </c>
      <c r="C97" t="s">
        <v>1875</v>
      </c>
      <c r="D97" s="3">
        <v>5106721936459100</v>
      </c>
    </row>
    <row r="98" spans="1:4" x14ac:dyDescent="0.4">
      <c r="A98" t="s">
        <v>1721</v>
      </c>
      <c r="B98" t="s">
        <v>894</v>
      </c>
      <c r="C98" t="s">
        <v>1876</v>
      </c>
      <c r="D98" s="3">
        <v>4532021765325930</v>
      </c>
    </row>
    <row r="99" spans="1:4" x14ac:dyDescent="0.4">
      <c r="A99" t="s">
        <v>1722</v>
      </c>
      <c r="B99" t="s">
        <v>1045</v>
      </c>
      <c r="C99" t="s">
        <v>1875</v>
      </c>
      <c r="D99" s="3">
        <v>4924615234981020</v>
      </c>
    </row>
    <row r="100" spans="1:4" x14ac:dyDescent="0.4">
      <c r="A100" t="s">
        <v>1723</v>
      </c>
      <c r="B100" t="s">
        <v>847</v>
      </c>
      <c r="C100" t="s">
        <v>1875</v>
      </c>
      <c r="D100" s="3">
        <v>5401231874469520</v>
      </c>
    </row>
    <row r="101" spans="1:4" x14ac:dyDescent="0.4">
      <c r="A101" t="s">
        <v>1724</v>
      </c>
      <c r="B101" t="s">
        <v>841</v>
      </c>
      <c r="C101" t="s">
        <v>1875</v>
      </c>
      <c r="D101" s="3">
        <v>4485304781632040</v>
      </c>
    </row>
    <row r="102" spans="1:4" x14ac:dyDescent="0.4">
      <c r="A102" t="s">
        <v>1725</v>
      </c>
      <c r="B102" t="s">
        <v>883</v>
      </c>
      <c r="C102" t="s">
        <v>1876</v>
      </c>
      <c r="D102" s="3">
        <v>4539057243801220</v>
      </c>
    </row>
    <row r="103" spans="1:4" x14ac:dyDescent="0.4">
      <c r="A103" t="s">
        <v>1726</v>
      </c>
      <c r="B103" t="s">
        <v>840</v>
      </c>
      <c r="C103" t="s">
        <v>1876</v>
      </c>
      <c r="D103" s="3">
        <v>5213598460127040</v>
      </c>
    </row>
    <row r="104" spans="1:4" x14ac:dyDescent="0.4">
      <c r="A104" t="s">
        <v>1727</v>
      </c>
      <c r="B104" t="s">
        <v>958</v>
      </c>
      <c r="C104" t="s">
        <v>1875</v>
      </c>
      <c r="D104" s="3">
        <v>4921739248069730</v>
      </c>
    </row>
    <row r="105" spans="1:4" x14ac:dyDescent="0.4">
      <c r="A105" t="s">
        <v>1728</v>
      </c>
      <c r="B105" t="s">
        <v>998</v>
      </c>
      <c r="C105" t="s">
        <v>1875</v>
      </c>
      <c r="D105" s="3">
        <v>4716935015425480</v>
      </c>
    </row>
    <row r="106" spans="1:4" x14ac:dyDescent="0.4">
      <c r="A106" t="s">
        <v>1729</v>
      </c>
      <c r="B106" t="s">
        <v>927</v>
      </c>
      <c r="C106" t="s">
        <v>1875</v>
      </c>
      <c r="D106" s="3">
        <v>5105763459713680</v>
      </c>
    </row>
    <row r="107" spans="1:4" x14ac:dyDescent="0.4">
      <c r="A107" t="s">
        <v>1730</v>
      </c>
      <c r="B107" t="s">
        <v>882</v>
      </c>
      <c r="C107" t="s">
        <v>1876</v>
      </c>
      <c r="D107" s="3">
        <v>4532618702914850</v>
      </c>
    </row>
    <row r="108" spans="1:4" x14ac:dyDescent="0.4">
      <c r="A108" t="s">
        <v>1731</v>
      </c>
      <c r="B108" t="s">
        <v>950</v>
      </c>
      <c r="C108" t="s">
        <v>1876</v>
      </c>
      <c r="D108" s="3">
        <v>4924531289176840</v>
      </c>
    </row>
    <row r="109" spans="1:4" x14ac:dyDescent="0.4">
      <c r="A109" t="s">
        <v>1732</v>
      </c>
      <c r="B109" t="s">
        <v>923</v>
      </c>
      <c r="C109" t="s">
        <v>1875</v>
      </c>
      <c r="D109" s="3">
        <v>5401984762013020</v>
      </c>
    </row>
    <row r="110" spans="1:4" x14ac:dyDescent="0.4">
      <c r="A110" t="s">
        <v>1733</v>
      </c>
      <c r="B110" t="s">
        <v>989</v>
      </c>
      <c r="C110" t="s">
        <v>1876</v>
      </c>
      <c r="D110" s="3">
        <v>4485321609478920</v>
      </c>
    </row>
    <row r="111" spans="1:4" x14ac:dyDescent="0.4">
      <c r="A111" t="s">
        <v>1734</v>
      </c>
      <c r="B111" t="s">
        <v>811</v>
      </c>
      <c r="C111" t="s">
        <v>1876</v>
      </c>
      <c r="D111" s="3">
        <v>4539310547269610</v>
      </c>
    </row>
    <row r="112" spans="1:4" x14ac:dyDescent="0.4">
      <c r="A112" t="s">
        <v>1735</v>
      </c>
      <c r="B112" t="s">
        <v>859</v>
      </c>
      <c r="C112" t="s">
        <v>1875</v>
      </c>
      <c r="D112" s="3">
        <v>5213735214802450</v>
      </c>
    </row>
    <row r="113" spans="1:4" x14ac:dyDescent="0.4">
      <c r="A113" t="s">
        <v>1736</v>
      </c>
      <c r="B113" t="s">
        <v>1029</v>
      </c>
      <c r="C113" t="s">
        <v>1875</v>
      </c>
      <c r="D113" s="3">
        <v>4924875903624080</v>
      </c>
    </row>
    <row r="114" spans="1:4" x14ac:dyDescent="0.4">
      <c r="A114" t="s">
        <v>1737</v>
      </c>
      <c r="B114" t="s">
        <v>992</v>
      </c>
      <c r="C114" t="s">
        <v>1875</v>
      </c>
      <c r="D114" s="3">
        <v>4716024374596110</v>
      </c>
    </row>
    <row r="115" spans="1:4" x14ac:dyDescent="0.4">
      <c r="A115" t="s">
        <v>1738</v>
      </c>
      <c r="B115" t="s">
        <v>1048</v>
      </c>
      <c r="C115" t="s">
        <v>1875</v>
      </c>
      <c r="D115" s="3">
        <v>5105674228390560</v>
      </c>
    </row>
    <row r="116" spans="1:4" x14ac:dyDescent="0.4">
      <c r="A116" t="s">
        <v>1739</v>
      </c>
      <c r="B116" t="s">
        <v>990</v>
      </c>
      <c r="C116" t="s">
        <v>1876</v>
      </c>
      <c r="D116" s="3">
        <v>4532920437155400</v>
      </c>
    </row>
    <row r="117" spans="1:4" x14ac:dyDescent="0.4">
      <c r="A117" t="s">
        <v>1740</v>
      </c>
      <c r="B117" t="s">
        <v>899</v>
      </c>
      <c r="C117" t="s">
        <v>1876</v>
      </c>
      <c r="D117" s="3">
        <v>4924602312970310</v>
      </c>
    </row>
    <row r="118" spans="1:4" x14ac:dyDescent="0.4">
      <c r="A118" t="s">
        <v>1741</v>
      </c>
      <c r="B118" t="s">
        <v>836</v>
      </c>
      <c r="C118" t="s">
        <v>1875</v>
      </c>
      <c r="D118" s="3">
        <v>5401172638421970</v>
      </c>
    </row>
    <row r="119" spans="1:4" x14ac:dyDescent="0.4">
      <c r="A119" t="s">
        <v>1742</v>
      </c>
      <c r="B119" t="s">
        <v>926</v>
      </c>
      <c r="C119" t="s">
        <v>1875</v>
      </c>
      <c r="D119" s="3">
        <v>4485836512090540</v>
      </c>
    </row>
    <row r="120" spans="1:4" x14ac:dyDescent="0.4">
      <c r="A120" t="s">
        <v>1743</v>
      </c>
      <c r="B120" t="s">
        <v>979</v>
      </c>
      <c r="C120" t="s">
        <v>1876</v>
      </c>
      <c r="D120" s="3">
        <v>4539871068240300</v>
      </c>
    </row>
    <row r="121" spans="1:4" x14ac:dyDescent="0.4">
      <c r="A121" t="s">
        <v>1744</v>
      </c>
      <c r="B121" t="s">
        <v>907</v>
      </c>
      <c r="C121" t="s">
        <v>1876</v>
      </c>
      <c r="D121" s="3">
        <v>5213504729381850</v>
      </c>
    </row>
    <row r="122" spans="1:4" x14ac:dyDescent="0.4">
      <c r="A122" t="s">
        <v>1745</v>
      </c>
      <c r="B122" t="s">
        <v>868</v>
      </c>
      <c r="C122" t="s">
        <v>1875</v>
      </c>
      <c r="D122" s="3">
        <v>4924916584236110</v>
      </c>
    </row>
    <row r="123" spans="1:4" x14ac:dyDescent="0.4">
      <c r="A123" t="s">
        <v>1746</v>
      </c>
      <c r="B123" t="s">
        <v>913</v>
      </c>
      <c r="C123" t="s">
        <v>1876</v>
      </c>
      <c r="D123" s="3">
        <v>4716410293732510</v>
      </c>
    </row>
    <row r="124" spans="1:4" x14ac:dyDescent="0.4">
      <c r="A124" t="s">
        <v>1747</v>
      </c>
      <c r="B124" t="s">
        <v>999</v>
      </c>
      <c r="C124" t="s">
        <v>1875</v>
      </c>
      <c r="D124" s="3">
        <v>5105762301974750</v>
      </c>
    </row>
    <row r="125" spans="1:4" x14ac:dyDescent="0.4">
      <c r="A125" t="s">
        <v>1748</v>
      </c>
      <c r="B125" t="s">
        <v>967</v>
      </c>
      <c r="C125" t="s">
        <v>1875</v>
      </c>
      <c r="D125" s="3">
        <v>4532009578623050</v>
      </c>
    </row>
    <row r="126" spans="1:4" x14ac:dyDescent="0.4">
      <c r="A126" t="s">
        <v>1749</v>
      </c>
      <c r="B126" t="s">
        <v>973</v>
      </c>
      <c r="C126" t="s">
        <v>1875</v>
      </c>
      <c r="D126" s="3">
        <v>4924846072190580</v>
      </c>
    </row>
    <row r="127" spans="1:4" x14ac:dyDescent="0.4">
      <c r="A127" t="s">
        <v>1750</v>
      </c>
      <c r="B127" t="s">
        <v>812</v>
      </c>
      <c r="C127" t="s">
        <v>1875</v>
      </c>
      <c r="D127" s="3">
        <v>5401615410304970</v>
      </c>
    </row>
    <row r="128" spans="1:4" x14ac:dyDescent="0.4">
      <c r="A128" t="s">
        <v>1751</v>
      </c>
      <c r="B128" t="s">
        <v>810</v>
      </c>
      <c r="C128" t="s">
        <v>1875</v>
      </c>
      <c r="D128" s="3">
        <v>4485932874063200</v>
      </c>
    </row>
    <row r="129" spans="1:4" x14ac:dyDescent="0.4">
      <c r="A129" t="s">
        <v>1752</v>
      </c>
      <c r="B129" t="s">
        <v>823</v>
      </c>
      <c r="C129" t="s">
        <v>1876</v>
      </c>
      <c r="D129" s="3">
        <v>4539641525471940</v>
      </c>
    </row>
    <row r="130" spans="1:4" x14ac:dyDescent="0.4">
      <c r="A130" t="s">
        <v>1753</v>
      </c>
      <c r="B130" t="s">
        <v>906</v>
      </c>
      <c r="C130" t="s">
        <v>1876</v>
      </c>
      <c r="D130" s="3">
        <v>5213324081716400</v>
      </c>
    </row>
    <row r="131" spans="1:4" x14ac:dyDescent="0.4">
      <c r="A131" t="s">
        <v>1754</v>
      </c>
      <c r="B131" t="s">
        <v>962</v>
      </c>
      <c r="C131" t="s">
        <v>1875</v>
      </c>
      <c r="D131" s="3">
        <v>4924760301592700</v>
      </c>
    </row>
    <row r="132" spans="1:4" x14ac:dyDescent="0.4">
      <c r="A132" t="s">
        <v>1755</v>
      </c>
      <c r="B132" t="s">
        <v>977</v>
      </c>
      <c r="C132" t="s">
        <v>1875</v>
      </c>
      <c r="D132" s="3">
        <v>4716573928013660</v>
      </c>
    </row>
    <row r="133" spans="1:4" x14ac:dyDescent="0.4">
      <c r="A133" t="s">
        <v>1756</v>
      </c>
      <c r="B133" t="s">
        <v>1014</v>
      </c>
      <c r="C133" t="s">
        <v>1876</v>
      </c>
      <c r="D133" s="3">
        <v>5105348972012290</v>
      </c>
    </row>
    <row r="134" spans="1:4" x14ac:dyDescent="0.4">
      <c r="A134" t="s">
        <v>1757</v>
      </c>
      <c r="B134" t="s">
        <v>932</v>
      </c>
      <c r="C134" t="s">
        <v>1875</v>
      </c>
      <c r="D134" s="3">
        <v>4532507315059470</v>
      </c>
    </row>
    <row r="135" spans="1:4" x14ac:dyDescent="0.4">
      <c r="A135" t="s">
        <v>1758</v>
      </c>
      <c r="B135" t="s">
        <v>846</v>
      </c>
      <c r="C135" t="s">
        <v>1876</v>
      </c>
      <c r="D135" s="3">
        <v>4924938572110160</v>
      </c>
    </row>
    <row r="136" spans="1:4" x14ac:dyDescent="0.4">
      <c r="A136" t="s">
        <v>1759</v>
      </c>
      <c r="B136" t="s">
        <v>818</v>
      </c>
      <c r="C136" t="s">
        <v>1875</v>
      </c>
      <c r="D136" s="3">
        <v>5401862465031300</v>
      </c>
    </row>
    <row r="137" spans="1:4" x14ac:dyDescent="0.4">
      <c r="A137" t="s">
        <v>1760</v>
      </c>
      <c r="B137" t="s">
        <v>925</v>
      </c>
      <c r="C137" t="s">
        <v>1875</v>
      </c>
      <c r="D137" s="3">
        <v>4485763018520800</v>
      </c>
    </row>
    <row r="138" spans="1:4" x14ac:dyDescent="0.4">
      <c r="A138" t="s">
        <v>1761</v>
      </c>
      <c r="B138" t="s">
        <v>825</v>
      </c>
      <c r="C138" t="s">
        <v>1876</v>
      </c>
      <c r="D138" s="3">
        <v>4539280134072600</v>
      </c>
    </row>
    <row r="139" spans="1:4" x14ac:dyDescent="0.4">
      <c r="A139" t="s">
        <v>1762</v>
      </c>
      <c r="B139" t="s">
        <v>1015</v>
      </c>
      <c r="C139" t="s">
        <v>1876</v>
      </c>
      <c r="D139" s="3">
        <v>5213032062395090</v>
      </c>
    </row>
    <row r="140" spans="1:4" x14ac:dyDescent="0.4">
      <c r="A140" t="s">
        <v>1763</v>
      </c>
      <c r="B140" t="s">
        <v>832</v>
      </c>
      <c r="C140" t="s">
        <v>1875</v>
      </c>
      <c r="D140" s="3">
        <v>4924837658925400</v>
      </c>
    </row>
    <row r="141" spans="1:4" x14ac:dyDescent="0.4">
      <c r="A141" t="s">
        <v>1764</v>
      </c>
      <c r="B141" t="s">
        <v>909</v>
      </c>
      <c r="C141" t="s">
        <v>1876</v>
      </c>
      <c r="D141" s="3">
        <v>4716180294012820</v>
      </c>
    </row>
    <row r="142" spans="1:4" x14ac:dyDescent="0.4">
      <c r="A142" t="s">
        <v>1765</v>
      </c>
      <c r="B142" t="s">
        <v>934</v>
      </c>
      <c r="C142" t="s">
        <v>1875</v>
      </c>
      <c r="D142" s="3">
        <v>5105426901593720</v>
      </c>
    </row>
    <row r="143" spans="1:4" x14ac:dyDescent="0.4">
      <c r="A143" t="s">
        <v>1766</v>
      </c>
      <c r="B143" t="s">
        <v>1033</v>
      </c>
      <c r="C143" t="s">
        <v>1875</v>
      </c>
      <c r="D143" s="3">
        <v>4532790467120330</v>
      </c>
    </row>
    <row r="144" spans="1:4" x14ac:dyDescent="0.4">
      <c r="A144" t="s">
        <v>1767</v>
      </c>
      <c r="B144" t="s">
        <v>948</v>
      </c>
      <c r="C144" t="s">
        <v>1875</v>
      </c>
      <c r="D144" s="3">
        <v>4924601518492390</v>
      </c>
    </row>
    <row r="145" spans="1:4" x14ac:dyDescent="0.4">
      <c r="A145" t="s">
        <v>1768</v>
      </c>
      <c r="B145" t="s">
        <v>971</v>
      </c>
      <c r="C145" t="s">
        <v>1876</v>
      </c>
      <c r="D145" s="3">
        <v>5401305256814810</v>
      </c>
    </row>
    <row r="146" spans="1:4" x14ac:dyDescent="0.4">
      <c r="A146" t="s">
        <v>1769</v>
      </c>
      <c r="B146" t="s">
        <v>994</v>
      </c>
      <c r="C146" t="s">
        <v>1876</v>
      </c>
      <c r="D146" s="3">
        <v>4485309587606270</v>
      </c>
    </row>
    <row r="147" spans="1:4" x14ac:dyDescent="0.4">
      <c r="A147" t="s">
        <v>1770</v>
      </c>
      <c r="B147" t="s">
        <v>985</v>
      </c>
      <c r="C147" t="s">
        <v>1876</v>
      </c>
      <c r="D147" s="3">
        <v>4539498170018200</v>
      </c>
    </row>
    <row r="148" spans="1:4" x14ac:dyDescent="0.4">
      <c r="A148" t="s">
        <v>1771</v>
      </c>
      <c r="B148" t="s">
        <v>1007</v>
      </c>
      <c r="C148" t="s">
        <v>1875</v>
      </c>
      <c r="D148" s="3">
        <v>5213817264049020</v>
      </c>
    </row>
    <row r="149" spans="1:4" x14ac:dyDescent="0.4">
      <c r="A149" t="s">
        <v>1772</v>
      </c>
      <c r="B149" t="s">
        <v>938</v>
      </c>
      <c r="C149" t="s">
        <v>1875</v>
      </c>
      <c r="D149" s="3">
        <v>4924689547211340</v>
      </c>
    </row>
    <row r="150" spans="1:4" x14ac:dyDescent="0.4">
      <c r="A150" t="s">
        <v>1773</v>
      </c>
      <c r="B150" t="s">
        <v>961</v>
      </c>
      <c r="C150" t="s">
        <v>1875</v>
      </c>
      <c r="D150" s="3">
        <v>4716329075846350</v>
      </c>
    </row>
    <row r="151" spans="1:4" x14ac:dyDescent="0.4">
      <c r="A151" t="s">
        <v>1774</v>
      </c>
      <c r="B151" t="s">
        <v>1027</v>
      </c>
      <c r="C151" t="s">
        <v>1876</v>
      </c>
      <c r="D151" s="3">
        <v>5105573290814760</v>
      </c>
    </row>
    <row r="152" spans="1:4" x14ac:dyDescent="0.4">
      <c r="A152" t="s">
        <v>1775</v>
      </c>
      <c r="B152" t="s">
        <v>814</v>
      </c>
      <c r="C152" t="s">
        <v>1876</v>
      </c>
      <c r="D152" s="3">
        <v>4532970118420520</v>
      </c>
    </row>
    <row r="153" spans="1:4" x14ac:dyDescent="0.4">
      <c r="A153" t="s">
        <v>1776</v>
      </c>
      <c r="B153" t="s">
        <v>921</v>
      </c>
      <c r="C153" t="s">
        <v>1875</v>
      </c>
      <c r="D153" s="3">
        <v>4924248371609650</v>
      </c>
    </row>
    <row r="154" spans="1:4" x14ac:dyDescent="0.4">
      <c r="A154" t="s">
        <v>1777</v>
      </c>
      <c r="B154" t="s">
        <v>1035</v>
      </c>
      <c r="C154" t="s">
        <v>1876</v>
      </c>
      <c r="D154" s="3">
        <v>5401623519718340</v>
      </c>
    </row>
    <row r="155" spans="1:4" x14ac:dyDescent="0.4">
      <c r="A155" t="s">
        <v>1778</v>
      </c>
      <c r="B155" t="s">
        <v>983</v>
      </c>
      <c r="C155" t="s">
        <v>1875</v>
      </c>
      <c r="D155" s="3">
        <v>4485617937052910</v>
      </c>
    </row>
    <row r="156" spans="1:4" x14ac:dyDescent="0.4">
      <c r="A156" t="s">
        <v>1779</v>
      </c>
      <c r="B156" t="s">
        <v>991</v>
      </c>
      <c r="C156" t="s">
        <v>1875</v>
      </c>
      <c r="D156" s="3">
        <v>4539185308623130</v>
      </c>
    </row>
    <row r="157" spans="1:4" x14ac:dyDescent="0.4">
      <c r="A157" t="s">
        <v>1780</v>
      </c>
      <c r="B157" t="s">
        <v>937</v>
      </c>
      <c r="C157" t="s">
        <v>1876</v>
      </c>
      <c r="D157" s="3">
        <v>5213461905822090</v>
      </c>
    </row>
    <row r="158" spans="1:4" x14ac:dyDescent="0.4">
      <c r="A158" t="s">
        <v>1781</v>
      </c>
      <c r="B158" t="s">
        <v>865</v>
      </c>
      <c r="C158" t="s">
        <v>1876</v>
      </c>
      <c r="D158" s="3">
        <v>4924731984659700</v>
      </c>
    </row>
    <row r="159" spans="1:4" x14ac:dyDescent="0.4">
      <c r="A159" t="s">
        <v>1782</v>
      </c>
      <c r="B159" t="s">
        <v>871</v>
      </c>
      <c r="C159" t="s">
        <v>1876</v>
      </c>
      <c r="D159" s="3">
        <v>4716235872136180</v>
      </c>
    </row>
    <row r="160" spans="1:4" x14ac:dyDescent="0.4">
      <c r="A160" t="s">
        <v>1783</v>
      </c>
      <c r="B160" t="s">
        <v>1009</v>
      </c>
      <c r="C160" t="s">
        <v>1875</v>
      </c>
      <c r="D160" s="3">
        <v>5105286931455260</v>
      </c>
    </row>
    <row r="161" spans="1:4" x14ac:dyDescent="0.4">
      <c r="A161" t="s">
        <v>1784</v>
      </c>
      <c r="B161" t="s">
        <v>1023</v>
      </c>
      <c r="C161" t="s">
        <v>1876</v>
      </c>
      <c r="D161" s="3">
        <v>4532719465101940</v>
      </c>
    </row>
    <row r="162" spans="1:4" x14ac:dyDescent="0.4">
      <c r="A162" t="s">
        <v>1785</v>
      </c>
      <c r="B162" t="s">
        <v>970</v>
      </c>
      <c r="C162" t="s">
        <v>1875</v>
      </c>
      <c r="D162" s="3">
        <v>4924580737268480</v>
      </c>
    </row>
    <row r="163" spans="1:4" x14ac:dyDescent="0.4">
      <c r="A163" t="s">
        <v>1786</v>
      </c>
      <c r="B163" t="s">
        <v>1037</v>
      </c>
      <c r="C163" t="s">
        <v>1875</v>
      </c>
      <c r="D163" s="3">
        <v>5401192068529030</v>
      </c>
    </row>
    <row r="164" spans="1:4" x14ac:dyDescent="0.4">
      <c r="A164" t="s">
        <v>1787</v>
      </c>
      <c r="B164" t="s">
        <v>980</v>
      </c>
      <c r="C164" t="s">
        <v>1876</v>
      </c>
      <c r="D164" s="3">
        <v>4485950473295780</v>
      </c>
    </row>
    <row r="165" spans="1:4" x14ac:dyDescent="0.4">
      <c r="A165" t="s">
        <v>1788</v>
      </c>
      <c r="B165" t="s">
        <v>900</v>
      </c>
      <c r="C165" t="s">
        <v>1875</v>
      </c>
      <c r="D165" s="3">
        <v>4539306527239710</v>
      </c>
    </row>
    <row r="166" spans="1:4" x14ac:dyDescent="0.4">
      <c r="A166" t="s">
        <v>1789</v>
      </c>
      <c r="B166" t="s">
        <v>935</v>
      </c>
      <c r="C166" t="s">
        <v>1875</v>
      </c>
      <c r="D166" s="3">
        <v>5213709226493410</v>
      </c>
    </row>
    <row r="167" spans="1:4" x14ac:dyDescent="0.4">
      <c r="A167" t="s">
        <v>1790</v>
      </c>
      <c r="B167" t="s">
        <v>820</v>
      </c>
      <c r="C167" t="s">
        <v>1876</v>
      </c>
      <c r="D167" s="3">
        <v>4924163274810960</v>
      </c>
    </row>
    <row r="168" spans="1:4" x14ac:dyDescent="0.4">
      <c r="A168" t="s">
        <v>1791</v>
      </c>
      <c r="B168" t="s">
        <v>857</v>
      </c>
      <c r="C168" t="s">
        <v>1875</v>
      </c>
      <c r="D168" s="3">
        <v>4716352782104350</v>
      </c>
    </row>
    <row r="169" spans="1:4" x14ac:dyDescent="0.4">
      <c r="A169" t="s">
        <v>1792</v>
      </c>
      <c r="B169" t="s">
        <v>862</v>
      </c>
      <c r="C169" t="s">
        <v>1875</v>
      </c>
      <c r="D169" s="3">
        <v>5105694213085120</v>
      </c>
    </row>
    <row r="170" spans="1:4" x14ac:dyDescent="0.4">
      <c r="A170" t="s">
        <v>1793</v>
      </c>
      <c r="B170" t="s">
        <v>808</v>
      </c>
      <c r="C170" t="s">
        <v>1875</v>
      </c>
      <c r="D170" s="3">
        <v>4532045783697180</v>
      </c>
    </row>
    <row r="171" spans="1:4" x14ac:dyDescent="0.4">
      <c r="A171" t="s">
        <v>1794</v>
      </c>
      <c r="B171" t="s">
        <v>855</v>
      </c>
      <c r="C171" t="s">
        <v>1876</v>
      </c>
      <c r="D171" s="3">
        <v>4924875369243200</v>
      </c>
    </row>
    <row r="172" spans="1:4" x14ac:dyDescent="0.4">
      <c r="A172" t="s">
        <v>1795</v>
      </c>
      <c r="B172" t="s">
        <v>1022</v>
      </c>
      <c r="C172" t="s">
        <v>1875</v>
      </c>
      <c r="D172" s="3">
        <v>5401702491768240</v>
      </c>
    </row>
    <row r="173" spans="1:4" x14ac:dyDescent="0.4">
      <c r="A173" t="s">
        <v>1796</v>
      </c>
      <c r="B173" t="s">
        <v>1024</v>
      </c>
      <c r="C173" t="s">
        <v>1875</v>
      </c>
      <c r="D173" s="3">
        <v>5401257468305120</v>
      </c>
    </row>
    <row r="174" spans="1:4" x14ac:dyDescent="0.4">
      <c r="A174" t="s">
        <v>1797</v>
      </c>
      <c r="B174" t="s">
        <v>1020</v>
      </c>
      <c r="C174" t="s">
        <v>1875</v>
      </c>
      <c r="D174" s="3">
        <v>4485340150797600</v>
      </c>
    </row>
    <row r="175" spans="1:4" x14ac:dyDescent="0.4">
      <c r="A175" t="s">
        <v>1798</v>
      </c>
      <c r="B175" t="s">
        <v>943</v>
      </c>
      <c r="C175" t="s">
        <v>1876</v>
      </c>
      <c r="D175" s="3">
        <v>4539815427642180</v>
      </c>
    </row>
    <row r="176" spans="1:4" x14ac:dyDescent="0.4">
      <c r="A176" t="s">
        <v>1799</v>
      </c>
      <c r="B176" t="s">
        <v>824</v>
      </c>
      <c r="C176" t="s">
        <v>1876</v>
      </c>
      <c r="D176" s="3">
        <v>5213108763152400</v>
      </c>
    </row>
    <row r="177" spans="1:4" x14ac:dyDescent="0.4">
      <c r="A177" t="s">
        <v>1800</v>
      </c>
      <c r="B177" t="s">
        <v>1005</v>
      </c>
      <c r="C177" t="s">
        <v>1876</v>
      </c>
      <c r="D177" s="3">
        <v>4924367159724980</v>
      </c>
    </row>
    <row r="178" spans="1:4" x14ac:dyDescent="0.4">
      <c r="A178" t="s">
        <v>1801</v>
      </c>
      <c r="B178" t="s">
        <v>827</v>
      </c>
      <c r="C178" t="s">
        <v>1875</v>
      </c>
      <c r="D178" s="3">
        <v>4716573213809320</v>
      </c>
    </row>
    <row r="179" spans="1:4" x14ac:dyDescent="0.4">
      <c r="A179" t="s">
        <v>1802</v>
      </c>
      <c r="B179" t="s">
        <v>914</v>
      </c>
      <c r="C179" t="s">
        <v>1875</v>
      </c>
      <c r="D179" s="3">
        <v>5105849203016720</v>
      </c>
    </row>
    <row r="180" spans="1:4" x14ac:dyDescent="0.4">
      <c r="A180" t="s">
        <v>1803</v>
      </c>
      <c r="B180" t="s">
        <v>848</v>
      </c>
      <c r="C180" t="s">
        <v>1876</v>
      </c>
      <c r="D180" s="3">
        <v>4532091563142090</v>
      </c>
    </row>
    <row r="181" spans="1:4" x14ac:dyDescent="0.4">
      <c r="A181" t="s">
        <v>1804</v>
      </c>
      <c r="B181" t="s">
        <v>955</v>
      </c>
      <c r="C181" t="s">
        <v>1875</v>
      </c>
      <c r="D181" s="3">
        <v>4924649830217210</v>
      </c>
    </row>
    <row r="182" spans="1:4" x14ac:dyDescent="0.4">
      <c r="A182" t="s">
        <v>1805</v>
      </c>
      <c r="B182" t="s">
        <v>826</v>
      </c>
      <c r="C182" t="s">
        <v>1875</v>
      </c>
      <c r="D182" s="3">
        <v>5401712598274630</v>
      </c>
    </row>
    <row r="183" spans="1:4" x14ac:dyDescent="0.4">
      <c r="A183" t="s">
        <v>1806</v>
      </c>
      <c r="B183" t="s">
        <v>833</v>
      </c>
      <c r="C183" t="s">
        <v>1876</v>
      </c>
      <c r="D183" s="3">
        <v>4485956213850780</v>
      </c>
    </row>
    <row r="184" spans="1:4" x14ac:dyDescent="0.4">
      <c r="A184" t="s">
        <v>1807</v>
      </c>
      <c r="B184" t="s">
        <v>966</v>
      </c>
      <c r="C184" t="s">
        <v>1875</v>
      </c>
      <c r="D184" s="3">
        <v>4539317262085700</v>
      </c>
    </row>
    <row r="185" spans="1:4" x14ac:dyDescent="0.4">
      <c r="A185" t="s">
        <v>1808</v>
      </c>
      <c r="B185" t="s">
        <v>1001</v>
      </c>
      <c r="C185" t="s">
        <v>1876</v>
      </c>
      <c r="D185" s="3">
        <v>5213407509866390</v>
      </c>
    </row>
    <row r="186" spans="1:4" x14ac:dyDescent="0.4">
      <c r="A186" t="s">
        <v>1809</v>
      </c>
      <c r="B186" t="s">
        <v>867</v>
      </c>
      <c r="C186" t="s">
        <v>1875</v>
      </c>
      <c r="D186" s="3">
        <v>4924156329841080</v>
      </c>
    </row>
    <row r="187" spans="1:4" x14ac:dyDescent="0.4">
      <c r="A187" t="s">
        <v>1810</v>
      </c>
      <c r="B187" t="s">
        <v>981</v>
      </c>
      <c r="C187" t="s">
        <v>1876</v>
      </c>
      <c r="D187" s="3">
        <v>4716859374016270</v>
      </c>
    </row>
    <row r="188" spans="1:4" x14ac:dyDescent="0.4">
      <c r="A188" t="s">
        <v>1811</v>
      </c>
      <c r="B188" t="s">
        <v>822</v>
      </c>
      <c r="C188" t="s">
        <v>1875</v>
      </c>
      <c r="D188" s="3">
        <v>5105279039524800</v>
      </c>
    </row>
    <row r="189" spans="1:4" x14ac:dyDescent="0.4">
      <c r="A189" t="s">
        <v>1812</v>
      </c>
      <c r="B189" t="s">
        <v>891</v>
      </c>
      <c r="C189" t="s">
        <v>1876</v>
      </c>
      <c r="D189" s="3">
        <v>4532983160248710</v>
      </c>
    </row>
    <row r="190" spans="1:4" x14ac:dyDescent="0.4">
      <c r="A190" t="s">
        <v>1813</v>
      </c>
      <c r="B190" t="s">
        <v>1004</v>
      </c>
      <c r="C190" t="s">
        <v>1875</v>
      </c>
      <c r="D190" s="3">
        <v>4924435172039650</v>
      </c>
    </row>
    <row r="191" spans="1:4" x14ac:dyDescent="0.4">
      <c r="A191" t="s">
        <v>1814</v>
      </c>
      <c r="B191" t="s">
        <v>986</v>
      </c>
      <c r="C191" t="s">
        <v>1876</v>
      </c>
      <c r="D191" s="3">
        <v>5401364710240390</v>
      </c>
    </row>
    <row r="192" spans="1:4" x14ac:dyDescent="0.4">
      <c r="A192" t="s">
        <v>1815</v>
      </c>
      <c r="B192" t="s">
        <v>813</v>
      </c>
      <c r="C192" t="s">
        <v>1875</v>
      </c>
      <c r="D192" s="3">
        <v>4485267932079480</v>
      </c>
    </row>
    <row r="193" spans="1:4" x14ac:dyDescent="0.4">
      <c r="A193" t="s">
        <v>1816</v>
      </c>
      <c r="B193" t="s">
        <v>1025</v>
      </c>
      <c r="C193" t="s">
        <v>1875</v>
      </c>
      <c r="D193" s="3">
        <v>4539072908631430</v>
      </c>
    </row>
    <row r="194" spans="1:4" x14ac:dyDescent="0.4">
      <c r="A194" t="s">
        <v>1817</v>
      </c>
      <c r="B194" t="s">
        <v>933</v>
      </c>
      <c r="C194" t="s">
        <v>1876</v>
      </c>
      <c r="D194" s="3">
        <v>5213654791053760</v>
      </c>
    </row>
    <row r="195" spans="1:4" x14ac:dyDescent="0.4">
      <c r="A195" t="s">
        <v>1818</v>
      </c>
      <c r="B195" t="s">
        <v>834</v>
      </c>
      <c r="C195" t="s">
        <v>1875</v>
      </c>
      <c r="D195" s="3">
        <v>4924512674092030</v>
      </c>
    </row>
    <row r="196" spans="1:4" x14ac:dyDescent="0.4">
      <c r="A196" t="s">
        <v>1819</v>
      </c>
      <c r="B196" t="s">
        <v>919</v>
      </c>
      <c r="C196" t="s">
        <v>1875</v>
      </c>
      <c r="D196" s="3">
        <v>4716254843061720</v>
      </c>
    </row>
    <row r="197" spans="1:4" x14ac:dyDescent="0.4">
      <c r="A197" t="s">
        <v>1820</v>
      </c>
      <c r="B197" t="s">
        <v>829</v>
      </c>
      <c r="C197" t="s">
        <v>1875</v>
      </c>
      <c r="D197" s="3">
        <v>5105802701942730</v>
      </c>
    </row>
    <row r="198" spans="1:4" x14ac:dyDescent="0.4">
      <c r="A198" t="s">
        <v>1821</v>
      </c>
      <c r="B198" t="s">
        <v>807</v>
      </c>
      <c r="C198" t="s">
        <v>1876</v>
      </c>
      <c r="D198" s="3">
        <v>4532751264078920</v>
      </c>
    </row>
    <row r="199" spans="1:4" x14ac:dyDescent="0.4">
      <c r="A199" t="s">
        <v>1822</v>
      </c>
      <c r="B199" t="s">
        <v>918</v>
      </c>
      <c r="C199" t="s">
        <v>1876</v>
      </c>
      <c r="D199" s="3">
        <v>4924681926349040</v>
      </c>
    </row>
    <row r="200" spans="1:4" x14ac:dyDescent="0.4">
      <c r="A200" t="s">
        <v>1823</v>
      </c>
      <c r="B200" t="s">
        <v>851</v>
      </c>
      <c r="C200" t="s">
        <v>1875</v>
      </c>
      <c r="D200" s="3">
        <v>5401725439015760</v>
      </c>
    </row>
    <row r="201" spans="1:4" x14ac:dyDescent="0.4">
      <c r="A201" t="s">
        <v>1824</v>
      </c>
      <c r="B201" t="s">
        <v>904</v>
      </c>
      <c r="C201" t="s">
        <v>1875</v>
      </c>
      <c r="D201" s="3">
        <v>4485529764031120</v>
      </c>
    </row>
    <row r="202" spans="1:4" x14ac:dyDescent="0.4">
      <c r="A202" t="s">
        <v>1825</v>
      </c>
      <c r="B202" t="s">
        <v>947</v>
      </c>
      <c r="C202" t="s">
        <v>1875</v>
      </c>
      <c r="D202" s="3">
        <v>4539601217536200</v>
      </c>
    </row>
    <row r="203" spans="1:4" x14ac:dyDescent="0.4">
      <c r="A203" t="s">
        <v>1826</v>
      </c>
      <c r="B203" t="s">
        <v>860</v>
      </c>
      <c r="C203" t="s">
        <v>1876</v>
      </c>
      <c r="D203" s="3">
        <v>5213741050785920</v>
      </c>
    </row>
    <row r="204" spans="1:4" x14ac:dyDescent="0.4">
      <c r="A204" t="s">
        <v>1827</v>
      </c>
      <c r="B204" t="s">
        <v>910</v>
      </c>
      <c r="C204" t="s">
        <v>1875</v>
      </c>
      <c r="D204" s="3">
        <v>4924217535867310</v>
      </c>
    </row>
    <row r="205" spans="1:4" x14ac:dyDescent="0.4">
      <c r="A205" t="s">
        <v>1828</v>
      </c>
      <c r="B205" t="s">
        <v>866</v>
      </c>
      <c r="C205" t="s">
        <v>1876</v>
      </c>
      <c r="D205" s="3">
        <v>4716953082374690</v>
      </c>
    </row>
    <row r="206" spans="1:4" x14ac:dyDescent="0.4">
      <c r="A206" t="s">
        <v>1829</v>
      </c>
      <c r="B206" t="s">
        <v>895</v>
      </c>
      <c r="C206" t="s">
        <v>1876</v>
      </c>
      <c r="D206" s="3">
        <v>5105646072130170</v>
      </c>
    </row>
    <row r="207" spans="1:4" x14ac:dyDescent="0.4">
      <c r="A207" t="s">
        <v>1830</v>
      </c>
      <c r="B207" t="s">
        <v>1051</v>
      </c>
      <c r="C207" t="s">
        <v>1875</v>
      </c>
      <c r="D207" s="3">
        <v>4532168239973850</v>
      </c>
    </row>
    <row r="208" spans="1:4" x14ac:dyDescent="0.4">
      <c r="A208" t="s">
        <v>1831</v>
      </c>
      <c r="B208" t="s">
        <v>835</v>
      </c>
      <c r="C208" t="s">
        <v>1875</v>
      </c>
      <c r="D208" s="3">
        <v>4924576493821030</v>
      </c>
    </row>
    <row r="209" spans="1:4" x14ac:dyDescent="0.4">
      <c r="A209" t="s">
        <v>1832</v>
      </c>
      <c r="B209" t="s">
        <v>805</v>
      </c>
      <c r="C209" t="s">
        <v>1876</v>
      </c>
      <c r="D209" s="3">
        <v>5401461702398470</v>
      </c>
    </row>
    <row r="210" spans="1:4" x14ac:dyDescent="0.4">
      <c r="A210" t="s">
        <v>1833</v>
      </c>
      <c r="B210" t="s">
        <v>1047</v>
      </c>
      <c r="C210" t="s">
        <v>1875</v>
      </c>
      <c r="D210" s="3">
        <v>4485302912507860</v>
      </c>
    </row>
    <row r="211" spans="1:4" x14ac:dyDescent="0.4">
      <c r="A211" t="s">
        <v>1834</v>
      </c>
      <c r="B211" t="s">
        <v>911</v>
      </c>
      <c r="C211" t="s">
        <v>1875</v>
      </c>
      <c r="D211" s="3">
        <v>4539529074130280</v>
      </c>
    </row>
    <row r="212" spans="1:4" x14ac:dyDescent="0.4">
      <c r="A212" t="s">
        <v>1835</v>
      </c>
      <c r="B212" t="s">
        <v>975</v>
      </c>
      <c r="C212" t="s">
        <v>1876</v>
      </c>
      <c r="D212" s="3">
        <v>5213675848019330</v>
      </c>
    </row>
    <row r="213" spans="1:4" x14ac:dyDescent="0.4">
      <c r="A213" t="s">
        <v>1836</v>
      </c>
      <c r="B213" t="s">
        <v>844</v>
      </c>
      <c r="C213" t="s">
        <v>1875</v>
      </c>
      <c r="D213" s="3">
        <v>4924928136742050</v>
      </c>
    </row>
    <row r="214" spans="1:4" x14ac:dyDescent="0.4">
      <c r="A214" t="s">
        <v>1837</v>
      </c>
      <c r="B214" t="s">
        <v>1000</v>
      </c>
      <c r="C214" t="s">
        <v>1876</v>
      </c>
      <c r="D214" s="3">
        <v>4716249758204730</v>
      </c>
    </row>
    <row r="215" spans="1:4" x14ac:dyDescent="0.4">
      <c r="A215" t="s">
        <v>1838</v>
      </c>
      <c r="B215" t="s">
        <v>880</v>
      </c>
      <c r="C215" t="s">
        <v>1875</v>
      </c>
      <c r="D215" s="3">
        <v>5105719460238130</v>
      </c>
    </row>
    <row r="216" spans="1:4" x14ac:dyDescent="0.4">
      <c r="A216" t="s">
        <v>1839</v>
      </c>
      <c r="B216" t="s">
        <v>954</v>
      </c>
      <c r="C216" t="s">
        <v>1876</v>
      </c>
      <c r="D216" s="3">
        <v>4532104793065820</v>
      </c>
    </row>
    <row r="217" spans="1:4" x14ac:dyDescent="0.4">
      <c r="A217" t="s">
        <v>1840</v>
      </c>
      <c r="B217" t="s">
        <v>884</v>
      </c>
      <c r="C217" t="s">
        <v>1876</v>
      </c>
      <c r="D217" s="3">
        <v>4924673015842470</v>
      </c>
    </row>
    <row r="218" spans="1:4" x14ac:dyDescent="0.4">
      <c r="A218" t="s">
        <v>1841</v>
      </c>
      <c r="B218" t="s">
        <v>993</v>
      </c>
      <c r="C218" t="s">
        <v>1875</v>
      </c>
      <c r="D218" s="3">
        <v>5401217464030200</v>
      </c>
    </row>
    <row r="219" spans="1:4" x14ac:dyDescent="0.4">
      <c r="A219" t="s">
        <v>1842</v>
      </c>
      <c r="B219" t="s">
        <v>944</v>
      </c>
      <c r="C219" t="s">
        <v>1875</v>
      </c>
      <c r="D219" s="3">
        <v>4485817405237030</v>
      </c>
    </row>
    <row r="220" spans="1:4" x14ac:dyDescent="0.4">
      <c r="A220" t="s">
        <v>1843</v>
      </c>
      <c r="B220" t="s">
        <v>987</v>
      </c>
      <c r="C220" t="s">
        <v>1875</v>
      </c>
      <c r="D220" s="3">
        <v>4539301279542490</v>
      </c>
    </row>
    <row r="221" spans="1:4" x14ac:dyDescent="0.4">
      <c r="A221" t="s">
        <v>1844</v>
      </c>
      <c r="B221" t="s">
        <v>901</v>
      </c>
      <c r="C221" t="s">
        <v>1875</v>
      </c>
      <c r="D221" s="3">
        <v>5213586703218910</v>
      </c>
    </row>
    <row r="222" spans="1:4" x14ac:dyDescent="0.4">
      <c r="A222" t="s">
        <v>1845</v>
      </c>
      <c r="B222" t="s">
        <v>995</v>
      </c>
      <c r="C222" t="s">
        <v>1876</v>
      </c>
      <c r="D222" s="3">
        <v>4924302651786090</v>
      </c>
    </row>
    <row r="223" spans="1:4" x14ac:dyDescent="0.4">
      <c r="A223" t="s">
        <v>1846</v>
      </c>
      <c r="B223" t="s">
        <v>896</v>
      </c>
      <c r="C223" t="s">
        <v>1875</v>
      </c>
      <c r="D223" s="3">
        <v>4716013428104700</v>
      </c>
    </row>
    <row r="224" spans="1:4" x14ac:dyDescent="0.4">
      <c r="A224" t="s">
        <v>1847</v>
      </c>
      <c r="B224" t="s">
        <v>1006</v>
      </c>
      <c r="C224" t="s">
        <v>1876</v>
      </c>
      <c r="D224" s="3">
        <v>5105739091856200</v>
      </c>
    </row>
    <row r="225" spans="1:4" x14ac:dyDescent="0.4">
      <c r="A225" t="s">
        <v>1848</v>
      </c>
      <c r="B225" t="s">
        <v>1016</v>
      </c>
      <c r="C225" t="s">
        <v>1876</v>
      </c>
      <c r="D225" s="3">
        <v>4532643142870510</v>
      </c>
    </row>
    <row r="226" spans="1:4" x14ac:dyDescent="0.4">
      <c r="A226" t="s">
        <v>1849</v>
      </c>
      <c r="B226" t="s">
        <v>976</v>
      </c>
      <c r="C226" t="s">
        <v>1875</v>
      </c>
      <c r="D226" s="3">
        <v>4924984371253040</v>
      </c>
    </row>
    <row r="227" spans="1:4" x14ac:dyDescent="0.4">
      <c r="A227" t="s">
        <v>1850</v>
      </c>
      <c r="B227" t="s">
        <v>828</v>
      </c>
      <c r="C227" t="s">
        <v>1875</v>
      </c>
      <c r="D227" s="3">
        <v>5401359419828740</v>
      </c>
    </row>
    <row r="228" spans="1:4" x14ac:dyDescent="0.4">
      <c r="A228" t="s">
        <v>1851</v>
      </c>
      <c r="B228" t="s">
        <v>869</v>
      </c>
      <c r="C228" t="s">
        <v>1876</v>
      </c>
      <c r="D228" s="3">
        <v>4485210356977120</v>
      </c>
    </row>
    <row r="229" spans="1:4" x14ac:dyDescent="0.4">
      <c r="A229" t="s">
        <v>1852</v>
      </c>
      <c r="B229" t="s">
        <v>1034</v>
      </c>
      <c r="C229" t="s">
        <v>1875</v>
      </c>
      <c r="D229" s="3">
        <v>4539814796526820</v>
      </c>
    </row>
    <row r="230" spans="1:4" x14ac:dyDescent="0.4">
      <c r="A230" t="s">
        <v>1853</v>
      </c>
      <c r="B230" t="s">
        <v>969</v>
      </c>
      <c r="C230" t="s">
        <v>1875</v>
      </c>
      <c r="D230" s="3">
        <v>5213719005174080</v>
      </c>
    </row>
    <row r="231" spans="1:4" x14ac:dyDescent="0.4">
      <c r="A231" t="s">
        <v>1854</v>
      </c>
      <c r="B231" t="s">
        <v>875</v>
      </c>
      <c r="C231" t="s">
        <v>1876</v>
      </c>
      <c r="D231" s="3">
        <v>4924051727391500</v>
      </c>
    </row>
    <row r="232" spans="1:4" x14ac:dyDescent="0.4">
      <c r="A232" t="s">
        <v>1855</v>
      </c>
      <c r="B232" t="s">
        <v>953</v>
      </c>
      <c r="C232" t="s">
        <v>1875</v>
      </c>
      <c r="D232" s="3">
        <v>4716206897054230</v>
      </c>
    </row>
    <row r="233" spans="1:4" x14ac:dyDescent="0.4">
      <c r="A233" t="s">
        <v>1856</v>
      </c>
      <c r="B233" t="s">
        <v>936</v>
      </c>
      <c r="C233" t="s">
        <v>1876</v>
      </c>
      <c r="D233" s="3">
        <v>5105286947023960</v>
      </c>
    </row>
    <row r="234" spans="1:4" x14ac:dyDescent="0.4">
      <c r="A234" t="s">
        <v>1857</v>
      </c>
      <c r="B234" t="s">
        <v>956</v>
      </c>
      <c r="C234" t="s">
        <v>1875</v>
      </c>
      <c r="D234" s="3">
        <v>4532053124907480</v>
      </c>
    </row>
    <row r="235" spans="1:4" x14ac:dyDescent="0.4">
      <c r="A235" t="s">
        <v>1858</v>
      </c>
      <c r="B235" t="s">
        <v>888</v>
      </c>
      <c r="C235" t="s">
        <v>1876</v>
      </c>
      <c r="D235" s="3">
        <v>4924710823650300</v>
      </c>
    </row>
    <row r="236" spans="1:4" x14ac:dyDescent="0.4">
      <c r="A236" t="s">
        <v>1859</v>
      </c>
      <c r="B236" t="s">
        <v>885</v>
      </c>
      <c r="C236" t="s">
        <v>1876</v>
      </c>
      <c r="D236" s="3">
        <v>5401842619305820</v>
      </c>
    </row>
    <row r="237" spans="1:4" x14ac:dyDescent="0.4">
      <c r="A237" t="s">
        <v>1860</v>
      </c>
      <c r="B237" t="s">
        <v>837</v>
      </c>
      <c r="C237" t="s">
        <v>1875</v>
      </c>
      <c r="D237" s="3">
        <v>4485320746150970</v>
      </c>
    </row>
    <row r="238" spans="1:4" x14ac:dyDescent="0.4">
      <c r="A238" t="s">
        <v>1861</v>
      </c>
      <c r="B238" t="s">
        <v>902</v>
      </c>
      <c r="C238" t="s">
        <v>1875</v>
      </c>
      <c r="D238" s="3">
        <v>4539150896240340</v>
      </c>
    </row>
    <row r="239" spans="1:4" x14ac:dyDescent="0.4">
      <c r="A239" t="s">
        <v>1862</v>
      </c>
      <c r="B239" t="s">
        <v>870</v>
      </c>
      <c r="C239" t="s">
        <v>1875</v>
      </c>
      <c r="D239" s="3">
        <v>5213084272810630</v>
      </c>
    </row>
    <row r="240" spans="1:4" x14ac:dyDescent="0.4">
      <c r="A240" t="s">
        <v>1863</v>
      </c>
      <c r="B240" t="s">
        <v>838</v>
      </c>
      <c r="C240" t="s">
        <v>1875</v>
      </c>
      <c r="D240" s="3">
        <v>4924973541726450</v>
      </c>
    </row>
    <row r="241" spans="1:4" x14ac:dyDescent="0.4">
      <c r="A241" t="s">
        <v>1864</v>
      </c>
      <c r="B241" t="s">
        <v>920</v>
      </c>
      <c r="C241" t="s">
        <v>1876</v>
      </c>
      <c r="D241" s="3">
        <v>4716503267189400</v>
      </c>
    </row>
    <row r="242" spans="1:4" x14ac:dyDescent="0.4">
      <c r="A242" t="s">
        <v>1865</v>
      </c>
      <c r="B242" t="s">
        <v>940</v>
      </c>
      <c r="C242" t="s">
        <v>1875</v>
      </c>
      <c r="D242" s="3">
        <v>5105642985370200</v>
      </c>
    </row>
    <row r="243" spans="1:4" x14ac:dyDescent="0.4">
      <c r="A243" t="s">
        <v>1866</v>
      </c>
      <c r="B243" t="s">
        <v>893</v>
      </c>
      <c r="C243" t="s">
        <v>1876</v>
      </c>
      <c r="D243" s="3">
        <v>4532269581026470</v>
      </c>
    </row>
    <row r="244" spans="1:4" x14ac:dyDescent="0.4">
      <c r="A244" t="s">
        <v>1867</v>
      </c>
      <c r="B244" t="s">
        <v>928</v>
      </c>
      <c r="C244" t="s">
        <v>1876</v>
      </c>
      <c r="D244" s="3">
        <v>4924852007348490</v>
      </c>
    </row>
    <row r="245" spans="1:4" x14ac:dyDescent="0.4">
      <c r="A245" t="s">
        <v>1868</v>
      </c>
      <c r="B245" t="s">
        <v>819</v>
      </c>
      <c r="C245" t="s">
        <v>1875</v>
      </c>
      <c r="D245" s="3">
        <v>5401154823479170</v>
      </c>
    </row>
    <row r="246" spans="1:4" x14ac:dyDescent="0.4">
      <c r="A246" t="s">
        <v>1869</v>
      </c>
      <c r="B246" t="s">
        <v>978</v>
      </c>
      <c r="C246" t="s">
        <v>1875</v>
      </c>
      <c r="D246" s="3">
        <v>4485903102841100</v>
      </c>
    </row>
    <row r="247" spans="1:4" x14ac:dyDescent="0.4">
      <c r="A247" t="s">
        <v>1870</v>
      </c>
      <c r="B247" t="s">
        <v>831</v>
      </c>
      <c r="C247" t="s">
        <v>1876</v>
      </c>
      <c r="D247" s="3">
        <v>4539617522019810</v>
      </c>
    </row>
    <row r="248" spans="1:4" x14ac:dyDescent="0.4">
      <c r="A248" t="s">
        <v>1871</v>
      </c>
      <c r="B248" t="s">
        <v>965</v>
      </c>
      <c r="C248" t="s">
        <v>1875</v>
      </c>
      <c r="D248" s="3">
        <v>5213785249103100</v>
      </c>
    </row>
    <row r="249" spans="1:4" x14ac:dyDescent="0.4">
      <c r="A249" t="s">
        <v>1872</v>
      </c>
      <c r="B249" t="s">
        <v>916</v>
      </c>
      <c r="C249" t="s">
        <v>1875</v>
      </c>
      <c r="D249" s="3">
        <v>4924671037411580</v>
      </c>
    </row>
    <row r="250" spans="1:4" x14ac:dyDescent="0.4">
      <c r="A250" t="s">
        <v>1873</v>
      </c>
      <c r="B250" t="s">
        <v>941</v>
      </c>
      <c r="C250" t="s">
        <v>1876</v>
      </c>
      <c r="D250" s="3">
        <v>4716027982037280</v>
      </c>
    </row>
    <row r="251" spans="1:4" x14ac:dyDescent="0.4">
      <c r="A251" t="s">
        <v>1874</v>
      </c>
      <c r="B251" t="s">
        <v>842</v>
      </c>
      <c r="C251" t="s">
        <v>1875</v>
      </c>
      <c r="D251" s="3">
        <v>5105303915748320</v>
      </c>
    </row>
  </sheetData>
  <phoneticPr fontId="3" type="noConversion"/>
  <dataValidations count="1">
    <dataValidation type="whole" operator="greaterThan" allowBlank="1" showInputMessage="1" showErrorMessage="1" sqref="D2:D251" xr:uid="{83246554-B86C-44A7-ADC1-AF6729871350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97C3-A4A6-4D9F-92BB-3932C6655CFD}">
  <dimension ref="A1:G6"/>
  <sheetViews>
    <sheetView workbookViewId="0">
      <selection activeCell="J12" sqref="J12"/>
    </sheetView>
  </sheetViews>
  <sheetFormatPr defaultRowHeight="14.6" x14ac:dyDescent="0.4"/>
  <cols>
    <col min="1" max="1" width="9.921875" customWidth="1"/>
    <col min="2" max="2" width="9.23046875" customWidth="1"/>
    <col min="3" max="3" width="11.23046875" bestFit="1" customWidth="1"/>
    <col min="4" max="4" width="11.15234375" bestFit="1" customWidth="1"/>
    <col min="5" max="5" width="10.3828125" bestFit="1" customWidth="1"/>
    <col min="6" max="6" width="10.53515625" bestFit="1" customWidth="1"/>
  </cols>
  <sheetData>
    <row r="1" spans="1:7" x14ac:dyDescent="0.4">
      <c r="A1" t="s">
        <v>31</v>
      </c>
      <c r="B1" t="s">
        <v>5</v>
      </c>
      <c r="C1" t="s">
        <v>16</v>
      </c>
      <c r="D1" t="s">
        <v>1882</v>
      </c>
      <c r="E1" t="s">
        <v>32</v>
      </c>
      <c r="F1" t="s">
        <v>33</v>
      </c>
      <c r="G1" t="s">
        <v>17</v>
      </c>
    </row>
    <row r="2" spans="1:7" x14ac:dyDescent="0.4">
      <c r="A2" t="s">
        <v>1877</v>
      </c>
      <c r="B2" t="s">
        <v>825</v>
      </c>
      <c r="C2" t="s">
        <v>208</v>
      </c>
      <c r="D2" t="str" cm="1">
        <f t="array" ref="D2">IF((MATCH(Returns[[#This Row],[ProductId]],
_xlfn._xlws.FILTER(OrderDetails[ProductId],OrderDetails[OrderId]=Returns[[#This Row],[OrderId]], "No Product, Invalid OrderId"),0))=1,
"Valid","Invalid")</f>
        <v>Valid</v>
      </c>
      <c r="E2" t="s">
        <v>1883</v>
      </c>
      <c r="F2" s="2">
        <f>IF(Returns[[#This Row],[ProdValid]]="Valid",
INDEX(Inventory[Price], MATCH(Returns[[#This Row],[ProductId]],Inventory[ProductId],0)),
0)</f>
        <v>19.989999999999998</v>
      </c>
      <c r="G2">
        <v>1</v>
      </c>
    </row>
    <row r="3" spans="1:7" x14ac:dyDescent="0.4">
      <c r="A3" t="s">
        <v>1878</v>
      </c>
      <c r="B3" t="s">
        <v>843</v>
      </c>
      <c r="C3" t="s">
        <v>238</v>
      </c>
      <c r="D3" t="str" cm="1">
        <f t="array" ref="D3">IF((MATCH(Returns[[#This Row],[ProductId]],
_xlfn._xlws.FILTER(OrderDetails[ProductId],OrderDetails[OrderId]=Returns[[#This Row],[OrderId]], "No Product, Invalid OrderId"),0))=1,
"Valid","Invalid")</f>
        <v>Valid</v>
      </c>
      <c r="E3" t="s">
        <v>1883</v>
      </c>
      <c r="F3" s="2">
        <f>IF(Returns[[#This Row],[ProdValid]]="Valid",
INDEX(Inventory[Price], MATCH(Returns[[#This Row],[ProductId]],Inventory[ProductId],0)),
0)</f>
        <v>39.99</v>
      </c>
      <c r="G3">
        <v>1</v>
      </c>
    </row>
    <row r="4" spans="1:7" x14ac:dyDescent="0.4">
      <c r="A4" t="s">
        <v>1879</v>
      </c>
      <c r="B4" t="s">
        <v>865</v>
      </c>
      <c r="C4" t="s">
        <v>310</v>
      </c>
      <c r="D4" t="str" cm="1">
        <f t="array" ref="D4">IF((MATCH(Returns[[#This Row],[ProductId]],
_xlfn._xlws.FILTER(OrderDetails[ProductId],OrderDetails[OrderId]=Returns[[#This Row],[OrderId]], "No Product, Invalid OrderId"),0))=1,
"Valid","Invalid")</f>
        <v>Valid</v>
      </c>
      <c r="E4" t="s">
        <v>1883</v>
      </c>
      <c r="F4" s="2">
        <f>IF(Returns[[#This Row],[ProdValid]]="Valid",
INDEX(Inventory[Price], MATCH(Returns[[#This Row],[ProductId]],Inventory[ProductId],0)),
0)</f>
        <v>64.989999999999995</v>
      </c>
      <c r="G4">
        <v>1</v>
      </c>
    </row>
    <row r="5" spans="1:7" x14ac:dyDescent="0.4">
      <c r="A5" t="s">
        <v>1880</v>
      </c>
      <c r="B5" t="s">
        <v>814</v>
      </c>
      <c r="C5" t="s">
        <v>304</v>
      </c>
      <c r="D5" t="str" cm="1">
        <f t="array" ref="D5">IF((MATCH(Returns[[#This Row],[ProductId]],
_xlfn._xlws.FILTER(OrderDetails[ProductId],OrderDetails[OrderId]=Returns[[#This Row],[OrderId]], "No Product, Invalid OrderId"),0))=1,
"Valid","Invalid")</f>
        <v>Valid</v>
      </c>
      <c r="E5" t="s">
        <v>1883</v>
      </c>
      <c r="F5" s="2">
        <f>IF(Returns[[#This Row],[ProdValid]]="Valid",
INDEX(Inventory[Price], MATCH(Returns[[#This Row],[ProductId]],Inventory[ProductId],0)),
0)</f>
        <v>39.99</v>
      </c>
      <c r="G5">
        <v>1</v>
      </c>
    </row>
    <row r="6" spans="1:7" x14ac:dyDescent="0.4">
      <c r="A6" t="s">
        <v>1881</v>
      </c>
      <c r="B6" t="s">
        <v>831</v>
      </c>
      <c r="C6" t="s">
        <v>312</v>
      </c>
      <c r="D6" t="str" cm="1">
        <f t="array" ref="D6">IF((MATCH(Returns[[#This Row],[ProductId]],
_xlfn._xlws.FILTER(OrderDetails[ProductId],OrderDetails[OrderId]=Returns[[#This Row],[OrderId]], "No Product, Invalid OrderId"),0))=1,
"Valid","Invalid")</f>
        <v>Valid</v>
      </c>
      <c r="E6" t="s">
        <v>1883</v>
      </c>
      <c r="F6" s="2">
        <f>IF(Returns[[#This Row],[ProdValid]]="Valid",
INDEX(Inventory[Price], MATCH(Returns[[#This Row],[ProductId]],Inventory[ProductId],0)),
0)</f>
        <v>79.989999999999995</v>
      </c>
      <c r="G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A0B7-3E97-422C-8CF3-7C080A5C5D23}">
  <dimension ref="A1:D94"/>
  <sheetViews>
    <sheetView workbookViewId="0">
      <selection activeCell="G9" sqref="G9"/>
    </sheetView>
  </sheetViews>
  <sheetFormatPr defaultRowHeight="14.6" x14ac:dyDescent="0.4"/>
  <sheetData>
    <row r="1" spans="1:4" x14ac:dyDescent="0.4">
      <c r="A1" t="s">
        <v>34</v>
      </c>
      <c r="B1" t="s">
        <v>5</v>
      </c>
      <c r="C1" t="s">
        <v>35</v>
      </c>
      <c r="D1" t="s">
        <v>36</v>
      </c>
    </row>
    <row r="2" spans="1:4" x14ac:dyDescent="0.4">
      <c r="A2" t="s">
        <v>2590</v>
      </c>
      <c r="B2" t="s">
        <v>910</v>
      </c>
      <c r="C2">
        <v>3</v>
      </c>
      <c r="D2" t="str">
        <f>IF(Reviews[[#This Row],[RateId]]=1,"Worst",
IF(Reviews[[#This Row],[RateId]]=2,"Bad",
IF(Reviews[[#This Row],[RateId]]=3,"Average",
IF(Reviews[[#This Row],[RateId]]=4,"Good","Best"))))</f>
        <v>Average</v>
      </c>
    </row>
    <row r="3" spans="1:4" x14ac:dyDescent="0.4">
      <c r="A3" t="s">
        <v>2591</v>
      </c>
      <c r="B3" t="s">
        <v>988</v>
      </c>
      <c r="C3">
        <v>1</v>
      </c>
      <c r="D3" t="str">
        <f>IF(Reviews[[#This Row],[RateId]]=1,"Worst",
IF(Reviews[[#This Row],[RateId]]=2,"Bad",
IF(Reviews[[#This Row],[RateId]]=3,"Average",
IF(Reviews[[#This Row],[RateId]]=4,"Good","Best"))))</f>
        <v>Worst</v>
      </c>
    </row>
    <row r="4" spans="1:4" x14ac:dyDescent="0.4">
      <c r="A4" t="s">
        <v>2592</v>
      </c>
      <c r="B4" t="s">
        <v>896</v>
      </c>
      <c r="C4">
        <v>4</v>
      </c>
      <c r="D4" t="str">
        <f>IF(Reviews[[#This Row],[RateId]]=1,"Worst",
IF(Reviews[[#This Row],[RateId]]=2,"Bad",
IF(Reviews[[#This Row],[RateId]]=3,"Average",
IF(Reviews[[#This Row],[RateId]]=4,"Good","Best"))))</f>
        <v>Good</v>
      </c>
    </row>
    <row r="5" spans="1:4" x14ac:dyDescent="0.4">
      <c r="A5" t="s">
        <v>2593</v>
      </c>
      <c r="B5" t="s">
        <v>957</v>
      </c>
      <c r="C5">
        <v>1</v>
      </c>
      <c r="D5" t="str">
        <f>IF(Reviews[[#This Row],[RateId]]=1,"Worst",
IF(Reviews[[#This Row],[RateId]]=2,"Bad",
IF(Reviews[[#This Row],[RateId]]=3,"Average",
IF(Reviews[[#This Row],[RateId]]=4,"Good","Best"))))</f>
        <v>Worst</v>
      </c>
    </row>
    <row r="6" spans="1:4" x14ac:dyDescent="0.4">
      <c r="A6" t="s">
        <v>2594</v>
      </c>
      <c r="B6" t="s">
        <v>829</v>
      </c>
      <c r="C6">
        <v>3</v>
      </c>
      <c r="D6" t="str">
        <f>IF(Reviews[[#This Row],[RateId]]=1,"Worst",
IF(Reviews[[#This Row],[RateId]]=2,"Bad",
IF(Reviews[[#This Row],[RateId]]=3,"Average",
IF(Reviews[[#This Row],[RateId]]=4,"Good","Best"))))</f>
        <v>Average</v>
      </c>
    </row>
    <row r="7" spans="1:4" x14ac:dyDescent="0.4">
      <c r="A7" t="s">
        <v>2595</v>
      </c>
      <c r="B7" t="s">
        <v>836</v>
      </c>
      <c r="C7">
        <v>4</v>
      </c>
      <c r="D7" t="str">
        <f>IF(Reviews[[#This Row],[RateId]]=1,"Worst",
IF(Reviews[[#This Row],[RateId]]=2,"Bad",
IF(Reviews[[#This Row],[RateId]]=3,"Average",
IF(Reviews[[#This Row],[RateId]]=4,"Good","Best"))))</f>
        <v>Good</v>
      </c>
    </row>
    <row r="8" spans="1:4" x14ac:dyDescent="0.4">
      <c r="A8" t="s">
        <v>2596</v>
      </c>
      <c r="B8" t="s">
        <v>893</v>
      </c>
      <c r="C8">
        <v>2</v>
      </c>
      <c r="D8" t="str">
        <f>IF(Reviews[[#This Row],[RateId]]=1,"Worst",
IF(Reviews[[#This Row],[RateId]]=2,"Bad",
IF(Reviews[[#This Row],[RateId]]=3,"Average",
IF(Reviews[[#This Row],[RateId]]=4,"Good","Best"))))</f>
        <v>Bad</v>
      </c>
    </row>
    <row r="9" spans="1:4" x14ac:dyDescent="0.4">
      <c r="A9" t="s">
        <v>2597</v>
      </c>
      <c r="B9" t="s">
        <v>1023</v>
      </c>
      <c r="C9">
        <v>4</v>
      </c>
      <c r="D9" t="str">
        <f>IF(Reviews[[#This Row],[RateId]]=1,"Worst",
IF(Reviews[[#This Row],[RateId]]=2,"Bad",
IF(Reviews[[#This Row],[RateId]]=3,"Average",
IF(Reviews[[#This Row],[RateId]]=4,"Good","Best"))))</f>
        <v>Good</v>
      </c>
    </row>
    <row r="10" spans="1:4" x14ac:dyDescent="0.4">
      <c r="A10" t="s">
        <v>2598</v>
      </c>
      <c r="B10" t="s">
        <v>945</v>
      </c>
      <c r="C10">
        <v>2</v>
      </c>
      <c r="D10" t="str">
        <f>IF(Reviews[[#This Row],[RateId]]=1,"Worst",
IF(Reviews[[#This Row],[RateId]]=2,"Bad",
IF(Reviews[[#This Row],[RateId]]=3,"Average",
IF(Reviews[[#This Row],[RateId]]=4,"Good","Best"))))</f>
        <v>Bad</v>
      </c>
    </row>
    <row r="11" spans="1:4" x14ac:dyDescent="0.4">
      <c r="A11" t="s">
        <v>2599</v>
      </c>
      <c r="B11" t="s">
        <v>1024</v>
      </c>
      <c r="C11">
        <v>2</v>
      </c>
      <c r="D11" t="str">
        <f>IF(Reviews[[#This Row],[RateId]]=1,"Worst",
IF(Reviews[[#This Row],[RateId]]=2,"Bad",
IF(Reviews[[#This Row],[RateId]]=3,"Average",
IF(Reviews[[#This Row],[RateId]]=4,"Good","Best"))))</f>
        <v>Bad</v>
      </c>
    </row>
    <row r="12" spans="1:4" x14ac:dyDescent="0.4">
      <c r="A12" t="s">
        <v>2600</v>
      </c>
      <c r="B12" t="s">
        <v>919</v>
      </c>
      <c r="C12">
        <v>5</v>
      </c>
      <c r="D12" t="str">
        <f>IF(Reviews[[#This Row],[RateId]]=1,"Worst",
IF(Reviews[[#This Row],[RateId]]=2,"Bad",
IF(Reviews[[#This Row],[RateId]]=3,"Average",
IF(Reviews[[#This Row],[RateId]]=4,"Good","Best"))))</f>
        <v>Best</v>
      </c>
    </row>
    <row r="13" spans="1:4" x14ac:dyDescent="0.4">
      <c r="A13" t="s">
        <v>2601</v>
      </c>
      <c r="B13" t="s">
        <v>1003</v>
      </c>
      <c r="C13">
        <v>1</v>
      </c>
      <c r="D13" t="str">
        <f>IF(Reviews[[#This Row],[RateId]]=1,"Worst",
IF(Reviews[[#This Row],[RateId]]=2,"Bad",
IF(Reviews[[#This Row],[RateId]]=3,"Average",
IF(Reviews[[#This Row],[RateId]]=4,"Good","Best"))))</f>
        <v>Worst</v>
      </c>
    </row>
    <row r="14" spans="1:4" x14ac:dyDescent="0.4">
      <c r="A14" t="s">
        <v>2602</v>
      </c>
      <c r="B14" t="s">
        <v>931</v>
      </c>
      <c r="C14">
        <v>3</v>
      </c>
      <c r="D14" t="str">
        <f>IF(Reviews[[#This Row],[RateId]]=1,"Worst",
IF(Reviews[[#This Row],[RateId]]=2,"Bad",
IF(Reviews[[#This Row],[RateId]]=3,"Average",
IF(Reviews[[#This Row],[RateId]]=4,"Good","Best"))))</f>
        <v>Average</v>
      </c>
    </row>
    <row r="15" spans="1:4" x14ac:dyDescent="0.4">
      <c r="A15" t="s">
        <v>2603</v>
      </c>
      <c r="B15" t="s">
        <v>911</v>
      </c>
      <c r="C15">
        <v>3</v>
      </c>
      <c r="D15" t="str">
        <f>IF(Reviews[[#This Row],[RateId]]=1,"Worst",
IF(Reviews[[#This Row],[RateId]]=2,"Bad",
IF(Reviews[[#This Row],[RateId]]=3,"Average",
IF(Reviews[[#This Row],[RateId]]=4,"Good","Best"))))</f>
        <v>Average</v>
      </c>
    </row>
    <row r="16" spans="1:4" x14ac:dyDescent="0.4">
      <c r="A16" t="s">
        <v>2604</v>
      </c>
      <c r="B16" t="s">
        <v>840</v>
      </c>
      <c r="C16">
        <v>4</v>
      </c>
      <c r="D16" t="str">
        <f>IF(Reviews[[#This Row],[RateId]]=1,"Worst",
IF(Reviews[[#This Row],[RateId]]=2,"Bad",
IF(Reviews[[#This Row],[RateId]]=3,"Average",
IF(Reviews[[#This Row],[RateId]]=4,"Good","Best"))))</f>
        <v>Good</v>
      </c>
    </row>
    <row r="17" spans="1:4" x14ac:dyDescent="0.4">
      <c r="A17" t="s">
        <v>2605</v>
      </c>
      <c r="B17" t="s">
        <v>864</v>
      </c>
      <c r="C17">
        <v>1</v>
      </c>
      <c r="D17" t="str">
        <f>IF(Reviews[[#This Row],[RateId]]=1,"Worst",
IF(Reviews[[#This Row],[RateId]]=2,"Bad",
IF(Reviews[[#This Row],[RateId]]=3,"Average",
IF(Reviews[[#This Row],[RateId]]=4,"Good","Best"))))</f>
        <v>Worst</v>
      </c>
    </row>
    <row r="18" spans="1:4" x14ac:dyDescent="0.4">
      <c r="A18" t="s">
        <v>2606</v>
      </c>
      <c r="B18" t="s">
        <v>955</v>
      </c>
      <c r="C18">
        <v>1</v>
      </c>
      <c r="D18" t="str">
        <f>IF(Reviews[[#This Row],[RateId]]=1,"Worst",
IF(Reviews[[#This Row],[RateId]]=2,"Bad",
IF(Reviews[[#This Row],[RateId]]=3,"Average",
IF(Reviews[[#This Row],[RateId]]=4,"Good","Best"))))</f>
        <v>Worst</v>
      </c>
    </row>
    <row r="19" spans="1:4" x14ac:dyDescent="0.4">
      <c r="A19" t="s">
        <v>2607</v>
      </c>
      <c r="B19" t="s">
        <v>859</v>
      </c>
      <c r="C19">
        <v>2</v>
      </c>
      <c r="D19" t="str">
        <f>IF(Reviews[[#This Row],[RateId]]=1,"Worst",
IF(Reviews[[#This Row],[RateId]]=2,"Bad",
IF(Reviews[[#This Row],[RateId]]=3,"Average",
IF(Reviews[[#This Row],[RateId]]=4,"Good","Best"))))</f>
        <v>Bad</v>
      </c>
    </row>
    <row r="20" spans="1:4" x14ac:dyDescent="0.4">
      <c r="A20" t="s">
        <v>2608</v>
      </c>
      <c r="B20" t="s">
        <v>838</v>
      </c>
      <c r="C20">
        <v>1</v>
      </c>
      <c r="D20" t="str">
        <f>IF(Reviews[[#This Row],[RateId]]=1,"Worst",
IF(Reviews[[#This Row],[RateId]]=2,"Bad",
IF(Reviews[[#This Row],[RateId]]=3,"Average",
IF(Reviews[[#This Row],[RateId]]=4,"Good","Best"))))</f>
        <v>Worst</v>
      </c>
    </row>
    <row r="21" spans="1:4" x14ac:dyDescent="0.4">
      <c r="A21" t="s">
        <v>2609</v>
      </c>
      <c r="B21" t="s">
        <v>850</v>
      </c>
      <c r="C21">
        <v>5</v>
      </c>
      <c r="D21" t="str">
        <f>IF(Reviews[[#This Row],[RateId]]=1,"Worst",
IF(Reviews[[#This Row],[RateId]]=2,"Bad",
IF(Reviews[[#This Row],[RateId]]=3,"Average",
IF(Reviews[[#This Row],[RateId]]=4,"Good","Best"))))</f>
        <v>Best</v>
      </c>
    </row>
    <row r="22" spans="1:4" x14ac:dyDescent="0.4">
      <c r="A22" t="s">
        <v>2610</v>
      </c>
      <c r="B22" t="s">
        <v>993</v>
      </c>
      <c r="C22">
        <v>2</v>
      </c>
      <c r="D22" t="str">
        <f>IF(Reviews[[#This Row],[RateId]]=1,"Worst",
IF(Reviews[[#This Row],[RateId]]=2,"Bad",
IF(Reviews[[#This Row],[RateId]]=3,"Average",
IF(Reviews[[#This Row],[RateId]]=4,"Good","Best"))))</f>
        <v>Bad</v>
      </c>
    </row>
    <row r="23" spans="1:4" x14ac:dyDescent="0.4">
      <c r="A23" t="s">
        <v>2611</v>
      </c>
      <c r="B23" t="s">
        <v>981</v>
      </c>
      <c r="C23">
        <v>2</v>
      </c>
      <c r="D23" t="str">
        <f>IF(Reviews[[#This Row],[RateId]]=1,"Worst",
IF(Reviews[[#This Row],[RateId]]=2,"Bad",
IF(Reviews[[#This Row],[RateId]]=3,"Average",
IF(Reviews[[#This Row],[RateId]]=4,"Good","Best"))))</f>
        <v>Bad</v>
      </c>
    </row>
    <row r="24" spans="1:4" x14ac:dyDescent="0.4">
      <c r="A24" t="s">
        <v>2612</v>
      </c>
      <c r="B24" t="s">
        <v>966</v>
      </c>
      <c r="C24">
        <v>5</v>
      </c>
      <c r="D24" t="str">
        <f>IF(Reviews[[#This Row],[RateId]]=1,"Worst",
IF(Reviews[[#This Row],[RateId]]=2,"Bad",
IF(Reviews[[#This Row],[RateId]]=3,"Average",
IF(Reviews[[#This Row],[RateId]]=4,"Good","Best"))))</f>
        <v>Best</v>
      </c>
    </row>
    <row r="25" spans="1:4" x14ac:dyDescent="0.4">
      <c r="A25" t="s">
        <v>2613</v>
      </c>
      <c r="B25" t="s">
        <v>986</v>
      </c>
      <c r="C25">
        <v>3</v>
      </c>
      <c r="D25" t="str">
        <f>IF(Reviews[[#This Row],[RateId]]=1,"Worst",
IF(Reviews[[#This Row],[RateId]]=2,"Bad",
IF(Reviews[[#This Row],[RateId]]=3,"Average",
IF(Reviews[[#This Row],[RateId]]=4,"Good","Best"))))</f>
        <v>Average</v>
      </c>
    </row>
    <row r="26" spans="1:4" x14ac:dyDescent="0.4">
      <c r="A26" t="s">
        <v>2614</v>
      </c>
      <c r="B26" t="s">
        <v>927</v>
      </c>
      <c r="C26">
        <v>1</v>
      </c>
      <c r="D26" t="str">
        <f>IF(Reviews[[#This Row],[RateId]]=1,"Worst",
IF(Reviews[[#This Row],[RateId]]=2,"Bad",
IF(Reviews[[#This Row],[RateId]]=3,"Average",
IF(Reviews[[#This Row],[RateId]]=4,"Good","Best"))))</f>
        <v>Worst</v>
      </c>
    </row>
    <row r="27" spans="1:4" x14ac:dyDescent="0.4">
      <c r="A27" t="s">
        <v>2615</v>
      </c>
      <c r="B27" t="s">
        <v>806</v>
      </c>
      <c r="C27">
        <v>1</v>
      </c>
      <c r="D27" t="str">
        <f>IF(Reviews[[#This Row],[RateId]]=1,"Worst",
IF(Reviews[[#This Row],[RateId]]=2,"Bad",
IF(Reviews[[#This Row],[RateId]]=3,"Average",
IF(Reviews[[#This Row],[RateId]]=4,"Good","Best"))))</f>
        <v>Worst</v>
      </c>
    </row>
    <row r="28" spans="1:4" x14ac:dyDescent="0.4">
      <c r="A28" t="s">
        <v>2616</v>
      </c>
      <c r="B28" t="s">
        <v>891</v>
      </c>
      <c r="C28">
        <v>5</v>
      </c>
      <c r="D28" t="str">
        <f>IF(Reviews[[#This Row],[RateId]]=1,"Worst",
IF(Reviews[[#This Row],[RateId]]=2,"Bad",
IF(Reviews[[#This Row],[RateId]]=3,"Average",
IF(Reviews[[#This Row],[RateId]]=4,"Good","Best"))))</f>
        <v>Best</v>
      </c>
    </row>
    <row r="29" spans="1:4" x14ac:dyDescent="0.4">
      <c r="A29" t="s">
        <v>2617</v>
      </c>
      <c r="B29" t="s">
        <v>1039</v>
      </c>
      <c r="C29">
        <v>4</v>
      </c>
      <c r="D29" t="str">
        <f>IF(Reviews[[#This Row],[RateId]]=1,"Worst",
IF(Reviews[[#This Row],[RateId]]=2,"Bad",
IF(Reviews[[#This Row],[RateId]]=3,"Average",
IF(Reviews[[#This Row],[RateId]]=4,"Good","Best"))))</f>
        <v>Good</v>
      </c>
    </row>
    <row r="30" spans="1:4" x14ac:dyDescent="0.4">
      <c r="A30" t="s">
        <v>2618</v>
      </c>
      <c r="B30" t="s">
        <v>943</v>
      </c>
      <c r="C30">
        <v>3</v>
      </c>
      <c r="D30" t="str">
        <f>IF(Reviews[[#This Row],[RateId]]=1,"Worst",
IF(Reviews[[#This Row],[RateId]]=2,"Bad",
IF(Reviews[[#This Row],[RateId]]=3,"Average",
IF(Reviews[[#This Row],[RateId]]=4,"Good","Best"))))</f>
        <v>Average</v>
      </c>
    </row>
    <row r="31" spans="1:4" x14ac:dyDescent="0.4">
      <c r="A31" t="s">
        <v>2619</v>
      </c>
      <c r="B31" t="s">
        <v>913</v>
      </c>
      <c r="C31">
        <v>5</v>
      </c>
      <c r="D31" t="str">
        <f>IF(Reviews[[#This Row],[RateId]]=1,"Worst",
IF(Reviews[[#This Row],[RateId]]=2,"Bad",
IF(Reviews[[#This Row],[RateId]]=3,"Average",
IF(Reviews[[#This Row],[RateId]]=4,"Good","Best"))))</f>
        <v>Best</v>
      </c>
    </row>
    <row r="32" spans="1:4" x14ac:dyDescent="0.4">
      <c r="A32" t="s">
        <v>2620</v>
      </c>
      <c r="B32" t="s">
        <v>978</v>
      </c>
      <c r="C32">
        <v>5</v>
      </c>
      <c r="D32" t="str">
        <f>IF(Reviews[[#This Row],[RateId]]=1,"Worst",
IF(Reviews[[#This Row],[RateId]]=2,"Bad",
IF(Reviews[[#This Row],[RateId]]=3,"Average",
IF(Reviews[[#This Row],[RateId]]=4,"Good","Best"))))</f>
        <v>Best</v>
      </c>
    </row>
    <row r="33" spans="1:4" x14ac:dyDescent="0.4">
      <c r="A33" t="s">
        <v>2621</v>
      </c>
      <c r="B33" t="s">
        <v>976</v>
      </c>
      <c r="C33">
        <v>5</v>
      </c>
      <c r="D33" t="str">
        <f>IF(Reviews[[#This Row],[RateId]]=1,"Worst",
IF(Reviews[[#This Row],[RateId]]=2,"Bad",
IF(Reviews[[#This Row],[RateId]]=3,"Average",
IF(Reviews[[#This Row],[RateId]]=4,"Good","Best"))))</f>
        <v>Best</v>
      </c>
    </row>
    <row r="34" spans="1:4" x14ac:dyDescent="0.4">
      <c r="A34" t="s">
        <v>2622</v>
      </c>
      <c r="B34" t="s">
        <v>1041</v>
      </c>
      <c r="C34">
        <v>5</v>
      </c>
      <c r="D34" t="str">
        <f>IF(Reviews[[#This Row],[RateId]]=1,"Worst",
IF(Reviews[[#This Row],[RateId]]=2,"Bad",
IF(Reviews[[#This Row],[RateId]]=3,"Average",
IF(Reviews[[#This Row],[RateId]]=4,"Good","Best"))))</f>
        <v>Best</v>
      </c>
    </row>
    <row r="35" spans="1:4" x14ac:dyDescent="0.4">
      <c r="A35" t="s">
        <v>2623</v>
      </c>
      <c r="B35" t="s">
        <v>822</v>
      </c>
      <c r="C35">
        <v>3</v>
      </c>
      <c r="D35" t="str">
        <f>IF(Reviews[[#This Row],[RateId]]=1,"Worst",
IF(Reviews[[#This Row],[RateId]]=2,"Bad",
IF(Reviews[[#This Row],[RateId]]=3,"Average",
IF(Reviews[[#This Row],[RateId]]=4,"Good","Best"))))</f>
        <v>Average</v>
      </c>
    </row>
    <row r="36" spans="1:4" x14ac:dyDescent="0.4">
      <c r="A36" t="s">
        <v>2624</v>
      </c>
      <c r="B36" t="s">
        <v>1000</v>
      </c>
      <c r="C36">
        <v>2</v>
      </c>
      <c r="D36" t="str">
        <f>IF(Reviews[[#This Row],[RateId]]=1,"Worst",
IF(Reviews[[#This Row],[RateId]]=2,"Bad",
IF(Reviews[[#This Row],[RateId]]=3,"Average",
IF(Reviews[[#This Row],[RateId]]=4,"Good","Best"))))</f>
        <v>Bad</v>
      </c>
    </row>
    <row r="37" spans="1:4" x14ac:dyDescent="0.4">
      <c r="A37" t="s">
        <v>2625</v>
      </c>
      <c r="B37" t="s">
        <v>988</v>
      </c>
      <c r="C37">
        <v>3</v>
      </c>
      <c r="D37" t="str">
        <f>IF(Reviews[[#This Row],[RateId]]=1,"Worst",
IF(Reviews[[#This Row],[RateId]]=2,"Bad",
IF(Reviews[[#This Row],[RateId]]=3,"Average",
IF(Reviews[[#This Row],[RateId]]=4,"Good","Best"))))</f>
        <v>Average</v>
      </c>
    </row>
    <row r="38" spans="1:4" x14ac:dyDescent="0.4">
      <c r="A38" t="s">
        <v>2626</v>
      </c>
      <c r="B38" t="s">
        <v>949</v>
      </c>
      <c r="C38">
        <v>4</v>
      </c>
      <c r="D38" t="str">
        <f>IF(Reviews[[#This Row],[RateId]]=1,"Worst",
IF(Reviews[[#This Row],[RateId]]=2,"Bad",
IF(Reviews[[#This Row],[RateId]]=3,"Average",
IF(Reviews[[#This Row],[RateId]]=4,"Good","Best"))))</f>
        <v>Good</v>
      </c>
    </row>
    <row r="39" spans="1:4" x14ac:dyDescent="0.4">
      <c r="A39" t="s">
        <v>2627</v>
      </c>
      <c r="B39" t="s">
        <v>867</v>
      </c>
      <c r="C39">
        <v>3</v>
      </c>
      <c r="D39" t="str">
        <f>IF(Reviews[[#This Row],[RateId]]=1,"Worst",
IF(Reviews[[#This Row],[RateId]]=2,"Bad",
IF(Reviews[[#This Row],[RateId]]=3,"Average",
IF(Reviews[[#This Row],[RateId]]=4,"Good","Best"))))</f>
        <v>Average</v>
      </c>
    </row>
    <row r="40" spans="1:4" x14ac:dyDescent="0.4">
      <c r="A40" t="s">
        <v>2628</v>
      </c>
      <c r="B40" t="s">
        <v>988</v>
      </c>
      <c r="C40">
        <v>2</v>
      </c>
      <c r="D40" t="str">
        <f>IF(Reviews[[#This Row],[RateId]]=1,"Worst",
IF(Reviews[[#This Row],[RateId]]=2,"Bad",
IF(Reviews[[#This Row],[RateId]]=3,"Average",
IF(Reviews[[#This Row],[RateId]]=4,"Good","Best"))))</f>
        <v>Bad</v>
      </c>
    </row>
    <row r="41" spans="1:4" x14ac:dyDescent="0.4">
      <c r="A41" t="s">
        <v>2629</v>
      </c>
      <c r="B41" t="s">
        <v>979</v>
      </c>
      <c r="C41">
        <v>2</v>
      </c>
      <c r="D41" t="str">
        <f>IF(Reviews[[#This Row],[RateId]]=1,"Worst",
IF(Reviews[[#This Row],[RateId]]=2,"Bad",
IF(Reviews[[#This Row],[RateId]]=3,"Average",
IF(Reviews[[#This Row],[RateId]]=4,"Good","Best"))))</f>
        <v>Bad</v>
      </c>
    </row>
    <row r="42" spans="1:4" x14ac:dyDescent="0.4">
      <c r="A42" t="s">
        <v>2630</v>
      </c>
      <c r="B42" t="s">
        <v>837</v>
      </c>
      <c r="C42">
        <v>1</v>
      </c>
      <c r="D42" t="str">
        <f>IF(Reviews[[#This Row],[RateId]]=1,"Worst",
IF(Reviews[[#This Row],[RateId]]=2,"Bad",
IF(Reviews[[#This Row],[RateId]]=3,"Average",
IF(Reviews[[#This Row],[RateId]]=4,"Good","Best"))))</f>
        <v>Worst</v>
      </c>
    </row>
    <row r="43" spans="1:4" x14ac:dyDescent="0.4">
      <c r="A43" t="s">
        <v>2631</v>
      </c>
      <c r="B43" t="s">
        <v>1004</v>
      </c>
      <c r="C43">
        <v>2</v>
      </c>
      <c r="D43" t="str">
        <f>IF(Reviews[[#This Row],[RateId]]=1,"Worst",
IF(Reviews[[#This Row],[RateId]]=2,"Bad",
IF(Reviews[[#This Row],[RateId]]=3,"Average",
IF(Reviews[[#This Row],[RateId]]=4,"Good","Best"))))</f>
        <v>Bad</v>
      </c>
    </row>
    <row r="44" spans="1:4" x14ac:dyDescent="0.4">
      <c r="A44" t="s">
        <v>2632</v>
      </c>
      <c r="B44" t="s">
        <v>1010</v>
      </c>
      <c r="C44">
        <v>5</v>
      </c>
      <c r="D44" t="str">
        <f>IF(Reviews[[#This Row],[RateId]]=1,"Worst",
IF(Reviews[[#This Row],[RateId]]=2,"Bad",
IF(Reviews[[#This Row],[RateId]]=3,"Average",
IF(Reviews[[#This Row],[RateId]]=4,"Good","Best"))))</f>
        <v>Best</v>
      </c>
    </row>
    <row r="45" spans="1:4" x14ac:dyDescent="0.4">
      <c r="A45" t="s">
        <v>2633</v>
      </c>
      <c r="B45" t="s">
        <v>807</v>
      </c>
      <c r="C45">
        <v>3</v>
      </c>
      <c r="D45" t="str">
        <f>IF(Reviews[[#This Row],[RateId]]=1,"Worst",
IF(Reviews[[#This Row],[RateId]]=2,"Bad",
IF(Reviews[[#This Row],[RateId]]=3,"Average",
IF(Reviews[[#This Row],[RateId]]=4,"Good","Best"))))</f>
        <v>Average</v>
      </c>
    </row>
    <row r="46" spans="1:4" x14ac:dyDescent="0.4">
      <c r="A46" t="s">
        <v>2634</v>
      </c>
      <c r="B46" t="s">
        <v>828</v>
      </c>
      <c r="C46">
        <v>4</v>
      </c>
      <c r="D46" t="str">
        <f>IF(Reviews[[#This Row],[RateId]]=1,"Worst",
IF(Reviews[[#This Row],[RateId]]=2,"Bad",
IF(Reviews[[#This Row],[RateId]]=3,"Average",
IF(Reviews[[#This Row],[RateId]]=4,"Good","Best"))))</f>
        <v>Good</v>
      </c>
    </row>
    <row r="47" spans="1:4" x14ac:dyDescent="0.4">
      <c r="A47" t="s">
        <v>2635</v>
      </c>
      <c r="B47" t="s">
        <v>906</v>
      </c>
      <c r="C47">
        <v>1</v>
      </c>
      <c r="D47" t="str">
        <f>IF(Reviews[[#This Row],[RateId]]=1,"Worst",
IF(Reviews[[#This Row],[RateId]]=2,"Bad",
IF(Reviews[[#This Row],[RateId]]=3,"Average",
IF(Reviews[[#This Row],[RateId]]=4,"Good","Best"))))</f>
        <v>Worst</v>
      </c>
    </row>
    <row r="48" spans="1:4" x14ac:dyDescent="0.4">
      <c r="A48" t="s">
        <v>2636</v>
      </c>
      <c r="B48" t="s">
        <v>928</v>
      </c>
      <c r="C48">
        <v>2</v>
      </c>
      <c r="D48" t="str">
        <f>IF(Reviews[[#This Row],[RateId]]=1,"Worst",
IF(Reviews[[#This Row],[RateId]]=2,"Bad",
IF(Reviews[[#This Row],[RateId]]=3,"Average",
IF(Reviews[[#This Row],[RateId]]=4,"Good","Best"))))</f>
        <v>Bad</v>
      </c>
    </row>
    <row r="49" spans="1:4" x14ac:dyDescent="0.4">
      <c r="A49" t="s">
        <v>2637</v>
      </c>
      <c r="B49" t="s">
        <v>914</v>
      </c>
      <c r="C49">
        <v>5</v>
      </c>
      <c r="D49" t="str">
        <f>IF(Reviews[[#This Row],[RateId]]=1,"Worst",
IF(Reviews[[#This Row],[RateId]]=2,"Bad",
IF(Reviews[[#This Row],[RateId]]=3,"Average",
IF(Reviews[[#This Row],[RateId]]=4,"Good","Best"))))</f>
        <v>Best</v>
      </c>
    </row>
    <row r="50" spans="1:4" x14ac:dyDescent="0.4">
      <c r="A50" t="s">
        <v>2638</v>
      </c>
      <c r="B50" t="s">
        <v>1009</v>
      </c>
      <c r="C50">
        <v>1</v>
      </c>
      <c r="D50" t="str">
        <f>IF(Reviews[[#This Row],[RateId]]=1,"Worst",
IF(Reviews[[#This Row],[RateId]]=2,"Bad",
IF(Reviews[[#This Row],[RateId]]=3,"Average",
IF(Reviews[[#This Row],[RateId]]=4,"Good","Best"))))</f>
        <v>Worst</v>
      </c>
    </row>
    <row r="51" spans="1:4" x14ac:dyDescent="0.4">
      <c r="A51" t="s">
        <v>2639</v>
      </c>
      <c r="B51" t="s">
        <v>984</v>
      </c>
      <c r="C51">
        <v>4</v>
      </c>
      <c r="D51" t="str">
        <f>IF(Reviews[[#This Row],[RateId]]=1,"Worst",
IF(Reviews[[#This Row],[RateId]]=2,"Bad",
IF(Reviews[[#This Row],[RateId]]=3,"Average",
IF(Reviews[[#This Row],[RateId]]=4,"Good","Best"))))</f>
        <v>Good</v>
      </c>
    </row>
    <row r="52" spans="1:4" x14ac:dyDescent="0.4">
      <c r="A52" t="s">
        <v>2640</v>
      </c>
      <c r="B52" t="s">
        <v>901</v>
      </c>
      <c r="C52">
        <v>3</v>
      </c>
      <c r="D52" t="str">
        <f>IF(Reviews[[#This Row],[RateId]]=1,"Worst",
IF(Reviews[[#This Row],[RateId]]=2,"Bad",
IF(Reviews[[#This Row],[RateId]]=3,"Average",
IF(Reviews[[#This Row],[RateId]]=4,"Good","Best"))))</f>
        <v>Average</v>
      </c>
    </row>
    <row r="53" spans="1:4" x14ac:dyDescent="0.4">
      <c r="A53" t="s">
        <v>2641</v>
      </c>
      <c r="B53" t="s">
        <v>941</v>
      </c>
      <c r="C53">
        <v>1</v>
      </c>
      <c r="D53" t="str">
        <f>IF(Reviews[[#This Row],[RateId]]=1,"Worst",
IF(Reviews[[#This Row],[RateId]]=2,"Bad",
IF(Reviews[[#This Row],[RateId]]=3,"Average",
IF(Reviews[[#This Row],[RateId]]=4,"Good","Best"))))</f>
        <v>Worst</v>
      </c>
    </row>
    <row r="54" spans="1:4" x14ac:dyDescent="0.4">
      <c r="A54" t="s">
        <v>2642</v>
      </c>
      <c r="B54" t="s">
        <v>820</v>
      </c>
      <c r="C54">
        <v>2</v>
      </c>
      <c r="D54" t="str">
        <f>IF(Reviews[[#This Row],[RateId]]=1,"Worst",
IF(Reviews[[#This Row],[RateId]]=2,"Bad",
IF(Reviews[[#This Row],[RateId]]=3,"Average",
IF(Reviews[[#This Row],[RateId]]=4,"Good","Best"))))</f>
        <v>Bad</v>
      </c>
    </row>
    <row r="55" spans="1:4" x14ac:dyDescent="0.4">
      <c r="A55" t="s">
        <v>2643</v>
      </c>
      <c r="B55" t="s">
        <v>922</v>
      </c>
      <c r="C55">
        <v>4</v>
      </c>
      <c r="D55" t="str">
        <f>IF(Reviews[[#This Row],[RateId]]=1,"Worst",
IF(Reviews[[#This Row],[RateId]]=2,"Bad",
IF(Reviews[[#This Row],[RateId]]=3,"Average",
IF(Reviews[[#This Row],[RateId]]=4,"Good","Best"))))</f>
        <v>Good</v>
      </c>
    </row>
    <row r="56" spans="1:4" x14ac:dyDescent="0.4">
      <c r="A56" t="s">
        <v>2644</v>
      </c>
      <c r="B56" t="s">
        <v>805</v>
      </c>
      <c r="C56">
        <v>3</v>
      </c>
      <c r="D56" t="str">
        <f>IF(Reviews[[#This Row],[RateId]]=1,"Worst",
IF(Reviews[[#This Row],[RateId]]=2,"Bad",
IF(Reviews[[#This Row],[RateId]]=3,"Average",
IF(Reviews[[#This Row],[RateId]]=4,"Good","Best"))))</f>
        <v>Average</v>
      </c>
    </row>
    <row r="57" spans="1:4" x14ac:dyDescent="0.4">
      <c r="A57" t="s">
        <v>2645</v>
      </c>
      <c r="B57" t="s">
        <v>813</v>
      </c>
      <c r="C57">
        <v>5</v>
      </c>
      <c r="D57" t="str">
        <f>IF(Reviews[[#This Row],[RateId]]=1,"Worst",
IF(Reviews[[#This Row],[RateId]]=2,"Bad",
IF(Reviews[[#This Row],[RateId]]=3,"Average",
IF(Reviews[[#This Row],[RateId]]=4,"Good","Best"))))</f>
        <v>Best</v>
      </c>
    </row>
    <row r="58" spans="1:4" x14ac:dyDescent="0.4">
      <c r="A58" t="s">
        <v>2646</v>
      </c>
      <c r="B58" t="s">
        <v>862</v>
      </c>
      <c r="C58">
        <v>3</v>
      </c>
      <c r="D58" t="str">
        <f>IF(Reviews[[#This Row],[RateId]]=1,"Worst",
IF(Reviews[[#This Row],[RateId]]=2,"Bad",
IF(Reviews[[#This Row],[RateId]]=3,"Average",
IF(Reviews[[#This Row],[RateId]]=4,"Good","Best"))))</f>
        <v>Average</v>
      </c>
    </row>
    <row r="59" spans="1:4" x14ac:dyDescent="0.4">
      <c r="A59" t="s">
        <v>2647</v>
      </c>
      <c r="B59" t="s">
        <v>950</v>
      </c>
      <c r="C59">
        <v>5</v>
      </c>
      <c r="D59" t="str">
        <f>IF(Reviews[[#This Row],[RateId]]=1,"Worst",
IF(Reviews[[#This Row],[RateId]]=2,"Bad",
IF(Reviews[[#This Row],[RateId]]=3,"Average",
IF(Reviews[[#This Row],[RateId]]=4,"Good","Best"))))</f>
        <v>Best</v>
      </c>
    </row>
    <row r="60" spans="1:4" x14ac:dyDescent="0.4">
      <c r="A60" t="s">
        <v>2648</v>
      </c>
      <c r="B60" t="s">
        <v>905</v>
      </c>
      <c r="C60">
        <v>3</v>
      </c>
      <c r="D60" t="str">
        <f>IF(Reviews[[#This Row],[RateId]]=1,"Worst",
IF(Reviews[[#This Row],[RateId]]=2,"Bad",
IF(Reviews[[#This Row],[RateId]]=3,"Average",
IF(Reviews[[#This Row],[RateId]]=4,"Good","Best"))))</f>
        <v>Average</v>
      </c>
    </row>
    <row r="61" spans="1:4" x14ac:dyDescent="0.4">
      <c r="A61" t="s">
        <v>2649</v>
      </c>
      <c r="B61" t="s">
        <v>955</v>
      </c>
      <c r="C61">
        <v>3</v>
      </c>
      <c r="D61" t="str">
        <f>IF(Reviews[[#This Row],[RateId]]=1,"Worst",
IF(Reviews[[#This Row],[RateId]]=2,"Bad",
IF(Reviews[[#This Row],[RateId]]=3,"Average",
IF(Reviews[[#This Row],[RateId]]=4,"Good","Best"))))</f>
        <v>Average</v>
      </c>
    </row>
    <row r="62" spans="1:4" x14ac:dyDescent="0.4">
      <c r="A62" t="s">
        <v>2650</v>
      </c>
      <c r="B62" t="s">
        <v>845</v>
      </c>
      <c r="C62">
        <v>1</v>
      </c>
      <c r="D62" t="str">
        <f>IF(Reviews[[#This Row],[RateId]]=1,"Worst",
IF(Reviews[[#This Row],[RateId]]=2,"Bad",
IF(Reviews[[#This Row],[RateId]]=3,"Average",
IF(Reviews[[#This Row],[RateId]]=4,"Good","Best"))))</f>
        <v>Worst</v>
      </c>
    </row>
    <row r="63" spans="1:4" x14ac:dyDescent="0.4">
      <c r="A63" t="s">
        <v>2651</v>
      </c>
      <c r="B63" t="s">
        <v>938</v>
      </c>
      <c r="C63">
        <v>2</v>
      </c>
      <c r="D63" t="str">
        <f>IF(Reviews[[#This Row],[RateId]]=1,"Worst",
IF(Reviews[[#This Row],[RateId]]=2,"Bad",
IF(Reviews[[#This Row],[RateId]]=3,"Average",
IF(Reviews[[#This Row],[RateId]]=4,"Good","Best"))))</f>
        <v>Bad</v>
      </c>
    </row>
    <row r="64" spans="1:4" x14ac:dyDescent="0.4">
      <c r="A64" t="s">
        <v>2652</v>
      </c>
      <c r="B64" t="s">
        <v>1030</v>
      </c>
      <c r="C64">
        <v>4</v>
      </c>
      <c r="D64" t="str">
        <f>IF(Reviews[[#This Row],[RateId]]=1,"Worst",
IF(Reviews[[#This Row],[RateId]]=2,"Bad",
IF(Reviews[[#This Row],[RateId]]=3,"Average",
IF(Reviews[[#This Row],[RateId]]=4,"Good","Best"))))</f>
        <v>Good</v>
      </c>
    </row>
    <row r="65" spans="1:4" x14ac:dyDescent="0.4">
      <c r="A65" t="s">
        <v>2653</v>
      </c>
      <c r="B65" t="s">
        <v>904</v>
      </c>
      <c r="C65">
        <v>4</v>
      </c>
      <c r="D65" t="str">
        <f>IF(Reviews[[#This Row],[RateId]]=1,"Worst",
IF(Reviews[[#This Row],[RateId]]=2,"Bad",
IF(Reviews[[#This Row],[RateId]]=3,"Average",
IF(Reviews[[#This Row],[RateId]]=4,"Good","Best"))))</f>
        <v>Good</v>
      </c>
    </row>
    <row r="66" spans="1:4" x14ac:dyDescent="0.4">
      <c r="A66" t="s">
        <v>2654</v>
      </c>
      <c r="B66" t="s">
        <v>842</v>
      </c>
      <c r="C66">
        <v>1</v>
      </c>
      <c r="D66" t="str">
        <f>IF(Reviews[[#This Row],[RateId]]=1,"Worst",
IF(Reviews[[#This Row],[RateId]]=2,"Bad",
IF(Reviews[[#This Row],[RateId]]=3,"Average",
IF(Reviews[[#This Row],[RateId]]=4,"Good","Best"))))</f>
        <v>Worst</v>
      </c>
    </row>
    <row r="67" spans="1:4" x14ac:dyDescent="0.4">
      <c r="A67" t="s">
        <v>2655</v>
      </c>
      <c r="B67" t="s">
        <v>830</v>
      </c>
      <c r="C67">
        <v>4</v>
      </c>
      <c r="D67" t="str">
        <f>IF(Reviews[[#This Row],[RateId]]=1,"Worst",
IF(Reviews[[#This Row],[RateId]]=2,"Bad",
IF(Reviews[[#This Row],[RateId]]=3,"Average",
IF(Reviews[[#This Row],[RateId]]=4,"Good","Best"))))</f>
        <v>Good</v>
      </c>
    </row>
    <row r="68" spans="1:4" x14ac:dyDescent="0.4">
      <c r="A68" t="s">
        <v>2656</v>
      </c>
      <c r="B68" t="s">
        <v>918</v>
      </c>
      <c r="C68">
        <v>3</v>
      </c>
      <c r="D68" t="str">
        <f>IF(Reviews[[#This Row],[RateId]]=1,"Worst",
IF(Reviews[[#This Row],[RateId]]=2,"Bad",
IF(Reviews[[#This Row],[RateId]]=3,"Average",
IF(Reviews[[#This Row],[RateId]]=4,"Good","Best"))))</f>
        <v>Average</v>
      </c>
    </row>
    <row r="69" spans="1:4" x14ac:dyDescent="0.4">
      <c r="A69" t="s">
        <v>2657</v>
      </c>
      <c r="B69" t="s">
        <v>856</v>
      </c>
      <c r="C69">
        <v>1</v>
      </c>
      <c r="D69" t="str">
        <f>IF(Reviews[[#This Row],[RateId]]=1,"Worst",
IF(Reviews[[#This Row],[RateId]]=2,"Bad",
IF(Reviews[[#This Row],[RateId]]=3,"Average",
IF(Reviews[[#This Row],[RateId]]=4,"Good","Best"))))</f>
        <v>Worst</v>
      </c>
    </row>
    <row r="70" spans="1:4" x14ac:dyDescent="0.4">
      <c r="A70" t="s">
        <v>2658</v>
      </c>
      <c r="B70" t="s">
        <v>1018</v>
      </c>
      <c r="C70">
        <v>2</v>
      </c>
      <c r="D70" t="str">
        <f>IF(Reviews[[#This Row],[RateId]]=1,"Worst",
IF(Reviews[[#This Row],[RateId]]=2,"Bad",
IF(Reviews[[#This Row],[RateId]]=3,"Average",
IF(Reviews[[#This Row],[RateId]]=4,"Good","Best"))))</f>
        <v>Bad</v>
      </c>
    </row>
    <row r="71" spans="1:4" x14ac:dyDescent="0.4">
      <c r="A71" t="s">
        <v>2659</v>
      </c>
      <c r="B71" t="s">
        <v>810</v>
      </c>
      <c r="C71">
        <v>5</v>
      </c>
      <c r="D71" t="str">
        <f>IF(Reviews[[#This Row],[RateId]]=1,"Worst",
IF(Reviews[[#This Row],[RateId]]=2,"Bad",
IF(Reviews[[#This Row],[RateId]]=3,"Average",
IF(Reviews[[#This Row],[RateId]]=4,"Good","Best"))))</f>
        <v>Best</v>
      </c>
    </row>
    <row r="72" spans="1:4" x14ac:dyDescent="0.4">
      <c r="A72" t="s">
        <v>2660</v>
      </c>
      <c r="B72" t="s">
        <v>916</v>
      </c>
      <c r="C72">
        <v>2</v>
      </c>
      <c r="D72" t="str">
        <f>IF(Reviews[[#This Row],[RateId]]=1,"Worst",
IF(Reviews[[#This Row],[RateId]]=2,"Bad",
IF(Reviews[[#This Row],[RateId]]=3,"Average",
IF(Reviews[[#This Row],[RateId]]=4,"Good","Best"))))</f>
        <v>Bad</v>
      </c>
    </row>
    <row r="73" spans="1:4" x14ac:dyDescent="0.4">
      <c r="A73" t="s">
        <v>2661</v>
      </c>
      <c r="B73" t="s">
        <v>954</v>
      </c>
      <c r="C73">
        <v>2</v>
      </c>
      <c r="D73" t="str">
        <f>IF(Reviews[[#This Row],[RateId]]=1,"Worst",
IF(Reviews[[#This Row],[RateId]]=2,"Bad",
IF(Reviews[[#This Row],[RateId]]=3,"Average",
IF(Reviews[[#This Row],[RateId]]=4,"Good","Best"))))</f>
        <v>Bad</v>
      </c>
    </row>
    <row r="74" spans="1:4" x14ac:dyDescent="0.4">
      <c r="A74" t="s">
        <v>2662</v>
      </c>
      <c r="B74" t="s">
        <v>997</v>
      </c>
      <c r="C74">
        <v>4</v>
      </c>
      <c r="D74" t="str">
        <f>IF(Reviews[[#This Row],[RateId]]=1,"Worst",
IF(Reviews[[#This Row],[RateId]]=2,"Bad",
IF(Reviews[[#This Row],[RateId]]=3,"Average",
IF(Reviews[[#This Row],[RateId]]=4,"Good","Best"))))</f>
        <v>Good</v>
      </c>
    </row>
    <row r="75" spans="1:4" x14ac:dyDescent="0.4">
      <c r="A75" t="s">
        <v>2663</v>
      </c>
      <c r="B75" t="s">
        <v>924</v>
      </c>
      <c r="C75">
        <v>3</v>
      </c>
      <c r="D75" t="str">
        <f>IF(Reviews[[#This Row],[RateId]]=1,"Worst",
IF(Reviews[[#This Row],[RateId]]=2,"Bad",
IF(Reviews[[#This Row],[RateId]]=3,"Average",
IF(Reviews[[#This Row],[RateId]]=4,"Good","Best"))))</f>
        <v>Average</v>
      </c>
    </row>
    <row r="76" spans="1:4" x14ac:dyDescent="0.4">
      <c r="A76" t="s">
        <v>2664</v>
      </c>
      <c r="B76" t="s">
        <v>994</v>
      </c>
      <c r="C76">
        <v>4</v>
      </c>
      <c r="D76" t="str">
        <f>IF(Reviews[[#This Row],[RateId]]=1,"Worst",
IF(Reviews[[#This Row],[RateId]]=2,"Bad",
IF(Reviews[[#This Row],[RateId]]=3,"Average",
IF(Reviews[[#This Row],[RateId]]=4,"Good","Best"))))</f>
        <v>Good</v>
      </c>
    </row>
    <row r="77" spans="1:4" x14ac:dyDescent="0.4">
      <c r="A77" t="s">
        <v>2665</v>
      </c>
      <c r="B77" t="s">
        <v>903</v>
      </c>
      <c r="C77">
        <v>5</v>
      </c>
      <c r="D77" t="str">
        <f>IF(Reviews[[#This Row],[RateId]]=1,"Worst",
IF(Reviews[[#This Row],[RateId]]=2,"Bad",
IF(Reviews[[#This Row],[RateId]]=3,"Average",
IF(Reviews[[#This Row],[RateId]]=4,"Good","Best"))))</f>
        <v>Best</v>
      </c>
    </row>
    <row r="78" spans="1:4" x14ac:dyDescent="0.4">
      <c r="A78" t="s">
        <v>2666</v>
      </c>
      <c r="B78" t="s">
        <v>944</v>
      </c>
      <c r="C78">
        <v>3</v>
      </c>
      <c r="D78" t="str">
        <f>IF(Reviews[[#This Row],[RateId]]=1,"Worst",
IF(Reviews[[#This Row],[RateId]]=2,"Bad",
IF(Reviews[[#This Row],[RateId]]=3,"Average",
IF(Reviews[[#This Row],[RateId]]=4,"Good","Best"))))</f>
        <v>Average</v>
      </c>
    </row>
    <row r="79" spans="1:4" x14ac:dyDescent="0.4">
      <c r="A79" t="s">
        <v>2667</v>
      </c>
      <c r="B79" t="s">
        <v>887</v>
      </c>
      <c r="C79">
        <v>2</v>
      </c>
      <c r="D79" t="str">
        <f>IF(Reviews[[#This Row],[RateId]]=1,"Worst",
IF(Reviews[[#This Row],[RateId]]=2,"Bad",
IF(Reviews[[#This Row],[RateId]]=3,"Average",
IF(Reviews[[#This Row],[RateId]]=4,"Good","Best"))))</f>
        <v>Bad</v>
      </c>
    </row>
    <row r="80" spans="1:4" x14ac:dyDescent="0.4">
      <c r="A80" t="s">
        <v>2668</v>
      </c>
      <c r="B80" t="s">
        <v>874</v>
      </c>
      <c r="C80">
        <v>2</v>
      </c>
      <c r="D80" t="str">
        <f>IF(Reviews[[#This Row],[RateId]]=1,"Worst",
IF(Reviews[[#This Row],[RateId]]=2,"Bad",
IF(Reviews[[#This Row],[RateId]]=3,"Average",
IF(Reviews[[#This Row],[RateId]]=4,"Good","Best"))))</f>
        <v>Bad</v>
      </c>
    </row>
    <row r="81" spans="1:4" x14ac:dyDescent="0.4">
      <c r="A81" t="s">
        <v>2669</v>
      </c>
      <c r="B81" t="s">
        <v>992</v>
      </c>
      <c r="C81">
        <v>5</v>
      </c>
      <c r="D81" t="str">
        <f>IF(Reviews[[#This Row],[RateId]]=1,"Worst",
IF(Reviews[[#This Row],[RateId]]=2,"Bad",
IF(Reviews[[#This Row],[RateId]]=3,"Average",
IF(Reviews[[#This Row],[RateId]]=4,"Good","Best"))))</f>
        <v>Best</v>
      </c>
    </row>
    <row r="82" spans="1:4" x14ac:dyDescent="0.4">
      <c r="A82" t="s">
        <v>2670</v>
      </c>
      <c r="B82" t="s">
        <v>843</v>
      </c>
      <c r="C82">
        <v>5</v>
      </c>
      <c r="D82" t="str">
        <f>IF(Reviews[[#This Row],[RateId]]=1,"Worst",
IF(Reviews[[#This Row],[RateId]]=2,"Bad",
IF(Reviews[[#This Row],[RateId]]=3,"Average",
IF(Reviews[[#This Row],[RateId]]=4,"Good","Best"))))</f>
        <v>Best</v>
      </c>
    </row>
    <row r="83" spans="1:4" x14ac:dyDescent="0.4">
      <c r="A83" t="s">
        <v>2671</v>
      </c>
      <c r="B83" t="s">
        <v>827</v>
      </c>
      <c r="C83">
        <v>4</v>
      </c>
      <c r="D83" t="str">
        <f>IF(Reviews[[#This Row],[RateId]]=1,"Worst",
IF(Reviews[[#This Row],[RateId]]=2,"Bad",
IF(Reviews[[#This Row],[RateId]]=3,"Average",
IF(Reviews[[#This Row],[RateId]]=4,"Good","Best"))))</f>
        <v>Good</v>
      </c>
    </row>
    <row r="84" spans="1:4" x14ac:dyDescent="0.4">
      <c r="A84" t="s">
        <v>2672</v>
      </c>
      <c r="B84" t="s">
        <v>851</v>
      </c>
      <c r="C84">
        <v>5</v>
      </c>
      <c r="D84" t="str">
        <f>IF(Reviews[[#This Row],[RateId]]=1,"Worst",
IF(Reviews[[#This Row],[RateId]]=2,"Bad",
IF(Reviews[[#This Row],[RateId]]=3,"Average",
IF(Reviews[[#This Row],[RateId]]=4,"Good","Best"))))</f>
        <v>Best</v>
      </c>
    </row>
    <row r="85" spans="1:4" x14ac:dyDescent="0.4">
      <c r="A85" t="s">
        <v>2673</v>
      </c>
      <c r="B85" t="s">
        <v>886</v>
      </c>
      <c r="C85">
        <v>2</v>
      </c>
      <c r="D85" t="str">
        <f>IF(Reviews[[#This Row],[RateId]]=1,"Worst",
IF(Reviews[[#This Row],[RateId]]=2,"Bad",
IF(Reviews[[#This Row],[RateId]]=3,"Average",
IF(Reviews[[#This Row],[RateId]]=4,"Good","Best"))))</f>
        <v>Bad</v>
      </c>
    </row>
    <row r="86" spans="1:4" x14ac:dyDescent="0.4">
      <c r="A86" t="s">
        <v>2674</v>
      </c>
      <c r="B86" t="s">
        <v>863</v>
      </c>
      <c r="C86">
        <v>1</v>
      </c>
      <c r="D86" t="str">
        <f>IF(Reviews[[#This Row],[RateId]]=1,"Worst",
IF(Reviews[[#This Row],[RateId]]=2,"Bad",
IF(Reviews[[#This Row],[RateId]]=3,"Average",
IF(Reviews[[#This Row],[RateId]]=4,"Good","Best"))))</f>
        <v>Worst</v>
      </c>
    </row>
    <row r="87" spans="1:4" x14ac:dyDescent="0.4">
      <c r="A87" t="s">
        <v>2675</v>
      </c>
      <c r="B87" t="s">
        <v>888</v>
      </c>
      <c r="C87">
        <v>1</v>
      </c>
      <c r="D87" t="str">
        <f>IF(Reviews[[#This Row],[RateId]]=1,"Worst",
IF(Reviews[[#This Row],[RateId]]=2,"Bad",
IF(Reviews[[#This Row],[RateId]]=3,"Average",
IF(Reviews[[#This Row],[RateId]]=4,"Good","Best"))))</f>
        <v>Worst</v>
      </c>
    </row>
    <row r="88" spans="1:4" x14ac:dyDescent="0.4">
      <c r="A88" t="s">
        <v>2676</v>
      </c>
      <c r="B88" t="s">
        <v>894</v>
      </c>
      <c r="C88">
        <v>5</v>
      </c>
      <c r="D88" t="str">
        <f>IF(Reviews[[#This Row],[RateId]]=1,"Worst",
IF(Reviews[[#This Row],[RateId]]=2,"Bad",
IF(Reviews[[#This Row],[RateId]]=3,"Average",
IF(Reviews[[#This Row],[RateId]]=4,"Good","Best"))))</f>
        <v>Best</v>
      </c>
    </row>
    <row r="89" spans="1:4" x14ac:dyDescent="0.4">
      <c r="A89" t="s">
        <v>2677</v>
      </c>
      <c r="B89" t="s">
        <v>1013</v>
      </c>
      <c r="C89">
        <v>2</v>
      </c>
      <c r="D89" t="str">
        <f>IF(Reviews[[#This Row],[RateId]]=1,"Worst",
IF(Reviews[[#This Row],[RateId]]=2,"Bad",
IF(Reviews[[#This Row],[RateId]]=3,"Average",
IF(Reviews[[#This Row],[RateId]]=4,"Good","Best"))))</f>
        <v>Bad</v>
      </c>
    </row>
    <row r="90" spans="1:4" x14ac:dyDescent="0.4">
      <c r="A90" t="s">
        <v>2678</v>
      </c>
      <c r="B90" t="s">
        <v>897</v>
      </c>
      <c r="C90">
        <v>2</v>
      </c>
      <c r="D90" t="str">
        <f>IF(Reviews[[#This Row],[RateId]]=1,"Worst",
IF(Reviews[[#This Row],[RateId]]=2,"Bad",
IF(Reviews[[#This Row],[RateId]]=3,"Average",
IF(Reviews[[#This Row],[RateId]]=4,"Good","Best"))))</f>
        <v>Bad</v>
      </c>
    </row>
    <row r="91" spans="1:4" x14ac:dyDescent="0.4">
      <c r="A91" t="s">
        <v>2679</v>
      </c>
      <c r="B91" t="s">
        <v>814</v>
      </c>
      <c r="C91">
        <v>2</v>
      </c>
      <c r="D91" t="str">
        <f>IF(Reviews[[#This Row],[RateId]]=1,"Worst",
IF(Reviews[[#This Row],[RateId]]=2,"Bad",
IF(Reviews[[#This Row],[RateId]]=3,"Average",
IF(Reviews[[#This Row],[RateId]]=4,"Good","Best"))))</f>
        <v>Bad</v>
      </c>
    </row>
    <row r="92" spans="1:4" x14ac:dyDescent="0.4">
      <c r="A92" t="s">
        <v>2680</v>
      </c>
      <c r="B92" t="s">
        <v>871</v>
      </c>
      <c r="C92">
        <v>5</v>
      </c>
      <c r="D92" t="str">
        <f>IF(Reviews[[#This Row],[RateId]]=1,"Worst",
IF(Reviews[[#This Row],[RateId]]=2,"Bad",
IF(Reviews[[#This Row],[RateId]]=3,"Average",
IF(Reviews[[#This Row],[RateId]]=4,"Good","Best"))))</f>
        <v>Best</v>
      </c>
    </row>
    <row r="93" spans="1:4" x14ac:dyDescent="0.4">
      <c r="A93" t="s">
        <v>2681</v>
      </c>
      <c r="B93" t="s">
        <v>869</v>
      </c>
      <c r="C93">
        <v>5</v>
      </c>
      <c r="D93" t="str">
        <f>IF(Reviews[[#This Row],[RateId]]=1,"Worst",
IF(Reviews[[#This Row],[RateId]]=2,"Bad",
IF(Reviews[[#This Row],[RateId]]=3,"Average",
IF(Reviews[[#This Row],[RateId]]=4,"Good","Best"))))</f>
        <v>Best</v>
      </c>
    </row>
    <row r="94" spans="1:4" x14ac:dyDescent="0.4">
      <c r="A94" t="s">
        <v>2682</v>
      </c>
      <c r="B94" t="s">
        <v>925</v>
      </c>
      <c r="C94">
        <v>4</v>
      </c>
      <c r="D94" t="str">
        <f>IF(Reviews[[#This Row],[RateId]]=1,"Worst",
IF(Reviews[[#This Row],[RateId]]=2,"Bad",
IF(Reviews[[#This Row],[RateId]]=3,"Average",
IF(Reviews[[#This Row],[RateId]]=4,"Good","Best"))))</f>
        <v>Good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AB7F-235F-405F-8021-544B7B907D2A}">
  <dimension ref="A1:M151"/>
  <sheetViews>
    <sheetView workbookViewId="0">
      <selection activeCell="A4" sqref="A4"/>
    </sheetView>
  </sheetViews>
  <sheetFormatPr defaultRowHeight="14.6" x14ac:dyDescent="0.4"/>
  <cols>
    <col min="1" max="1" width="10.765625" customWidth="1"/>
    <col min="2" max="2" width="21.23046875" bestFit="1" customWidth="1"/>
    <col min="3" max="3" width="10.4609375" bestFit="1" customWidth="1"/>
    <col min="5" max="5" width="9.3828125" customWidth="1"/>
    <col min="6" max="6" width="10.69140625" bestFit="1" customWidth="1"/>
    <col min="7" max="7" width="10.84375" customWidth="1"/>
  </cols>
  <sheetData>
    <row r="1" spans="1:13" x14ac:dyDescent="0.4">
      <c r="A1" t="s">
        <v>16</v>
      </c>
      <c r="B1" t="s">
        <v>37</v>
      </c>
      <c r="C1" t="s">
        <v>38</v>
      </c>
      <c r="D1" t="s">
        <v>39</v>
      </c>
      <c r="E1" t="s">
        <v>369</v>
      </c>
      <c r="F1" t="s">
        <v>371</v>
      </c>
      <c r="G1" t="s">
        <v>370</v>
      </c>
      <c r="H1" t="s">
        <v>2685</v>
      </c>
    </row>
    <row r="2" spans="1:13" x14ac:dyDescent="0.4">
      <c r="A2" t="s">
        <v>200</v>
      </c>
      <c r="B2" t="s">
        <v>50</v>
      </c>
      <c r="C2" t="s">
        <v>350</v>
      </c>
      <c r="D2" s="2">
        <v>49.99</v>
      </c>
      <c r="E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2" s="2">
        <f>Inventory[[#This Row],[Price]]*Inventory[[#This Row],[Inv]]</f>
        <v>2349.5300000000002</v>
      </c>
      <c r="G2">
        <v>50</v>
      </c>
      <c r="H2" s="2">
        <v>24.99</v>
      </c>
    </row>
    <row r="3" spans="1:13" x14ac:dyDescent="0.4">
      <c r="A3" t="s">
        <v>201</v>
      </c>
      <c r="B3" t="s">
        <v>51</v>
      </c>
      <c r="C3" t="s">
        <v>350</v>
      </c>
      <c r="D3" s="2">
        <v>49.99</v>
      </c>
      <c r="E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3" s="2">
        <f>Inventory[[#This Row],[Price]]*Inventory[[#This Row],[Inv]]</f>
        <v>1849.63</v>
      </c>
      <c r="G3">
        <v>40</v>
      </c>
      <c r="H3" s="2">
        <v>24.99</v>
      </c>
    </row>
    <row r="4" spans="1:13" x14ac:dyDescent="0.4">
      <c r="A4" t="s">
        <v>202</v>
      </c>
      <c r="B4" t="s">
        <v>52</v>
      </c>
      <c r="C4" t="s">
        <v>350</v>
      </c>
      <c r="D4" s="2">
        <v>49.99</v>
      </c>
      <c r="E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39</v>
      </c>
      <c r="F4" s="2">
        <f>Inventory[[#This Row],[Price]]*Inventory[[#This Row],[Inv]]</f>
        <v>1949.6100000000001</v>
      </c>
      <c r="G4">
        <v>30</v>
      </c>
      <c r="H4" s="2">
        <v>24.99</v>
      </c>
    </row>
    <row r="5" spans="1:13" x14ac:dyDescent="0.4">
      <c r="A5" t="s">
        <v>203</v>
      </c>
      <c r="B5" t="s">
        <v>53</v>
      </c>
      <c r="C5" t="s">
        <v>351</v>
      </c>
      <c r="D5" s="2">
        <v>59.99</v>
      </c>
      <c r="E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5" s="2">
        <f>Inventory[[#This Row],[Price]]*Inventory[[#This Row],[Inv]]</f>
        <v>3359.44</v>
      </c>
      <c r="G5">
        <v>60</v>
      </c>
      <c r="H5" s="2">
        <v>27.99</v>
      </c>
    </row>
    <row r="6" spans="1:13" x14ac:dyDescent="0.4">
      <c r="A6" t="s">
        <v>204</v>
      </c>
      <c r="B6" t="s">
        <v>54</v>
      </c>
      <c r="C6" t="s">
        <v>351</v>
      </c>
      <c r="D6" s="2">
        <v>59.99</v>
      </c>
      <c r="E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66</v>
      </c>
      <c r="F6" s="2">
        <f>Inventory[[#This Row],[Price]]*Inventory[[#This Row],[Inv]]</f>
        <v>3959.34</v>
      </c>
      <c r="G6">
        <v>70</v>
      </c>
      <c r="H6" s="2">
        <v>27.99</v>
      </c>
    </row>
    <row r="7" spans="1:13" x14ac:dyDescent="0.4">
      <c r="A7" t="s">
        <v>205</v>
      </c>
      <c r="B7" t="s">
        <v>55</v>
      </c>
      <c r="C7" t="s">
        <v>351</v>
      </c>
      <c r="D7" s="2">
        <v>59.99</v>
      </c>
      <c r="E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48</v>
      </c>
      <c r="F7" s="2">
        <f>Inventory[[#This Row],[Price]]*Inventory[[#This Row],[Inv]]</f>
        <v>2879.52</v>
      </c>
      <c r="G7">
        <v>50</v>
      </c>
      <c r="H7" s="2">
        <v>27.99</v>
      </c>
    </row>
    <row r="8" spans="1:13" x14ac:dyDescent="0.4">
      <c r="A8" t="s">
        <v>206</v>
      </c>
      <c r="B8" t="s">
        <v>56</v>
      </c>
      <c r="C8" t="s">
        <v>352</v>
      </c>
      <c r="D8" s="2">
        <v>19.989999999999998</v>
      </c>
      <c r="E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86</v>
      </c>
      <c r="F8" s="2">
        <f>Inventory[[#This Row],[Price]]*Inventory[[#This Row],[Inv]]</f>
        <v>1719.1399999999999</v>
      </c>
      <c r="G8">
        <v>90</v>
      </c>
      <c r="H8" s="2">
        <v>7.99</v>
      </c>
    </row>
    <row r="9" spans="1:13" x14ac:dyDescent="0.4">
      <c r="A9" t="s">
        <v>207</v>
      </c>
      <c r="B9" t="s">
        <v>57</v>
      </c>
      <c r="C9" t="s">
        <v>352</v>
      </c>
      <c r="D9" s="2">
        <v>19.989999999999998</v>
      </c>
      <c r="E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78</v>
      </c>
      <c r="F9" s="2">
        <f>Inventory[[#This Row],[Price]]*Inventory[[#This Row],[Inv]]</f>
        <v>1559.2199999999998</v>
      </c>
      <c r="G9">
        <v>80</v>
      </c>
      <c r="H9" s="2">
        <v>7.99</v>
      </c>
    </row>
    <row r="10" spans="1:13" x14ac:dyDescent="0.4">
      <c r="A10" t="s">
        <v>208</v>
      </c>
      <c r="B10" t="s">
        <v>58</v>
      </c>
      <c r="C10" t="s">
        <v>352</v>
      </c>
      <c r="D10" s="2">
        <v>19.989999999999998</v>
      </c>
      <c r="E1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86.99</v>
      </c>
      <c r="F10" s="2">
        <f>Inventory[[#This Row],[Price]]*Inventory[[#This Row],[Inv]]</f>
        <v>1738.9300999999998</v>
      </c>
      <c r="G10">
        <v>70</v>
      </c>
      <c r="H10" s="2">
        <v>7.99</v>
      </c>
    </row>
    <row r="11" spans="1:13" x14ac:dyDescent="0.4">
      <c r="A11" t="s">
        <v>209</v>
      </c>
      <c r="B11" t="s">
        <v>59</v>
      </c>
      <c r="C11" t="s">
        <v>352</v>
      </c>
      <c r="D11" s="2">
        <v>24.99</v>
      </c>
      <c r="E1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97</v>
      </c>
      <c r="F11" s="2">
        <f>Inventory[[#This Row],[Price]]*Inventory[[#This Row],[Inv]]</f>
        <v>2424.0299999999997</v>
      </c>
      <c r="G11">
        <v>100</v>
      </c>
      <c r="H11" s="2">
        <v>9.99</v>
      </c>
    </row>
    <row r="12" spans="1:13" x14ac:dyDescent="0.4">
      <c r="A12" t="s">
        <v>210</v>
      </c>
      <c r="B12" t="s">
        <v>60</v>
      </c>
      <c r="C12" t="s">
        <v>352</v>
      </c>
      <c r="D12" s="2">
        <v>24.99</v>
      </c>
      <c r="E1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12" s="2">
        <f>Inventory[[#This Row],[Price]]*Inventory[[#This Row],[Inv]]</f>
        <v>2174.1299999999997</v>
      </c>
      <c r="G12">
        <v>90</v>
      </c>
      <c r="H12" s="2">
        <v>9.99</v>
      </c>
    </row>
    <row r="13" spans="1:13" x14ac:dyDescent="0.4">
      <c r="A13" t="s">
        <v>211</v>
      </c>
      <c r="B13" t="s">
        <v>61</v>
      </c>
      <c r="C13" t="s">
        <v>352</v>
      </c>
      <c r="D13" s="2">
        <v>24.99</v>
      </c>
      <c r="E1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77</v>
      </c>
      <c r="F13" s="2">
        <f>Inventory[[#This Row],[Price]]*Inventory[[#This Row],[Inv]]</f>
        <v>1924.2299999999998</v>
      </c>
      <c r="G13">
        <v>80</v>
      </c>
      <c r="H13" s="2">
        <v>9.99</v>
      </c>
    </row>
    <row r="14" spans="1:13" x14ac:dyDescent="0.4">
      <c r="A14" t="s">
        <v>212</v>
      </c>
      <c r="B14" t="s">
        <v>62</v>
      </c>
      <c r="C14" t="s">
        <v>353</v>
      </c>
      <c r="D14" s="2">
        <v>29.99</v>
      </c>
      <c r="E1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14" s="2">
        <f>Inventory[[#This Row],[Price]]*Inventory[[#This Row],[Inv]]</f>
        <v>1709.4299999999998</v>
      </c>
      <c r="G14">
        <v>60</v>
      </c>
      <c r="H14" s="2">
        <v>11.99</v>
      </c>
    </row>
    <row r="15" spans="1:13" x14ac:dyDescent="0.4">
      <c r="A15" t="s">
        <v>213</v>
      </c>
      <c r="B15" t="s">
        <v>63</v>
      </c>
      <c r="C15" t="s">
        <v>353</v>
      </c>
      <c r="D15" s="2">
        <v>29.99</v>
      </c>
      <c r="E1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46</v>
      </c>
      <c r="F15" s="2">
        <f>Inventory[[#This Row],[Price]]*Inventory[[#This Row],[Inv]]</f>
        <v>1379.54</v>
      </c>
      <c r="G15">
        <v>50</v>
      </c>
      <c r="H15" s="2">
        <v>11.99</v>
      </c>
    </row>
    <row r="16" spans="1:13" x14ac:dyDescent="0.4">
      <c r="A16" t="s">
        <v>214</v>
      </c>
      <c r="B16" t="s">
        <v>64</v>
      </c>
      <c r="C16" t="s">
        <v>353</v>
      </c>
      <c r="D16" s="2">
        <v>29.99</v>
      </c>
      <c r="E1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36</v>
      </c>
      <c r="F16" s="2">
        <f>Inventory[[#This Row],[Price]]*Inventory[[#This Row],[Inv]]</f>
        <v>1079.6399999999999</v>
      </c>
      <c r="G16">
        <v>40</v>
      </c>
      <c r="H16" s="2">
        <v>11.99</v>
      </c>
      <c r="M16" s="3"/>
    </row>
    <row r="17" spans="1:8" x14ac:dyDescent="0.4">
      <c r="A17" t="s">
        <v>215</v>
      </c>
      <c r="B17" t="s">
        <v>65</v>
      </c>
      <c r="C17" t="s">
        <v>354</v>
      </c>
      <c r="D17" s="2">
        <v>89.99</v>
      </c>
      <c r="E1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66</v>
      </c>
      <c r="F17" s="2">
        <f>Inventory[[#This Row],[Price]]*Inventory[[#This Row],[Inv]]</f>
        <v>5939.3399999999992</v>
      </c>
      <c r="G17">
        <v>70</v>
      </c>
      <c r="H17" s="2">
        <v>42.99</v>
      </c>
    </row>
    <row r="18" spans="1:8" x14ac:dyDescent="0.4">
      <c r="A18" t="s">
        <v>216</v>
      </c>
      <c r="B18" t="s">
        <v>66</v>
      </c>
      <c r="C18" t="s">
        <v>354</v>
      </c>
      <c r="D18" s="2">
        <v>89.99</v>
      </c>
      <c r="E1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58</v>
      </c>
      <c r="F18" s="2">
        <f>Inventory[[#This Row],[Price]]*Inventory[[#This Row],[Inv]]</f>
        <v>5219.42</v>
      </c>
      <c r="G18">
        <v>60</v>
      </c>
      <c r="H18" s="2">
        <v>42.99</v>
      </c>
    </row>
    <row r="19" spans="1:8" x14ac:dyDescent="0.4">
      <c r="A19" t="s">
        <v>217</v>
      </c>
      <c r="B19" t="s">
        <v>67</v>
      </c>
      <c r="C19" t="s">
        <v>354</v>
      </c>
      <c r="D19" s="2">
        <v>89.99</v>
      </c>
      <c r="E1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19" s="2">
        <f>Inventory[[#This Row],[Price]]*Inventory[[#This Row],[Inv]]</f>
        <v>4229.53</v>
      </c>
      <c r="G19">
        <v>50</v>
      </c>
      <c r="H19" s="2">
        <v>42.99</v>
      </c>
    </row>
    <row r="20" spans="1:8" x14ac:dyDescent="0.4">
      <c r="A20" t="s">
        <v>218</v>
      </c>
      <c r="B20" t="s">
        <v>68</v>
      </c>
      <c r="C20" t="s">
        <v>355</v>
      </c>
      <c r="D20" s="2">
        <v>39.99</v>
      </c>
      <c r="E2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76</v>
      </c>
      <c r="F20" s="2">
        <f>Inventory[[#This Row],[Price]]*Inventory[[#This Row],[Inv]]</f>
        <v>3039.2400000000002</v>
      </c>
      <c r="G20">
        <v>80</v>
      </c>
      <c r="H20" s="2">
        <v>14.99</v>
      </c>
    </row>
    <row r="21" spans="1:8" x14ac:dyDescent="0.4">
      <c r="A21" t="s">
        <v>219</v>
      </c>
      <c r="B21" t="s">
        <v>69</v>
      </c>
      <c r="C21" t="s">
        <v>355</v>
      </c>
      <c r="D21" s="2">
        <v>39.99</v>
      </c>
      <c r="E2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21" s="2">
        <f>Inventory[[#This Row],[Price]]*Inventory[[#This Row],[Inv]]</f>
        <v>2679.33</v>
      </c>
      <c r="G21">
        <v>70</v>
      </c>
      <c r="H21" s="2">
        <v>14.99</v>
      </c>
    </row>
    <row r="22" spans="1:8" x14ac:dyDescent="0.4">
      <c r="A22" t="s">
        <v>220</v>
      </c>
      <c r="B22" t="s">
        <v>70</v>
      </c>
      <c r="C22" t="s">
        <v>355</v>
      </c>
      <c r="D22" s="2">
        <v>39.99</v>
      </c>
      <c r="E2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22" s="2">
        <f>Inventory[[#This Row],[Price]]*Inventory[[#This Row],[Inv]]</f>
        <v>2279.4300000000003</v>
      </c>
      <c r="G22">
        <v>60</v>
      </c>
      <c r="H22" s="2">
        <v>14.99</v>
      </c>
    </row>
    <row r="23" spans="1:8" x14ac:dyDescent="0.4">
      <c r="A23" t="s">
        <v>221</v>
      </c>
      <c r="B23" t="s">
        <v>71</v>
      </c>
      <c r="C23" t="s">
        <v>355</v>
      </c>
      <c r="D23" s="2">
        <v>39.99</v>
      </c>
      <c r="E2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46</v>
      </c>
      <c r="F23" s="2">
        <f>Inventory[[#This Row],[Price]]*Inventory[[#This Row],[Inv]]</f>
        <v>1839.5400000000002</v>
      </c>
      <c r="G23">
        <v>50</v>
      </c>
      <c r="H23" s="2">
        <v>14.99</v>
      </c>
    </row>
    <row r="24" spans="1:8" x14ac:dyDescent="0.4">
      <c r="A24" t="s">
        <v>222</v>
      </c>
      <c r="B24" t="s">
        <v>72</v>
      </c>
      <c r="C24" t="s">
        <v>356</v>
      </c>
      <c r="D24" s="2">
        <v>54.99</v>
      </c>
      <c r="E2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24" s="2">
        <f>Inventory[[#This Row],[Price]]*Inventory[[#This Row],[Inv]]</f>
        <v>2034.63</v>
      </c>
      <c r="G24">
        <v>40</v>
      </c>
      <c r="H24" s="2">
        <v>22.99</v>
      </c>
    </row>
    <row r="25" spans="1:8" x14ac:dyDescent="0.4">
      <c r="A25" t="s">
        <v>223</v>
      </c>
      <c r="B25" t="s">
        <v>73</v>
      </c>
      <c r="C25" t="s">
        <v>356</v>
      </c>
      <c r="D25" s="2">
        <v>54.99</v>
      </c>
      <c r="E2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27</v>
      </c>
      <c r="F25" s="2">
        <f>Inventory[[#This Row],[Price]]*Inventory[[#This Row],[Inv]]</f>
        <v>1484.73</v>
      </c>
      <c r="G25">
        <v>30</v>
      </c>
      <c r="H25" s="2">
        <v>22.99</v>
      </c>
    </row>
    <row r="26" spans="1:8" x14ac:dyDescent="0.4">
      <c r="A26" t="s">
        <v>224</v>
      </c>
      <c r="B26" t="s">
        <v>74</v>
      </c>
      <c r="C26" t="s">
        <v>356</v>
      </c>
      <c r="D26" s="2">
        <v>54.99</v>
      </c>
      <c r="E2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18</v>
      </c>
      <c r="F26" s="2">
        <f>Inventory[[#This Row],[Price]]*Inventory[[#This Row],[Inv]]</f>
        <v>989.82</v>
      </c>
      <c r="G26">
        <v>20</v>
      </c>
      <c r="H26" s="2">
        <v>22.99</v>
      </c>
    </row>
    <row r="27" spans="1:8" x14ac:dyDescent="0.4">
      <c r="A27" t="s">
        <v>225</v>
      </c>
      <c r="B27" t="s">
        <v>75</v>
      </c>
      <c r="C27" t="s">
        <v>357</v>
      </c>
      <c r="D27" s="2">
        <v>34.99</v>
      </c>
      <c r="E2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96</v>
      </c>
      <c r="F27" s="2">
        <f>Inventory[[#This Row],[Price]]*Inventory[[#This Row],[Inv]]</f>
        <v>3359.04</v>
      </c>
      <c r="G27">
        <v>100</v>
      </c>
      <c r="H27" s="2">
        <v>13.99</v>
      </c>
    </row>
    <row r="28" spans="1:8" x14ac:dyDescent="0.4">
      <c r="A28" t="s">
        <v>226</v>
      </c>
      <c r="B28" t="s">
        <v>76</v>
      </c>
      <c r="C28" t="s">
        <v>357</v>
      </c>
      <c r="D28" s="2">
        <v>34.99</v>
      </c>
      <c r="E2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28" s="2">
        <f>Inventory[[#This Row],[Price]]*Inventory[[#This Row],[Inv]]</f>
        <v>3044.13</v>
      </c>
      <c r="G28">
        <v>90</v>
      </c>
      <c r="H28" s="2">
        <v>13.99</v>
      </c>
    </row>
    <row r="29" spans="1:8" x14ac:dyDescent="0.4">
      <c r="A29" t="s">
        <v>227</v>
      </c>
      <c r="B29" t="s">
        <v>77</v>
      </c>
      <c r="C29" t="s">
        <v>357</v>
      </c>
      <c r="D29" s="2">
        <v>34.99</v>
      </c>
      <c r="E2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78</v>
      </c>
      <c r="F29" s="2">
        <f>Inventory[[#This Row],[Price]]*Inventory[[#This Row],[Inv]]</f>
        <v>2729.2200000000003</v>
      </c>
      <c r="G29">
        <v>80</v>
      </c>
      <c r="H29" s="2">
        <v>13.99</v>
      </c>
    </row>
    <row r="30" spans="1:8" x14ac:dyDescent="0.4">
      <c r="A30" t="s">
        <v>228</v>
      </c>
      <c r="B30" t="s">
        <v>78</v>
      </c>
      <c r="C30" t="s">
        <v>354</v>
      </c>
      <c r="D30" s="2">
        <v>119.99</v>
      </c>
      <c r="E3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48</v>
      </c>
      <c r="F30" s="2">
        <f>Inventory[[#This Row],[Price]]*Inventory[[#This Row],[Inv]]</f>
        <v>5759.5199999999995</v>
      </c>
      <c r="G30">
        <v>50</v>
      </c>
      <c r="H30" s="2">
        <v>59.99</v>
      </c>
    </row>
    <row r="31" spans="1:8" x14ac:dyDescent="0.4">
      <c r="A31" t="s">
        <v>229</v>
      </c>
      <c r="B31" t="s">
        <v>79</v>
      </c>
      <c r="C31" t="s">
        <v>354</v>
      </c>
      <c r="D31" s="2">
        <v>119.99</v>
      </c>
      <c r="E3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38</v>
      </c>
      <c r="F31" s="2">
        <f>Inventory[[#This Row],[Price]]*Inventory[[#This Row],[Inv]]</f>
        <v>4559.62</v>
      </c>
      <c r="G31">
        <v>40</v>
      </c>
      <c r="H31" s="2">
        <v>59.99</v>
      </c>
    </row>
    <row r="32" spans="1:8" x14ac:dyDescent="0.4">
      <c r="A32" t="s">
        <v>230</v>
      </c>
      <c r="B32" t="s">
        <v>80</v>
      </c>
      <c r="C32" t="s">
        <v>354</v>
      </c>
      <c r="D32" s="2">
        <v>119.99</v>
      </c>
      <c r="E3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27</v>
      </c>
      <c r="F32" s="2">
        <f>Inventory[[#This Row],[Price]]*Inventory[[#This Row],[Inv]]</f>
        <v>3239.73</v>
      </c>
      <c r="G32">
        <v>30</v>
      </c>
      <c r="H32" s="2">
        <v>59.99</v>
      </c>
    </row>
    <row r="33" spans="1:8" x14ac:dyDescent="0.4">
      <c r="A33" t="s">
        <v>231</v>
      </c>
      <c r="B33" t="s">
        <v>81</v>
      </c>
      <c r="C33" t="s">
        <v>354</v>
      </c>
      <c r="D33" s="2">
        <v>79.989999999999995</v>
      </c>
      <c r="E3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68</v>
      </c>
      <c r="F33" s="2">
        <f>Inventory[[#This Row],[Price]]*Inventory[[#This Row],[Inv]]</f>
        <v>5439.32</v>
      </c>
      <c r="G33">
        <v>70</v>
      </c>
      <c r="H33" s="2">
        <v>34.99</v>
      </c>
    </row>
    <row r="34" spans="1:8" x14ac:dyDescent="0.4">
      <c r="A34" t="s">
        <v>232</v>
      </c>
      <c r="B34" t="s">
        <v>82</v>
      </c>
      <c r="C34" t="s">
        <v>354</v>
      </c>
      <c r="D34" s="2">
        <v>79.989999999999995</v>
      </c>
      <c r="E3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58</v>
      </c>
      <c r="F34" s="2">
        <f>Inventory[[#This Row],[Price]]*Inventory[[#This Row],[Inv]]</f>
        <v>4639.42</v>
      </c>
      <c r="G34">
        <v>60</v>
      </c>
      <c r="H34" s="2">
        <v>34.99</v>
      </c>
    </row>
    <row r="35" spans="1:8" x14ac:dyDescent="0.4">
      <c r="A35" t="s">
        <v>233</v>
      </c>
      <c r="B35" t="s">
        <v>83</v>
      </c>
      <c r="C35" t="s">
        <v>354</v>
      </c>
      <c r="D35" s="2">
        <v>79.989999999999995</v>
      </c>
      <c r="E3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35" s="2">
        <f>Inventory[[#This Row],[Price]]*Inventory[[#This Row],[Inv]]</f>
        <v>3759.5299999999997</v>
      </c>
      <c r="G35">
        <v>50</v>
      </c>
      <c r="H35" s="2">
        <v>34.99</v>
      </c>
    </row>
    <row r="36" spans="1:8" x14ac:dyDescent="0.4">
      <c r="A36" t="s">
        <v>234</v>
      </c>
      <c r="B36" t="s">
        <v>84</v>
      </c>
      <c r="C36" t="s">
        <v>351</v>
      </c>
      <c r="D36" s="2">
        <v>44.99</v>
      </c>
      <c r="E3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76</v>
      </c>
      <c r="F36" s="2">
        <f>Inventory[[#This Row],[Price]]*Inventory[[#This Row],[Inv]]</f>
        <v>3419.2400000000002</v>
      </c>
      <c r="G36">
        <v>80</v>
      </c>
      <c r="H36" s="2">
        <v>17.989999999999998</v>
      </c>
    </row>
    <row r="37" spans="1:8" x14ac:dyDescent="0.4">
      <c r="A37" t="s">
        <v>235</v>
      </c>
      <c r="B37" t="s">
        <v>85</v>
      </c>
      <c r="C37" t="s">
        <v>351</v>
      </c>
      <c r="D37" s="2">
        <v>44.99</v>
      </c>
      <c r="E3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37" s="2">
        <f>Inventory[[#This Row],[Price]]*Inventory[[#This Row],[Inv]]</f>
        <v>3014.33</v>
      </c>
      <c r="G37">
        <v>70</v>
      </c>
      <c r="H37" s="2">
        <v>17.989999999999998</v>
      </c>
    </row>
    <row r="38" spans="1:8" x14ac:dyDescent="0.4">
      <c r="A38" t="s">
        <v>236</v>
      </c>
      <c r="B38" t="s">
        <v>86</v>
      </c>
      <c r="C38" t="s">
        <v>351</v>
      </c>
      <c r="D38" s="2">
        <v>44.99</v>
      </c>
      <c r="E3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38" s="2">
        <f>Inventory[[#This Row],[Price]]*Inventory[[#This Row],[Inv]]</f>
        <v>2564.4300000000003</v>
      </c>
      <c r="G38">
        <v>60</v>
      </c>
      <c r="H38" s="2">
        <v>17.989999999999998</v>
      </c>
    </row>
    <row r="39" spans="1:8" x14ac:dyDescent="0.4">
      <c r="A39" t="s">
        <v>237</v>
      </c>
      <c r="B39" t="s">
        <v>87</v>
      </c>
      <c r="C39" t="s">
        <v>358</v>
      </c>
      <c r="D39" s="2">
        <v>39.99</v>
      </c>
      <c r="E3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88</v>
      </c>
      <c r="F39" s="2">
        <f>Inventory[[#This Row],[Price]]*Inventory[[#This Row],[Inv]]</f>
        <v>3519.1200000000003</v>
      </c>
      <c r="G39">
        <v>90</v>
      </c>
      <c r="H39" s="2">
        <v>14.99</v>
      </c>
    </row>
    <row r="40" spans="1:8" x14ac:dyDescent="0.4">
      <c r="A40" t="s">
        <v>238</v>
      </c>
      <c r="B40" t="s">
        <v>88</v>
      </c>
      <c r="C40" t="s">
        <v>358</v>
      </c>
      <c r="D40" s="2">
        <v>39.99</v>
      </c>
      <c r="E4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117.99000000000001</v>
      </c>
      <c r="F40" s="2">
        <f>Inventory[[#This Row],[Price]]*Inventory[[#This Row],[Inv]]</f>
        <v>4718.4201000000003</v>
      </c>
      <c r="G40">
        <v>80</v>
      </c>
      <c r="H40" s="2">
        <v>14.99</v>
      </c>
    </row>
    <row r="41" spans="1:8" x14ac:dyDescent="0.4">
      <c r="A41" t="s">
        <v>239</v>
      </c>
      <c r="B41" t="s">
        <v>89</v>
      </c>
      <c r="C41" t="s">
        <v>358</v>
      </c>
      <c r="D41" s="2">
        <v>39.99</v>
      </c>
      <c r="E4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41" s="2">
        <f>Inventory[[#This Row],[Price]]*Inventory[[#This Row],[Inv]]</f>
        <v>2679.33</v>
      </c>
      <c r="G41">
        <v>70</v>
      </c>
      <c r="H41" s="2">
        <v>14.99</v>
      </c>
    </row>
    <row r="42" spans="1:8" x14ac:dyDescent="0.4">
      <c r="A42" t="s">
        <v>240</v>
      </c>
      <c r="B42" t="s">
        <v>90</v>
      </c>
      <c r="C42" t="s">
        <v>359</v>
      </c>
      <c r="D42" s="2">
        <v>34.99</v>
      </c>
      <c r="E4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96</v>
      </c>
      <c r="F42" s="2">
        <f>Inventory[[#This Row],[Price]]*Inventory[[#This Row],[Inv]]</f>
        <v>3359.04</v>
      </c>
      <c r="G42">
        <v>100</v>
      </c>
      <c r="H42" s="2">
        <v>13.99</v>
      </c>
    </row>
    <row r="43" spans="1:8" x14ac:dyDescent="0.4">
      <c r="A43" t="s">
        <v>241</v>
      </c>
      <c r="B43" t="s">
        <v>91</v>
      </c>
      <c r="C43" t="s">
        <v>359</v>
      </c>
      <c r="D43" s="2">
        <v>34.99</v>
      </c>
      <c r="E4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43" s="2">
        <f>Inventory[[#This Row],[Price]]*Inventory[[#This Row],[Inv]]</f>
        <v>3044.13</v>
      </c>
      <c r="G43">
        <v>90</v>
      </c>
      <c r="H43" s="2">
        <v>13.99</v>
      </c>
    </row>
    <row r="44" spans="1:8" x14ac:dyDescent="0.4">
      <c r="A44" t="s">
        <v>242</v>
      </c>
      <c r="B44" t="s">
        <v>92</v>
      </c>
      <c r="C44" t="s">
        <v>359</v>
      </c>
      <c r="D44" s="2">
        <v>34.99</v>
      </c>
      <c r="E4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76</v>
      </c>
      <c r="F44" s="2">
        <f>Inventory[[#This Row],[Price]]*Inventory[[#This Row],[Inv]]</f>
        <v>2659.2400000000002</v>
      </c>
      <c r="G44">
        <v>80</v>
      </c>
      <c r="H44" s="2">
        <v>13.99</v>
      </c>
    </row>
    <row r="45" spans="1:8" x14ac:dyDescent="0.4">
      <c r="A45" t="s">
        <v>243</v>
      </c>
      <c r="B45" t="s">
        <v>93</v>
      </c>
      <c r="C45" t="s">
        <v>354</v>
      </c>
      <c r="D45" s="2">
        <v>59.99</v>
      </c>
      <c r="E4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45" s="2">
        <f>Inventory[[#This Row],[Price]]*Inventory[[#This Row],[Inv]]</f>
        <v>2219.63</v>
      </c>
      <c r="G45">
        <v>40</v>
      </c>
      <c r="H45" s="2">
        <v>27.99</v>
      </c>
    </row>
    <row r="46" spans="1:8" x14ac:dyDescent="0.4">
      <c r="A46" t="s">
        <v>244</v>
      </c>
      <c r="B46" t="s">
        <v>94</v>
      </c>
      <c r="C46" t="s">
        <v>354</v>
      </c>
      <c r="D46" s="2">
        <v>59.99</v>
      </c>
      <c r="E4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46" s="2">
        <f>Inventory[[#This Row],[Price]]*Inventory[[#This Row],[Inv]]</f>
        <v>2819.53</v>
      </c>
      <c r="G46">
        <v>50</v>
      </c>
      <c r="H46" s="2">
        <v>27.99</v>
      </c>
    </row>
    <row r="47" spans="1:8" x14ac:dyDescent="0.4">
      <c r="A47" t="s">
        <v>245</v>
      </c>
      <c r="B47" t="s">
        <v>95</v>
      </c>
      <c r="C47" t="s">
        <v>354</v>
      </c>
      <c r="D47" s="2">
        <v>59.99</v>
      </c>
      <c r="E4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47" s="2">
        <f>Inventory[[#This Row],[Price]]*Inventory[[#This Row],[Inv]]</f>
        <v>3419.4300000000003</v>
      </c>
      <c r="G47">
        <v>60</v>
      </c>
      <c r="H47" s="2">
        <v>27.99</v>
      </c>
    </row>
    <row r="48" spans="1:8" x14ac:dyDescent="0.4">
      <c r="A48" t="s">
        <v>246</v>
      </c>
      <c r="B48" t="s">
        <v>96</v>
      </c>
      <c r="C48" t="s">
        <v>354</v>
      </c>
      <c r="D48" s="2">
        <v>49.99</v>
      </c>
      <c r="E4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48" s="2">
        <f>Inventory[[#This Row],[Price]]*Inventory[[#This Row],[Inv]]</f>
        <v>3349.33</v>
      </c>
      <c r="G48">
        <v>70</v>
      </c>
      <c r="H48" s="2">
        <v>24.99</v>
      </c>
    </row>
    <row r="49" spans="1:8" x14ac:dyDescent="0.4">
      <c r="A49" t="s">
        <v>247</v>
      </c>
      <c r="B49" t="s">
        <v>97</v>
      </c>
      <c r="C49" t="s">
        <v>354</v>
      </c>
      <c r="D49" s="2">
        <v>49.99</v>
      </c>
      <c r="E4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77</v>
      </c>
      <c r="F49" s="2">
        <f>Inventory[[#This Row],[Price]]*Inventory[[#This Row],[Inv]]</f>
        <v>3849.23</v>
      </c>
      <c r="G49">
        <v>80</v>
      </c>
      <c r="H49" s="2">
        <v>24.99</v>
      </c>
    </row>
    <row r="50" spans="1:8" x14ac:dyDescent="0.4">
      <c r="A50" t="s">
        <v>248</v>
      </c>
      <c r="B50" t="s">
        <v>98</v>
      </c>
      <c r="C50" t="s">
        <v>354</v>
      </c>
      <c r="D50" s="2">
        <v>49.99</v>
      </c>
      <c r="E5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85</v>
      </c>
      <c r="F50" s="2">
        <f>Inventory[[#This Row],[Price]]*Inventory[[#This Row],[Inv]]</f>
        <v>4249.1500000000005</v>
      </c>
      <c r="G50">
        <v>90</v>
      </c>
      <c r="H50" s="2">
        <v>24.99</v>
      </c>
    </row>
    <row r="51" spans="1:8" x14ac:dyDescent="0.4">
      <c r="A51" t="s">
        <v>249</v>
      </c>
      <c r="B51" t="s">
        <v>99</v>
      </c>
      <c r="C51" t="s">
        <v>352</v>
      </c>
      <c r="D51" s="2">
        <v>21.99</v>
      </c>
      <c r="E5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98</v>
      </c>
      <c r="F51" s="2">
        <f>Inventory[[#This Row],[Price]]*Inventory[[#This Row],[Inv]]</f>
        <v>2155.02</v>
      </c>
      <c r="G51">
        <v>100</v>
      </c>
      <c r="H51" s="2">
        <v>8.99</v>
      </c>
    </row>
    <row r="52" spans="1:8" x14ac:dyDescent="0.4">
      <c r="A52" t="s">
        <v>250</v>
      </c>
      <c r="B52" t="s">
        <v>100</v>
      </c>
      <c r="C52" t="s">
        <v>352</v>
      </c>
      <c r="D52" s="2">
        <v>21.99</v>
      </c>
      <c r="E5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105</v>
      </c>
      <c r="F52" s="2">
        <f>Inventory[[#This Row],[Price]]*Inventory[[#This Row],[Inv]]</f>
        <v>2308.9499999999998</v>
      </c>
      <c r="G52">
        <v>110</v>
      </c>
      <c r="H52" s="2">
        <v>8.99</v>
      </c>
    </row>
    <row r="53" spans="1:8" x14ac:dyDescent="0.4">
      <c r="A53" t="s">
        <v>251</v>
      </c>
      <c r="B53" t="s">
        <v>101</v>
      </c>
      <c r="C53" t="s">
        <v>352</v>
      </c>
      <c r="D53" s="2">
        <v>21.99</v>
      </c>
      <c r="E5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53" s="2">
        <f>Inventory[[#This Row],[Price]]*Inventory[[#This Row],[Inv]]</f>
        <v>1231.4399999999998</v>
      </c>
      <c r="G53">
        <v>60</v>
      </c>
      <c r="H53" s="2">
        <v>8.99</v>
      </c>
    </row>
    <row r="54" spans="1:8" x14ac:dyDescent="0.4">
      <c r="A54" t="s">
        <v>252</v>
      </c>
      <c r="B54" t="s">
        <v>102</v>
      </c>
      <c r="C54" t="s">
        <v>360</v>
      </c>
      <c r="D54" s="2">
        <v>99.99</v>
      </c>
      <c r="E5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48</v>
      </c>
      <c r="F54" s="2">
        <f>Inventory[[#This Row],[Price]]*Inventory[[#This Row],[Inv]]</f>
        <v>4799.5199999999995</v>
      </c>
      <c r="G54">
        <v>50</v>
      </c>
      <c r="H54" s="2">
        <v>47.99</v>
      </c>
    </row>
    <row r="55" spans="1:8" x14ac:dyDescent="0.4">
      <c r="A55" t="s">
        <v>253</v>
      </c>
      <c r="B55" t="s">
        <v>103</v>
      </c>
      <c r="C55" t="s">
        <v>360</v>
      </c>
      <c r="D55" s="2">
        <v>99.99</v>
      </c>
      <c r="E5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55" s="2">
        <f>Inventory[[#This Row],[Price]]*Inventory[[#This Row],[Inv]]</f>
        <v>3699.6299999999997</v>
      </c>
      <c r="G55">
        <v>40</v>
      </c>
      <c r="H55" s="2">
        <v>47.99</v>
      </c>
    </row>
    <row r="56" spans="1:8" x14ac:dyDescent="0.4">
      <c r="A56" t="s">
        <v>254</v>
      </c>
      <c r="B56" t="s">
        <v>104</v>
      </c>
      <c r="C56" t="s">
        <v>360</v>
      </c>
      <c r="D56" s="2">
        <v>99.99</v>
      </c>
      <c r="E5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28</v>
      </c>
      <c r="F56" s="2">
        <f>Inventory[[#This Row],[Price]]*Inventory[[#This Row],[Inv]]</f>
        <v>2799.72</v>
      </c>
      <c r="G56">
        <v>30</v>
      </c>
      <c r="H56" s="2">
        <v>47.99</v>
      </c>
    </row>
    <row r="57" spans="1:8" x14ac:dyDescent="0.4">
      <c r="A57" t="s">
        <v>255</v>
      </c>
      <c r="B57" t="s">
        <v>105</v>
      </c>
      <c r="C57" t="s">
        <v>354</v>
      </c>
      <c r="D57" s="2">
        <v>109.99</v>
      </c>
      <c r="E5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18</v>
      </c>
      <c r="F57" s="2">
        <f>Inventory[[#This Row],[Price]]*Inventory[[#This Row],[Inv]]</f>
        <v>1979.82</v>
      </c>
      <c r="G57">
        <v>20</v>
      </c>
      <c r="H57" s="2">
        <v>52.99</v>
      </c>
    </row>
    <row r="58" spans="1:8" x14ac:dyDescent="0.4">
      <c r="A58" t="s">
        <v>256</v>
      </c>
      <c r="B58" t="s">
        <v>106</v>
      </c>
      <c r="C58" t="s">
        <v>354</v>
      </c>
      <c r="D58" s="2">
        <v>109.99</v>
      </c>
      <c r="E5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</v>
      </c>
      <c r="F58" s="2">
        <f>Inventory[[#This Row],[Price]]*Inventory[[#This Row],[Inv]]</f>
        <v>439.96</v>
      </c>
      <c r="G58">
        <v>10</v>
      </c>
      <c r="H58" s="2">
        <v>52.99</v>
      </c>
    </row>
    <row r="59" spans="1:8" x14ac:dyDescent="0.4">
      <c r="A59" t="s">
        <v>257</v>
      </c>
      <c r="B59" t="s">
        <v>107</v>
      </c>
      <c r="C59" t="s">
        <v>354</v>
      </c>
      <c r="D59" s="2">
        <v>109.99</v>
      </c>
      <c r="E5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77</v>
      </c>
      <c r="F59" s="2">
        <f>Inventory[[#This Row],[Price]]*Inventory[[#This Row],[Inv]]</f>
        <v>8469.23</v>
      </c>
      <c r="G59">
        <v>80</v>
      </c>
      <c r="H59" s="2">
        <v>52.99</v>
      </c>
    </row>
    <row r="60" spans="1:8" x14ac:dyDescent="0.4">
      <c r="A60" t="s">
        <v>258</v>
      </c>
      <c r="B60" t="s">
        <v>108</v>
      </c>
      <c r="C60" t="s">
        <v>361</v>
      </c>
      <c r="D60" s="2">
        <v>129.99</v>
      </c>
      <c r="E6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65</v>
      </c>
      <c r="F60" s="2">
        <f>Inventory[[#This Row],[Price]]*Inventory[[#This Row],[Inv]]</f>
        <v>8449.35</v>
      </c>
      <c r="G60">
        <v>70</v>
      </c>
      <c r="H60" s="2">
        <v>64.989999999999995</v>
      </c>
    </row>
    <row r="61" spans="1:8" x14ac:dyDescent="0.4">
      <c r="A61" t="s">
        <v>259</v>
      </c>
      <c r="B61" t="s">
        <v>109</v>
      </c>
      <c r="C61" t="s">
        <v>361</v>
      </c>
      <c r="D61" s="2">
        <v>129.99</v>
      </c>
      <c r="E6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61" s="2">
        <f>Inventory[[#This Row],[Price]]*Inventory[[#This Row],[Inv]]</f>
        <v>7279.4400000000005</v>
      </c>
      <c r="G61">
        <v>60</v>
      </c>
      <c r="H61" s="2">
        <v>64.989999999999995</v>
      </c>
    </row>
    <row r="62" spans="1:8" x14ac:dyDescent="0.4">
      <c r="A62" t="s">
        <v>260</v>
      </c>
      <c r="B62" t="s">
        <v>110</v>
      </c>
      <c r="C62" t="s">
        <v>361</v>
      </c>
      <c r="D62" s="2">
        <v>129.99</v>
      </c>
      <c r="E6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62" s="2">
        <f>Inventory[[#This Row],[Price]]*Inventory[[#This Row],[Inv]]</f>
        <v>6109.5300000000007</v>
      </c>
      <c r="G62">
        <v>50</v>
      </c>
      <c r="H62" s="2">
        <v>64.989999999999995</v>
      </c>
    </row>
    <row r="63" spans="1:8" x14ac:dyDescent="0.4">
      <c r="A63" t="s">
        <v>261</v>
      </c>
      <c r="B63" t="s">
        <v>111</v>
      </c>
      <c r="C63" t="s">
        <v>361</v>
      </c>
      <c r="D63" s="2">
        <v>139.99</v>
      </c>
      <c r="E6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38</v>
      </c>
      <c r="F63" s="2">
        <f>Inventory[[#This Row],[Price]]*Inventory[[#This Row],[Inv]]</f>
        <v>5319.6200000000008</v>
      </c>
      <c r="G63">
        <v>40</v>
      </c>
      <c r="H63" s="2">
        <v>69.989999999999995</v>
      </c>
    </row>
    <row r="64" spans="1:8" x14ac:dyDescent="0.4">
      <c r="A64" t="s">
        <v>262</v>
      </c>
      <c r="B64" t="s">
        <v>112</v>
      </c>
      <c r="C64" t="s">
        <v>361</v>
      </c>
      <c r="D64" s="2">
        <v>139.99</v>
      </c>
      <c r="E6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27</v>
      </c>
      <c r="F64" s="2">
        <f>Inventory[[#This Row],[Price]]*Inventory[[#This Row],[Inv]]</f>
        <v>3779.7300000000005</v>
      </c>
      <c r="G64">
        <v>30</v>
      </c>
      <c r="H64" s="2">
        <v>69.989999999999995</v>
      </c>
    </row>
    <row r="65" spans="1:8" x14ac:dyDescent="0.4">
      <c r="A65" t="s">
        <v>263</v>
      </c>
      <c r="B65" t="s">
        <v>113</v>
      </c>
      <c r="C65" t="s">
        <v>361</v>
      </c>
      <c r="D65" s="2">
        <v>139.99</v>
      </c>
      <c r="E6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65" s="2">
        <f>Inventory[[#This Row],[Price]]*Inventory[[#This Row],[Inv]]</f>
        <v>7979.43</v>
      </c>
      <c r="G65">
        <v>60</v>
      </c>
      <c r="H65" s="2">
        <v>69.989999999999995</v>
      </c>
    </row>
    <row r="66" spans="1:8" x14ac:dyDescent="0.4">
      <c r="A66" t="s">
        <v>264</v>
      </c>
      <c r="B66" t="s">
        <v>114</v>
      </c>
      <c r="C66" t="s">
        <v>362</v>
      </c>
      <c r="D66" s="2">
        <v>14.99</v>
      </c>
      <c r="E6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48</v>
      </c>
      <c r="F66" s="2">
        <f>Inventory[[#This Row],[Price]]*Inventory[[#This Row],[Inv]]</f>
        <v>719.52</v>
      </c>
      <c r="G66">
        <v>50</v>
      </c>
      <c r="H66" s="2">
        <v>5.99</v>
      </c>
    </row>
    <row r="67" spans="1:8" x14ac:dyDescent="0.4">
      <c r="A67" t="s">
        <v>265</v>
      </c>
      <c r="B67" t="s">
        <v>115</v>
      </c>
      <c r="C67" t="s">
        <v>362</v>
      </c>
      <c r="D67" s="2">
        <v>14.99</v>
      </c>
      <c r="E6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67" s="2">
        <f>Inventory[[#This Row],[Price]]*Inventory[[#This Row],[Inv]]</f>
        <v>554.63</v>
      </c>
      <c r="G67">
        <v>40</v>
      </c>
      <c r="H67" s="2">
        <v>5.99</v>
      </c>
    </row>
    <row r="68" spans="1:8" x14ac:dyDescent="0.4">
      <c r="A68" t="s">
        <v>266</v>
      </c>
      <c r="B68" t="s">
        <v>116</v>
      </c>
      <c r="C68" t="s">
        <v>362</v>
      </c>
      <c r="D68" s="2">
        <v>14.99</v>
      </c>
      <c r="E6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68" s="2">
        <f>Inventory[[#This Row],[Price]]*Inventory[[#This Row],[Inv]]</f>
        <v>1304.1300000000001</v>
      </c>
      <c r="G68">
        <v>90</v>
      </c>
      <c r="H68" s="2">
        <v>5.99</v>
      </c>
    </row>
    <row r="69" spans="1:8" x14ac:dyDescent="0.4">
      <c r="A69" t="s">
        <v>267</v>
      </c>
      <c r="B69" t="s">
        <v>117</v>
      </c>
      <c r="C69" t="s">
        <v>362</v>
      </c>
      <c r="D69" s="2">
        <v>19.989999999999998</v>
      </c>
      <c r="E6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78</v>
      </c>
      <c r="F69" s="2">
        <f>Inventory[[#This Row],[Price]]*Inventory[[#This Row],[Inv]]</f>
        <v>1559.2199999999998</v>
      </c>
      <c r="G69">
        <v>80</v>
      </c>
      <c r="H69" s="2">
        <v>7.99</v>
      </c>
    </row>
    <row r="70" spans="1:8" x14ac:dyDescent="0.4">
      <c r="A70" t="s">
        <v>268</v>
      </c>
      <c r="B70" t="s">
        <v>118</v>
      </c>
      <c r="C70" t="s">
        <v>362</v>
      </c>
      <c r="D70" s="2">
        <v>19.989999999999998</v>
      </c>
      <c r="E7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70" s="2">
        <f>Inventory[[#This Row],[Price]]*Inventory[[#This Row],[Inv]]</f>
        <v>1339.33</v>
      </c>
      <c r="G70">
        <v>70</v>
      </c>
      <c r="H70" s="2">
        <v>7.99</v>
      </c>
    </row>
    <row r="71" spans="1:8" x14ac:dyDescent="0.4">
      <c r="A71" t="s">
        <v>269</v>
      </c>
      <c r="B71" t="s">
        <v>119</v>
      </c>
      <c r="C71" t="s">
        <v>362</v>
      </c>
      <c r="D71" s="2">
        <v>19.989999999999998</v>
      </c>
      <c r="E7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71" s="2">
        <f>Inventory[[#This Row],[Price]]*Inventory[[#This Row],[Inv]]</f>
        <v>1119.4399999999998</v>
      </c>
      <c r="G71">
        <v>60</v>
      </c>
      <c r="H71" s="2">
        <v>7.99</v>
      </c>
    </row>
    <row r="72" spans="1:8" x14ac:dyDescent="0.4">
      <c r="A72" t="s">
        <v>270</v>
      </c>
      <c r="B72" t="s">
        <v>120</v>
      </c>
      <c r="C72" t="s">
        <v>363</v>
      </c>
      <c r="D72" s="2">
        <v>44.99</v>
      </c>
      <c r="E7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72" s="2">
        <f>Inventory[[#This Row],[Price]]*Inventory[[#This Row],[Inv]]</f>
        <v>2114.5300000000002</v>
      </c>
      <c r="G72">
        <v>50</v>
      </c>
      <c r="H72" s="2">
        <v>17.989999999999998</v>
      </c>
    </row>
    <row r="73" spans="1:8" x14ac:dyDescent="0.4">
      <c r="A73" t="s">
        <v>271</v>
      </c>
      <c r="B73" t="s">
        <v>121</v>
      </c>
      <c r="C73" t="s">
        <v>363</v>
      </c>
      <c r="D73" s="2">
        <v>44.99</v>
      </c>
      <c r="E7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73" s="2">
        <f>Inventory[[#This Row],[Price]]*Inventory[[#This Row],[Inv]]</f>
        <v>1664.63</v>
      </c>
      <c r="G73">
        <v>40</v>
      </c>
      <c r="H73" s="2">
        <v>17.989999999999998</v>
      </c>
    </row>
    <row r="74" spans="1:8" x14ac:dyDescent="0.4">
      <c r="A74" t="s">
        <v>272</v>
      </c>
      <c r="B74" t="s">
        <v>122</v>
      </c>
      <c r="C74" t="s">
        <v>363</v>
      </c>
      <c r="D74" s="2">
        <v>44.99</v>
      </c>
      <c r="E7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27</v>
      </c>
      <c r="F74" s="2">
        <f>Inventory[[#This Row],[Price]]*Inventory[[#This Row],[Inv]]</f>
        <v>1214.73</v>
      </c>
      <c r="G74">
        <v>30</v>
      </c>
      <c r="H74" s="2">
        <v>17.989999999999998</v>
      </c>
    </row>
    <row r="75" spans="1:8" x14ac:dyDescent="0.4">
      <c r="A75" t="s">
        <v>273</v>
      </c>
      <c r="B75" t="s">
        <v>123</v>
      </c>
      <c r="C75" t="s">
        <v>364</v>
      </c>
      <c r="D75" s="2">
        <v>24.99</v>
      </c>
      <c r="E7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16</v>
      </c>
      <c r="F75" s="2">
        <f>Inventory[[#This Row],[Price]]*Inventory[[#This Row],[Inv]]</f>
        <v>399.84</v>
      </c>
      <c r="G75">
        <v>20</v>
      </c>
      <c r="H75" s="2">
        <v>9.99</v>
      </c>
    </row>
    <row r="76" spans="1:8" x14ac:dyDescent="0.4">
      <c r="A76" t="s">
        <v>274</v>
      </c>
      <c r="B76" t="s">
        <v>124</v>
      </c>
      <c r="C76" t="s">
        <v>364</v>
      </c>
      <c r="D76" s="2">
        <v>24.99</v>
      </c>
      <c r="E7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</v>
      </c>
      <c r="F76" s="2">
        <f>Inventory[[#This Row],[Price]]*Inventory[[#This Row],[Inv]]</f>
        <v>174.92999999999998</v>
      </c>
      <c r="G76">
        <v>10</v>
      </c>
      <c r="H76" s="2">
        <v>9.99</v>
      </c>
    </row>
    <row r="77" spans="1:8" x14ac:dyDescent="0.4">
      <c r="A77" t="s">
        <v>275</v>
      </c>
      <c r="B77" t="s">
        <v>125</v>
      </c>
      <c r="C77" t="s">
        <v>364</v>
      </c>
      <c r="D77" s="2">
        <v>24.99</v>
      </c>
      <c r="E7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77" s="2">
        <f>Inventory[[#This Row],[Price]]*Inventory[[#This Row],[Inv]]</f>
        <v>2174.1299999999997</v>
      </c>
      <c r="G77">
        <v>90</v>
      </c>
      <c r="H77" s="2">
        <v>9.99</v>
      </c>
    </row>
    <row r="78" spans="1:8" x14ac:dyDescent="0.4">
      <c r="A78" t="s">
        <v>276</v>
      </c>
      <c r="B78" t="s">
        <v>126</v>
      </c>
      <c r="C78" t="s">
        <v>362</v>
      </c>
      <c r="D78" s="2">
        <v>14.99</v>
      </c>
      <c r="E7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78</v>
      </c>
      <c r="F78" s="2">
        <f>Inventory[[#This Row],[Price]]*Inventory[[#This Row],[Inv]]</f>
        <v>1169.22</v>
      </c>
      <c r="G78">
        <v>80</v>
      </c>
      <c r="H78" s="2">
        <v>5.99</v>
      </c>
    </row>
    <row r="79" spans="1:8" x14ac:dyDescent="0.4">
      <c r="A79" t="s">
        <v>277</v>
      </c>
      <c r="B79" t="s">
        <v>127</v>
      </c>
      <c r="C79" t="s">
        <v>362</v>
      </c>
      <c r="D79" s="2">
        <v>14.99</v>
      </c>
      <c r="E7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79" s="2">
        <f>Inventory[[#This Row],[Price]]*Inventory[[#This Row],[Inv]]</f>
        <v>1004.33</v>
      </c>
      <c r="G79">
        <v>70</v>
      </c>
      <c r="H79" s="2">
        <v>5.99</v>
      </c>
    </row>
    <row r="80" spans="1:8" x14ac:dyDescent="0.4">
      <c r="A80" t="s">
        <v>278</v>
      </c>
      <c r="B80" t="s">
        <v>128</v>
      </c>
      <c r="C80" t="s">
        <v>362</v>
      </c>
      <c r="D80" s="2">
        <v>14.99</v>
      </c>
      <c r="E8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80" s="2">
        <f>Inventory[[#This Row],[Price]]*Inventory[[#This Row],[Inv]]</f>
        <v>839.44</v>
      </c>
      <c r="G80">
        <v>60</v>
      </c>
      <c r="H80" s="2">
        <v>5.99</v>
      </c>
    </row>
    <row r="81" spans="1:8" x14ac:dyDescent="0.4">
      <c r="A81" t="s">
        <v>279</v>
      </c>
      <c r="B81" t="s">
        <v>129</v>
      </c>
      <c r="C81" t="s">
        <v>365</v>
      </c>
      <c r="D81" s="2">
        <v>69.989999999999995</v>
      </c>
      <c r="E8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45</v>
      </c>
      <c r="F81" s="2">
        <f>Inventory[[#This Row],[Price]]*Inventory[[#This Row],[Inv]]</f>
        <v>3149.5499999999997</v>
      </c>
      <c r="G81">
        <v>50</v>
      </c>
      <c r="H81" s="2">
        <v>32.99</v>
      </c>
    </row>
    <row r="82" spans="1:8" x14ac:dyDescent="0.4">
      <c r="A82" t="s">
        <v>280</v>
      </c>
      <c r="B82" t="s">
        <v>130</v>
      </c>
      <c r="C82" t="s">
        <v>365</v>
      </c>
      <c r="D82" s="2">
        <v>69.989999999999995</v>
      </c>
      <c r="E8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82" s="2">
        <f>Inventory[[#This Row],[Price]]*Inventory[[#This Row],[Inv]]</f>
        <v>2589.6299999999997</v>
      </c>
      <c r="G82">
        <v>40</v>
      </c>
      <c r="H82" s="2">
        <v>32.99</v>
      </c>
    </row>
    <row r="83" spans="1:8" x14ac:dyDescent="0.4">
      <c r="A83" t="s">
        <v>281</v>
      </c>
      <c r="B83" t="s">
        <v>131</v>
      </c>
      <c r="C83" t="s">
        <v>365</v>
      </c>
      <c r="D83" s="2">
        <v>69.989999999999995</v>
      </c>
      <c r="E8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26</v>
      </c>
      <c r="F83" s="2">
        <f>Inventory[[#This Row],[Price]]*Inventory[[#This Row],[Inv]]</f>
        <v>1819.7399999999998</v>
      </c>
      <c r="G83">
        <v>30</v>
      </c>
      <c r="H83" s="2">
        <v>32.99</v>
      </c>
    </row>
    <row r="84" spans="1:8" x14ac:dyDescent="0.4">
      <c r="A84" t="s">
        <v>282</v>
      </c>
      <c r="B84" t="s">
        <v>132</v>
      </c>
      <c r="C84" t="s">
        <v>361</v>
      </c>
      <c r="D84" s="2">
        <v>39.99</v>
      </c>
      <c r="E8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17</v>
      </c>
      <c r="F84" s="2">
        <f>Inventory[[#This Row],[Price]]*Inventory[[#This Row],[Inv]]</f>
        <v>679.83</v>
      </c>
      <c r="G84">
        <v>20</v>
      </c>
      <c r="H84" s="2">
        <v>14.99</v>
      </c>
    </row>
    <row r="85" spans="1:8" x14ac:dyDescent="0.4">
      <c r="A85" t="s">
        <v>283</v>
      </c>
      <c r="B85" t="s">
        <v>133</v>
      </c>
      <c r="C85" t="s">
        <v>361</v>
      </c>
      <c r="D85" s="2">
        <v>39.99</v>
      </c>
      <c r="E8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</v>
      </c>
      <c r="F85" s="2">
        <f>Inventory[[#This Row],[Price]]*Inventory[[#This Row],[Inv]]</f>
        <v>279.93</v>
      </c>
      <c r="G85">
        <v>10</v>
      </c>
      <c r="H85" s="2">
        <v>14.99</v>
      </c>
    </row>
    <row r="86" spans="1:8" x14ac:dyDescent="0.4">
      <c r="A86" t="s">
        <v>284</v>
      </c>
      <c r="B86" t="s">
        <v>134</v>
      </c>
      <c r="C86" t="s">
        <v>361</v>
      </c>
      <c r="D86" s="2">
        <v>39.99</v>
      </c>
      <c r="E8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86" s="2">
        <f>Inventory[[#This Row],[Price]]*Inventory[[#This Row],[Inv]]</f>
        <v>2239.44</v>
      </c>
      <c r="G86">
        <v>60</v>
      </c>
      <c r="H86" s="2">
        <v>14.99</v>
      </c>
    </row>
    <row r="87" spans="1:8" x14ac:dyDescent="0.4">
      <c r="A87" t="s">
        <v>285</v>
      </c>
      <c r="B87" t="s">
        <v>135</v>
      </c>
      <c r="C87" t="s">
        <v>359</v>
      </c>
      <c r="D87" s="2">
        <v>29.99</v>
      </c>
      <c r="E8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87" s="2">
        <f>Inventory[[#This Row],[Price]]*Inventory[[#This Row],[Inv]]</f>
        <v>1409.53</v>
      </c>
      <c r="G87">
        <v>50</v>
      </c>
      <c r="H87" s="2">
        <v>11.99</v>
      </c>
    </row>
    <row r="88" spans="1:8" x14ac:dyDescent="0.4">
      <c r="A88" t="s">
        <v>286</v>
      </c>
      <c r="B88" t="s">
        <v>136</v>
      </c>
      <c r="C88" t="s">
        <v>359</v>
      </c>
      <c r="D88" s="2">
        <v>29.99</v>
      </c>
      <c r="E8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88" s="2">
        <f>Inventory[[#This Row],[Price]]*Inventory[[#This Row],[Inv]]</f>
        <v>1109.6299999999999</v>
      </c>
      <c r="G88">
        <v>40</v>
      </c>
      <c r="H88" s="2">
        <v>11.99</v>
      </c>
    </row>
    <row r="89" spans="1:8" x14ac:dyDescent="0.4">
      <c r="A89" t="s">
        <v>287</v>
      </c>
      <c r="B89" t="s">
        <v>137</v>
      </c>
      <c r="C89" t="s">
        <v>359</v>
      </c>
      <c r="D89" s="2">
        <v>29.99</v>
      </c>
      <c r="E8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26</v>
      </c>
      <c r="F89" s="2">
        <f>Inventory[[#This Row],[Price]]*Inventory[[#This Row],[Inv]]</f>
        <v>779.74</v>
      </c>
      <c r="G89">
        <v>30</v>
      </c>
      <c r="H89" s="2">
        <v>11.99</v>
      </c>
    </row>
    <row r="90" spans="1:8" x14ac:dyDescent="0.4">
      <c r="A90" t="s">
        <v>288</v>
      </c>
      <c r="B90" t="s">
        <v>138</v>
      </c>
      <c r="C90" t="s">
        <v>366</v>
      </c>
      <c r="D90" s="2">
        <v>17.989999999999998</v>
      </c>
      <c r="E9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17</v>
      </c>
      <c r="F90" s="2">
        <f>Inventory[[#This Row],[Price]]*Inventory[[#This Row],[Inv]]</f>
        <v>305.83</v>
      </c>
      <c r="G90">
        <v>20</v>
      </c>
      <c r="H90" s="2">
        <v>6.99</v>
      </c>
    </row>
    <row r="91" spans="1:8" x14ac:dyDescent="0.4">
      <c r="A91" t="s">
        <v>289</v>
      </c>
      <c r="B91" t="s">
        <v>139</v>
      </c>
      <c r="C91" t="s">
        <v>366</v>
      </c>
      <c r="D91" s="2">
        <v>17.989999999999998</v>
      </c>
      <c r="E9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</v>
      </c>
      <c r="F91" s="2">
        <f>Inventory[[#This Row],[Price]]*Inventory[[#This Row],[Inv]]</f>
        <v>107.94</v>
      </c>
      <c r="G91">
        <v>10</v>
      </c>
      <c r="H91" s="2">
        <v>6.99</v>
      </c>
    </row>
    <row r="92" spans="1:8" x14ac:dyDescent="0.4">
      <c r="A92" t="s">
        <v>290</v>
      </c>
      <c r="B92" t="s">
        <v>140</v>
      </c>
      <c r="C92" t="s">
        <v>366</v>
      </c>
      <c r="D92" s="2">
        <v>17.989999999999998</v>
      </c>
      <c r="E9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97</v>
      </c>
      <c r="F92" s="2">
        <f>Inventory[[#This Row],[Price]]*Inventory[[#This Row],[Inv]]</f>
        <v>1745.0299999999997</v>
      </c>
      <c r="G92">
        <v>100</v>
      </c>
      <c r="H92" s="2">
        <v>6.99</v>
      </c>
    </row>
    <row r="93" spans="1:8" x14ac:dyDescent="0.4">
      <c r="A93" t="s">
        <v>291</v>
      </c>
      <c r="B93" t="s">
        <v>141</v>
      </c>
      <c r="C93" t="s">
        <v>352</v>
      </c>
      <c r="D93" s="2">
        <v>22.99</v>
      </c>
      <c r="E9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93" s="2">
        <f>Inventory[[#This Row],[Price]]*Inventory[[#This Row],[Inv]]</f>
        <v>2000.1299999999999</v>
      </c>
      <c r="G93">
        <v>90</v>
      </c>
      <c r="H93" s="2">
        <v>8.99</v>
      </c>
    </row>
    <row r="94" spans="1:8" x14ac:dyDescent="0.4">
      <c r="A94" t="s">
        <v>292</v>
      </c>
      <c r="B94" t="s">
        <v>142</v>
      </c>
      <c r="C94" t="s">
        <v>352</v>
      </c>
      <c r="D94" s="2">
        <v>22.99</v>
      </c>
      <c r="E9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77</v>
      </c>
      <c r="F94" s="2">
        <f>Inventory[[#This Row],[Price]]*Inventory[[#This Row],[Inv]]</f>
        <v>1770.2299999999998</v>
      </c>
      <c r="G94">
        <v>80</v>
      </c>
      <c r="H94" s="2">
        <v>8.99</v>
      </c>
    </row>
    <row r="95" spans="1:8" x14ac:dyDescent="0.4">
      <c r="A95" t="s">
        <v>293</v>
      </c>
      <c r="B95" t="s">
        <v>143</v>
      </c>
      <c r="C95" t="s">
        <v>352</v>
      </c>
      <c r="D95" s="2">
        <v>22.99</v>
      </c>
      <c r="E9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95" s="2">
        <f>Inventory[[#This Row],[Price]]*Inventory[[#This Row],[Inv]]</f>
        <v>1540.33</v>
      </c>
      <c r="G95">
        <v>70</v>
      </c>
      <c r="H95" s="2">
        <v>8.99</v>
      </c>
    </row>
    <row r="96" spans="1:8" x14ac:dyDescent="0.4">
      <c r="A96" t="s">
        <v>294</v>
      </c>
      <c r="B96" t="s">
        <v>144</v>
      </c>
      <c r="C96" t="s">
        <v>352</v>
      </c>
      <c r="D96" s="2">
        <v>29.99</v>
      </c>
      <c r="E9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96" s="2">
        <f>Inventory[[#This Row],[Price]]*Inventory[[#This Row],[Inv]]</f>
        <v>1709.4299999999998</v>
      </c>
      <c r="G96">
        <v>60</v>
      </c>
      <c r="H96" s="2">
        <v>11.99</v>
      </c>
    </row>
    <row r="97" spans="1:8" x14ac:dyDescent="0.4">
      <c r="A97" t="s">
        <v>295</v>
      </c>
      <c r="B97" t="s">
        <v>145</v>
      </c>
      <c r="C97" t="s">
        <v>352</v>
      </c>
      <c r="D97" s="2">
        <v>29.99</v>
      </c>
      <c r="E9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48</v>
      </c>
      <c r="F97" s="2">
        <f>Inventory[[#This Row],[Price]]*Inventory[[#This Row],[Inv]]</f>
        <v>1439.52</v>
      </c>
      <c r="G97">
        <v>50</v>
      </c>
      <c r="H97" s="2">
        <v>11.99</v>
      </c>
    </row>
    <row r="98" spans="1:8" x14ac:dyDescent="0.4">
      <c r="A98" t="s">
        <v>296</v>
      </c>
      <c r="B98" t="s">
        <v>146</v>
      </c>
      <c r="C98" t="s">
        <v>352</v>
      </c>
      <c r="D98" s="2">
        <v>29.99</v>
      </c>
      <c r="E9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36</v>
      </c>
      <c r="F98" s="2">
        <f>Inventory[[#This Row],[Price]]*Inventory[[#This Row],[Inv]]</f>
        <v>1079.6399999999999</v>
      </c>
      <c r="G98">
        <v>40</v>
      </c>
      <c r="H98" s="2">
        <v>11.99</v>
      </c>
    </row>
    <row r="99" spans="1:8" x14ac:dyDescent="0.4">
      <c r="A99" t="s">
        <v>297</v>
      </c>
      <c r="B99" t="s">
        <v>147</v>
      </c>
      <c r="C99" t="s">
        <v>357</v>
      </c>
      <c r="D99" s="2">
        <v>89.99</v>
      </c>
      <c r="E9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27</v>
      </c>
      <c r="F99" s="2">
        <f>Inventory[[#This Row],[Price]]*Inventory[[#This Row],[Inv]]</f>
        <v>2429.73</v>
      </c>
      <c r="G99">
        <v>30</v>
      </c>
      <c r="H99" s="2">
        <v>42.99</v>
      </c>
    </row>
    <row r="100" spans="1:8" x14ac:dyDescent="0.4">
      <c r="A100" t="s">
        <v>298</v>
      </c>
      <c r="B100" t="s">
        <v>148</v>
      </c>
      <c r="C100" t="s">
        <v>357</v>
      </c>
      <c r="D100" s="2">
        <v>89.99</v>
      </c>
      <c r="E10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16</v>
      </c>
      <c r="F100" s="2">
        <f>Inventory[[#This Row],[Price]]*Inventory[[#This Row],[Inv]]</f>
        <v>1439.84</v>
      </c>
      <c r="G100">
        <v>20</v>
      </c>
      <c r="H100" s="2">
        <v>42.99</v>
      </c>
    </row>
    <row r="101" spans="1:8" x14ac:dyDescent="0.4">
      <c r="A101" t="s">
        <v>299</v>
      </c>
      <c r="B101" t="s">
        <v>149</v>
      </c>
      <c r="C101" t="s">
        <v>357</v>
      </c>
      <c r="D101" s="2">
        <v>89.99</v>
      </c>
      <c r="E10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86</v>
      </c>
      <c r="F101" s="2">
        <f>Inventory[[#This Row],[Price]]*Inventory[[#This Row],[Inv]]</f>
        <v>7739.1399999999994</v>
      </c>
      <c r="G101">
        <v>90</v>
      </c>
      <c r="H101" s="2">
        <v>42.99</v>
      </c>
    </row>
    <row r="102" spans="1:8" x14ac:dyDescent="0.4">
      <c r="A102" t="s">
        <v>300</v>
      </c>
      <c r="B102" t="s">
        <v>150</v>
      </c>
      <c r="C102" t="s">
        <v>354</v>
      </c>
      <c r="D102" s="2">
        <v>27.99</v>
      </c>
      <c r="E10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78</v>
      </c>
      <c r="F102" s="2">
        <f>Inventory[[#This Row],[Price]]*Inventory[[#This Row],[Inv]]</f>
        <v>2183.2199999999998</v>
      </c>
      <c r="G102">
        <v>80</v>
      </c>
      <c r="H102" s="2">
        <v>10.99</v>
      </c>
    </row>
    <row r="103" spans="1:8" x14ac:dyDescent="0.4">
      <c r="A103" t="s">
        <v>301</v>
      </c>
      <c r="B103" t="s">
        <v>151</v>
      </c>
      <c r="C103" t="s">
        <v>354</v>
      </c>
      <c r="D103" s="2">
        <v>27.99</v>
      </c>
      <c r="E10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66</v>
      </c>
      <c r="F103" s="2">
        <f>Inventory[[#This Row],[Price]]*Inventory[[#This Row],[Inv]]</f>
        <v>1847.34</v>
      </c>
      <c r="G103">
        <v>70</v>
      </c>
      <c r="H103" s="2">
        <v>10.99</v>
      </c>
    </row>
    <row r="104" spans="1:8" x14ac:dyDescent="0.4">
      <c r="A104" t="s">
        <v>302</v>
      </c>
      <c r="B104" t="s">
        <v>152</v>
      </c>
      <c r="C104" t="s">
        <v>354</v>
      </c>
      <c r="D104" s="2">
        <v>27.99</v>
      </c>
      <c r="E10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104" s="2">
        <f>Inventory[[#This Row],[Price]]*Inventory[[#This Row],[Inv]]</f>
        <v>1595.4299999999998</v>
      </c>
      <c r="G104">
        <v>60</v>
      </c>
      <c r="H104" s="2">
        <v>10.99</v>
      </c>
    </row>
    <row r="105" spans="1:8" x14ac:dyDescent="0.4">
      <c r="A105" t="s">
        <v>303</v>
      </c>
      <c r="B105" t="s">
        <v>153</v>
      </c>
      <c r="C105" t="s">
        <v>367</v>
      </c>
      <c r="D105" s="2">
        <v>39.99</v>
      </c>
      <c r="E10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46</v>
      </c>
      <c r="F105" s="2">
        <f>Inventory[[#This Row],[Price]]*Inventory[[#This Row],[Inv]]</f>
        <v>1839.5400000000002</v>
      </c>
      <c r="G105">
        <v>50</v>
      </c>
      <c r="H105" s="2">
        <v>14.99</v>
      </c>
    </row>
    <row r="106" spans="1:8" x14ac:dyDescent="0.4">
      <c r="A106" t="s">
        <v>304</v>
      </c>
      <c r="B106" t="s">
        <v>154</v>
      </c>
      <c r="C106" t="s">
        <v>367</v>
      </c>
      <c r="D106" s="2">
        <v>39.99</v>
      </c>
      <c r="E10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76.990000000000009</v>
      </c>
      <c r="F106" s="2">
        <f>Inventory[[#This Row],[Price]]*Inventory[[#This Row],[Inv]]</f>
        <v>3078.8301000000006</v>
      </c>
      <c r="G106">
        <v>40</v>
      </c>
      <c r="H106" s="2">
        <v>14.99</v>
      </c>
    </row>
    <row r="107" spans="1:8" x14ac:dyDescent="0.4">
      <c r="A107" t="s">
        <v>305</v>
      </c>
      <c r="B107" t="s">
        <v>155</v>
      </c>
      <c r="C107" t="s">
        <v>367</v>
      </c>
      <c r="D107" s="2">
        <v>39.99</v>
      </c>
      <c r="E10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28</v>
      </c>
      <c r="F107" s="2">
        <f>Inventory[[#This Row],[Price]]*Inventory[[#This Row],[Inv]]</f>
        <v>1119.72</v>
      </c>
      <c r="G107">
        <v>30</v>
      </c>
      <c r="H107" s="2">
        <v>14.99</v>
      </c>
    </row>
    <row r="108" spans="1:8" x14ac:dyDescent="0.4">
      <c r="A108" t="s">
        <v>306</v>
      </c>
      <c r="B108" t="s">
        <v>156</v>
      </c>
      <c r="C108" t="s">
        <v>357</v>
      </c>
      <c r="D108" s="2">
        <v>49.99</v>
      </c>
      <c r="E10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16</v>
      </c>
      <c r="F108" s="2">
        <f>Inventory[[#This Row],[Price]]*Inventory[[#This Row],[Inv]]</f>
        <v>799.84</v>
      </c>
      <c r="G108">
        <v>20</v>
      </c>
      <c r="H108" s="2">
        <v>24.99</v>
      </c>
    </row>
    <row r="109" spans="1:8" x14ac:dyDescent="0.4">
      <c r="A109" t="s">
        <v>307</v>
      </c>
      <c r="B109" t="s">
        <v>157</v>
      </c>
      <c r="C109" t="s">
        <v>357</v>
      </c>
      <c r="D109" s="2">
        <v>49.99</v>
      </c>
      <c r="E10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</v>
      </c>
      <c r="F109" s="2">
        <f>Inventory[[#This Row],[Price]]*Inventory[[#This Row],[Inv]]</f>
        <v>349.93</v>
      </c>
      <c r="G109">
        <v>10</v>
      </c>
      <c r="H109" s="2">
        <v>24.99</v>
      </c>
    </row>
    <row r="110" spans="1:8" x14ac:dyDescent="0.4">
      <c r="A110" t="s">
        <v>308</v>
      </c>
      <c r="B110" t="s">
        <v>158</v>
      </c>
      <c r="C110" t="s">
        <v>357</v>
      </c>
      <c r="D110" s="2">
        <v>49.99</v>
      </c>
      <c r="E11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96</v>
      </c>
      <c r="F110" s="2">
        <f>Inventory[[#This Row],[Price]]*Inventory[[#This Row],[Inv]]</f>
        <v>4799.04</v>
      </c>
      <c r="G110">
        <v>100</v>
      </c>
      <c r="H110" s="2">
        <v>24.99</v>
      </c>
    </row>
    <row r="111" spans="1:8" x14ac:dyDescent="0.4">
      <c r="A111" t="s">
        <v>309</v>
      </c>
      <c r="B111" t="s">
        <v>159</v>
      </c>
      <c r="C111" t="s">
        <v>368</v>
      </c>
      <c r="D111" s="2">
        <v>64.989999999999995</v>
      </c>
      <c r="E11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88</v>
      </c>
      <c r="F111" s="2">
        <f>Inventory[[#This Row],[Price]]*Inventory[[#This Row],[Inv]]</f>
        <v>5719.12</v>
      </c>
      <c r="G111">
        <v>90</v>
      </c>
      <c r="H111" s="2">
        <v>29.99</v>
      </c>
    </row>
    <row r="112" spans="1:8" x14ac:dyDescent="0.4">
      <c r="A112" t="s">
        <v>310</v>
      </c>
      <c r="B112" t="s">
        <v>160</v>
      </c>
      <c r="C112" t="s">
        <v>368</v>
      </c>
      <c r="D112" s="2">
        <v>64.989999999999995</v>
      </c>
      <c r="E11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141.99</v>
      </c>
      <c r="F112" s="2">
        <f>Inventory[[#This Row],[Price]]*Inventory[[#This Row],[Inv]]</f>
        <v>9227.9300999999996</v>
      </c>
      <c r="G112">
        <v>80</v>
      </c>
      <c r="H112" s="2">
        <v>29.99</v>
      </c>
    </row>
    <row r="113" spans="1:8" x14ac:dyDescent="0.4">
      <c r="A113" t="s">
        <v>311</v>
      </c>
      <c r="B113" t="s">
        <v>161</v>
      </c>
      <c r="C113" t="s">
        <v>368</v>
      </c>
      <c r="D113" s="2">
        <v>64.989999999999995</v>
      </c>
      <c r="E11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113" s="2">
        <f>Inventory[[#This Row],[Price]]*Inventory[[#This Row],[Inv]]</f>
        <v>4354.33</v>
      </c>
      <c r="G113">
        <v>70</v>
      </c>
      <c r="H113" s="2">
        <v>29.99</v>
      </c>
    </row>
    <row r="114" spans="1:8" x14ac:dyDescent="0.4">
      <c r="A114" t="s">
        <v>312</v>
      </c>
      <c r="B114" t="s">
        <v>162</v>
      </c>
      <c r="C114" t="s">
        <v>365</v>
      </c>
      <c r="D114" s="2">
        <v>79.989999999999995</v>
      </c>
      <c r="E11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137.99</v>
      </c>
      <c r="F114" s="2">
        <f>Inventory[[#This Row],[Price]]*Inventory[[#This Row],[Inv]]</f>
        <v>11037.820100000001</v>
      </c>
      <c r="G114">
        <v>60</v>
      </c>
      <c r="H114" s="2">
        <v>34.99</v>
      </c>
    </row>
    <row r="115" spans="1:8" x14ac:dyDescent="0.4">
      <c r="A115" t="s">
        <v>313</v>
      </c>
      <c r="B115" t="s">
        <v>163</v>
      </c>
      <c r="C115" t="s">
        <v>365</v>
      </c>
      <c r="D115" s="2">
        <v>79.989999999999995</v>
      </c>
      <c r="E11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46</v>
      </c>
      <c r="F115" s="2">
        <f>Inventory[[#This Row],[Price]]*Inventory[[#This Row],[Inv]]</f>
        <v>3679.54</v>
      </c>
      <c r="G115">
        <v>50</v>
      </c>
      <c r="H115" s="2">
        <v>34.99</v>
      </c>
    </row>
    <row r="116" spans="1:8" x14ac:dyDescent="0.4">
      <c r="A116" t="s">
        <v>314</v>
      </c>
      <c r="B116" t="s">
        <v>164</v>
      </c>
      <c r="C116" t="s">
        <v>365</v>
      </c>
      <c r="D116" s="2">
        <v>79.989999999999995</v>
      </c>
      <c r="E11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116" s="2">
        <f>Inventory[[#This Row],[Price]]*Inventory[[#This Row],[Inv]]</f>
        <v>2959.6299999999997</v>
      </c>
      <c r="G116">
        <v>40</v>
      </c>
      <c r="H116" s="2">
        <v>34.99</v>
      </c>
    </row>
    <row r="117" spans="1:8" x14ac:dyDescent="0.4">
      <c r="A117" t="s">
        <v>315</v>
      </c>
      <c r="B117" t="s">
        <v>165</v>
      </c>
      <c r="C117" t="s">
        <v>361</v>
      </c>
      <c r="D117" s="2">
        <v>49.99</v>
      </c>
      <c r="E11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26</v>
      </c>
      <c r="F117" s="2">
        <f>Inventory[[#This Row],[Price]]*Inventory[[#This Row],[Inv]]</f>
        <v>1299.74</v>
      </c>
      <c r="G117">
        <v>30</v>
      </c>
      <c r="H117" s="2">
        <v>24.99</v>
      </c>
    </row>
    <row r="118" spans="1:8" x14ac:dyDescent="0.4">
      <c r="A118" t="s">
        <v>316</v>
      </c>
      <c r="B118" t="s">
        <v>166</v>
      </c>
      <c r="C118" t="s">
        <v>361</v>
      </c>
      <c r="D118" s="2">
        <v>49.99</v>
      </c>
      <c r="E11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17</v>
      </c>
      <c r="F118" s="2">
        <f>Inventory[[#This Row],[Price]]*Inventory[[#This Row],[Inv]]</f>
        <v>849.83</v>
      </c>
      <c r="G118">
        <v>20</v>
      </c>
      <c r="H118" s="2">
        <v>24.99</v>
      </c>
    </row>
    <row r="119" spans="1:8" x14ac:dyDescent="0.4">
      <c r="A119" t="s">
        <v>317</v>
      </c>
      <c r="B119" t="s">
        <v>167</v>
      </c>
      <c r="C119" t="s">
        <v>361</v>
      </c>
      <c r="D119" s="2">
        <v>49.99</v>
      </c>
      <c r="E11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85</v>
      </c>
      <c r="F119" s="2">
        <f>Inventory[[#This Row],[Price]]*Inventory[[#This Row],[Inv]]</f>
        <v>4249.1500000000005</v>
      </c>
      <c r="G119">
        <v>90</v>
      </c>
      <c r="H119" s="2">
        <v>24.99</v>
      </c>
    </row>
    <row r="120" spans="1:8" x14ac:dyDescent="0.4">
      <c r="A120" t="s">
        <v>318</v>
      </c>
      <c r="B120" t="s">
        <v>168</v>
      </c>
      <c r="C120" t="s">
        <v>361</v>
      </c>
      <c r="D120" s="2">
        <v>14.99</v>
      </c>
      <c r="E12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77</v>
      </c>
      <c r="F120" s="2">
        <f>Inventory[[#This Row],[Price]]*Inventory[[#This Row],[Inv]]</f>
        <v>1154.23</v>
      </c>
      <c r="G120">
        <v>80</v>
      </c>
      <c r="H120" s="2">
        <v>5.99</v>
      </c>
    </row>
    <row r="121" spans="1:8" x14ac:dyDescent="0.4">
      <c r="A121" t="s">
        <v>319</v>
      </c>
      <c r="B121" t="s">
        <v>169</v>
      </c>
      <c r="C121" t="s">
        <v>361</v>
      </c>
      <c r="D121" s="2">
        <v>14.99</v>
      </c>
      <c r="E12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66</v>
      </c>
      <c r="F121" s="2">
        <f>Inventory[[#This Row],[Price]]*Inventory[[#This Row],[Inv]]</f>
        <v>989.34</v>
      </c>
      <c r="G121">
        <v>70</v>
      </c>
      <c r="H121" s="2">
        <v>5.99</v>
      </c>
    </row>
    <row r="122" spans="1:8" x14ac:dyDescent="0.4">
      <c r="A122" t="s">
        <v>320</v>
      </c>
      <c r="B122" t="s">
        <v>170</v>
      </c>
      <c r="C122" t="s">
        <v>361</v>
      </c>
      <c r="D122" s="2">
        <v>14.99</v>
      </c>
      <c r="E12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122" s="2">
        <f>Inventory[[#This Row],[Price]]*Inventory[[#This Row],[Inv]]</f>
        <v>839.44</v>
      </c>
      <c r="G122">
        <v>60</v>
      </c>
      <c r="H122" s="2">
        <v>5.99</v>
      </c>
    </row>
    <row r="123" spans="1:8" x14ac:dyDescent="0.4">
      <c r="A123" t="s">
        <v>321</v>
      </c>
      <c r="B123" t="s">
        <v>171</v>
      </c>
      <c r="C123" t="s">
        <v>362</v>
      </c>
      <c r="D123" s="2">
        <v>17.989999999999998</v>
      </c>
      <c r="E12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48</v>
      </c>
      <c r="F123" s="2">
        <f>Inventory[[#This Row],[Price]]*Inventory[[#This Row],[Inv]]</f>
        <v>863.52</v>
      </c>
      <c r="G123">
        <v>50</v>
      </c>
      <c r="H123" s="2">
        <v>6.99</v>
      </c>
    </row>
    <row r="124" spans="1:8" x14ac:dyDescent="0.4">
      <c r="A124" t="s">
        <v>322</v>
      </c>
      <c r="B124" t="s">
        <v>172</v>
      </c>
      <c r="C124" t="s">
        <v>362</v>
      </c>
      <c r="D124" s="2">
        <v>17.989999999999998</v>
      </c>
      <c r="E12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38</v>
      </c>
      <c r="F124" s="2">
        <f>Inventory[[#This Row],[Price]]*Inventory[[#This Row],[Inv]]</f>
        <v>683.61999999999989</v>
      </c>
      <c r="G124">
        <v>40</v>
      </c>
      <c r="H124" s="2">
        <v>6.99</v>
      </c>
    </row>
    <row r="125" spans="1:8" x14ac:dyDescent="0.4">
      <c r="A125" t="s">
        <v>323</v>
      </c>
      <c r="B125" t="s">
        <v>173</v>
      </c>
      <c r="C125" t="s">
        <v>362</v>
      </c>
      <c r="D125" s="2">
        <v>17.989999999999998</v>
      </c>
      <c r="E12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27</v>
      </c>
      <c r="F125" s="2">
        <f>Inventory[[#This Row],[Price]]*Inventory[[#This Row],[Inv]]</f>
        <v>485.72999999999996</v>
      </c>
      <c r="G125">
        <v>30</v>
      </c>
      <c r="H125" s="2">
        <v>6.99</v>
      </c>
    </row>
    <row r="126" spans="1:8" x14ac:dyDescent="0.4">
      <c r="A126" t="s">
        <v>324</v>
      </c>
      <c r="B126" t="s">
        <v>174</v>
      </c>
      <c r="C126" t="s">
        <v>362</v>
      </c>
      <c r="D126" s="2">
        <v>89.99</v>
      </c>
      <c r="E12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17</v>
      </c>
      <c r="F126" s="2">
        <f>Inventory[[#This Row],[Price]]*Inventory[[#This Row],[Inv]]</f>
        <v>1529.83</v>
      </c>
      <c r="G126">
        <v>20</v>
      </c>
      <c r="H126" s="2">
        <v>42.99</v>
      </c>
    </row>
    <row r="127" spans="1:8" x14ac:dyDescent="0.4">
      <c r="A127" t="s">
        <v>325</v>
      </c>
      <c r="B127" t="s">
        <v>175</v>
      </c>
      <c r="C127" t="s">
        <v>362</v>
      </c>
      <c r="D127" s="2">
        <v>89.99</v>
      </c>
      <c r="E12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</v>
      </c>
      <c r="F127" s="2">
        <f>Inventory[[#This Row],[Price]]*Inventory[[#This Row],[Inv]]</f>
        <v>629.92999999999995</v>
      </c>
      <c r="G127">
        <v>10</v>
      </c>
      <c r="H127" s="2">
        <v>42.99</v>
      </c>
    </row>
    <row r="128" spans="1:8" x14ac:dyDescent="0.4">
      <c r="A128" t="s">
        <v>326</v>
      </c>
      <c r="B128" t="s">
        <v>176</v>
      </c>
      <c r="C128" t="s">
        <v>362</v>
      </c>
      <c r="D128" s="2">
        <v>89.99</v>
      </c>
      <c r="E12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97</v>
      </c>
      <c r="F128" s="2">
        <f>Inventory[[#This Row],[Price]]*Inventory[[#This Row],[Inv]]</f>
        <v>8729.0299999999988</v>
      </c>
      <c r="G128">
        <v>100</v>
      </c>
      <c r="H128" s="2">
        <v>42.99</v>
      </c>
    </row>
    <row r="129" spans="1:8" x14ac:dyDescent="0.4">
      <c r="A129" t="s">
        <v>327</v>
      </c>
      <c r="B129" t="s">
        <v>177</v>
      </c>
      <c r="C129" t="s">
        <v>365</v>
      </c>
      <c r="D129" s="2">
        <v>79.989999999999995</v>
      </c>
      <c r="E12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129" s="2">
        <f>Inventory[[#This Row],[Price]]*Inventory[[#This Row],[Inv]]</f>
        <v>6959.1299999999992</v>
      </c>
      <c r="G129">
        <v>90</v>
      </c>
      <c r="H129" s="2">
        <v>34.99</v>
      </c>
    </row>
    <row r="130" spans="1:8" x14ac:dyDescent="0.4">
      <c r="A130" t="s">
        <v>328</v>
      </c>
      <c r="B130" t="s">
        <v>178</v>
      </c>
      <c r="C130" t="s">
        <v>365</v>
      </c>
      <c r="D130" s="2">
        <v>79.989999999999995</v>
      </c>
      <c r="E13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77</v>
      </c>
      <c r="F130" s="2">
        <f>Inventory[[#This Row],[Price]]*Inventory[[#This Row],[Inv]]</f>
        <v>6159.23</v>
      </c>
      <c r="G130">
        <v>80</v>
      </c>
      <c r="H130" s="2">
        <v>34.99</v>
      </c>
    </row>
    <row r="131" spans="1:8" x14ac:dyDescent="0.4">
      <c r="A131" t="s">
        <v>329</v>
      </c>
      <c r="B131" t="s">
        <v>179</v>
      </c>
      <c r="C131" t="s">
        <v>365</v>
      </c>
      <c r="D131" s="2">
        <v>79.989999999999995</v>
      </c>
      <c r="E13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131" s="2">
        <f>Inventory[[#This Row],[Price]]*Inventory[[#This Row],[Inv]]</f>
        <v>5359.33</v>
      </c>
      <c r="G131">
        <v>70</v>
      </c>
      <c r="H131" s="2">
        <v>34.99</v>
      </c>
    </row>
    <row r="132" spans="1:8" x14ac:dyDescent="0.4">
      <c r="A132" t="s">
        <v>330</v>
      </c>
      <c r="B132" t="s">
        <v>180</v>
      </c>
      <c r="C132" t="s">
        <v>365</v>
      </c>
      <c r="D132" s="2">
        <v>109.99</v>
      </c>
      <c r="E13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56</v>
      </c>
      <c r="F132" s="2">
        <f>Inventory[[#This Row],[Price]]*Inventory[[#This Row],[Inv]]</f>
        <v>6159.44</v>
      </c>
      <c r="G132">
        <v>60</v>
      </c>
      <c r="H132" s="2">
        <v>52.99</v>
      </c>
    </row>
    <row r="133" spans="1:8" x14ac:dyDescent="0.4">
      <c r="A133" t="s">
        <v>331</v>
      </c>
      <c r="B133" t="s">
        <v>181</v>
      </c>
      <c r="C133" t="s">
        <v>365</v>
      </c>
      <c r="D133" s="2">
        <v>109.99</v>
      </c>
      <c r="E13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133" s="2">
        <f>Inventory[[#This Row],[Price]]*Inventory[[#This Row],[Inv]]</f>
        <v>5169.53</v>
      </c>
      <c r="G133">
        <v>50</v>
      </c>
      <c r="H133" s="2">
        <v>52.99</v>
      </c>
    </row>
    <row r="134" spans="1:8" x14ac:dyDescent="0.4">
      <c r="A134" t="s">
        <v>332</v>
      </c>
      <c r="B134" t="s">
        <v>182</v>
      </c>
      <c r="C134" t="s">
        <v>365</v>
      </c>
      <c r="D134" s="2">
        <v>109.99</v>
      </c>
      <c r="E13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134" s="2">
        <f>Inventory[[#This Row],[Price]]*Inventory[[#This Row],[Inv]]</f>
        <v>4069.6299999999997</v>
      </c>
      <c r="G134">
        <v>40</v>
      </c>
      <c r="H134" s="2">
        <v>52.99</v>
      </c>
    </row>
    <row r="135" spans="1:8" x14ac:dyDescent="0.4">
      <c r="A135" t="s">
        <v>333</v>
      </c>
      <c r="B135" t="s">
        <v>183</v>
      </c>
      <c r="C135" t="s">
        <v>362</v>
      </c>
      <c r="D135" s="2">
        <v>119.99</v>
      </c>
      <c r="E13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27</v>
      </c>
      <c r="F135" s="2">
        <f>Inventory[[#This Row],[Price]]*Inventory[[#This Row],[Inv]]</f>
        <v>3239.73</v>
      </c>
      <c r="G135">
        <v>30</v>
      </c>
      <c r="H135" s="2">
        <v>59.99</v>
      </c>
    </row>
    <row r="136" spans="1:8" x14ac:dyDescent="0.4">
      <c r="A136" t="s">
        <v>334</v>
      </c>
      <c r="B136" t="s">
        <v>184</v>
      </c>
      <c r="C136" t="s">
        <v>362</v>
      </c>
      <c r="D136" s="2">
        <v>119.99</v>
      </c>
      <c r="E13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17</v>
      </c>
      <c r="F136" s="2">
        <f>Inventory[[#This Row],[Price]]*Inventory[[#This Row],[Inv]]</f>
        <v>2039.83</v>
      </c>
      <c r="G136">
        <v>20</v>
      </c>
      <c r="H136" s="2">
        <v>59.99</v>
      </c>
    </row>
    <row r="137" spans="1:8" x14ac:dyDescent="0.4">
      <c r="A137" t="s">
        <v>335</v>
      </c>
      <c r="B137" t="s">
        <v>185</v>
      </c>
      <c r="C137" t="s">
        <v>362</v>
      </c>
      <c r="D137" s="2">
        <v>119.99</v>
      </c>
      <c r="E13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87</v>
      </c>
      <c r="F137" s="2">
        <f>Inventory[[#This Row],[Price]]*Inventory[[#This Row],[Inv]]</f>
        <v>10439.129999999999</v>
      </c>
      <c r="G137">
        <v>90</v>
      </c>
      <c r="H137" s="2">
        <v>59.99</v>
      </c>
    </row>
    <row r="138" spans="1:8" x14ac:dyDescent="0.4">
      <c r="A138" t="s">
        <v>336</v>
      </c>
      <c r="B138" t="s">
        <v>186</v>
      </c>
      <c r="C138" t="s">
        <v>365</v>
      </c>
      <c r="D138" s="2">
        <v>14.99</v>
      </c>
      <c r="E13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77</v>
      </c>
      <c r="F138" s="2">
        <f>Inventory[[#This Row],[Price]]*Inventory[[#This Row],[Inv]]</f>
        <v>1154.23</v>
      </c>
      <c r="G138">
        <v>80</v>
      </c>
      <c r="H138" s="2">
        <v>5.99</v>
      </c>
    </row>
    <row r="139" spans="1:8" x14ac:dyDescent="0.4">
      <c r="A139" t="s">
        <v>337</v>
      </c>
      <c r="B139" t="s">
        <v>187</v>
      </c>
      <c r="C139" t="s">
        <v>365</v>
      </c>
      <c r="D139" s="2">
        <v>14.99</v>
      </c>
      <c r="E13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67</v>
      </c>
      <c r="F139" s="2">
        <f>Inventory[[#This Row],[Price]]*Inventory[[#This Row],[Inv]]</f>
        <v>1004.33</v>
      </c>
      <c r="G139">
        <v>70</v>
      </c>
      <c r="H139" s="2">
        <v>5.99</v>
      </c>
    </row>
    <row r="140" spans="1:8" x14ac:dyDescent="0.4">
      <c r="A140" t="s">
        <v>338</v>
      </c>
      <c r="B140" t="s">
        <v>188</v>
      </c>
      <c r="C140" t="s">
        <v>365</v>
      </c>
      <c r="D140" s="2">
        <v>14.99</v>
      </c>
      <c r="E14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57</v>
      </c>
      <c r="F140" s="2">
        <f>Inventory[[#This Row],[Price]]*Inventory[[#This Row],[Inv]]</f>
        <v>854.43000000000006</v>
      </c>
      <c r="G140">
        <v>60</v>
      </c>
      <c r="H140" s="2">
        <v>5.99</v>
      </c>
    </row>
    <row r="141" spans="1:8" x14ac:dyDescent="0.4">
      <c r="A141" t="s">
        <v>339</v>
      </c>
      <c r="B141" t="s">
        <v>189</v>
      </c>
      <c r="C141" t="s">
        <v>365</v>
      </c>
      <c r="D141" s="2">
        <v>19.989999999999998</v>
      </c>
      <c r="E14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141" s="2">
        <f>Inventory[[#This Row],[Price]]*Inventory[[#This Row],[Inv]]</f>
        <v>939.53</v>
      </c>
      <c r="G141">
        <v>50</v>
      </c>
      <c r="H141" s="2">
        <v>7.99</v>
      </c>
    </row>
    <row r="142" spans="1:8" x14ac:dyDescent="0.4">
      <c r="A142" t="s">
        <v>340</v>
      </c>
      <c r="B142" t="s">
        <v>190</v>
      </c>
      <c r="C142" t="s">
        <v>365</v>
      </c>
      <c r="D142" s="2">
        <v>19.989999999999998</v>
      </c>
      <c r="E142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142" s="2">
        <f>Inventory[[#This Row],[Price]]*Inventory[[#This Row],[Inv]]</f>
        <v>739.63</v>
      </c>
      <c r="G142">
        <v>40</v>
      </c>
      <c r="H142" s="2">
        <v>7.99</v>
      </c>
    </row>
    <row r="143" spans="1:8" x14ac:dyDescent="0.4">
      <c r="A143" t="s">
        <v>341</v>
      </c>
      <c r="B143" t="s">
        <v>191</v>
      </c>
      <c r="C143" t="s">
        <v>365</v>
      </c>
      <c r="D143" s="2">
        <v>19.989999999999998</v>
      </c>
      <c r="E143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25</v>
      </c>
      <c r="F143" s="2">
        <f>Inventory[[#This Row],[Price]]*Inventory[[#This Row],[Inv]]</f>
        <v>499.74999999999994</v>
      </c>
      <c r="G143">
        <v>30</v>
      </c>
      <c r="H143" s="2">
        <v>7.99</v>
      </c>
    </row>
    <row r="144" spans="1:8" x14ac:dyDescent="0.4">
      <c r="A144" t="s">
        <v>342</v>
      </c>
      <c r="B144" t="s">
        <v>192</v>
      </c>
      <c r="C144" t="s">
        <v>362</v>
      </c>
      <c r="D144" s="2">
        <v>39.99</v>
      </c>
      <c r="E144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18</v>
      </c>
      <c r="F144" s="2">
        <f>Inventory[[#This Row],[Price]]*Inventory[[#This Row],[Inv]]</f>
        <v>719.82</v>
      </c>
      <c r="G144">
        <v>20</v>
      </c>
      <c r="H144" s="2">
        <v>14.99</v>
      </c>
    </row>
    <row r="145" spans="1:8" x14ac:dyDescent="0.4">
      <c r="A145" t="s">
        <v>343</v>
      </c>
      <c r="B145" t="s">
        <v>193</v>
      </c>
      <c r="C145" t="s">
        <v>362</v>
      </c>
      <c r="D145" s="2">
        <v>39.99</v>
      </c>
      <c r="E145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8</v>
      </c>
      <c r="F145" s="2">
        <f>Inventory[[#This Row],[Price]]*Inventory[[#This Row],[Inv]]</f>
        <v>319.92</v>
      </c>
      <c r="G145">
        <v>10</v>
      </c>
      <c r="H145" s="2">
        <v>14.99</v>
      </c>
    </row>
    <row r="146" spans="1:8" x14ac:dyDescent="0.4">
      <c r="A146" t="s">
        <v>344</v>
      </c>
      <c r="B146" t="s">
        <v>194</v>
      </c>
      <c r="C146" t="s">
        <v>362</v>
      </c>
      <c r="D146" s="2">
        <v>39.99</v>
      </c>
      <c r="E146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48</v>
      </c>
      <c r="F146" s="2">
        <f>Inventory[[#This Row],[Price]]*Inventory[[#This Row],[Inv]]</f>
        <v>1919.52</v>
      </c>
      <c r="G146">
        <v>50</v>
      </c>
      <c r="H146" s="2">
        <v>14.99</v>
      </c>
    </row>
    <row r="147" spans="1:8" x14ac:dyDescent="0.4">
      <c r="A147" t="s">
        <v>345</v>
      </c>
      <c r="B147" t="s">
        <v>195</v>
      </c>
      <c r="C147" t="s">
        <v>354</v>
      </c>
      <c r="D147" s="2">
        <v>79.989999999999995</v>
      </c>
      <c r="E147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58</v>
      </c>
      <c r="F147" s="2">
        <f>Inventory[[#This Row],[Price]]*Inventory[[#This Row],[Inv]]</f>
        <v>4639.42</v>
      </c>
      <c r="G147">
        <v>60</v>
      </c>
      <c r="H147" s="2">
        <v>34.99</v>
      </c>
    </row>
    <row r="148" spans="1:8" x14ac:dyDescent="0.4">
      <c r="A148" t="s">
        <v>346</v>
      </c>
      <c r="B148" t="s">
        <v>196</v>
      </c>
      <c r="C148" t="s">
        <v>354</v>
      </c>
      <c r="D148" s="2">
        <v>79.989999999999995</v>
      </c>
      <c r="E148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148" s="2">
        <f>Inventory[[#This Row],[Price]]*Inventory[[#This Row],[Inv]]</f>
        <v>3759.5299999999997</v>
      </c>
      <c r="G148">
        <v>50</v>
      </c>
      <c r="H148" s="2">
        <v>34.99</v>
      </c>
    </row>
    <row r="149" spans="1:8" x14ac:dyDescent="0.4">
      <c r="A149" t="s">
        <v>347</v>
      </c>
      <c r="B149" t="s">
        <v>197</v>
      </c>
      <c r="C149" t="s">
        <v>354</v>
      </c>
      <c r="D149" s="2">
        <v>79.989999999999995</v>
      </c>
      <c r="E149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37</v>
      </c>
      <c r="F149" s="2">
        <f>Inventory[[#This Row],[Price]]*Inventory[[#This Row],[Inv]]</f>
        <v>2959.6299999999997</v>
      </c>
      <c r="G149">
        <v>40</v>
      </c>
      <c r="H149" s="2">
        <v>34.99</v>
      </c>
    </row>
    <row r="150" spans="1:8" x14ac:dyDescent="0.4">
      <c r="A150" t="s">
        <v>348</v>
      </c>
      <c r="B150" t="s">
        <v>198</v>
      </c>
      <c r="C150" t="s">
        <v>353</v>
      </c>
      <c r="D150" s="2">
        <v>21.99</v>
      </c>
      <c r="E150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150" s="2">
        <f>Inventory[[#This Row],[Price]]*Inventory[[#This Row],[Inv]]</f>
        <v>1033.53</v>
      </c>
      <c r="G150">
        <v>50</v>
      </c>
      <c r="H150" s="2">
        <v>8.99</v>
      </c>
    </row>
    <row r="151" spans="1:8" x14ac:dyDescent="0.4">
      <c r="A151" t="s">
        <v>349</v>
      </c>
      <c r="B151" t="s">
        <v>199</v>
      </c>
      <c r="C151" t="s">
        <v>353</v>
      </c>
      <c r="D151" s="2">
        <v>21.99</v>
      </c>
      <c r="E151" s="3">
        <f>Inventory[[#This Row],[HStartInv]]-
SUMIFS(OrderDetails[Quantity],OrderDetails[ProductId],Inventory[[#This Row],[ProductId]])+
 SUMIFS(Returns[ReturnPr],Returns[ProductId],Inventory[[#This Row],[ProductId]])+
SUMIFS(Replenishment[RepAmt],Replenishment[ProductId],Inventory[[#This Row],[ProductId]])</f>
        <v>47</v>
      </c>
      <c r="F151" s="2">
        <f>Inventory[[#This Row],[Price]]*Inventory[[#This Row],[Inv]]</f>
        <v>1033.53</v>
      </c>
      <c r="G151">
        <v>50</v>
      </c>
      <c r="H151" s="2">
        <v>8.99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E2A0-CFF4-45E3-8A90-54B2277536B2}">
  <dimension ref="A1:D2"/>
  <sheetViews>
    <sheetView workbookViewId="0">
      <selection activeCell="D3" sqref="D3"/>
    </sheetView>
  </sheetViews>
  <sheetFormatPr defaultRowHeight="14.6" x14ac:dyDescent="0.4"/>
  <cols>
    <col min="2" max="2" width="10.765625" customWidth="1"/>
    <col min="3" max="3" width="10.3828125" bestFit="1" customWidth="1"/>
    <col min="4" max="4" width="9.3046875" customWidth="1"/>
  </cols>
  <sheetData>
    <row r="1" spans="1:4" x14ac:dyDescent="0.4">
      <c r="A1" t="s">
        <v>40</v>
      </c>
      <c r="B1" t="s">
        <v>16</v>
      </c>
      <c r="C1" t="s">
        <v>41</v>
      </c>
      <c r="D1" t="s">
        <v>42</v>
      </c>
    </row>
    <row r="2" spans="1:4" x14ac:dyDescent="0.4">
      <c r="A2" t="s">
        <v>2590</v>
      </c>
      <c r="B2" t="s">
        <v>202</v>
      </c>
      <c r="C2" s="7">
        <v>45577</v>
      </c>
      <c r="D2">
        <v>13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9CE2-B411-4DF6-B856-FF2E062DBCE8}">
  <dimension ref="A1:G36"/>
  <sheetViews>
    <sheetView workbookViewId="0">
      <selection activeCell="W36" sqref="W36"/>
    </sheetView>
  </sheetViews>
  <sheetFormatPr defaultRowHeight="14.6" x14ac:dyDescent="0.4"/>
  <cols>
    <col min="2" max="2" width="11.07421875" customWidth="1"/>
    <col min="3" max="3" width="10.765625" customWidth="1"/>
    <col min="7" max="7" width="9.84375" bestFit="1" customWidth="1"/>
  </cols>
  <sheetData>
    <row r="1" spans="1:7" x14ac:dyDescent="0.4">
      <c r="A1" t="s">
        <v>43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4">
      <c r="A2" t="s">
        <v>372</v>
      </c>
      <c r="B2" t="s">
        <v>407</v>
      </c>
      <c r="C2" t="s">
        <v>443</v>
      </c>
      <c r="D2" s="3">
        <v>24</v>
      </c>
      <c r="E2" s="3">
        <v>4827</v>
      </c>
      <c r="F2" t="s">
        <v>476</v>
      </c>
      <c r="G2" s="2">
        <v>45000</v>
      </c>
    </row>
    <row r="3" spans="1:7" x14ac:dyDescent="0.4">
      <c r="A3" t="s">
        <v>373</v>
      </c>
      <c r="B3" t="s">
        <v>408</v>
      </c>
      <c r="C3" t="s">
        <v>444</v>
      </c>
      <c r="D3" s="3">
        <v>31</v>
      </c>
      <c r="E3" s="3">
        <v>1395</v>
      </c>
      <c r="F3" t="s">
        <v>477</v>
      </c>
      <c r="G3" s="2">
        <v>42000</v>
      </c>
    </row>
    <row r="4" spans="1:7" x14ac:dyDescent="0.4">
      <c r="A4" t="s">
        <v>374</v>
      </c>
      <c r="B4" t="s">
        <v>409</v>
      </c>
      <c r="C4" t="s">
        <v>445</v>
      </c>
      <c r="D4" s="3">
        <v>29</v>
      </c>
      <c r="E4" s="3">
        <v>6723</v>
      </c>
      <c r="F4" t="s">
        <v>476</v>
      </c>
      <c r="G4" s="2">
        <v>48000</v>
      </c>
    </row>
    <row r="5" spans="1:7" x14ac:dyDescent="0.4">
      <c r="A5" t="s">
        <v>375</v>
      </c>
      <c r="B5" t="s">
        <v>410</v>
      </c>
      <c r="C5" t="s">
        <v>446</v>
      </c>
      <c r="D5" s="3">
        <v>42</v>
      </c>
      <c r="E5" s="3">
        <v>9084</v>
      </c>
      <c r="F5" t="s">
        <v>477</v>
      </c>
      <c r="G5" s="2">
        <v>40000</v>
      </c>
    </row>
    <row r="6" spans="1:7" x14ac:dyDescent="0.4">
      <c r="A6" t="s">
        <v>376</v>
      </c>
      <c r="B6" t="s">
        <v>411</v>
      </c>
      <c r="C6" t="s">
        <v>447</v>
      </c>
      <c r="D6" s="3">
        <v>35</v>
      </c>
      <c r="E6" s="3">
        <v>2157</v>
      </c>
      <c r="F6" t="s">
        <v>476</v>
      </c>
      <c r="G6" s="2">
        <v>50000</v>
      </c>
    </row>
    <row r="7" spans="1:7" x14ac:dyDescent="0.4">
      <c r="A7" t="s">
        <v>377</v>
      </c>
      <c r="B7" t="s">
        <v>412</v>
      </c>
      <c r="C7" t="s">
        <v>448</v>
      </c>
      <c r="D7" s="3">
        <v>27</v>
      </c>
      <c r="E7" s="3">
        <v>7741</v>
      </c>
      <c r="F7" t="s">
        <v>477</v>
      </c>
      <c r="G7" s="2">
        <v>46000</v>
      </c>
    </row>
    <row r="8" spans="1:7" x14ac:dyDescent="0.4">
      <c r="A8" t="s">
        <v>378</v>
      </c>
      <c r="B8" t="s">
        <v>413</v>
      </c>
      <c r="C8" t="s">
        <v>437</v>
      </c>
      <c r="D8" s="3">
        <v>38</v>
      </c>
      <c r="E8" s="3">
        <v>3069</v>
      </c>
      <c r="F8" t="s">
        <v>476</v>
      </c>
      <c r="G8" s="2">
        <v>49000</v>
      </c>
    </row>
    <row r="9" spans="1:7" x14ac:dyDescent="0.4">
      <c r="A9" t="s">
        <v>379</v>
      </c>
      <c r="B9" t="s">
        <v>414</v>
      </c>
      <c r="C9" t="s">
        <v>449</v>
      </c>
      <c r="D9" s="3">
        <v>33</v>
      </c>
      <c r="E9" s="3">
        <v>5842</v>
      </c>
      <c r="F9" t="s">
        <v>478</v>
      </c>
      <c r="G9" s="2">
        <v>43000</v>
      </c>
    </row>
    <row r="10" spans="1:7" x14ac:dyDescent="0.4">
      <c r="A10" t="s">
        <v>380</v>
      </c>
      <c r="B10" t="s">
        <v>415</v>
      </c>
      <c r="C10" t="s">
        <v>450</v>
      </c>
      <c r="D10" s="3">
        <v>26</v>
      </c>
      <c r="E10" s="3">
        <v>9910</v>
      </c>
      <c r="F10" t="s">
        <v>477</v>
      </c>
      <c r="G10" s="2">
        <v>41000</v>
      </c>
    </row>
    <row r="11" spans="1:7" x14ac:dyDescent="0.4">
      <c r="A11" t="s">
        <v>381</v>
      </c>
      <c r="B11" t="s">
        <v>416</v>
      </c>
      <c r="C11" t="s">
        <v>451</v>
      </c>
      <c r="D11" s="3">
        <v>30</v>
      </c>
      <c r="E11" s="3">
        <v>4378</v>
      </c>
      <c r="F11" t="s">
        <v>479</v>
      </c>
      <c r="G11" s="2">
        <v>55000</v>
      </c>
    </row>
    <row r="12" spans="1:7" x14ac:dyDescent="0.4">
      <c r="A12" t="s">
        <v>382</v>
      </c>
      <c r="B12" t="s">
        <v>417</v>
      </c>
      <c r="C12" t="s">
        <v>452</v>
      </c>
      <c r="D12" s="3">
        <v>45</v>
      </c>
      <c r="E12" s="3">
        <v>8526</v>
      </c>
      <c r="F12" t="s">
        <v>478</v>
      </c>
      <c r="G12" s="2">
        <v>37000</v>
      </c>
    </row>
    <row r="13" spans="1:7" x14ac:dyDescent="0.4">
      <c r="A13" t="s">
        <v>383</v>
      </c>
      <c r="B13" t="s">
        <v>418</v>
      </c>
      <c r="C13" t="s">
        <v>453</v>
      </c>
      <c r="D13" s="3">
        <v>28</v>
      </c>
      <c r="E13" s="3">
        <v>1639</v>
      </c>
      <c r="F13" t="s">
        <v>480</v>
      </c>
      <c r="G13" s="2">
        <v>52000</v>
      </c>
    </row>
    <row r="14" spans="1:7" x14ac:dyDescent="0.4">
      <c r="A14" t="s">
        <v>384</v>
      </c>
      <c r="B14" t="s">
        <v>419</v>
      </c>
      <c r="C14" t="s">
        <v>454</v>
      </c>
      <c r="D14" s="3">
        <v>37</v>
      </c>
      <c r="E14" s="3">
        <v>7904</v>
      </c>
      <c r="F14" t="s">
        <v>477</v>
      </c>
      <c r="G14" s="2">
        <v>44000</v>
      </c>
    </row>
    <row r="15" spans="1:7" x14ac:dyDescent="0.4">
      <c r="A15" t="s">
        <v>385</v>
      </c>
      <c r="B15" t="s">
        <v>420</v>
      </c>
      <c r="C15" t="s">
        <v>455</v>
      </c>
      <c r="D15" s="3">
        <v>34</v>
      </c>
      <c r="E15" s="3">
        <v>2485</v>
      </c>
      <c r="F15" t="s">
        <v>476</v>
      </c>
      <c r="G15" s="2">
        <v>47000</v>
      </c>
    </row>
    <row r="16" spans="1:7" x14ac:dyDescent="0.4">
      <c r="A16" t="s">
        <v>386</v>
      </c>
      <c r="B16" t="s">
        <v>421</v>
      </c>
      <c r="C16" t="s">
        <v>456</v>
      </c>
      <c r="D16" s="3">
        <v>40</v>
      </c>
      <c r="E16" s="3">
        <v>3150</v>
      </c>
      <c r="F16" t="s">
        <v>477</v>
      </c>
      <c r="G16" s="2">
        <v>53000</v>
      </c>
    </row>
    <row r="17" spans="1:7" x14ac:dyDescent="0.4">
      <c r="A17" t="s">
        <v>387</v>
      </c>
      <c r="B17" t="s">
        <v>422</v>
      </c>
      <c r="C17" t="s">
        <v>457</v>
      </c>
      <c r="D17" s="3">
        <v>32</v>
      </c>
      <c r="E17" s="3">
        <v>6632</v>
      </c>
      <c r="F17" t="s">
        <v>478</v>
      </c>
      <c r="G17" s="2">
        <v>39000</v>
      </c>
    </row>
    <row r="18" spans="1:7" x14ac:dyDescent="0.4">
      <c r="A18" t="s">
        <v>388</v>
      </c>
      <c r="B18" t="s">
        <v>423</v>
      </c>
      <c r="C18" t="s">
        <v>458</v>
      </c>
      <c r="D18" s="3">
        <v>41</v>
      </c>
      <c r="E18" s="3">
        <v>5029</v>
      </c>
      <c r="F18" t="s">
        <v>479</v>
      </c>
      <c r="G18" s="2">
        <v>41500</v>
      </c>
    </row>
    <row r="19" spans="1:7" x14ac:dyDescent="0.4">
      <c r="A19" t="s">
        <v>389</v>
      </c>
      <c r="B19" t="s">
        <v>424</v>
      </c>
      <c r="C19" t="s">
        <v>459</v>
      </c>
      <c r="D19" s="3">
        <v>39</v>
      </c>
      <c r="E19" s="3">
        <v>8291</v>
      </c>
      <c r="F19" t="s">
        <v>480</v>
      </c>
      <c r="G19" s="2">
        <v>48500</v>
      </c>
    </row>
    <row r="20" spans="1:7" x14ac:dyDescent="0.4">
      <c r="A20" t="s">
        <v>390</v>
      </c>
      <c r="B20" t="s">
        <v>425</v>
      </c>
      <c r="C20" t="s">
        <v>460</v>
      </c>
      <c r="D20" s="3">
        <v>36</v>
      </c>
      <c r="E20" s="3">
        <v>4907</v>
      </c>
      <c r="F20" t="s">
        <v>476</v>
      </c>
      <c r="G20" s="2">
        <v>49500</v>
      </c>
    </row>
    <row r="21" spans="1:7" x14ac:dyDescent="0.4">
      <c r="A21" t="s">
        <v>391</v>
      </c>
      <c r="B21" t="s">
        <v>426</v>
      </c>
      <c r="C21" t="s">
        <v>461</v>
      </c>
      <c r="D21" s="3">
        <v>25</v>
      </c>
      <c r="E21" s="3">
        <v>2775</v>
      </c>
      <c r="F21" t="s">
        <v>477</v>
      </c>
      <c r="G21" s="2">
        <v>45500</v>
      </c>
    </row>
    <row r="22" spans="1:7" x14ac:dyDescent="0.4">
      <c r="A22" t="s">
        <v>392</v>
      </c>
      <c r="B22" t="s">
        <v>427</v>
      </c>
      <c r="C22" t="s">
        <v>462</v>
      </c>
      <c r="D22" s="3">
        <v>43</v>
      </c>
      <c r="E22" s="3">
        <v>9358</v>
      </c>
      <c r="F22" t="s">
        <v>478</v>
      </c>
      <c r="G22" s="2">
        <v>40500</v>
      </c>
    </row>
    <row r="23" spans="1:7" x14ac:dyDescent="0.4">
      <c r="A23" t="s">
        <v>393</v>
      </c>
      <c r="B23" t="s">
        <v>428</v>
      </c>
      <c r="C23" t="s">
        <v>463</v>
      </c>
      <c r="D23" s="3">
        <v>44</v>
      </c>
      <c r="E23" s="3">
        <v>6841</v>
      </c>
      <c r="F23" t="s">
        <v>479</v>
      </c>
      <c r="G23" s="2">
        <v>42500</v>
      </c>
    </row>
    <row r="24" spans="1:7" x14ac:dyDescent="0.4">
      <c r="A24" t="s">
        <v>394</v>
      </c>
      <c r="B24" t="s">
        <v>429</v>
      </c>
      <c r="C24" t="s">
        <v>464</v>
      </c>
      <c r="D24" s="3">
        <v>29</v>
      </c>
      <c r="E24" s="3">
        <v>1503</v>
      </c>
      <c r="F24" t="s">
        <v>480</v>
      </c>
      <c r="G24" s="2">
        <v>46500</v>
      </c>
    </row>
    <row r="25" spans="1:7" x14ac:dyDescent="0.4">
      <c r="A25" t="s">
        <v>395</v>
      </c>
      <c r="B25" t="s">
        <v>430</v>
      </c>
      <c r="C25" t="s">
        <v>465</v>
      </c>
      <c r="D25" s="3">
        <v>31</v>
      </c>
      <c r="E25" s="3">
        <v>4086</v>
      </c>
      <c r="F25" t="s">
        <v>476</v>
      </c>
      <c r="G25" s="2">
        <v>51500</v>
      </c>
    </row>
    <row r="26" spans="1:7" x14ac:dyDescent="0.4">
      <c r="A26" t="s">
        <v>396</v>
      </c>
      <c r="B26" t="s">
        <v>431</v>
      </c>
      <c r="C26" t="s">
        <v>466</v>
      </c>
      <c r="D26" s="3">
        <v>27</v>
      </c>
      <c r="E26" s="3">
        <v>2719</v>
      </c>
      <c r="F26" t="s">
        <v>477</v>
      </c>
      <c r="G26" s="2">
        <v>44500</v>
      </c>
    </row>
    <row r="27" spans="1:7" x14ac:dyDescent="0.4">
      <c r="A27" t="s">
        <v>397</v>
      </c>
      <c r="B27" t="s">
        <v>432</v>
      </c>
      <c r="C27" t="s">
        <v>467</v>
      </c>
      <c r="D27" s="3">
        <v>35</v>
      </c>
      <c r="E27" s="3">
        <v>5982</v>
      </c>
      <c r="F27" t="s">
        <v>478</v>
      </c>
      <c r="G27" s="2">
        <v>47500</v>
      </c>
    </row>
    <row r="28" spans="1:7" x14ac:dyDescent="0.4">
      <c r="A28" t="s">
        <v>398</v>
      </c>
      <c r="B28" t="s">
        <v>433</v>
      </c>
      <c r="C28" t="s">
        <v>468</v>
      </c>
      <c r="D28" s="3">
        <v>33</v>
      </c>
      <c r="E28" s="3">
        <v>3467</v>
      </c>
      <c r="F28" t="s">
        <v>476</v>
      </c>
      <c r="G28" s="2">
        <v>50500</v>
      </c>
    </row>
    <row r="29" spans="1:7" x14ac:dyDescent="0.4">
      <c r="A29" t="s">
        <v>399</v>
      </c>
      <c r="B29" t="s">
        <v>434</v>
      </c>
      <c r="C29" t="s">
        <v>469</v>
      </c>
      <c r="D29" s="3">
        <v>38</v>
      </c>
      <c r="E29" s="3">
        <v>7190</v>
      </c>
      <c r="F29" t="s">
        <v>479</v>
      </c>
      <c r="G29" s="2">
        <v>43500</v>
      </c>
    </row>
    <row r="30" spans="1:7" x14ac:dyDescent="0.4">
      <c r="A30" t="s">
        <v>400</v>
      </c>
      <c r="B30" t="s">
        <v>435</v>
      </c>
      <c r="C30" t="s">
        <v>470</v>
      </c>
      <c r="D30" s="3">
        <v>26</v>
      </c>
      <c r="E30" s="3">
        <v>8215</v>
      </c>
      <c r="F30" t="s">
        <v>477</v>
      </c>
      <c r="G30" s="2">
        <v>52500</v>
      </c>
    </row>
    <row r="31" spans="1:7" x14ac:dyDescent="0.4">
      <c r="A31" t="s">
        <v>401</v>
      </c>
      <c r="B31" t="s">
        <v>436</v>
      </c>
      <c r="C31" t="s">
        <v>471</v>
      </c>
      <c r="D31" s="3">
        <v>30</v>
      </c>
      <c r="E31" s="3">
        <v>9043</v>
      </c>
      <c r="F31" t="s">
        <v>480</v>
      </c>
      <c r="G31" s="2">
        <v>54500</v>
      </c>
    </row>
    <row r="32" spans="1:7" x14ac:dyDescent="0.4">
      <c r="A32" t="s">
        <v>402</v>
      </c>
      <c r="B32" t="s">
        <v>437</v>
      </c>
      <c r="C32" t="s">
        <v>472</v>
      </c>
      <c r="D32" s="3">
        <v>42</v>
      </c>
      <c r="E32" s="3">
        <v>1128</v>
      </c>
      <c r="F32" t="s">
        <v>476</v>
      </c>
      <c r="G32" s="2">
        <v>38500</v>
      </c>
    </row>
    <row r="33" spans="1:7" x14ac:dyDescent="0.4">
      <c r="A33" t="s">
        <v>403</v>
      </c>
      <c r="B33" t="s">
        <v>438</v>
      </c>
      <c r="C33" t="s">
        <v>440</v>
      </c>
      <c r="D33" s="3">
        <v>36</v>
      </c>
      <c r="E33" s="3">
        <v>6735</v>
      </c>
      <c r="F33" t="s">
        <v>478</v>
      </c>
      <c r="G33" s="2">
        <v>55500</v>
      </c>
    </row>
    <row r="34" spans="1:7" x14ac:dyDescent="0.4">
      <c r="A34" t="s">
        <v>404</v>
      </c>
      <c r="B34" t="s">
        <v>439</v>
      </c>
      <c r="C34" t="s">
        <v>473</v>
      </c>
      <c r="D34" s="3">
        <v>34</v>
      </c>
      <c r="E34" s="3">
        <v>3840</v>
      </c>
      <c r="F34" t="s">
        <v>477</v>
      </c>
      <c r="G34" s="2">
        <v>44000</v>
      </c>
    </row>
    <row r="35" spans="1:7" x14ac:dyDescent="0.4">
      <c r="A35" t="s">
        <v>405</v>
      </c>
      <c r="B35" t="s">
        <v>440</v>
      </c>
      <c r="C35" t="s">
        <v>474</v>
      </c>
      <c r="D35" s="3">
        <v>28</v>
      </c>
      <c r="E35" s="3">
        <v>2594</v>
      </c>
      <c r="F35" t="s">
        <v>479</v>
      </c>
      <c r="G35" s="2">
        <v>46000</v>
      </c>
    </row>
    <row r="36" spans="1:7" x14ac:dyDescent="0.4">
      <c r="A36" t="s">
        <v>406</v>
      </c>
      <c r="B36" t="s">
        <v>441</v>
      </c>
      <c r="C36" t="s">
        <v>475</v>
      </c>
      <c r="D36" s="3">
        <v>39</v>
      </c>
      <c r="E36" s="3">
        <v>7601</v>
      </c>
      <c r="F36" t="s">
        <v>480</v>
      </c>
      <c r="G36" s="2">
        <v>53000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BEC5-191E-456C-8597-B0259B16D8FE}">
  <dimension ref="A1:C6"/>
  <sheetViews>
    <sheetView workbookViewId="0">
      <selection activeCell="M36" sqref="M36"/>
    </sheetView>
  </sheetViews>
  <sheetFormatPr defaultRowHeight="14.6" x14ac:dyDescent="0.4"/>
  <cols>
    <col min="2" max="2" width="10.84375" customWidth="1"/>
    <col min="3" max="3" width="9.765625" customWidth="1"/>
  </cols>
  <sheetData>
    <row r="1" spans="1:3" x14ac:dyDescent="0.4">
      <c r="A1" t="s">
        <v>46</v>
      </c>
      <c r="B1" t="s">
        <v>48</v>
      </c>
      <c r="C1" t="s">
        <v>49</v>
      </c>
    </row>
    <row r="2" spans="1:3" x14ac:dyDescent="0.4">
      <c r="A2" t="s">
        <v>476</v>
      </c>
      <c r="B2" t="s">
        <v>481</v>
      </c>
      <c r="C2">
        <v>9</v>
      </c>
    </row>
    <row r="3" spans="1:3" x14ac:dyDescent="0.4">
      <c r="A3" t="s">
        <v>477</v>
      </c>
      <c r="B3" t="s">
        <v>482</v>
      </c>
      <c r="C3">
        <v>10</v>
      </c>
    </row>
    <row r="4" spans="1:3" x14ac:dyDescent="0.4">
      <c r="A4" t="s">
        <v>478</v>
      </c>
      <c r="B4" t="s">
        <v>483</v>
      </c>
      <c r="C4">
        <v>6</v>
      </c>
    </row>
    <row r="5" spans="1:3" x14ac:dyDescent="0.4">
      <c r="A5" t="s">
        <v>479</v>
      </c>
      <c r="B5" t="s">
        <v>484</v>
      </c>
      <c r="C5">
        <v>5</v>
      </c>
    </row>
    <row r="6" spans="1:3" x14ac:dyDescent="0.4">
      <c r="A6" t="s">
        <v>480</v>
      </c>
      <c r="B6" t="s">
        <v>485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7199-186C-4F87-AD1C-2978D6135122}">
  <dimension ref="B2:C3"/>
  <sheetViews>
    <sheetView tabSelected="1" workbookViewId="0">
      <selection activeCell="S32" sqref="S32"/>
    </sheetView>
  </sheetViews>
  <sheetFormatPr defaultRowHeight="14.6" x14ac:dyDescent="0.4"/>
  <sheetData>
    <row r="2" spans="2:3" x14ac:dyDescent="0.4">
      <c r="B2" t="s">
        <v>1373</v>
      </c>
      <c r="C2" s="8">
        <v>7.9000000000000001E-2</v>
      </c>
    </row>
    <row r="3" spans="2:3" x14ac:dyDescent="0.4">
      <c r="B3" t="s">
        <v>1374</v>
      </c>
      <c r="C3" s="8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Customers</vt:lpstr>
      <vt:lpstr>Orders</vt:lpstr>
      <vt:lpstr>OrderDetails</vt:lpstr>
      <vt:lpstr>ShipAddress</vt:lpstr>
      <vt:lpstr>Track</vt:lpstr>
      <vt:lpstr>PaymentInfo</vt:lpstr>
      <vt:lpstr>Returns</vt:lpstr>
      <vt:lpstr>Reviews</vt:lpstr>
      <vt:lpstr>Inventory</vt:lpstr>
      <vt:lpstr>Replenishment</vt:lpstr>
      <vt:lpstr>Staff</vt:lpstr>
      <vt:lpstr>Department</vt:lpstr>
      <vt:lpstr>Tax&amp;ShipInfo</vt:lpstr>
      <vt:lpstr>ShipFee</vt:lpstr>
      <vt:lpstr>TaxFee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 Ahmed</dc:creator>
  <cp:lastModifiedBy>Moid Ahmed</cp:lastModifiedBy>
  <dcterms:created xsi:type="dcterms:W3CDTF">2025-05-09T02:06:22Z</dcterms:created>
  <dcterms:modified xsi:type="dcterms:W3CDTF">2025-05-10T04:42:37Z</dcterms:modified>
</cp:coreProperties>
</file>