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kar/Downloads/"/>
    </mc:Choice>
  </mc:AlternateContent>
  <xr:revisionPtr revIDLastSave="0" documentId="13_ncr:1_{E71C0696-974D-574B-B95B-F8938A4836EE}" xr6:coauthVersionLast="47" xr6:coauthVersionMax="47" xr10:uidLastSave="{00000000-0000-0000-0000-000000000000}"/>
  <bookViews>
    <workbookView xWindow="3280" yWindow="20" windowWidth="24320" windowHeight="17980" activeTab="1" xr2:uid="{00000000-000D-0000-FFFF-FFFF00000000}"/>
  </bookViews>
  <sheets>
    <sheet name="алгоритмы" sheetId="1" r:id="rId1"/>
    <sheet name="итог" sheetId="2" r:id="rId2"/>
  </sheets>
  <definedNames>
    <definedName name="_xlnm._FilterDatabase" localSheetId="1" hidden="1">итог!$A$2:$AL$80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0" i="2" l="1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1" i="2"/>
  <c r="H40" i="2"/>
  <c r="H39" i="2"/>
  <c r="H38" i="2"/>
  <c r="H37" i="2"/>
  <c r="H36" i="2"/>
  <c r="H35" i="2"/>
  <c r="H34" i="2"/>
  <c r="H32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4" i="2"/>
  <c r="H13" i="2"/>
  <c r="H12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<sst xmlns="http://schemas.openxmlformats.org/spreadsheetml/2006/main" count="782" uniqueCount="124">
  <si>
    <t>регион</t>
  </si>
  <si>
    <t>спрос</t>
  </si>
  <si>
    <t>издержки</t>
  </si>
  <si>
    <t>кредит</t>
  </si>
  <si>
    <t>ожидания</t>
  </si>
  <si>
    <t>ожидания объемов</t>
  </si>
  <si>
    <t>курс</t>
  </si>
  <si>
    <t>общ</t>
  </si>
  <si>
    <t>Изм. эконом. конъюнктуры</t>
  </si>
  <si>
    <t>Алтайский_край</t>
  </si>
  <si>
    <t>Изм. эконом. полож</t>
  </si>
  <si>
    <t>Амурская_область</t>
  </si>
  <si>
    <t>Изм. цен на готовую продукцию</t>
  </si>
  <si>
    <t>Архангельская_область</t>
  </si>
  <si>
    <t>Изм. рисков хозяйственной деят.</t>
  </si>
  <si>
    <t>Астраханская_область</t>
  </si>
  <si>
    <t>Влияние изм. валютного курса</t>
  </si>
  <si>
    <t>Белгородская_область</t>
  </si>
  <si>
    <t>Изм. условий кредитования</t>
  </si>
  <si>
    <t>Брянская_область</t>
  </si>
  <si>
    <t>Ожидания изм. цен на готовую продукцию</t>
  </si>
  <si>
    <t>Владимирская_область</t>
  </si>
  <si>
    <t>Ожидания изм. спроса на продукцию</t>
  </si>
  <si>
    <t>Волгоградская_область</t>
  </si>
  <si>
    <t>Ожидания изменение объемов произв.</t>
  </si>
  <si>
    <t>Вологодская_область</t>
  </si>
  <si>
    <t>Изм. спроса на продукцию</t>
  </si>
  <si>
    <t>Воронежская_область</t>
  </si>
  <si>
    <t>Изм. издержек производства</t>
  </si>
  <si>
    <t>г._Москва</t>
  </si>
  <si>
    <t>Изм. объемов производства</t>
  </si>
  <si>
    <t>г._Санкт-Петербург</t>
  </si>
  <si>
    <t>Еврейская_автономная_область</t>
  </si>
  <si>
    <t>(цены)</t>
  </si>
  <si>
    <t>объемы</t>
  </si>
  <si>
    <t>Забайкальский_край</t>
  </si>
  <si>
    <t>Ивановская_область</t>
  </si>
  <si>
    <t>Иркутская_область</t>
  </si>
  <si>
    <t>Кабардино-Балкарская_Республика</t>
  </si>
  <si>
    <t>Калининградская_область</t>
  </si>
  <si>
    <t>Калужская_область</t>
  </si>
  <si>
    <t>Камчатский_край</t>
  </si>
  <si>
    <t>Карачаево-Черкесская_Республика</t>
  </si>
  <si>
    <t>Кемеровская_область</t>
  </si>
  <si>
    <t>Кировская_область</t>
  </si>
  <si>
    <t>Костромская_область</t>
  </si>
  <si>
    <t>Краснодарский_край</t>
  </si>
  <si>
    <t>Красноярский_край</t>
  </si>
  <si>
    <t>Курганская_область</t>
  </si>
  <si>
    <t>Курская_область</t>
  </si>
  <si>
    <t>Ленинградская_область</t>
  </si>
  <si>
    <t>Липецкая_область</t>
  </si>
  <si>
    <t>Магаданская_область</t>
  </si>
  <si>
    <t>Московская_область</t>
  </si>
  <si>
    <t>Мурманская_область</t>
  </si>
  <si>
    <t>Нижегородская_область</t>
  </si>
  <si>
    <t>Новгородская_область</t>
  </si>
  <si>
    <t>Новосибирская_область</t>
  </si>
  <si>
    <t>Омская_область</t>
  </si>
  <si>
    <t>Оренбургская_область</t>
  </si>
  <si>
    <t>Орловская_область</t>
  </si>
  <si>
    <t>Пензенская_область</t>
  </si>
  <si>
    <t>Пермский_край</t>
  </si>
  <si>
    <t>Приморский_край</t>
  </si>
  <si>
    <t>Псковская_область</t>
  </si>
  <si>
    <t>Республика_Адыгея</t>
  </si>
  <si>
    <t>Республика_Алтай</t>
  </si>
  <si>
    <t>Республика_Башкортостан</t>
  </si>
  <si>
    <t>Республика_Бурятия</t>
  </si>
  <si>
    <t>Республика_Дагестан</t>
  </si>
  <si>
    <t>Республика_Ингушетия</t>
  </si>
  <si>
    <t>Республика_Калмыкия</t>
  </si>
  <si>
    <t>Республика_Карелия</t>
  </si>
  <si>
    <t>Республика_Коми</t>
  </si>
  <si>
    <t>Республика_Марий_Эл</t>
  </si>
  <si>
    <t>Республика_Мордовия</t>
  </si>
  <si>
    <t>Республика_Татарстан</t>
  </si>
  <si>
    <t>Республика_Тыва</t>
  </si>
  <si>
    <t>Республика_Хакасия</t>
  </si>
  <si>
    <t>Российская_Федерация</t>
  </si>
  <si>
    <t>Ростовская_область</t>
  </si>
  <si>
    <t>Рязанская_область</t>
  </si>
  <si>
    <t>Самарская_область</t>
  </si>
  <si>
    <t>Саратовская_область</t>
  </si>
  <si>
    <t>Сахалинская_область</t>
  </si>
  <si>
    <t>Свердловская_область</t>
  </si>
  <si>
    <t>Смоленская_область</t>
  </si>
  <si>
    <t>Ставропольский_край</t>
  </si>
  <si>
    <t>Тамбовская_область</t>
  </si>
  <si>
    <t>Тверская_область</t>
  </si>
  <si>
    <t>Томская_область</t>
  </si>
  <si>
    <t>Тульская_область</t>
  </si>
  <si>
    <t>Тюменская_область</t>
  </si>
  <si>
    <t>Удмуртская_Республика</t>
  </si>
  <si>
    <t>Ульяновская_область</t>
  </si>
  <si>
    <t>Хабаровский_край</t>
  </si>
  <si>
    <t>Челябинская_область</t>
  </si>
  <si>
    <t>Чувашская_Республика</t>
  </si>
  <si>
    <t>Чукотский_автономный_округ</t>
  </si>
  <si>
    <t>Ярославская_область</t>
  </si>
  <si>
    <t>идержки</t>
  </si>
  <si>
    <t>моя интерпретация</t>
  </si>
  <si>
    <t>Компонента спроса.L0</t>
  </si>
  <si>
    <t>Компонента спроса.L1</t>
  </si>
  <si>
    <t>Компонента валютного канала.L0</t>
  </si>
  <si>
    <t>Компонента валютного канала.L1</t>
  </si>
  <si>
    <t>Компонента ожидания.L0</t>
  </si>
  <si>
    <t>Компонента ожидания.L1</t>
  </si>
  <si>
    <t>Компонента денежного рынка.L0</t>
  </si>
  <si>
    <t>Компонента денежного рынка.L1</t>
  </si>
  <si>
    <t>Компонента предложения.L0</t>
  </si>
  <si>
    <t>Компонента предложения.L1</t>
  </si>
  <si>
    <t>Компонента рыночной конъюнктуры.L0</t>
  </si>
  <si>
    <t>Компонента рыночной конъюнктуры.L1</t>
  </si>
  <si>
    <t>интерпретация Аскара</t>
  </si>
  <si>
    <t>результат регрессии (лаги объединены в один, красным - разные знаки в лагах)</t>
  </si>
  <si>
    <t>моя интерпретация в другом формате</t>
  </si>
  <si>
    <t>да</t>
  </si>
  <si>
    <t>PCA_1</t>
  </si>
  <si>
    <t>PCA_2</t>
  </si>
  <si>
    <t>PCA_3</t>
  </si>
  <si>
    <t>PCA_4</t>
  </si>
  <si>
    <t>PCA_5</t>
  </si>
  <si>
    <t>PCA_6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</si>
</sst>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charset val="204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9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sz val="11"/>
      <color theme="4"/>
      <name val="Calibri"/>
      <family val="2"/>
      <scheme val="minor"/>
    </font>
    <font>
      <b/>
      <sz val="11"/>
      <color indexed="56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theme="4" tint="0.7999816888943144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indexed="19"/>
      <name val="Calibri"/>
      <family val="2"/>
      <charset val="204"/>
      <scheme val="minor"/>
    </font>
    <font>
      <b/>
      <sz val="11"/>
      <color theme="3" tint="0.39997558519241921"/>
      <name val="Calibri"/>
      <family val="2"/>
      <charset val="204"/>
      <scheme val="minor"/>
    </font>
    <font>
      <sz val="11"/>
      <color rgb="FFC00000"/>
      <name val="Calibri"/>
      <family val="2"/>
      <scheme val="minor"/>
    </font>
    <font>
      <b/>
      <sz val="11"/>
      <color theme="6" tint="-0.499984740745262"/>
      <name val="Calibri"/>
      <family val="2"/>
      <charset val="204"/>
      <scheme val="minor"/>
    </font>
    <font>
      <sz val="11"/>
      <color theme="3" tint="0.3999755851924192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  <font>
      <sz val="11"/>
      <color theme="5" tint="0.59999389629810485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1"/>
      <color theme="7" tint="-0.249977111117893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4" fillId="0" borderId="2" xfId="0" applyFont="1" applyBorder="1" applyAlignment="1">
      <alignment horizontal="center" vertical="top"/>
    </xf>
    <xf numFmtId="0" fontId="0" fillId="2" borderId="1" xfId="0" applyFill="1" applyBorder="1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center" vertical="top"/>
    </xf>
    <xf numFmtId="0" fontId="6" fillId="3" borderId="1" xfId="0" applyFont="1" applyFill="1" applyBorder="1"/>
    <xf numFmtId="0" fontId="0" fillId="4" borderId="1" xfId="0" applyFill="1" applyBorder="1"/>
    <xf numFmtId="0" fontId="7" fillId="2" borderId="1" xfId="0" applyFont="1" applyFill="1" applyBorder="1" applyAlignment="1">
      <alignment horizontal="left"/>
    </xf>
    <xf numFmtId="0" fontId="8" fillId="0" borderId="2" xfId="0" applyFont="1" applyBorder="1" applyAlignment="1">
      <alignment horizontal="center" vertical="top"/>
    </xf>
    <xf numFmtId="0" fontId="0" fillId="5" borderId="1" xfId="0" applyFill="1" applyBorder="1"/>
    <xf numFmtId="0" fontId="9" fillId="6" borderId="1" xfId="0" applyFont="1" applyFill="1" applyBorder="1"/>
    <xf numFmtId="0" fontId="0" fillId="7" borderId="1" xfId="0" applyFill="1" applyBorder="1"/>
    <xf numFmtId="0" fontId="2" fillId="0" borderId="2" xfId="0" applyFont="1" applyBorder="1" applyAlignment="1">
      <alignment horizontal="center" vertical="top"/>
    </xf>
    <xf numFmtId="0" fontId="0" fillId="8" borderId="1" xfId="0" applyFill="1" applyBorder="1"/>
    <xf numFmtId="0" fontId="0" fillId="9" borderId="1" xfId="0" applyFill="1" applyBorder="1"/>
    <xf numFmtId="0" fontId="10" fillId="10" borderId="1" xfId="0" applyFont="1" applyFill="1" applyBorder="1" applyAlignment="1">
      <alignment horizontal="left"/>
    </xf>
    <xf numFmtId="0" fontId="11" fillId="0" borderId="2" xfId="0" applyFont="1" applyBorder="1" applyAlignment="1">
      <alignment horizontal="center" vertical="top"/>
    </xf>
    <xf numFmtId="0" fontId="0" fillId="11" borderId="1" xfId="0" applyFill="1" applyBorder="1"/>
    <xf numFmtId="0" fontId="12" fillId="0" borderId="1" xfId="0" applyFont="1" applyBorder="1"/>
    <xf numFmtId="0" fontId="13" fillId="12" borderId="1" xfId="0" applyFont="1" applyFill="1" applyBorder="1"/>
    <xf numFmtId="0" fontId="11" fillId="2" borderId="1" xfId="0" applyFont="1" applyFill="1" applyBorder="1" applyAlignment="1">
      <alignment horizontal="left"/>
    </xf>
    <xf numFmtId="0" fontId="14" fillId="13" borderId="1" xfId="0" applyFont="1" applyFill="1" applyBorder="1"/>
    <xf numFmtId="0" fontId="15" fillId="0" borderId="1" xfId="0" applyFont="1" applyBorder="1" applyAlignment="1">
      <alignment horizontal="left"/>
    </xf>
    <xf numFmtId="0" fontId="16" fillId="0" borderId="2" xfId="0" applyFont="1" applyBorder="1" applyAlignment="1">
      <alignment horizontal="center" vertical="top"/>
    </xf>
    <xf numFmtId="0" fontId="16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top"/>
    </xf>
    <xf numFmtId="0" fontId="0" fillId="5" borderId="0" xfId="0" applyFill="1"/>
    <xf numFmtId="0" fontId="0" fillId="10" borderId="0" xfId="0" applyFill="1"/>
    <xf numFmtId="0" fontId="0" fillId="14" borderId="0" xfId="0" applyFill="1"/>
    <xf numFmtId="0" fontId="0" fillId="15" borderId="0" xfId="0" applyFill="1"/>
    <xf numFmtId="0" fontId="17" fillId="10" borderId="0" xfId="0" applyFont="1" applyFill="1"/>
    <xf numFmtId="0" fontId="0" fillId="16" borderId="0" xfId="0" applyFill="1"/>
    <xf numFmtId="0" fontId="17" fillId="14" borderId="0" xfId="0" applyFont="1" applyFill="1"/>
    <xf numFmtId="0" fontId="17" fillId="15" borderId="0" xfId="0" applyFont="1" applyFill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/>
    </xf>
    <xf numFmtId="0" fontId="25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 vertical="top"/>
    </xf>
    <xf numFmtId="0" fontId="0" fillId="4" borderId="0" xfId="0" applyFill="1" applyAlignment="1">
      <alignment horizontal="left"/>
    </xf>
    <xf numFmtId="0" fontId="18" fillId="17" borderId="0" xfId="0" applyFont="1" applyFill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/>
    </xf>
  </cellXfs>
  <cellStyles count="1">
    <cellStyle name="Обычный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5"/>
  <sheetViews>
    <sheetView workbookViewId="0">
      <selection activeCell="D21" sqref="D21"/>
    </sheetView>
  </sheetViews>
  <sheetFormatPr baseColWidth="10" defaultColWidth="8.83203125" defaultRowHeight="15" x14ac:dyDescent="0.2"/>
  <cols>
    <col min="1" max="1" width="38.5" customWidth="1"/>
    <col min="11" max="11" width="20.33203125" bestFit="1" customWidth="1"/>
    <col min="12" max="12" width="17.83203125" bestFit="1" customWidth="1"/>
    <col min="13" max="13" width="22.1640625" bestFit="1" customWidth="1"/>
    <col min="14" max="14" width="21" bestFit="1" customWidth="1"/>
    <col min="15" max="15" width="17.33203125" bestFit="1" customWidth="1"/>
    <col min="16" max="16" width="22" bestFit="1" customWidth="1"/>
    <col min="17" max="17" width="21" bestFit="1" customWidth="1"/>
    <col min="18" max="18" width="10" bestFit="1" customWidth="1"/>
    <col min="19" max="19" width="18.1640625" bestFit="1" customWidth="1"/>
    <col min="20" max="20" width="19.83203125" bestFit="1" customWidth="1"/>
    <col min="21" max="21" width="19.5" bestFit="1" customWidth="1"/>
    <col min="22" max="22" width="24.5" bestFit="1" customWidth="1"/>
    <col min="23" max="23" width="18.5" bestFit="1" customWidth="1"/>
    <col min="24" max="24" width="16.83203125" bestFit="1" customWidth="1"/>
    <col min="25" max="25" width="20.83203125" bestFit="1" customWidth="1"/>
    <col min="26" max="26" width="18.5" bestFit="1" customWidth="1"/>
    <col min="27" max="27" width="20.1640625" bestFit="1" customWidth="1"/>
    <col min="28" max="29" width="19" bestFit="1" customWidth="1"/>
    <col min="30" max="30" width="20.5" bestFit="1" customWidth="1"/>
    <col min="31" max="31" width="21.5" bestFit="1" customWidth="1"/>
    <col min="32" max="32" width="22.83203125" bestFit="1" customWidth="1"/>
    <col min="33" max="33" width="15.6640625" bestFit="1" customWidth="1"/>
    <col min="34" max="34" width="21.5" bestFit="1" customWidth="1"/>
    <col min="35" max="35" width="18.5" bestFit="1" customWidth="1"/>
    <col min="36" max="36" width="15.1640625" bestFit="1" customWidth="1"/>
    <col min="37" max="37" width="17.6640625" bestFit="1" customWidth="1"/>
    <col min="38" max="38" width="18.1640625" bestFit="1" customWidth="1"/>
    <col min="39" max="39" width="25.1640625" bestFit="1" customWidth="1"/>
    <col min="40" max="40" width="21.83203125" bestFit="1" customWidth="1"/>
    <col min="41" max="41" width="17.33203125" bestFit="1" customWidth="1"/>
    <col min="42" max="42" width="22" bestFit="1" customWidth="1"/>
    <col min="43" max="43" width="21.33203125" bestFit="1" customWidth="1"/>
    <col min="44" max="44" width="19.6640625" bestFit="1" customWidth="1"/>
    <col min="45" max="45" width="22.33203125" bestFit="1" customWidth="1"/>
    <col min="46" max="46" width="19" bestFit="1" customWidth="1"/>
    <col min="47" max="47" width="18.1640625" bestFit="1" customWidth="1"/>
    <col min="48" max="48" width="18.6640625" bestFit="1" customWidth="1"/>
    <col min="49" max="50" width="20.1640625" bestFit="1" customWidth="1"/>
    <col min="51" max="51" width="21.5" bestFit="1" customWidth="1"/>
    <col min="52" max="52" width="19.83203125" bestFit="1" customWidth="1"/>
    <col min="53" max="53" width="20.83203125" bestFit="1" customWidth="1"/>
    <col min="54" max="54" width="19.6640625" bestFit="1" customWidth="1"/>
    <col min="55" max="55" width="23.1640625" bestFit="1" customWidth="1"/>
    <col min="56" max="56" width="20.33203125" bestFit="1" customWidth="1"/>
    <col min="57" max="57" width="18" bestFit="1" customWidth="1"/>
    <col min="58" max="58" width="20.5" bestFit="1" customWidth="1"/>
    <col min="59" max="59" width="11.33203125" bestFit="1" customWidth="1"/>
  </cols>
  <sheetData>
    <row r="2" spans="1:8" x14ac:dyDescent="0.2">
      <c r="A2" s="3" t="s">
        <v>8</v>
      </c>
      <c r="B2" s="1"/>
      <c r="C2" s="1"/>
      <c r="D2" s="1"/>
      <c r="E2" s="1"/>
      <c r="F2" s="1"/>
      <c r="G2" s="1"/>
      <c r="H2" s="4"/>
    </row>
    <row r="3" spans="1:8" x14ac:dyDescent="0.2">
      <c r="A3" s="3" t="s">
        <v>10</v>
      </c>
      <c r="B3" s="1"/>
      <c r="C3" s="1"/>
      <c r="D3" s="1"/>
      <c r="E3" s="1"/>
      <c r="F3" s="1"/>
      <c r="G3" s="1"/>
      <c r="H3" s="2"/>
    </row>
    <row r="4" spans="1:8" x14ac:dyDescent="0.2">
      <c r="A4" s="7" t="s">
        <v>12</v>
      </c>
      <c r="B4" s="8"/>
      <c r="C4" s="1"/>
      <c r="D4" s="1"/>
      <c r="E4" s="9"/>
      <c r="F4" s="1"/>
      <c r="G4" s="1"/>
      <c r="H4" s="10"/>
    </row>
    <row r="5" spans="1:8" x14ac:dyDescent="0.2">
      <c r="A5" s="11" t="s">
        <v>14</v>
      </c>
      <c r="B5" s="1"/>
      <c r="C5" s="12"/>
      <c r="D5" s="13"/>
      <c r="E5" s="9"/>
      <c r="F5" s="1"/>
      <c r="G5" s="14"/>
      <c r="H5" s="10"/>
    </row>
    <row r="6" spans="1:8" x14ac:dyDescent="0.2">
      <c r="A6" s="11" t="s">
        <v>16</v>
      </c>
      <c r="B6" s="1"/>
      <c r="C6" s="12"/>
      <c r="D6" s="1"/>
      <c r="E6" s="1"/>
      <c r="F6" s="1"/>
      <c r="G6" s="14"/>
      <c r="H6" s="10"/>
    </row>
    <row r="7" spans="1:8" x14ac:dyDescent="0.2">
      <c r="A7" s="15" t="s">
        <v>18</v>
      </c>
      <c r="B7" s="1"/>
      <c r="C7" s="16"/>
      <c r="D7" s="17"/>
      <c r="E7" s="1"/>
      <c r="F7" s="1"/>
      <c r="G7" s="1"/>
      <c r="H7" s="18"/>
    </row>
    <row r="8" spans="1:8" x14ac:dyDescent="0.2">
      <c r="A8" s="19" t="s">
        <v>20</v>
      </c>
      <c r="B8" s="20"/>
      <c r="C8" s="21"/>
      <c r="D8" s="1"/>
      <c r="E8" s="22"/>
      <c r="F8" s="1"/>
      <c r="G8" s="1"/>
      <c r="H8" s="23"/>
    </row>
    <row r="9" spans="1:8" x14ac:dyDescent="0.2">
      <c r="A9" s="7" t="s">
        <v>22</v>
      </c>
      <c r="B9" s="8"/>
      <c r="C9" s="1"/>
      <c r="D9" s="1"/>
      <c r="E9" s="1"/>
      <c r="F9" s="24"/>
      <c r="G9" s="1"/>
      <c r="H9" s="25"/>
    </row>
    <row r="10" spans="1:8" x14ac:dyDescent="0.2">
      <c r="A10" s="3" t="s">
        <v>24</v>
      </c>
      <c r="B10" s="20"/>
      <c r="C10" s="1"/>
      <c r="D10" s="1"/>
      <c r="E10" s="1"/>
      <c r="F10" s="24"/>
      <c r="G10" s="1"/>
      <c r="H10" s="2"/>
    </row>
    <row r="11" spans="1:8" x14ac:dyDescent="0.2">
      <c r="A11" s="7" t="s">
        <v>26</v>
      </c>
      <c r="B11" s="8"/>
      <c r="C11" s="1"/>
      <c r="D11" s="1"/>
      <c r="E11" s="1"/>
      <c r="F11" s="1"/>
      <c r="G11" s="1"/>
      <c r="H11" s="25"/>
    </row>
    <row r="12" spans="1:8" x14ac:dyDescent="0.2">
      <c r="A12" s="26" t="s">
        <v>28</v>
      </c>
      <c r="B12" s="1"/>
      <c r="C12" s="16"/>
      <c r="D12" s="1"/>
      <c r="E12" s="1"/>
      <c r="F12" s="1"/>
      <c r="G12" s="1"/>
      <c r="H12" s="27"/>
    </row>
    <row r="13" spans="1:8" x14ac:dyDescent="0.2">
      <c r="A13" s="3" t="s">
        <v>30</v>
      </c>
      <c r="B13" s="20"/>
      <c r="C13" s="1"/>
      <c r="D13" s="1"/>
      <c r="E13" s="1"/>
      <c r="F13" s="1"/>
      <c r="G13" s="1"/>
      <c r="H13" s="2"/>
    </row>
    <row r="14" spans="1:8" x14ac:dyDescent="0.2">
      <c r="B14" s="1" t="s">
        <v>1</v>
      </c>
      <c r="C14" s="1" t="s">
        <v>2</v>
      </c>
      <c r="D14" s="1" t="s">
        <v>3</v>
      </c>
      <c r="E14" s="1" t="s">
        <v>4</v>
      </c>
      <c r="F14" s="1" t="s">
        <v>4</v>
      </c>
      <c r="G14" s="1" t="s">
        <v>6</v>
      </c>
      <c r="H14" s="2" t="s">
        <v>7</v>
      </c>
    </row>
    <row r="15" spans="1:8" x14ac:dyDescent="0.2">
      <c r="B15" s="1"/>
      <c r="C15" s="1"/>
      <c r="D15" s="1"/>
      <c r="E15" s="1" t="s">
        <v>33</v>
      </c>
      <c r="F15" s="1" t="s">
        <v>34</v>
      </c>
      <c r="G15" s="1"/>
      <c r="H15" s="1"/>
    </row>
  </sheetData>
  <conditionalFormatting sqref="H3:H13">
    <cfRule type="cellIs" dxfId="0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80"/>
  <sheetViews>
    <sheetView tabSelected="1" topLeftCell="A18" workbookViewId="0">
      <selection activeCell="F70" sqref="F70"/>
    </sheetView>
  </sheetViews>
  <sheetFormatPr baseColWidth="10" defaultColWidth="8.83203125" defaultRowHeight="15" x14ac:dyDescent="0.2"/>
  <cols>
    <col min="1" max="1" width="29.6640625" customWidth="1"/>
    <col min="2" max="2" width="9.1640625" bestFit="1" customWidth="1"/>
    <col min="3" max="3" width="9.6640625" customWidth="1"/>
    <col min="4" max="4" width="16.6640625" customWidth="1"/>
    <col min="5" max="5" width="16.6640625" bestFit="1" customWidth="1"/>
    <col min="6" max="7" width="9.1640625" bestFit="1" customWidth="1"/>
    <col min="8" max="8" width="36.83203125" customWidth="1"/>
    <col min="17" max="17" width="29.1640625" customWidth="1"/>
    <col min="18" max="18" width="11.6640625" customWidth="1"/>
    <col min="19" max="19" width="0.1640625" customWidth="1"/>
    <col min="20" max="20" width="11.5" customWidth="1"/>
    <col min="21" max="21" width="11.6640625" hidden="1" customWidth="1"/>
    <col min="22" max="22" width="11.5" customWidth="1"/>
    <col min="23" max="23" width="11.6640625" hidden="1" customWidth="1"/>
    <col min="24" max="24" width="11" customWidth="1"/>
    <col min="25" max="25" width="11.6640625" hidden="1" customWidth="1"/>
    <col min="26" max="26" width="11.33203125" customWidth="1"/>
    <col min="27" max="27" width="11.6640625" hidden="1" customWidth="1"/>
    <col min="28" max="28" width="11.1640625" customWidth="1"/>
    <col min="29" max="29" width="11.6640625" hidden="1" customWidth="1"/>
    <col min="31" max="31" width="28.6640625" customWidth="1"/>
  </cols>
  <sheetData>
    <row r="1" spans="1:38" x14ac:dyDescent="0.2">
      <c r="A1" s="50" t="s">
        <v>101</v>
      </c>
      <c r="B1" s="50"/>
      <c r="C1" s="50"/>
      <c r="D1" s="50"/>
      <c r="E1" s="50"/>
      <c r="F1" s="50"/>
      <c r="G1" s="50"/>
      <c r="H1" s="50"/>
      <c r="I1" s="52" t="s">
        <v>115</v>
      </c>
      <c r="J1" s="52"/>
      <c r="K1" s="52"/>
      <c r="L1" s="52"/>
      <c r="M1" s="52"/>
      <c r="N1" s="52"/>
      <c r="O1" s="52"/>
      <c r="P1" s="52"/>
      <c r="R1" s="51" t="s">
        <v>114</v>
      </c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E1" s="50" t="s">
        <v>116</v>
      </c>
      <c r="AF1" s="50"/>
      <c r="AG1" s="50"/>
      <c r="AH1" s="50"/>
      <c r="AI1" s="50"/>
      <c r="AJ1" s="50"/>
      <c r="AK1" s="50"/>
      <c r="AL1" s="50"/>
    </row>
    <row r="2" spans="1:38" ht="49.25" customHeight="1" x14ac:dyDescent="0.2">
      <c r="B2" s="28" t="s">
        <v>118</v>
      </c>
      <c r="C2" s="28" t="s">
        <v>119</v>
      </c>
      <c r="D2" s="28" t="s">
        <v>120</v>
      </c>
      <c r="E2" s="28" t="s">
        <v>121</v>
      </c>
      <c r="F2" s="28" t="s">
        <v>122</v>
      </c>
      <c r="G2" s="28" t="s">
        <v>123</v>
      </c>
      <c r="I2" s="28"/>
      <c r="J2" s="28">
        <v>1</v>
      </c>
      <c r="K2" s="28">
        <v>2</v>
      </c>
      <c r="L2" s="28">
        <v>3</v>
      </c>
      <c r="M2" s="28">
        <v>4</v>
      </c>
      <c r="N2" s="28">
        <v>5</v>
      </c>
      <c r="O2" s="28">
        <v>6</v>
      </c>
      <c r="P2" s="28"/>
      <c r="Q2" s="37"/>
      <c r="R2" s="38" t="s">
        <v>102</v>
      </c>
      <c r="S2" s="38" t="s">
        <v>103</v>
      </c>
      <c r="T2" s="38" t="s">
        <v>104</v>
      </c>
      <c r="U2" s="38" t="s">
        <v>105</v>
      </c>
      <c r="V2" s="38" t="s">
        <v>106</v>
      </c>
      <c r="W2" s="38" t="s">
        <v>107</v>
      </c>
      <c r="X2" s="38" t="s">
        <v>108</v>
      </c>
      <c r="Y2" s="38" t="s">
        <v>109</v>
      </c>
      <c r="Z2" s="38" t="s">
        <v>110</v>
      </c>
      <c r="AA2" s="38" t="s">
        <v>111</v>
      </c>
      <c r="AB2" s="38" t="s">
        <v>112</v>
      </c>
      <c r="AC2" s="38" t="s">
        <v>113</v>
      </c>
      <c r="AE2" t="s">
        <v>0</v>
      </c>
      <c r="AF2" s="1" t="s">
        <v>1</v>
      </c>
      <c r="AG2" s="1" t="s">
        <v>2</v>
      </c>
      <c r="AH2" s="1" t="s">
        <v>3</v>
      </c>
      <c r="AI2" s="1" t="s">
        <v>4</v>
      </c>
      <c r="AJ2" s="1" t="s">
        <v>5</v>
      </c>
      <c r="AK2" s="1" t="s">
        <v>6</v>
      </c>
      <c r="AL2" s="2" t="s">
        <v>7</v>
      </c>
    </row>
    <row r="3" spans="1:38" x14ac:dyDescent="0.2">
      <c r="A3" s="5" t="s">
        <v>9</v>
      </c>
      <c r="B3" s="29" t="s">
        <v>7</v>
      </c>
      <c r="C3" t="s">
        <v>1</v>
      </c>
      <c r="D3" t="s">
        <v>1</v>
      </c>
      <c r="E3" t="s">
        <v>3</v>
      </c>
      <c r="F3" s="30" t="s">
        <v>3</v>
      </c>
      <c r="G3" s="30" t="s">
        <v>3</v>
      </c>
      <c r="H3" t="str">
        <f>CONCATENATE(B3," ",F3," ",G3)</f>
        <v>общ кредит кредит</v>
      </c>
      <c r="J3" s="29">
        <v>-4.6850550978065862E-2</v>
      </c>
      <c r="N3" s="30">
        <v>9.1846974642641036E-2</v>
      </c>
      <c r="O3" s="30">
        <v>0.16640794929403269</v>
      </c>
      <c r="Q3" s="39" t="s">
        <v>9</v>
      </c>
      <c r="R3" s="6"/>
      <c r="S3" s="6"/>
      <c r="T3" s="6">
        <v>9.1114274615359536E-2</v>
      </c>
      <c r="U3" s="6"/>
      <c r="V3" s="6"/>
      <c r="W3" s="6"/>
      <c r="X3" s="6">
        <v>-3.8640986967243482E-2</v>
      </c>
      <c r="Y3" s="6"/>
      <c r="Z3" s="6">
        <v>0.16763832196633011</v>
      </c>
      <c r="AA3" s="6">
        <v>0.1176050934933453</v>
      </c>
      <c r="AB3" s="6"/>
      <c r="AC3" s="6"/>
      <c r="AE3" s="40" t="s">
        <v>9</v>
      </c>
      <c r="AH3">
        <v>1</v>
      </c>
      <c r="AL3">
        <v>1</v>
      </c>
    </row>
    <row r="4" spans="1:38" x14ac:dyDescent="0.2">
      <c r="A4" s="5" t="s">
        <v>11</v>
      </c>
      <c r="B4" s="29" t="s">
        <v>6</v>
      </c>
      <c r="C4" t="s">
        <v>7</v>
      </c>
      <c r="D4" s="31" t="s">
        <v>1</v>
      </c>
      <c r="E4" s="32" t="s">
        <v>6</v>
      </c>
      <c r="F4" s="33" t="s">
        <v>3</v>
      </c>
      <c r="G4" s="30" t="s">
        <v>2</v>
      </c>
      <c r="H4" t="str">
        <f>CONCATENATE(B4," ",,D4," ",E4," ",F4," ",G4)</f>
        <v>курс спрос курс кредит издержки</v>
      </c>
      <c r="J4" s="29">
        <v>-6.432615797639929E-2</v>
      </c>
      <c r="L4" s="31">
        <v>-0.1018235884224164</v>
      </c>
      <c r="M4" s="32">
        <v>-8.0283231029306332E-2</v>
      </c>
      <c r="N4" s="33">
        <v>-7.5319061063463311E-2</v>
      </c>
      <c r="O4" s="30">
        <v>-0.1014925253564619</v>
      </c>
      <c r="Q4" s="39" t="s">
        <v>11</v>
      </c>
      <c r="R4" s="6"/>
      <c r="S4" s="6"/>
      <c r="T4" s="6" t="s">
        <v>117</v>
      </c>
      <c r="U4" s="6">
        <v>9.3585321162070925E-2</v>
      </c>
      <c r="V4" s="6">
        <v>-9.6430235283667398E-2</v>
      </c>
      <c r="W4" s="6"/>
      <c r="X4" s="6"/>
      <c r="Y4" s="6"/>
      <c r="Z4" s="6">
        <v>-0.10319368044547329</v>
      </c>
      <c r="AA4" s="6"/>
      <c r="AB4" s="6">
        <v>-6.2512478708317304E-2</v>
      </c>
      <c r="AC4" s="6"/>
      <c r="AE4" s="41" t="s">
        <v>11</v>
      </c>
      <c r="AF4">
        <v>1</v>
      </c>
      <c r="AG4">
        <v>1</v>
      </c>
      <c r="AH4">
        <v>1</v>
      </c>
      <c r="AK4">
        <v>1</v>
      </c>
    </row>
    <row r="5" spans="1:38" x14ac:dyDescent="0.2">
      <c r="A5" s="5" t="s">
        <v>13</v>
      </c>
      <c r="B5" s="29" t="s">
        <v>7</v>
      </c>
      <c r="C5" s="34" t="s">
        <v>1</v>
      </c>
      <c r="D5" t="s">
        <v>5</v>
      </c>
      <c r="E5" s="32" t="s">
        <v>1</v>
      </c>
      <c r="F5" s="30" t="s">
        <v>6</v>
      </c>
      <c r="G5" t="s">
        <v>3</v>
      </c>
      <c r="H5" t="str">
        <f>CONCATENATE(B5," ",C5," ",E5," ",F5)</f>
        <v>общ спрос спрос курс</v>
      </c>
      <c r="J5" s="29">
        <v>-6.8691521012270024E-2</v>
      </c>
      <c r="K5" s="34">
        <v>0.12889746308777589</v>
      </c>
      <c r="M5" s="32">
        <v>0.10926105279057351</v>
      </c>
      <c r="N5" s="30">
        <v>-0.1046841700967413</v>
      </c>
      <c r="Q5" s="39" t="s">
        <v>13</v>
      </c>
      <c r="R5" s="6"/>
      <c r="S5" s="6"/>
      <c r="T5" s="6">
        <v>-9.2035589736517917E-2</v>
      </c>
      <c r="U5" s="6">
        <v>-0.10696105561107749</v>
      </c>
      <c r="V5" s="6">
        <v>9.802130257778871E-2</v>
      </c>
      <c r="W5" s="6"/>
      <c r="X5" s="6"/>
      <c r="Y5" s="6"/>
      <c r="Z5" s="6">
        <v>-9.3247244682954228E-2</v>
      </c>
      <c r="AA5" s="6"/>
      <c r="AB5" s="6">
        <v>0.14789785973448799</v>
      </c>
      <c r="AC5" s="6"/>
      <c r="AE5" s="41" t="s">
        <v>13</v>
      </c>
      <c r="AF5">
        <v>1</v>
      </c>
      <c r="AK5">
        <v>1</v>
      </c>
      <c r="AL5">
        <v>1</v>
      </c>
    </row>
    <row r="6" spans="1:38" x14ac:dyDescent="0.2">
      <c r="A6" s="5" t="s">
        <v>15</v>
      </c>
      <c r="B6" s="29" t="s">
        <v>1</v>
      </c>
      <c r="C6" t="s">
        <v>4</v>
      </c>
      <c r="D6" s="31" t="s">
        <v>1</v>
      </c>
      <c r="E6" t="s">
        <v>1</v>
      </c>
      <c r="F6" t="s">
        <v>3</v>
      </c>
      <c r="G6" t="s">
        <v>3</v>
      </c>
      <c r="H6" t="str">
        <f>CONCATENATE(B6," ",D6)</f>
        <v>спрос спрос</v>
      </c>
      <c r="J6" s="29">
        <v>8.0456025808545731E-2</v>
      </c>
      <c r="L6" s="31">
        <v>5.693636282283026E-2</v>
      </c>
      <c r="Q6" s="39" t="s">
        <v>15</v>
      </c>
      <c r="R6" s="6"/>
      <c r="S6" s="6"/>
      <c r="T6" s="6"/>
      <c r="U6" s="6"/>
      <c r="V6" s="6"/>
      <c r="W6" s="6"/>
      <c r="X6" s="6">
        <v>6.9861949517362062E-2</v>
      </c>
      <c r="Y6" s="6"/>
      <c r="Z6" s="6"/>
      <c r="AA6" s="6"/>
      <c r="AB6" s="6"/>
      <c r="AC6" s="6"/>
      <c r="AE6" s="42" t="s">
        <v>15</v>
      </c>
      <c r="AF6">
        <v>1</v>
      </c>
    </row>
    <row r="7" spans="1:38" x14ac:dyDescent="0.2">
      <c r="A7" s="5" t="s">
        <v>17</v>
      </c>
      <c r="B7" t="s">
        <v>7</v>
      </c>
      <c r="C7" s="34" t="s">
        <v>1</v>
      </c>
      <c r="D7" t="s">
        <v>5</v>
      </c>
      <c r="E7" t="s">
        <v>3</v>
      </c>
      <c r="F7" t="s">
        <v>6</v>
      </c>
      <c r="G7" t="s">
        <v>3</v>
      </c>
      <c r="H7" t="str">
        <f>CONCATENATE(C7)</f>
        <v>спрос</v>
      </c>
      <c r="K7" s="34">
        <v>-6.7365016799036309E-2</v>
      </c>
      <c r="Q7" s="39" t="s">
        <v>17</v>
      </c>
      <c r="R7" s="6"/>
      <c r="S7" s="6"/>
      <c r="T7" s="6"/>
      <c r="U7" s="6"/>
      <c r="V7" s="6">
        <v>7.8845966843505574E-2</v>
      </c>
      <c r="W7" s="6"/>
      <c r="X7" s="6"/>
      <c r="Y7" s="6"/>
      <c r="Z7" s="6"/>
      <c r="AA7" s="6"/>
      <c r="AB7" s="6"/>
      <c r="AC7" s="6"/>
      <c r="AE7" s="42" t="s">
        <v>17</v>
      </c>
      <c r="AF7">
        <v>1</v>
      </c>
    </row>
    <row r="8" spans="1:38" x14ac:dyDescent="0.2">
      <c r="A8" s="5" t="s">
        <v>19</v>
      </c>
      <c r="B8" s="29" t="s">
        <v>2</v>
      </c>
      <c r="C8" s="34" t="s">
        <v>1</v>
      </c>
      <c r="D8" t="s">
        <v>5</v>
      </c>
      <c r="E8" t="s">
        <v>1</v>
      </c>
      <c r="F8" t="s">
        <v>3</v>
      </c>
      <c r="G8" s="30" t="s">
        <v>6</v>
      </c>
      <c r="H8" t="str">
        <f>CONCATENATE(B8," ",C8," ",G8)</f>
        <v>издержки спрос курс</v>
      </c>
      <c r="J8" s="29">
        <v>-4.2448737239613378E-2</v>
      </c>
      <c r="K8" s="34">
        <v>4.8505374590310957E-2</v>
      </c>
      <c r="O8" s="30">
        <v>-8.6480072369644154E-2</v>
      </c>
      <c r="Q8" s="39" t="s">
        <v>19</v>
      </c>
      <c r="R8" s="6"/>
      <c r="S8" s="6"/>
      <c r="T8" s="6"/>
      <c r="U8" s="6"/>
      <c r="V8" s="6">
        <v>5.6293571785332508E-2</v>
      </c>
      <c r="W8" s="6"/>
      <c r="X8" s="6"/>
      <c r="Y8" s="6"/>
      <c r="Z8" s="6"/>
      <c r="AA8" s="6"/>
      <c r="AB8" s="6">
        <v>-3.326009777486099E-2</v>
      </c>
      <c r="AC8" s="6"/>
      <c r="AE8" s="43" t="s">
        <v>19</v>
      </c>
      <c r="AF8">
        <v>1</v>
      </c>
      <c r="AG8">
        <v>1</v>
      </c>
      <c r="AK8">
        <v>1</v>
      </c>
    </row>
    <row r="9" spans="1:38" x14ac:dyDescent="0.2">
      <c r="A9" s="5" t="s">
        <v>21</v>
      </c>
      <c r="B9" t="s">
        <v>7</v>
      </c>
      <c r="C9" s="34" t="s">
        <v>1</v>
      </c>
      <c r="D9" t="s">
        <v>5</v>
      </c>
      <c r="E9" t="s">
        <v>3</v>
      </c>
      <c r="F9" t="s">
        <v>3</v>
      </c>
      <c r="G9" s="30" t="s">
        <v>3</v>
      </c>
      <c r="H9" t="str">
        <f>CONCATENATE(C9," ",G9)</f>
        <v>спрос кредит</v>
      </c>
      <c r="K9" s="34">
        <v>6.579742241427014E-2</v>
      </c>
      <c r="O9" s="30">
        <v>-0.23339501904772811</v>
      </c>
      <c r="Q9" s="39" t="s">
        <v>21</v>
      </c>
      <c r="R9" s="6"/>
      <c r="S9" s="6"/>
      <c r="T9" s="6" t="s">
        <v>117</v>
      </c>
      <c r="U9" s="6">
        <v>0.15139128583214409</v>
      </c>
      <c r="V9" s="6"/>
      <c r="W9" s="6"/>
      <c r="X9" s="6"/>
      <c r="Y9" s="6"/>
      <c r="Z9" s="6">
        <v>-0.23992187767651171</v>
      </c>
      <c r="AA9" s="6"/>
      <c r="AB9" s="6"/>
      <c r="AC9" s="6"/>
      <c r="AE9" s="5" t="s">
        <v>21</v>
      </c>
      <c r="AF9">
        <v>1</v>
      </c>
      <c r="AI9">
        <v>1</v>
      </c>
    </row>
    <row r="10" spans="1:38" x14ac:dyDescent="0.2">
      <c r="A10" s="5" t="s">
        <v>23</v>
      </c>
      <c r="B10" s="29" t="s">
        <v>2</v>
      </c>
      <c r="C10" s="34" t="s">
        <v>1</v>
      </c>
      <c r="D10" t="s">
        <v>5</v>
      </c>
      <c r="E10" s="32" t="s">
        <v>3</v>
      </c>
      <c r="F10" t="s">
        <v>6</v>
      </c>
      <c r="G10" t="s">
        <v>3</v>
      </c>
      <c r="H10" t="str">
        <f>CONCATENATE(B10," ",C10," ",E10)</f>
        <v>издержки спрос кредит</v>
      </c>
      <c r="J10" s="29">
        <v>-8.6292464198179722E-2</v>
      </c>
      <c r="K10" s="34">
        <v>0.13947230863653959</v>
      </c>
      <c r="M10" s="32">
        <v>-0.10613802951612181</v>
      </c>
      <c r="Q10" s="39" t="s">
        <v>23</v>
      </c>
      <c r="R10" s="6"/>
      <c r="S10" s="6"/>
      <c r="T10" s="6"/>
      <c r="U10" s="6"/>
      <c r="V10" s="6">
        <v>-0.13416446882296371</v>
      </c>
      <c r="W10" s="6"/>
      <c r="X10" s="6">
        <v>0.12593212157901759</v>
      </c>
      <c r="Y10" s="6"/>
      <c r="Z10" s="6"/>
      <c r="AA10" s="6"/>
      <c r="AB10" s="6">
        <v>-8.0323648749618365E-2</v>
      </c>
      <c r="AC10" s="6"/>
      <c r="AE10" s="40" t="s">
        <v>23</v>
      </c>
      <c r="AF10">
        <v>1</v>
      </c>
      <c r="AG10">
        <v>1</v>
      </c>
      <c r="AH10">
        <v>1</v>
      </c>
    </row>
    <row r="11" spans="1:38" x14ac:dyDescent="0.2">
      <c r="A11" s="5" t="s">
        <v>25</v>
      </c>
      <c r="B11" t="s">
        <v>7</v>
      </c>
      <c r="C11" t="s">
        <v>1</v>
      </c>
      <c r="D11" t="s">
        <v>3</v>
      </c>
      <c r="E11" t="s">
        <v>1</v>
      </c>
      <c r="F11" t="s">
        <v>6</v>
      </c>
      <c r="G11" t="s">
        <v>4</v>
      </c>
      <c r="Q11" s="39" t="s">
        <v>25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>
        <v>9.2336298924507884E-2</v>
      </c>
      <c r="AC11" s="6"/>
      <c r="AE11" s="5" t="s">
        <v>25</v>
      </c>
    </row>
    <row r="12" spans="1:38" x14ac:dyDescent="0.2">
      <c r="A12" s="5" t="s">
        <v>27</v>
      </c>
      <c r="B12" s="29" t="s">
        <v>7</v>
      </c>
      <c r="C12" s="34" t="s">
        <v>1</v>
      </c>
      <c r="D12" s="31" t="s">
        <v>5</v>
      </c>
      <c r="E12" s="32" t="s">
        <v>3</v>
      </c>
      <c r="F12" s="30" t="s">
        <v>3</v>
      </c>
      <c r="G12" t="s">
        <v>6</v>
      </c>
      <c r="H12" t="str">
        <f>CONCATENATE(B12," ",C12," ",D12," ",E12," ",F12)</f>
        <v>общ спрос ожидания объемов кредит кредит</v>
      </c>
      <c r="J12" s="29">
        <v>-8.8411357344511818E-2</v>
      </c>
      <c r="K12" s="34">
        <v>9.1974170405250549E-2</v>
      </c>
      <c r="L12" s="31">
        <v>0.11291063168825451</v>
      </c>
      <c r="M12" s="32">
        <v>9.4293123745552376E-2</v>
      </c>
      <c r="N12" s="30">
        <v>-9.9315817723152164E-2</v>
      </c>
      <c r="Q12" s="39" t="s">
        <v>27</v>
      </c>
      <c r="R12" s="6" t="s">
        <v>117</v>
      </c>
      <c r="S12" s="6">
        <v>0.12832503300817541</v>
      </c>
      <c r="T12" s="6">
        <v>-7.0588369300145115E-2</v>
      </c>
      <c r="U12" s="6"/>
      <c r="V12" s="6">
        <v>0.1202607023228502</v>
      </c>
      <c r="W12" s="6"/>
      <c r="X12" s="6">
        <v>7.5606350889274462E-2</v>
      </c>
      <c r="Y12" s="6"/>
      <c r="Z12" s="6"/>
      <c r="AA12" s="6"/>
      <c r="AB12" s="6"/>
      <c r="AC12" s="6"/>
      <c r="AE12" s="44" t="s">
        <v>27</v>
      </c>
      <c r="AF12">
        <v>1</v>
      </c>
      <c r="AH12">
        <v>1</v>
      </c>
      <c r="AI12">
        <v>1</v>
      </c>
      <c r="AJ12">
        <v>1</v>
      </c>
      <c r="AL12">
        <v>1</v>
      </c>
    </row>
    <row r="13" spans="1:38" x14ac:dyDescent="0.2">
      <c r="A13" s="5" t="s">
        <v>29</v>
      </c>
      <c r="B13" s="29" t="s">
        <v>1</v>
      </c>
      <c r="C13" s="34" t="s">
        <v>1</v>
      </c>
      <c r="D13" t="s">
        <v>5</v>
      </c>
      <c r="E13" t="s">
        <v>4</v>
      </c>
      <c r="F13" t="s">
        <v>3</v>
      </c>
      <c r="G13" t="s">
        <v>6</v>
      </c>
      <c r="H13" t="str">
        <f>CONCATENATE(B13," ",C13)</f>
        <v>спрос спрос</v>
      </c>
      <c r="J13" s="29">
        <v>-7.3941453406129426E-2</v>
      </c>
      <c r="K13" s="34">
        <v>0.1234240540236637</v>
      </c>
      <c r="Q13" s="39" t="s">
        <v>29</v>
      </c>
      <c r="R13" s="6"/>
      <c r="S13" s="6"/>
      <c r="T13" s="6">
        <v>0.1091909617398461</v>
      </c>
      <c r="U13" s="6"/>
      <c r="V13" s="6"/>
      <c r="W13" s="6"/>
      <c r="X13" s="6"/>
      <c r="Y13" s="6"/>
      <c r="Z13" s="6">
        <v>5.3993723328499672E-2</v>
      </c>
      <c r="AA13" s="6"/>
      <c r="AB13" s="6">
        <v>-6.8496382674794798E-2</v>
      </c>
      <c r="AC13" s="6">
        <v>-7.1822917577350667E-2</v>
      </c>
      <c r="AE13" s="5" t="s">
        <v>29</v>
      </c>
      <c r="AF13">
        <v>1</v>
      </c>
    </row>
    <row r="14" spans="1:38" x14ac:dyDescent="0.2">
      <c r="A14" s="5" t="s">
        <v>31</v>
      </c>
      <c r="B14" s="29" t="s">
        <v>1</v>
      </c>
      <c r="C14" t="s">
        <v>7</v>
      </c>
      <c r="D14" t="s">
        <v>5</v>
      </c>
      <c r="E14" s="32" t="s">
        <v>6</v>
      </c>
      <c r="F14" s="30" t="s">
        <v>7</v>
      </c>
      <c r="G14" t="s">
        <v>4</v>
      </c>
      <c r="H14" t="str">
        <f>CONCATENATE(B14," ",F14," ",E14)</f>
        <v>спрос общ курс</v>
      </c>
      <c r="J14" s="29">
        <v>-4.867403166317736E-2</v>
      </c>
      <c r="M14" s="32">
        <v>-0.1119702389721749</v>
      </c>
      <c r="N14" s="30">
        <v>0.1023426158829556</v>
      </c>
      <c r="Q14" s="39" t="s">
        <v>31</v>
      </c>
      <c r="R14" s="6"/>
      <c r="S14" s="6"/>
      <c r="T14" s="6">
        <v>-0.1074673396048693</v>
      </c>
      <c r="U14" s="6"/>
      <c r="V14" s="6"/>
      <c r="W14" s="6"/>
      <c r="X14" s="6">
        <v>-4.4732178540759539E-2</v>
      </c>
      <c r="Y14" s="6"/>
      <c r="Z14" s="6"/>
      <c r="AA14" s="6"/>
      <c r="AB14" s="6"/>
      <c r="AC14" s="6"/>
      <c r="AE14" s="44" t="s">
        <v>31</v>
      </c>
      <c r="AF14">
        <v>1</v>
      </c>
      <c r="AK14">
        <v>1</v>
      </c>
      <c r="AL14">
        <v>1</v>
      </c>
    </row>
    <row r="15" spans="1:38" x14ac:dyDescent="0.2">
      <c r="A15" s="5" t="s">
        <v>32</v>
      </c>
      <c r="B15" t="s">
        <v>1</v>
      </c>
      <c r="C15" t="s">
        <v>1</v>
      </c>
      <c r="D15" t="s">
        <v>5</v>
      </c>
      <c r="E15" t="s">
        <v>3</v>
      </c>
      <c r="F15" t="s">
        <v>2</v>
      </c>
      <c r="G15" t="s">
        <v>4</v>
      </c>
      <c r="Q15" s="39" t="s">
        <v>32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E15" s="5" t="s">
        <v>32</v>
      </c>
    </row>
    <row r="16" spans="1:38" x14ac:dyDescent="0.2">
      <c r="A16" s="5" t="s">
        <v>35</v>
      </c>
      <c r="B16" s="29" t="s">
        <v>2</v>
      </c>
      <c r="C16" t="s">
        <v>1</v>
      </c>
      <c r="D16" t="s">
        <v>5</v>
      </c>
      <c r="E16" s="32" t="s">
        <v>6</v>
      </c>
      <c r="F16" s="30" t="s">
        <v>2</v>
      </c>
      <c r="G16" s="30" t="s">
        <v>6</v>
      </c>
      <c r="H16" t="str">
        <f>CONCATENATE(B16," ",E16," ",F16," ",G16)</f>
        <v>издержки курс издержки курс</v>
      </c>
      <c r="J16" s="29">
        <v>-4.240195577324616E-2</v>
      </c>
      <c r="M16" s="32">
        <v>0.19400178589455361</v>
      </c>
      <c r="N16" s="30">
        <v>-0.10479034478281581</v>
      </c>
      <c r="O16" s="30">
        <v>-8.0482875709092391E-2</v>
      </c>
      <c r="Q16" s="39" t="s">
        <v>35</v>
      </c>
      <c r="R16" s="6"/>
      <c r="S16" s="6"/>
      <c r="T16" s="6">
        <v>-4.0589989215178819E-2</v>
      </c>
      <c r="U16" s="6"/>
      <c r="V16" s="6"/>
      <c r="W16" s="6"/>
      <c r="X16" s="6"/>
      <c r="Y16" s="6"/>
      <c r="Z16" s="6">
        <v>-9.903963673797013E-2</v>
      </c>
      <c r="AA16" s="6"/>
      <c r="AB16" s="6">
        <v>0.2007290644465588</v>
      </c>
      <c r="AC16" s="6">
        <v>0.1492045764739712</v>
      </c>
      <c r="AE16" s="41" t="s">
        <v>35</v>
      </c>
      <c r="AG16">
        <v>1</v>
      </c>
      <c r="AK16">
        <v>1</v>
      </c>
    </row>
    <row r="17" spans="1:38" x14ac:dyDescent="0.2">
      <c r="A17" s="5" t="s">
        <v>36</v>
      </c>
      <c r="B17" s="29" t="s">
        <v>7</v>
      </c>
      <c r="C17" t="s">
        <v>1</v>
      </c>
      <c r="D17" t="s">
        <v>5</v>
      </c>
      <c r="E17" t="s">
        <v>6</v>
      </c>
      <c r="F17" s="30" t="s">
        <v>3</v>
      </c>
      <c r="G17" s="30" t="s">
        <v>4</v>
      </c>
      <c r="H17" t="str">
        <f>CONCATENATE(B17," ",F17," ",G17)</f>
        <v>общ кредит ожидания</v>
      </c>
      <c r="J17" s="29">
        <v>-9.4063373045788767E-2</v>
      </c>
      <c r="N17" s="30">
        <v>0.11038507895424921</v>
      </c>
      <c r="O17" s="30">
        <v>0.22493273577069001</v>
      </c>
      <c r="Q17" s="39" t="s">
        <v>36</v>
      </c>
      <c r="R17" s="6"/>
      <c r="S17" s="6"/>
      <c r="T17" s="6"/>
      <c r="U17" s="6"/>
      <c r="V17" s="6"/>
      <c r="W17" s="6"/>
      <c r="X17" s="6" t="s">
        <v>117</v>
      </c>
      <c r="Y17" s="6">
        <v>0.23244486062301559</v>
      </c>
      <c r="Z17" s="6">
        <v>-8.0050402420435193E-2</v>
      </c>
      <c r="AA17" s="6"/>
      <c r="AB17" s="6"/>
      <c r="AC17" s="6"/>
      <c r="AE17" s="40" t="s">
        <v>36</v>
      </c>
      <c r="AH17">
        <v>1</v>
      </c>
      <c r="AI17">
        <v>1</v>
      </c>
      <c r="AL17">
        <v>1</v>
      </c>
    </row>
    <row r="18" spans="1:38" x14ac:dyDescent="0.2">
      <c r="A18" s="5" t="s">
        <v>37</v>
      </c>
      <c r="B18" t="s">
        <v>7</v>
      </c>
      <c r="C18" s="34" t="s">
        <v>1</v>
      </c>
      <c r="D18" t="s">
        <v>5</v>
      </c>
      <c r="E18" t="s">
        <v>6</v>
      </c>
      <c r="F18" t="s">
        <v>3</v>
      </c>
      <c r="G18" t="s">
        <v>4</v>
      </c>
      <c r="H18" t="str">
        <f>CONCATENATE(C18)</f>
        <v>спрос</v>
      </c>
      <c r="K18" s="34">
        <v>-0.1470087184573616</v>
      </c>
      <c r="Q18" s="39" t="s">
        <v>37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E18" s="42" t="s">
        <v>37</v>
      </c>
      <c r="AF18">
        <v>1</v>
      </c>
    </row>
    <row r="19" spans="1:38" x14ac:dyDescent="0.2">
      <c r="A19" s="5" t="s">
        <v>38</v>
      </c>
      <c r="B19" t="s">
        <v>7</v>
      </c>
      <c r="C19" t="s">
        <v>1</v>
      </c>
      <c r="D19" s="31" t="s">
        <v>5</v>
      </c>
      <c r="E19" t="s">
        <v>5</v>
      </c>
      <c r="F19" t="s">
        <v>4</v>
      </c>
      <c r="G19" t="s">
        <v>3</v>
      </c>
      <c r="H19" t="str">
        <f>CONCATENATE(D19)</f>
        <v>ожидания объемов</v>
      </c>
      <c r="L19" s="31">
        <v>-7.8147916294181968E-2</v>
      </c>
      <c r="Q19" s="39" t="s">
        <v>38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>
        <v>-7.8289383891486125E-2</v>
      </c>
      <c r="AC19" s="6"/>
      <c r="AE19" s="45" t="s">
        <v>38</v>
      </c>
      <c r="AI19">
        <v>1</v>
      </c>
    </row>
    <row r="20" spans="1:38" x14ac:dyDescent="0.2">
      <c r="A20" s="5" t="s">
        <v>39</v>
      </c>
      <c r="B20" s="29" t="s">
        <v>2</v>
      </c>
      <c r="C20" s="34" t="s">
        <v>1</v>
      </c>
      <c r="D20" t="s">
        <v>5</v>
      </c>
      <c r="E20" t="s">
        <v>3</v>
      </c>
      <c r="F20" t="s">
        <v>1</v>
      </c>
      <c r="G20" s="30" t="s">
        <v>3</v>
      </c>
      <c r="H20" t="str">
        <f>CONCATENATE(B20," ",C20," ",G20)</f>
        <v>издержки спрос кредит</v>
      </c>
      <c r="J20" s="29">
        <v>-5.7001084390449347E-2</v>
      </c>
      <c r="K20" s="34">
        <v>0.1042262096802951</v>
      </c>
      <c r="O20" s="30">
        <v>-0.1599008605963354</v>
      </c>
      <c r="Q20" s="39" t="s">
        <v>39</v>
      </c>
      <c r="R20" s="6"/>
      <c r="S20" s="6"/>
      <c r="T20" s="6">
        <v>-5.0902131105839001E-2</v>
      </c>
      <c r="U20" s="6"/>
      <c r="V20" s="6"/>
      <c r="W20" s="6"/>
      <c r="X20" s="6">
        <v>9.4198766504653197E-2</v>
      </c>
      <c r="Y20" s="6"/>
      <c r="Z20" s="6">
        <v>-0.15702082742397541</v>
      </c>
      <c r="AA20" s="6">
        <v>-0.1974850756239854</v>
      </c>
      <c r="AB20" s="6"/>
      <c r="AC20" s="6"/>
      <c r="AE20" s="44" t="s">
        <v>39</v>
      </c>
      <c r="AF20">
        <v>1</v>
      </c>
      <c r="AG20">
        <v>1</v>
      </c>
      <c r="AH20">
        <v>1</v>
      </c>
    </row>
    <row r="21" spans="1:38" x14ac:dyDescent="0.2">
      <c r="A21" s="5" t="s">
        <v>40</v>
      </c>
      <c r="B21" s="29" t="s">
        <v>7</v>
      </c>
      <c r="C21" t="s">
        <v>1</v>
      </c>
      <c r="D21" t="s">
        <v>5</v>
      </c>
      <c r="E21" s="32" t="s">
        <v>3</v>
      </c>
      <c r="F21" t="s">
        <v>3</v>
      </c>
      <c r="G21" s="30" t="s">
        <v>6</v>
      </c>
      <c r="H21" t="str">
        <f>CONCATENATE(B21," ",E21," ",G21)</f>
        <v>общ кредит курс</v>
      </c>
      <c r="J21" s="29">
        <v>-7.2828452099434005E-2</v>
      </c>
      <c r="M21" s="32">
        <v>0.1185450070100616</v>
      </c>
      <c r="O21" s="30">
        <v>0.15925212342433001</v>
      </c>
      <c r="Q21" s="39" t="s">
        <v>40</v>
      </c>
      <c r="R21" s="6">
        <v>-7.1424674060583879E-2</v>
      </c>
      <c r="S21" s="6"/>
      <c r="T21" s="6">
        <v>7.6462521215072438E-2</v>
      </c>
      <c r="U21" s="6"/>
      <c r="V21" s="6"/>
      <c r="W21" s="6"/>
      <c r="X21" s="6" t="s">
        <v>117</v>
      </c>
      <c r="Y21" s="6">
        <v>0.1222711979003205</v>
      </c>
      <c r="Z21" s="6"/>
      <c r="AA21" s="6"/>
      <c r="AB21" s="6">
        <v>0.14426806268944509</v>
      </c>
      <c r="AC21" s="6"/>
      <c r="AE21" s="40" t="s">
        <v>40</v>
      </c>
      <c r="AH21">
        <v>1</v>
      </c>
      <c r="AK21">
        <v>1</v>
      </c>
      <c r="AL21">
        <v>1</v>
      </c>
    </row>
    <row r="22" spans="1:38" x14ac:dyDescent="0.2">
      <c r="A22" s="5" t="s">
        <v>41</v>
      </c>
      <c r="B22" s="29" t="s">
        <v>7</v>
      </c>
      <c r="C22" t="s">
        <v>1</v>
      </c>
      <c r="D22" t="s">
        <v>5</v>
      </c>
      <c r="E22" s="32" t="s">
        <v>1</v>
      </c>
      <c r="F22" t="s">
        <v>4</v>
      </c>
      <c r="G22" t="s">
        <v>6</v>
      </c>
      <c r="H22" t="str">
        <f>CONCATENATE(B22," ",E22)</f>
        <v>общ спрос</v>
      </c>
      <c r="J22" s="29">
        <v>-6.7372446174974704E-2</v>
      </c>
      <c r="M22" s="32">
        <v>7.0478764870217758E-2</v>
      </c>
      <c r="Q22" s="39" t="s">
        <v>41</v>
      </c>
      <c r="R22" s="6"/>
      <c r="S22" s="6"/>
      <c r="T22" s="6">
        <v>-3.7639187702559022E-2</v>
      </c>
      <c r="U22" s="6"/>
      <c r="V22" s="6"/>
      <c r="W22" s="6"/>
      <c r="X22" s="6"/>
      <c r="Y22" s="6"/>
      <c r="Z22" s="6"/>
      <c r="AA22" s="6"/>
      <c r="AB22" s="6"/>
      <c r="AC22" s="6"/>
      <c r="AE22" s="44" t="s">
        <v>41</v>
      </c>
      <c r="AF22">
        <v>1</v>
      </c>
      <c r="AL22">
        <v>1</v>
      </c>
    </row>
    <row r="23" spans="1:38" x14ac:dyDescent="0.2">
      <c r="A23" s="5" t="s">
        <v>42</v>
      </c>
      <c r="B23" t="s">
        <v>1</v>
      </c>
      <c r="C23" s="34" t="s">
        <v>7</v>
      </c>
      <c r="D23" t="s">
        <v>5</v>
      </c>
      <c r="E23" t="s">
        <v>6</v>
      </c>
      <c r="F23" s="30" t="s">
        <v>2</v>
      </c>
      <c r="G23" s="30" t="s">
        <v>4</v>
      </c>
      <c r="H23" t="str">
        <f>CONCATENATE(C23," ",F23," ",G23)</f>
        <v>общ издержки ожидания</v>
      </c>
      <c r="K23" s="34">
        <v>-0.11402824862150381</v>
      </c>
      <c r="N23" s="30">
        <v>0.15076214650324951</v>
      </c>
      <c r="O23" s="30">
        <v>0.16891815202054641</v>
      </c>
      <c r="Q23" s="39" t="s">
        <v>42</v>
      </c>
      <c r="R23" s="6">
        <v>0.1211191036142807</v>
      </c>
      <c r="S23" s="6"/>
      <c r="T23" s="6" t="s">
        <v>117</v>
      </c>
      <c r="U23" s="6">
        <v>0.23500555534297801</v>
      </c>
      <c r="V23" s="6"/>
      <c r="W23" s="6"/>
      <c r="X23" s="6"/>
      <c r="Y23" s="6"/>
      <c r="Z23" s="6"/>
      <c r="AA23" s="6"/>
      <c r="AB23" s="6"/>
      <c r="AC23" s="6"/>
      <c r="AE23" s="45" t="s">
        <v>42</v>
      </c>
      <c r="AG23">
        <v>1</v>
      </c>
      <c r="AI23">
        <v>1</v>
      </c>
      <c r="AL23">
        <v>1</v>
      </c>
    </row>
    <row r="24" spans="1:38" x14ac:dyDescent="0.2">
      <c r="A24" s="5" t="s">
        <v>43</v>
      </c>
      <c r="B24" s="29" t="s">
        <v>6</v>
      </c>
      <c r="C24" t="s">
        <v>4</v>
      </c>
      <c r="D24" t="s">
        <v>5</v>
      </c>
      <c r="E24" s="32" t="s">
        <v>6</v>
      </c>
      <c r="F24" s="30" t="s">
        <v>1</v>
      </c>
      <c r="G24" t="s">
        <v>3</v>
      </c>
      <c r="H24" t="str">
        <f>CONCATENATE(B24," ",E24," ",F24)</f>
        <v>курс курс спрос</v>
      </c>
      <c r="J24" s="29">
        <v>-3.9982198831500497E-2</v>
      </c>
      <c r="M24" s="32">
        <v>0.1184216740209597</v>
      </c>
      <c r="N24" s="30">
        <v>0.1871998535210907</v>
      </c>
      <c r="Q24" s="39" t="s">
        <v>43</v>
      </c>
      <c r="R24" s="6"/>
      <c r="S24" s="6"/>
      <c r="T24" s="6"/>
      <c r="U24" s="6"/>
      <c r="V24" s="6" t="s">
        <v>117</v>
      </c>
      <c r="W24" s="6">
        <v>0.16239124793664561</v>
      </c>
      <c r="X24" s="6"/>
      <c r="Y24" s="6"/>
      <c r="Z24" s="6">
        <v>0.16880548901680489</v>
      </c>
      <c r="AA24" s="6"/>
      <c r="AB24" s="6"/>
      <c r="AC24" s="6"/>
      <c r="AE24" s="41" t="s">
        <v>43</v>
      </c>
      <c r="AF24">
        <v>1</v>
      </c>
      <c r="AK24">
        <v>1</v>
      </c>
    </row>
    <row r="25" spans="1:38" x14ac:dyDescent="0.2">
      <c r="A25" s="5" t="s">
        <v>44</v>
      </c>
      <c r="B25" s="29" t="s">
        <v>6</v>
      </c>
      <c r="C25" s="34" t="s">
        <v>1</v>
      </c>
      <c r="D25" s="31" t="s">
        <v>5</v>
      </c>
      <c r="E25" t="s">
        <v>3</v>
      </c>
      <c r="F25" t="s">
        <v>4</v>
      </c>
      <c r="G25" s="30" t="s">
        <v>6</v>
      </c>
      <c r="H25" t="str">
        <f>CONCATENATE(B25," ",C25," ",D25," ",G25)</f>
        <v>курс спрос ожидания объемов курс</v>
      </c>
      <c r="J25" s="29">
        <v>-8.7669144206762292E-2</v>
      </c>
      <c r="K25" s="34">
        <v>0.17588659486949329</v>
      </c>
      <c r="L25" s="31">
        <v>-0.11085985724744581</v>
      </c>
      <c r="O25" s="30">
        <v>-0.12845901950253941</v>
      </c>
      <c r="Q25" s="39" t="s">
        <v>44</v>
      </c>
      <c r="R25" s="6">
        <v>-9.7831388369015851E-2</v>
      </c>
      <c r="S25" s="6"/>
      <c r="T25" s="6">
        <v>-8.4189063858061339E-2</v>
      </c>
      <c r="U25" s="6"/>
      <c r="V25" s="6" t="s">
        <v>117</v>
      </c>
      <c r="W25" s="6">
        <v>0.18703116346858889</v>
      </c>
      <c r="X25" s="6" t="s">
        <v>117</v>
      </c>
      <c r="Y25" s="6">
        <v>-0.13193859014929679</v>
      </c>
      <c r="Z25" s="6"/>
      <c r="AA25" s="6"/>
      <c r="AB25" s="6"/>
      <c r="AC25" s="6"/>
      <c r="AE25" s="42" t="s">
        <v>44</v>
      </c>
      <c r="AF25">
        <v>1</v>
      </c>
      <c r="AI25">
        <v>1</v>
      </c>
      <c r="AJ25">
        <v>1</v>
      </c>
      <c r="AK25">
        <v>1</v>
      </c>
    </row>
    <row r="26" spans="1:38" x14ac:dyDescent="0.2">
      <c r="A26" s="5" t="s">
        <v>45</v>
      </c>
      <c r="B26" t="s">
        <v>2</v>
      </c>
      <c r="C26" t="s">
        <v>1</v>
      </c>
      <c r="D26" t="s">
        <v>5</v>
      </c>
      <c r="E26" s="32" t="s">
        <v>3</v>
      </c>
      <c r="F26" s="30" t="s">
        <v>4</v>
      </c>
      <c r="G26" t="s">
        <v>6</v>
      </c>
      <c r="H26" t="str">
        <f>CONCATENATE(E26," ",F26)</f>
        <v>кредит ожидания</v>
      </c>
      <c r="M26" s="32">
        <v>-0.12400028187543589</v>
      </c>
      <c r="N26" s="30">
        <v>-0.20244583388365159</v>
      </c>
      <c r="Q26" s="39" t="s">
        <v>45</v>
      </c>
      <c r="R26" s="6"/>
      <c r="S26" s="6"/>
      <c r="T26" s="6"/>
      <c r="U26" s="6"/>
      <c r="V26" s="6">
        <v>-0.10820789328915539</v>
      </c>
      <c r="W26" s="6"/>
      <c r="X26" s="6"/>
      <c r="Y26" s="6"/>
      <c r="Z26" s="6">
        <v>-0.19016596909506489</v>
      </c>
      <c r="AA26" s="6"/>
      <c r="AB26" s="6"/>
      <c r="AC26" s="6"/>
      <c r="AE26" s="40" t="s">
        <v>45</v>
      </c>
      <c r="AH26">
        <v>1</v>
      </c>
      <c r="AI26">
        <v>1</v>
      </c>
    </row>
    <row r="27" spans="1:38" x14ac:dyDescent="0.2">
      <c r="A27" s="5" t="s">
        <v>46</v>
      </c>
      <c r="B27" s="29" t="s">
        <v>1</v>
      </c>
      <c r="C27" t="s">
        <v>2</v>
      </c>
      <c r="D27" s="31" t="s">
        <v>5</v>
      </c>
      <c r="E27" t="s">
        <v>6</v>
      </c>
      <c r="F27" s="30" t="s">
        <v>3</v>
      </c>
      <c r="G27" t="s">
        <v>4</v>
      </c>
      <c r="H27" t="str">
        <f>CONCATENATE(B27," ",D27," ",F27)</f>
        <v>спрос ожидания объемов кредит</v>
      </c>
      <c r="J27" s="29">
        <v>-5.3915403014910712E-2</v>
      </c>
      <c r="L27" s="31">
        <v>8.5567084018886477E-2</v>
      </c>
      <c r="N27" s="30">
        <v>-0.25444855326948018</v>
      </c>
      <c r="Q27" s="39" t="s">
        <v>46</v>
      </c>
      <c r="R27" s="6">
        <v>8.5058298588502279E-2</v>
      </c>
      <c r="S27" s="6"/>
      <c r="T27" s="6"/>
      <c r="U27" s="6"/>
      <c r="V27" s="6"/>
      <c r="W27" s="6"/>
      <c r="X27" s="6">
        <v>-0.24906527763773739</v>
      </c>
      <c r="Y27" s="6"/>
      <c r="Z27" s="6"/>
      <c r="AA27" s="6"/>
      <c r="AB27" s="6">
        <v>-5.214459319907741E-2</v>
      </c>
      <c r="AC27" s="6"/>
      <c r="AE27" s="44" t="s">
        <v>46</v>
      </c>
      <c r="AF27">
        <v>1</v>
      </c>
      <c r="AH27">
        <v>1</v>
      </c>
      <c r="AI27">
        <v>1</v>
      </c>
      <c r="AJ27">
        <v>1</v>
      </c>
    </row>
    <row r="28" spans="1:38" x14ac:dyDescent="0.2">
      <c r="A28" s="5" t="s">
        <v>47</v>
      </c>
      <c r="B28" s="29" t="s">
        <v>7</v>
      </c>
      <c r="C28" s="34" t="s">
        <v>1</v>
      </c>
      <c r="D28" t="s">
        <v>5</v>
      </c>
      <c r="E28" t="s">
        <v>3</v>
      </c>
      <c r="F28" s="30" t="s">
        <v>4</v>
      </c>
      <c r="G28" t="s">
        <v>6</v>
      </c>
      <c r="H28" t="str">
        <f>CONCATENATE(B28," ",C28," ",F28)</f>
        <v>общ спрос ожидания</v>
      </c>
      <c r="J28" s="29">
        <v>-0.10165903858697239</v>
      </c>
      <c r="K28" s="34">
        <v>-0.105207728520899</v>
      </c>
      <c r="N28" s="30">
        <v>0.1579321029608059</v>
      </c>
      <c r="Q28" s="39" t="s">
        <v>47</v>
      </c>
      <c r="R28" s="6"/>
      <c r="S28" s="6"/>
      <c r="T28" s="6">
        <v>-5.9955596142595942E-2</v>
      </c>
      <c r="U28" s="6"/>
      <c r="V28" s="6" t="s">
        <v>117</v>
      </c>
      <c r="W28" s="6">
        <v>0.14897367576273099</v>
      </c>
      <c r="X28" s="6"/>
      <c r="Y28" s="6"/>
      <c r="Z28" s="6"/>
      <c r="AA28" s="6"/>
      <c r="AB28" s="6"/>
      <c r="AC28" s="6"/>
      <c r="AE28" s="44" t="s">
        <v>47</v>
      </c>
      <c r="AF28">
        <v>1</v>
      </c>
      <c r="AI28">
        <v>1</v>
      </c>
      <c r="AL28">
        <v>1</v>
      </c>
    </row>
    <row r="29" spans="1:38" x14ac:dyDescent="0.2">
      <c r="A29" s="5" t="s">
        <v>48</v>
      </c>
      <c r="B29" s="29" t="s">
        <v>7</v>
      </c>
      <c r="C29" t="s">
        <v>1</v>
      </c>
      <c r="D29" t="s">
        <v>5</v>
      </c>
      <c r="E29" t="s">
        <v>6</v>
      </c>
      <c r="F29" t="s">
        <v>3</v>
      </c>
      <c r="G29" t="s">
        <v>1</v>
      </c>
      <c r="H29" t="str">
        <f>CONCATENATE(B29)</f>
        <v>общ</v>
      </c>
      <c r="J29" s="29">
        <v>-5.4616860212227343E-2</v>
      </c>
      <c r="Q29" s="39" t="s">
        <v>48</v>
      </c>
      <c r="R29" s="6"/>
      <c r="S29" s="6"/>
      <c r="T29" s="6">
        <v>-6.5877861678289892E-2</v>
      </c>
      <c r="U29" s="6"/>
      <c r="V29" s="6"/>
      <c r="W29" s="6"/>
      <c r="X29" s="6"/>
      <c r="Y29" s="6"/>
      <c r="Z29" s="6"/>
      <c r="AA29" s="6"/>
      <c r="AB29" s="6"/>
      <c r="AC29" s="6"/>
      <c r="AE29" s="5" t="s">
        <v>48</v>
      </c>
      <c r="AL29">
        <v>1</v>
      </c>
    </row>
    <row r="30" spans="1:38" x14ac:dyDescent="0.2">
      <c r="A30" s="5" t="s">
        <v>49</v>
      </c>
      <c r="B30" t="s">
        <v>3</v>
      </c>
      <c r="C30" t="s">
        <v>4</v>
      </c>
      <c r="D30" t="s">
        <v>5</v>
      </c>
      <c r="E30" s="32" t="s">
        <v>6</v>
      </c>
      <c r="F30" s="30" t="s">
        <v>4</v>
      </c>
      <c r="G30" s="30" t="s">
        <v>6</v>
      </c>
      <c r="H30" t="str">
        <f>CONCATENATE(E30," ",F30," ",G30)</f>
        <v>курс ожидания курс</v>
      </c>
      <c r="M30" s="32">
        <v>-0.1348802290469121</v>
      </c>
      <c r="N30" s="30">
        <v>0.15911977969660929</v>
      </c>
      <c r="O30" s="30">
        <v>-0.1094697266580508</v>
      </c>
      <c r="Q30" s="39" t="s">
        <v>49</v>
      </c>
      <c r="R30" s="6">
        <v>9.8323782396917817E-2</v>
      </c>
      <c r="S30" s="6"/>
      <c r="T30" s="6"/>
      <c r="U30" s="6"/>
      <c r="V30" s="6">
        <v>-0.13740437356270641</v>
      </c>
      <c r="W30" s="6"/>
      <c r="X30" s="6"/>
      <c r="Y30" s="6"/>
      <c r="Z30" s="6"/>
      <c r="AA30" s="6"/>
      <c r="AB30" s="6"/>
      <c r="AC30" s="6"/>
      <c r="AE30" s="45" t="s">
        <v>49</v>
      </c>
      <c r="AI30">
        <v>1</v>
      </c>
      <c r="AK30">
        <v>1</v>
      </c>
    </row>
    <row r="31" spans="1:38" x14ac:dyDescent="0.2">
      <c r="A31" s="5" t="s">
        <v>50</v>
      </c>
      <c r="B31" t="s">
        <v>7</v>
      </c>
      <c r="C31" t="s">
        <v>1</v>
      </c>
      <c r="D31" t="s">
        <v>5</v>
      </c>
      <c r="E31" t="s">
        <v>5</v>
      </c>
      <c r="F31" t="s">
        <v>4</v>
      </c>
      <c r="G31" t="s">
        <v>1</v>
      </c>
      <c r="Q31" s="39" t="s">
        <v>50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E31" s="5" t="s">
        <v>50</v>
      </c>
    </row>
    <row r="32" spans="1:38" x14ac:dyDescent="0.2">
      <c r="A32" s="5" t="s">
        <v>51</v>
      </c>
      <c r="B32" t="s">
        <v>7</v>
      </c>
      <c r="C32" s="34" t="s">
        <v>1</v>
      </c>
      <c r="D32" t="s">
        <v>5</v>
      </c>
      <c r="E32" s="32" t="s">
        <v>3</v>
      </c>
      <c r="F32" t="s">
        <v>4</v>
      </c>
      <c r="G32" t="s">
        <v>3</v>
      </c>
      <c r="H32" t="str">
        <f>CONCATENATE(C32," ",E32)</f>
        <v>спрос кредит</v>
      </c>
      <c r="K32" s="34">
        <v>-9.2817379745620363E-2</v>
      </c>
      <c r="M32" s="32">
        <v>8.5688787656735738E-2</v>
      </c>
      <c r="Q32" s="39" t="s">
        <v>51</v>
      </c>
      <c r="R32" s="6"/>
      <c r="S32" s="6"/>
      <c r="T32" s="6">
        <v>9.371756197284728E-2</v>
      </c>
      <c r="U32" s="6"/>
      <c r="V32" s="6"/>
      <c r="W32" s="6"/>
      <c r="X32" s="6"/>
      <c r="Y32" s="6"/>
      <c r="Z32" s="6">
        <v>-7.8775421578324956E-2</v>
      </c>
      <c r="AA32" s="6"/>
      <c r="AB32" s="6"/>
      <c r="AC32" s="6"/>
      <c r="AE32" s="40" t="s">
        <v>51</v>
      </c>
      <c r="AF32">
        <v>1</v>
      </c>
      <c r="AH32">
        <v>1</v>
      </c>
    </row>
    <row r="33" spans="1:38" x14ac:dyDescent="0.2">
      <c r="A33" s="5" t="s">
        <v>52</v>
      </c>
      <c r="B33" t="s">
        <v>7</v>
      </c>
      <c r="C33" t="s">
        <v>1</v>
      </c>
      <c r="D33" t="s">
        <v>5</v>
      </c>
      <c r="E33" t="s">
        <v>1</v>
      </c>
      <c r="F33" t="s">
        <v>3</v>
      </c>
      <c r="G33" t="s">
        <v>4</v>
      </c>
      <c r="Q33" s="39" t="s">
        <v>52</v>
      </c>
      <c r="R33" s="6"/>
      <c r="S33" s="6"/>
      <c r="T33" s="6"/>
      <c r="U33" s="6"/>
      <c r="V33" s="6"/>
      <c r="W33" s="6"/>
      <c r="X33" s="6">
        <v>-0.15391061041297979</v>
      </c>
      <c r="Y33" s="6"/>
      <c r="Z33" s="6"/>
      <c r="AA33" s="6"/>
      <c r="AB33" s="6"/>
      <c r="AC33" s="6"/>
      <c r="AE33" s="5" t="s">
        <v>52</v>
      </c>
    </row>
    <row r="34" spans="1:38" x14ac:dyDescent="0.2">
      <c r="A34" s="5" t="s">
        <v>53</v>
      </c>
      <c r="B34" t="s">
        <v>4</v>
      </c>
      <c r="C34" t="s">
        <v>1</v>
      </c>
      <c r="D34" t="s">
        <v>5</v>
      </c>
      <c r="E34" s="32" t="s">
        <v>3</v>
      </c>
      <c r="F34" s="30" t="s">
        <v>6</v>
      </c>
      <c r="G34" s="30" t="s">
        <v>3</v>
      </c>
      <c r="H34" t="str">
        <f>CONCATENATE(E34," ",F34," ",G34)</f>
        <v>кредит курс кредит</v>
      </c>
      <c r="M34" s="32">
        <v>7.9179603499725845E-2</v>
      </c>
      <c r="N34" s="30">
        <v>9.9542128086030884E-2</v>
      </c>
      <c r="O34" s="30">
        <v>0.11410817730268891</v>
      </c>
      <c r="Q34" s="39" t="s">
        <v>53</v>
      </c>
      <c r="R34" s="6">
        <v>8.3005901216876066E-2</v>
      </c>
      <c r="S34" s="6"/>
      <c r="T34" s="6">
        <v>0.1205784731785088</v>
      </c>
      <c r="U34" s="6"/>
      <c r="V34" s="6"/>
      <c r="W34" s="6"/>
      <c r="X34" s="6">
        <v>9.6874137351296075E-2</v>
      </c>
      <c r="Y34" s="6"/>
      <c r="Z34" s="6"/>
      <c r="AA34" s="6"/>
      <c r="AB34" s="6"/>
      <c r="AC34" s="6"/>
      <c r="AE34" s="40" t="s">
        <v>53</v>
      </c>
      <c r="AH34">
        <v>1</v>
      </c>
      <c r="AK34">
        <v>1</v>
      </c>
    </row>
    <row r="35" spans="1:38" x14ac:dyDescent="0.2">
      <c r="A35" s="5" t="s">
        <v>54</v>
      </c>
      <c r="B35" s="29" t="s">
        <v>1</v>
      </c>
      <c r="C35" s="34" t="s">
        <v>4</v>
      </c>
      <c r="D35" s="35" t="s">
        <v>5</v>
      </c>
      <c r="E35" s="32" t="s">
        <v>2</v>
      </c>
      <c r="F35" s="30" t="s">
        <v>6</v>
      </c>
      <c r="G35" t="s">
        <v>6</v>
      </c>
      <c r="H35" t="str">
        <f>CONCATENATE(B35," ",C35," ",D35," ",E35," ",F35)</f>
        <v>спрос ожидания ожидания объемов издержки курс</v>
      </c>
      <c r="J35" s="29">
        <v>-3.3733598882475457E-2</v>
      </c>
      <c r="K35" s="34">
        <v>-6.7282374603103767E-2</v>
      </c>
      <c r="L35" s="35">
        <v>-9.9316792992626579E-2</v>
      </c>
      <c r="M35" s="32">
        <v>-0.12856878896012319</v>
      </c>
      <c r="N35" s="30">
        <v>-9.8507894196518814E-2</v>
      </c>
      <c r="Q35" s="39" t="s">
        <v>54</v>
      </c>
      <c r="R35" s="6">
        <v>-6.4871114042400008E-2</v>
      </c>
      <c r="S35" s="6"/>
      <c r="T35" s="6">
        <v>-4.5146980931453633E-2</v>
      </c>
      <c r="U35" s="6"/>
      <c r="V35" s="6"/>
      <c r="W35" s="6"/>
      <c r="X35" s="6"/>
      <c r="Y35" s="6"/>
      <c r="Z35" s="6">
        <v>-0.1421005743365179</v>
      </c>
      <c r="AA35" s="6">
        <v>0.21686596974925179</v>
      </c>
      <c r="AB35" s="6">
        <v>-0.1117457458242805</v>
      </c>
      <c r="AC35" s="6"/>
      <c r="AE35" s="41" t="s">
        <v>54</v>
      </c>
      <c r="AF35">
        <v>1</v>
      </c>
      <c r="AG35">
        <v>1</v>
      </c>
      <c r="AI35">
        <v>1</v>
      </c>
      <c r="AJ35">
        <v>1</v>
      </c>
      <c r="AK35">
        <v>1</v>
      </c>
    </row>
    <row r="36" spans="1:38" x14ac:dyDescent="0.2">
      <c r="A36" s="5" t="s">
        <v>55</v>
      </c>
      <c r="B36" t="s">
        <v>7</v>
      </c>
      <c r="C36" s="34" t="s">
        <v>1</v>
      </c>
      <c r="D36" s="35" t="s">
        <v>5</v>
      </c>
      <c r="E36" s="32" t="s">
        <v>3</v>
      </c>
      <c r="F36" t="s">
        <v>1</v>
      </c>
      <c r="G36" s="30" t="s">
        <v>6</v>
      </c>
      <c r="H36" t="str">
        <f>CONCATENATE(C36," ",D36," ",E36," ",G36)</f>
        <v>спрос ожидания объемов кредит курс</v>
      </c>
      <c r="K36" s="34">
        <v>8.4629226744531355E-2</v>
      </c>
      <c r="L36" s="35">
        <v>-0.12718639529591699</v>
      </c>
      <c r="M36" s="32">
        <v>-0.1100904819705078</v>
      </c>
      <c r="O36" s="30">
        <v>0.16396219925337521</v>
      </c>
      <c r="Q36" s="39" t="s">
        <v>55</v>
      </c>
      <c r="R36" s="6">
        <v>-0.12614721833297779</v>
      </c>
      <c r="S36" s="6">
        <v>0.15110719710131201</v>
      </c>
      <c r="T36" s="6">
        <v>0.1032840083966272</v>
      </c>
      <c r="U36" s="6"/>
      <c r="V36" s="6"/>
      <c r="W36" s="6"/>
      <c r="X36" s="6">
        <v>0.19451631617064349</v>
      </c>
      <c r="Y36" s="6"/>
      <c r="Z36" s="6">
        <v>-0.1196275028282833</v>
      </c>
      <c r="AA36" s="6"/>
      <c r="AB36" s="6"/>
      <c r="AC36" s="6"/>
      <c r="AE36" s="44" t="s">
        <v>55</v>
      </c>
      <c r="AF36">
        <v>1</v>
      </c>
      <c r="AH36">
        <v>1</v>
      </c>
      <c r="AI36">
        <v>1</v>
      </c>
      <c r="AJ36">
        <v>1</v>
      </c>
      <c r="AK36">
        <v>1</v>
      </c>
    </row>
    <row r="37" spans="1:38" x14ac:dyDescent="0.2">
      <c r="A37" s="5" t="s">
        <v>56</v>
      </c>
      <c r="B37" s="29" t="s">
        <v>7</v>
      </c>
      <c r="C37" t="s">
        <v>1</v>
      </c>
      <c r="D37" s="31" t="s">
        <v>5</v>
      </c>
      <c r="E37" t="s">
        <v>3</v>
      </c>
      <c r="F37" t="s">
        <v>4</v>
      </c>
      <c r="G37" t="s">
        <v>6</v>
      </c>
      <c r="H37" t="str">
        <f>CONCATENATE(B37," ",D37)</f>
        <v>общ ожидания объемов</v>
      </c>
      <c r="J37" s="29">
        <v>-3.7363209965416297E-2</v>
      </c>
      <c r="L37" s="31">
        <v>0.1232026328183973</v>
      </c>
      <c r="Q37" s="39" t="s">
        <v>56</v>
      </c>
      <c r="R37" s="6">
        <v>8.864670209704599E-2</v>
      </c>
      <c r="S37" s="6"/>
      <c r="T37" s="6"/>
      <c r="U37" s="6"/>
      <c r="V37" s="6"/>
      <c r="W37" s="6"/>
      <c r="X37" s="6"/>
      <c r="Y37" s="6"/>
      <c r="Z37" s="6">
        <v>8.9858923877925476E-2</v>
      </c>
      <c r="AA37" s="6"/>
      <c r="AB37" s="6"/>
      <c r="AC37" s="6"/>
      <c r="AE37" s="45" t="s">
        <v>56</v>
      </c>
      <c r="AI37">
        <v>1</v>
      </c>
      <c r="AJ37">
        <v>1</v>
      </c>
      <c r="AL37">
        <v>1</v>
      </c>
    </row>
    <row r="38" spans="1:38" x14ac:dyDescent="0.2">
      <c r="A38" s="5" t="s">
        <v>57</v>
      </c>
      <c r="B38" s="29" t="s">
        <v>2</v>
      </c>
      <c r="C38" t="s">
        <v>1</v>
      </c>
      <c r="D38" t="s">
        <v>5</v>
      </c>
      <c r="E38" s="32" t="s">
        <v>1</v>
      </c>
      <c r="F38" s="30" t="s">
        <v>4</v>
      </c>
      <c r="G38" s="30" t="s">
        <v>6</v>
      </c>
      <c r="H38" t="str">
        <f>CONCATENATE(B38," ",E38," ",F38," ",G38)</f>
        <v>издержки спрос ожидания курс</v>
      </c>
      <c r="J38" s="29">
        <v>-5.1258871611833449E-2</v>
      </c>
      <c r="M38" s="32">
        <v>-9.7908622012272517E-2</v>
      </c>
      <c r="N38" s="30">
        <v>0.1491067334428712</v>
      </c>
      <c r="O38" s="30">
        <v>0.14809537857209329</v>
      </c>
      <c r="Q38" s="39" t="s">
        <v>57</v>
      </c>
      <c r="R38" s="6"/>
      <c r="S38" s="6"/>
      <c r="T38" s="6">
        <v>-0.11927787316536979</v>
      </c>
      <c r="U38" s="6"/>
      <c r="V38" s="6"/>
      <c r="W38" s="6"/>
      <c r="X38" s="6">
        <v>0.15218820924934229</v>
      </c>
      <c r="Y38" s="6"/>
      <c r="Z38" s="6" t="s">
        <v>117</v>
      </c>
      <c r="AA38" s="6">
        <v>0.14614741841156689</v>
      </c>
      <c r="AB38" s="6">
        <v>-5.1160720957024522E-2</v>
      </c>
      <c r="AC38" s="6"/>
      <c r="AE38" s="41" t="s">
        <v>57</v>
      </c>
      <c r="AF38">
        <v>1</v>
      </c>
      <c r="AG38">
        <v>1</v>
      </c>
      <c r="AI38">
        <v>1</v>
      </c>
      <c r="AK38">
        <v>1</v>
      </c>
    </row>
    <row r="39" spans="1:38" x14ac:dyDescent="0.2">
      <c r="A39" s="5" t="s">
        <v>58</v>
      </c>
      <c r="B39" s="29" t="s">
        <v>7</v>
      </c>
      <c r="C39" s="34" t="s">
        <v>1</v>
      </c>
      <c r="D39" s="31" t="s">
        <v>5</v>
      </c>
      <c r="E39" s="32" t="s">
        <v>6</v>
      </c>
      <c r="F39" t="s">
        <v>3</v>
      </c>
      <c r="G39" t="s">
        <v>3</v>
      </c>
      <c r="H39" t="str">
        <f>CONCATENATE(B39," ",C39," ",D39," ",E39)</f>
        <v>общ спрос ожидания объемов курс</v>
      </c>
      <c r="J39" s="29">
        <v>-5.2833617829130167E-2</v>
      </c>
      <c r="K39" s="34">
        <v>0.1004342378294631</v>
      </c>
      <c r="L39" s="31">
        <v>0.15801410214801639</v>
      </c>
      <c r="M39" s="32">
        <v>-0.12992014504445809</v>
      </c>
      <c r="Q39" s="39" t="s">
        <v>58</v>
      </c>
      <c r="R39" s="6" t="s">
        <v>117</v>
      </c>
      <c r="S39" s="6">
        <v>0.10101899213749629</v>
      </c>
      <c r="T39" s="6">
        <v>-5.5103565040443073E-2</v>
      </c>
      <c r="U39" s="6"/>
      <c r="V39" s="6" t="s">
        <v>117</v>
      </c>
      <c r="W39" s="6">
        <v>0.15667466970016081</v>
      </c>
      <c r="X39" s="6"/>
      <c r="Y39" s="6"/>
      <c r="Z39" s="6"/>
      <c r="AA39" s="6"/>
      <c r="AB39" s="6">
        <v>-0.13373557919198009</v>
      </c>
      <c r="AC39" s="6"/>
      <c r="AE39" s="46" t="s">
        <v>58</v>
      </c>
      <c r="AF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2">
      <c r="A40" s="5" t="s">
        <v>59</v>
      </c>
      <c r="B40" s="29" t="s">
        <v>1</v>
      </c>
      <c r="C40" s="34" t="s">
        <v>7</v>
      </c>
      <c r="D40" s="31" t="s">
        <v>5</v>
      </c>
      <c r="E40" t="s">
        <v>4</v>
      </c>
      <c r="F40" t="s">
        <v>3</v>
      </c>
      <c r="G40" t="s">
        <v>4</v>
      </c>
      <c r="H40" t="str">
        <f>CONCATENATE(B40," ",C40," ",D40)</f>
        <v>спрос общ ожидания объемов</v>
      </c>
      <c r="J40" s="29">
        <v>4.8764669254787257E-2</v>
      </c>
      <c r="K40" s="34">
        <v>-0.1343198550035504</v>
      </c>
      <c r="L40" s="31">
        <v>0.139888451996799</v>
      </c>
      <c r="Q40" s="39" t="s">
        <v>59</v>
      </c>
      <c r="R40" s="6"/>
      <c r="S40" s="6"/>
      <c r="T40" s="6"/>
      <c r="U40" s="6"/>
      <c r="V40" s="6" t="s">
        <v>117</v>
      </c>
      <c r="W40" s="6">
        <v>0.13710137246112239</v>
      </c>
      <c r="X40" s="6"/>
      <c r="Y40" s="6"/>
      <c r="Z40" s="6">
        <v>-0.1269750587665289</v>
      </c>
      <c r="AA40" s="6"/>
      <c r="AB40" s="6"/>
      <c r="AC40" s="6"/>
      <c r="AE40" s="44" t="s">
        <v>59</v>
      </c>
      <c r="AF40">
        <v>1</v>
      </c>
      <c r="AI40">
        <v>1</v>
      </c>
      <c r="AJ40">
        <v>1</v>
      </c>
      <c r="AL40">
        <v>1</v>
      </c>
    </row>
    <row r="41" spans="1:38" x14ac:dyDescent="0.2">
      <c r="A41" s="5" t="s">
        <v>60</v>
      </c>
      <c r="B41" s="29" t="s">
        <v>4</v>
      </c>
      <c r="C41" s="34" t="s">
        <v>1</v>
      </c>
      <c r="D41" s="31" t="s">
        <v>5</v>
      </c>
      <c r="E41" s="32" t="s">
        <v>1</v>
      </c>
      <c r="F41" t="s">
        <v>3</v>
      </c>
      <c r="G41" s="30" t="s">
        <v>6</v>
      </c>
      <c r="H41" t="str">
        <f>CONCATENATE(B41," ",C41," ",D41," ",E41," ",G41)</f>
        <v>ожидания спрос ожидания объемов спрос курс</v>
      </c>
      <c r="J41" s="29">
        <v>-6.1411870169323868E-2</v>
      </c>
      <c r="K41" s="34">
        <v>0.1175064747745992</v>
      </c>
      <c r="L41" s="31">
        <v>0.13517644694913419</v>
      </c>
      <c r="M41" s="32">
        <v>7.8358275327327767E-2</v>
      </c>
      <c r="O41" s="30">
        <v>0.1212156576719501</v>
      </c>
      <c r="Q41" s="39" t="s">
        <v>60</v>
      </c>
      <c r="R41" s="6">
        <v>9.5761800615233414E-2</v>
      </c>
      <c r="S41" s="6"/>
      <c r="T41" s="6"/>
      <c r="U41" s="6"/>
      <c r="V41" s="6">
        <v>-5.1352476395143461E-2</v>
      </c>
      <c r="W41" s="6"/>
      <c r="X41" s="6">
        <v>0.12797729048483669</v>
      </c>
      <c r="Y41" s="6"/>
      <c r="Z41" s="6">
        <v>0.1831150006292529</v>
      </c>
      <c r="AA41" s="6"/>
      <c r="AB41" s="6"/>
      <c r="AC41" s="6"/>
      <c r="AE41" s="44" t="s">
        <v>60</v>
      </c>
      <c r="AF41">
        <v>1</v>
      </c>
      <c r="AI41">
        <v>1</v>
      </c>
      <c r="AJ41">
        <v>1</v>
      </c>
      <c r="AK41">
        <v>1</v>
      </c>
    </row>
    <row r="42" spans="1:38" x14ac:dyDescent="0.2">
      <c r="A42" s="5" t="s">
        <v>61</v>
      </c>
      <c r="B42" t="s">
        <v>100</v>
      </c>
      <c r="C42" t="s">
        <v>1</v>
      </c>
      <c r="D42" t="s">
        <v>5</v>
      </c>
      <c r="E42" t="s">
        <v>3</v>
      </c>
      <c r="F42" t="s">
        <v>3</v>
      </c>
      <c r="G42" t="s">
        <v>4</v>
      </c>
      <c r="Q42" s="39" t="s">
        <v>61</v>
      </c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E42" s="5" t="s">
        <v>61</v>
      </c>
    </row>
    <row r="43" spans="1:38" x14ac:dyDescent="0.2">
      <c r="A43" s="5" t="s">
        <v>62</v>
      </c>
      <c r="B43" s="29" t="s">
        <v>2</v>
      </c>
      <c r="C43" t="s">
        <v>7</v>
      </c>
      <c r="D43" s="31" t="s">
        <v>5</v>
      </c>
      <c r="E43" s="32" t="s">
        <v>6</v>
      </c>
      <c r="F43" s="30" t="s">
        <v>3</v>
      </c>
      <c r="G43" t="s">
        <v>6</v>
      </c>
      <c r="H43" t="str">
        <f>CONCATENATE(B43," ",E43," ",F43," ",D43)</f>
        <v>издержки курс кредит ожидания объемов</v>
      </c>
      <c r="J43" s="29">
        <v>-3.9689133470028913E-2</v>
      </c>
      <c r="L43" s="31">
        <v>0.1097187962239165</v>
      </c>
      <c r="M43" s="32">
        <v>-0.1238456566998837</v>
      </c>
      <c r="N43" s="30">
        <v>-0.1083451872344538</v>
      </c>
      <c r="Q43" s="39" t="s">
        <v>62</v>
      </c>
      <c r="R43" s="6"/>
      <c r="S43" s="6"/>
      <c r="T43" s="6">
        <v>-4.7094456982318039E-2</v>
      </c>
      <c r="U43" s="6">
        <v>-0.12961491895648611</v>
      </c>
      <c r="V43" s="6">
        <v>-0.1204727949497741</v>
      </c>
      <c r="W43" s="6">
        <v>-0.15492816473922091</v>
      </c>
      <c r="X43" s="6">
        <v>-0.122988911645109</v>
      </c>
      <c r="Y43" s="6"/>
      <c r="Z43" s="6"/>
      <c r="AA43" s="6"/>
      <c r="AB43" s="6">
        <v>0.12515193457095411</v>
      </c>
      <c r="AC43" s="6"/>
      <c r="AE43" s="41" t="s">
        <v>62</v>
      </c>
      <c r="AG43">
        <v>1</v>
      </c>
      <c r="AH43">
        <v>1</v>
      </c>
      <c r="AI43">
        <v>1</v>
      </c>
      <c r="AJ43">
        <v>1</v>
      </c>
      <c r="AK43">
        <v>1</v>
      </c>
    </row>
    <row r="44" spans="1:38" x14ac:dyDescent="0.2">
      <c r="A44" s="5" t="s">
        <v>63</v>
      </c>
      <c r="B44" s="29" t="s">
        <v>7</v>
      </c>
      <c r="C44" s="34" t="s">
        <v>1</v>
      </c>
      <c r="D44" t="s">
        <v>5</v>
      </c>
      <c r="E44" s="32" t="s">
        <v>3</v>
      </c>
      <c r="F44" t="s">
        <v>6</v>
      </c>
      <c r="G44" s="30" t="s">
        <v>3</v>
      </c>
      <c r="H44" t="str">
        <f>CONCATENATE(B44," ",C44," ",E44," ",G44)</f>
        <v>общ спрос кредит кредит</v>
      </c>
      <c r="J44" s="29">
        <v>-5.5996658296395649E-2</v>
      </c>
      <c r="K44" s="34">
        <v>-6.6996558896826486E-2</v>
      </c>
      <c r="M44" s="32">
        <v>-0.1241674640706827</v>
      </c>
      <c r="O44" s="30">
        <v>0.1092830483227319</v>
      </c>
      <c r="Q44" s="39" t="s">
        <v>63</v>
      </c>
      <c r="R44" s="6">
        <v>0.1086216723235704</v>
      </c>
      <c r="S44" s="6"/>
      <c r="T44" s="6"/>
      <c r="U44" s="6"/>
      <c r="V44" s="6">
        <v>-6.6428475881826737E-2</v>
      </c>
      <c r="W44" s="6"/>
      <c r="X44" s="6">
        <v>-0.1208516094459543</v>
      </c>
      <c r="Y44" s="6"/>
      <c r="Z44" s="6">
        <v>-5.5847677453655188E-2</v>
      </c>
      <c r="AA44" s="6"/>
      <c r="AB44" s="6"/>
      <c r="AC44" s="6"/>
      <c r="AE44" s="44" t="s">
        <v>63</v>
      </c>
      <c r="AF44">
        <v>1</v>
      </c>
      <c r="AH44">
        <v>1</v>
      </c>
      <c r="AL44">
        <v>1</v>
      </c>
    </row>
    <row r="45" spans="1:38" x14ac:dyDescent="0.2">
      <c r="A45" s="5" t="s">
        <v>64</v>
      </c>
      <c r="B45" s="29" t="s">
        <v>2</v>
      </c>
      <c r="C45" t="s">
        <v>1</v>
      </c>
      <c r="D45" s="31" t="s">
        <v>5</v>
      </c>
      <c r="E45" t="s">
        <v>6</v>
      </c>
      <c r="F45" s="30" t="s">
        <v>3</v>
      </c>
      <c r="G45" t="s">
        <v>6</v>
      </c>
      <c r="H45" t="str">
        <f>CONCATENATE(B45," ",D45," ",F45)</f>
        <v>издержки ожидания объемов кредит</v>
      </c>
      <c r="J45" s="29">
        <v>-6.5623913406519116E-2</v>
      </c>
      <c r="L45" s="31">
        <v>0.1142817501427118</v>
      </c>
      <c r="N45" s="30">
        <v>0.11181265236877901</v>
      </c>
      <c r="Q45" s="39" t="s">
        <v>64</v>
      </c>
      <c r="R45" s="6">
        <v>-5.1120546889225328E-2</v>
      </c>
      <c r="S45" s="6"/>
      <c r="T45" s="6">
        <v>0.13656257567532029</v>
      </c>
      <c r="U45" s="6"/>
      <c r="V45" s="6"/>
      <c r="W45" s="6"/>
      <c r="X45" s="6"/>
      <c r="Y45" s="6"/>
      <c r="Z45" s="6"/>
      <c r="AA45" s="6"/>
      <c r="AB45" s="6"/>
      <c r="AC45" s="6"/>
      <c r="AE45" s="47" t="s">
        <v>64</v>
      </c>
      <c r="AG45">
        <v>1</v>
      </c>
      <c r="AH45">
        <v>1</v>
      </c>
      <c r="AI45">
        <v>1</v>
      </c>
      <c r="AJ45">
        <v>1</v>
      </c>
    </row>
    <row r="46" spans="1:38" x14ac:dyDescent="0.2">
      <c r="A46" s="5" t="s">
        <v>65</v>
      </c>
      <c r="B46" t="s">
        <v>2</v>
      </c>
      <c r="C46" t="s">
        <v>5</v>
      </c>
      <c r="D46" t="s">
        <v>5</v>
      </c>
      <c r="E46" t="s">
        <v>1</v>
      </c>
      <c r="F46" s="30" t="s">
        <v>4</v>
      </c>
      <c r="G46" t="s">
        <v>3</v>
      </c>
      <c r="H46" t="str">
        <f>CONCATENATE(F46)</f>
        <v>ожидания</v>
      </c>
      <c r="N46" s="30">
        <v>-0.27523580724039742</v>
      </c>
      <c r="Q46" s="39" t="s">
        <v>65</v>
      </c>
      <c r="R46" s="6"/>
      <c r="S46" s="6"/>
      <c r="T46" s="6"/>
      <c r="U46" s="6"/>
      <c r="V46" s="6"/>
      <c r="W46" s="6"/>
      <c r="X46" s="6">
        <v>-0.27687377555529108</v>
      </c>
      <c r="Y46" s="6"/>
      <c r="Z46" s="6"/>
      <c r="AA46" s="6"/>
      <c r="AB46" s="6"/>
      <c r="AC46" s="6"/>
      <c r="AE46" s="45" t="s">
        <v>65</v>
      </c>
      <c r="AI46">
        <v>1</v>
      </c>
    </row>
    <row r="47" spans="1:38" x14ac:dyDescent="0.2">
      <c r="A47" s="5" t="s">
        <v>66</v>
      </c>
      <c r="B47" t="s">
        <v>1</v>
      </c>
      <c r="C47" s="34" t="s">
        <v>2</v>
      </c>
      <c r="D47" t="s">
        <v>5</v>
      </c>
      <c r="E47" t="s">
        <v>3</v>
      </c>
      <c r="F47" s="30" t="s">
        <v>3</v>
      </c>
      <c r="G47" t="s">
        <v>4</v>
      </c>
      <c r="H47" t="str">
        <f>CONCATENATE(C47," ",F47)</f>
        <v>издержки кредит</v>
      </c>
      <c r="K47" s="34">
        <v>-6.1796351134254829E-2</v>
      </c>
      <c r="N47" s="30">
        <v>-0.1202952979942756</v>
      </c>
      <c r="Q47" s="39" t="s">
        <v>66</v>
      </c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E47" s="40" t="s">
        <v>66</v>
      </c>
      <c r="AG47">
        <v>1</v>
      </c>
      <c r="AH47">
        <v>1</v>
      </c>
    </row>
    <row r="48" spans="1:38" x14ac:dyDescent="0.2">
      <c r="A48" s="5" t="s">
        <v>67</v>
      </c>
      <c r="B48" s="29" t="s">
        <v>1</v>
      </c>
      <c r="C48" t="s">
        <v>7</v>
      </c>
      <c r="D48" t="s">
        <v>5</v>
      </c>
      <c r="E48" t="s">
        <v>4</v>
      </c>
      <c r="F48" t="s">
        <v>3</v>
      </c>
      <c r="G48" s="30" t="s">
        <v>1</v>
      </c>
      <c r="H48" t="str">
        <f>CONCATENATE(B48," ",G48)</f>
        <v>спрос спрос</v>
      </c>
      <c r="J48" s="29">
        <v>-7.4480243321179238E-2</v>
      </c>
      <c r="O48" s="30">
        <v>0.13270645359042221</v>
      </c>
      <c r="Q48" s="39" t="s">
        <v>67</v>
      </c>
      <c r="R48" s="6"/>
      <c r="S48" s="6"/>
      <c r="T48" s="6">
        <v>-7.4109909734922527E-2</v>
      </c>
      <c r="U48" s="6"/>
      <c r="V48" s="6"/>
      <c r="W48" s="6"/>
      <c r="X48" s="6">
        <v>0.1336217977777413</v>
      </c>
      <c r="Y48" s="6"/>
      <c r="Z48" s="6"/>
      <c r="AA48" s="6"/>
      <c r="AB48" s="6"/>
      <c r="AC48" s="6"/>
      <c r="AE48" s="42" t="s">
        <v>67</v>
      </c>
      <c r="AF48">
        <v>1</v>
      </c>
    </row>
    <row r="49" spans="1:38" x14ac:dyDescent="0.2">
      <c r="A49" s="5" t="s">
        <v>68</v>
      </c>
      <c r="B49" t="s">
        <v>6</v>
      </c>
      <c r="C49" s="34" t="s">
        <v>1</v>
      </c>
      <c r="D49" t="s">
        <v>5</v>
      </c>
      <c r="E49" t="s">
        <v>3</v>
      </c>
      <c r="F49" t="s">
        <v>2</v>
      </c>
      <c r="G49" t="s">
        <v>6</v>
      </c>
      <c r="H49" t="str">
        <f>CONCATENATE(C49)</f>
        <v>спрос</v>
      </c>
      <c r="K49" s="34">
        <v>-0.17050416288202591</v>
      </c>
      <c r="Q49" s="39" t="s">
        <v>68</v>
      </c>
      <c r="R49" s="6">
        <v>-0.18062626098791951</v>
      </c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E49" s="42" t="s">
        <v>68</v>
      </c>
      <c r="AF49">
        <v>1</v>
      </c>
    </row>
    <row r="50" spans="1:38" x14ac:dyDescent="0.2">
      <c r="A50" s="5" t="s">
        <v>69</v>
      </c>
      <c r="B50" t="s">
        <v>1</v>
      </c>
      <c r="C50" t="s">
        <v>2</v>
      </c>
      <c r="D50" s="31" t="s">
        <v>1</v>
      </c>
      <c r="E50" s="32" t="s">
        <v>5</v>
      </c>
      <c r="F50" t="s">
        <v>6</v>
      </c>
      <c r="G50" t="s">
        <v>3</v>
      </c>
      <c r="H50" t="str">
        <f>CONCATENATE(D50," ",E50)</f>
        <v>спрос ожидания объемов</v>
      </c>
      <c r="L50" s="31">
        <v>-0.16620936250794671</v>
      </c>
      <c r="M50" s="32">
        <v>0.26093771271970939</v>
      </c>
      <c r="Q50" s="39" t="s">
        <v>69</v>
      </c>
      <c r="R50" s="6">
        <v>-4.9862600933645383E-2</v>
      </c>
      <c r="S50" s="6"/>
      <c r="T50" s="6">
        <v>0.25468959288231968</v>
      </c>
      <c r="U50" s="6"/>
      <c r="V50" s="6">
        <v>-0.17632377172631261</v>
      </c>
      <c r="W50" s="6"/>
      <c r="X50" s="6"/>
      <c r="Y50" s="6"/>
      <c r="Z50" s="6"/>
      <c r="AA50" s="6"/>
      <c r="AB50" s="6"/>
      <c r="AC50" s="6"/>
      <c r="AE50" s="42" t="s">
        <v>69</v>
      </c>
      <c r="AF50">
        <v>1</v>
      </c>
      <c r="AI50">
        <v>1</v>
      </c>
      <c r="AJ50">
        <v>1</v>
      </c>
    </row>
    <row r="51" spans="1:38" x14ac:dyDescent="0.2">
      <c r="A51" s="5" t="s">
        <v>70</v>
      </c>
      <c r="B51" t="s">
        <v>1</v>
      </c>
      <c r="C51" t="s">
        <v>5</v>
      </c>
      <c r="D51" s="31" t="s">
        <v>5</v>
      </c>
      <c r="E51" t="s">
        <v>3</v>
      </c>
      <c r="F51" t="s">
        <v>1</v>
      </c>
      <c r="G51" t="s">
        <v>6</v>
      </c>
      <c r="H51" t="str">
        <f>CONCATENATE(D51)</f>
        <v>ожидания объемов</v>
      </c>
      <c r="L51" s="31">
        <v>-0.12574345615278221</v>
      </c>
      <c r="Q51" s="39" t="s">
        <v>70</v>
      </c>
      <c r="R51" s="6"/>
      <c r="S51" s="6"/>
      <c r="T51" s="6"/>
      <c r="U51" s="6"/>
      <c r="V51" s="6"/>
      <c r="W51" s="6"/>
      <c r="X51" s="6"/>
      <c r="Y51" s="6"/>
      <c r="Z51" s="6">
        <v>-0.1234165258709659</v>
      </c>
      <c r="AA51" s="6"/>
      <c r="AB51" s="6"/>
      <c r="AC51" s="6"/>
      <c r="AE51" s="45" t="s">
        <v>70</v>
      </c>
      <c r="AI51">
        <v>1</v>
      </c>
      <c r="AJ51">
        <v>1</v>
      </c>
    </row>
    <row r="52" spans="1:38" x14ac:dyDescent="0.2">
      <c r="A52" s="5" t="s">
        <v>71</v>
      </c>
      <c r="B52" s="29" t="s">
        <v>1</v>
      </c>
      <c r="C52" t="s">
        <v>1</v>
      </c>
      <c r="D52" s="31" t="s">
        <v>2</v>
      </c>
      <c r="E52" t="s">
        <v>1</v>
      </c>
      <c r="F52" t="s">
        <v>3</v>
      </c>
      <c r="G52" t="s">
        <v>4</v>
      </c>
      <c r="H52" t="str">
        <f>CONCATENATE(B52," ",D52)</f>
        <v>спрос издержки</v>
      </c>
      <c r="J52" s="29">
        <v>5.3158116382454303E-2</v>
      </c>
      <c r="L52" s="31">
        <v>-0.10366450152527749</v>
      </c>
      <c r="Q52" s="39" t="s">
        <v>71</v>
      </c>
      <c r="R52" s="6"/>
      <c r="S52" s="6"/>
      <c r="T52" s="6"/>
      <c r="U52" s="6"/>
      <c r="V52" s="6"/>
      <c r="W52" s="6"/>
      <c r="X52" s="6"/>
      <c r="Y52" s="6"/>
      <c r="Z52" s="6">
        <v>-0.1009823007822117</v>
      </c>
      <c r="AA52" s="6"/>
      <c r="AB52" s="6"/>
      <c r="AC52" s="6"/>
      <c r="AE52" s="43" t="s">
        <v>71</v>
      </c>
      <c r="AF52">
        <v>1</v>
      </c>
      <c r="AG52">
        <v>1</v>
      </c>
    </row>
    <row r="53" spans="1:38" x14ac:dyDescent="0.2">
      <c r="A53" s="5" t="s">
        <v>72</v>
      </c>
      <c r="B53" t="s">
        <v>7</v>
      </c>
      <c r="C53" t="s">
        <v>4</v>
      </c>
      <c r="D53" t="s">
        <v>5</v>
      </c>
      <c r="E53" s="32" t="s">
        <v>6</v>
      </c>
      <c r="F53" t="s">
        <v>6</v>
      </c>
      <c r="G53" s="30" t="s">
        <v>4</v>
      </c>
      <c r="H53" t="str">
        <f>CONCATENATE(E53," ",G53)</f>
        <v>курс ожидания</v>
      </c>
      <c r="M53" s="32">
        <v>-0.1267532331448237</v>
      </c>
      <c r="O53" s="30">
        <v>0.1093524754555617</v>
      </c>
      <c r="Q53" s="39" t="s">
        <v>72</v>
      </c>
      <c r="R53" s="6"/>
      <c r="S53" s="6"/>
      <c r="T53" s="6"/>
      <c r="U53" s="6"/>
      <c r="V53" s="6"/>
      <c r="W53" s="6"/>
      <c r="X53" s="6">
        <v>0.1062731655653279</v>
      </c>
      <c r="Y53" s="6"/>
      <c r="Z53" s="6">
        <v>-0.1196432615864752</v>
      </c>
      <c r="AA53" s="6"/>
      <c r="AB53" s="6"/>
      <c r="AC53" s="6"/>
      <c r="AE53" s="41" t="s">
        <v>72</v>
      </c>
      <c r="AI53">
        <v>1</v>
      </c>
      <c r="AK53">
        <v>1</v>
      </c>
    </row>
    <row r="54" spans="1:38" x14ac:dyDescent="0.2">
      <c r="A54" s="5" t="s">
        <v>73</v>
      </c>
      <c r="B54" s="29" t="s">
        <v>2</v>
      </c>
      <c r="C54" s="34" t="s">
        <v>1</v>
      </c>
      <c r="D54" s="31" t="s">
        <v>5</v>
      </c>
      <c r="E54" s="32" t="s">
        <v>1</v>
      </c>
      <c r="F54" t="s">
        <v>4</v>
      </c>
      <c r="G54" s="30" t="s">
        <v>3</v>
      </c>
      <c r="H54" t="str">
        <f>CONCATENATE(B54," ",C54," ",D54," ",E54," ",G54)</f>
        <v>издержки спрос ожидания объемов спрос кредит</v>
      </c>
      <c r="J54" s="29">
        <v>-7.9446890683976618E-2</v>
      </c>
      <c r="K54" s="34">
        <v>-0.1042321857523492</v>
      </c>
      <c r="L54" s="31">
        <v>0.12721805420416429</v>
      </c>
      <c r="M54" s="32">
        <v>9.660069495092713E-2</v>
      </c>
      <c r="O54" s="30">
        <v>-0.1206842265006467</v>
      </c>
      <c r="Q54" s="39" t="s">
        <v>73</v>
      </c>
      <c r="R54" s="6">
        <v>0.1345433166418851</v>
      </c>
      <c r="S54" s="6"/>
      <c r="T54" s="6">
        <v>-8.5179076037420726E-2</v>
      </c>
      <c r="U54" s="6"/>
      <c r="V54" s="6">
        <v>9.5172169943192914E-2</v>
      </c>
      <c r="W54" s="6"/>
      <c r="X54" s="6">
        <v>-8.9591697192576134E-2</v>
      </c>
      <c r="Y54" s="6"/>
      <c r="Z54" s="6">
        <v>0.15897529861644699</v>
      </c>
      <c r="AA54" s="6"/>
      <c r="AB54" s="6">
        <v>-0.12633156975567131</v>
      </c>
      <c r="AC54" s="6"/>
      <c r="AE54" s="43" t="s">
        <v>73</v>
      </c>
      <c r="AF54">
        <v>1</v>
      </c>
      <c r="AG54">
        <v>1</v>
      </c>
      <c r="AH54">
        <v>1</v>
      </c>
      <c r="AI54">
        <v>1</v>
      </c>
      <c r="AJ54">
        <v>1</v>
      </c>
    </row>
    <row r="55" spans="1:38" x14ac:dyDescent="0.2">
      <c r="A55" s="5" t="s">
        <v>74</v>
      </c>
      <c r="B55" t="s">
        <v>2</v>
      </c>
      <c r="C55" s="34" t="s">
        <v>1</v>
      </c>
      <c r="D55" t="s">
        <v>5</v>
      </c>
      <c r="E55" t="s">
        <v>4</v>
      </c>
      <c r="F55" t="s">
        <v>3</v>
      </c>
      <c r="G55" t="s">
        <v>6</v>
      </c>
      <c r="H55" t="str">
        <f>CONCATENATE(C55)</f>
        <v>спрос</v>
      </c>
      <c r="K55" s="34">
        <v>6.4341313906112876E-2</v>
      </c>
      <c r="Q55" s="39" t="s">
        <v>74</v>
      </c>
      <c r="R55" s="6">
        <v>8.3931024195802728E-2</v>
      </c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E55" s="42" t="s">
        <v>74</v>
      </c>
      <c r="AF55">
        <v>1</v>
      </c>
    </row>
    <row r="56" spans="1:38" x14ac:dyDescent="0.2">
      <c r="A56" s="5" t="s">
        <v>75</v>
      </c>
      <c r="B56" s="29" t="s">
        <v>2</v>
      </c>
      <c r="C56" t="s">
        <v>1</v>
      </c>
      <c r="D56" t="s">
        <v>5</v>
      </c>
      <c r="E56" t="s">
        <v>1</v>
      </c>
      <c r="F56" t="s">
        <v>3</v>
      </c>
      <c r="G56" s="30" t="s">
        <v>6</v>
      </c>
      <c r="H56" t="str">
        <f>CONCATENATE(B56," ",G56)</f>
        <v>издержки курс</v>
      </c>
      <c r="J56" s="29">
        <v>-0.10310575373795999</v>
      </c>
      <c r="O56" s="30">
        <v>9.9618141542181238E-2</v>
      </c>
      <c r="Q56" s="39" t="s">
        <v>75</v>
      </c>
      <c r="R56" s="6"/>
      <c r="S56" s="6"/>
      <c r="T56" s="6">
        <v>-0.1017544569788254</v>
      </c>
      <c r="U56" s="6"/>
      <c r="V56" s="6" t="s">
        <v>117</v>
      </c>
      <c r="W56" s="6">
        <v>9.9616893722018027E-2</v>
      </c>
      <c r="X56" s="6"/>
      <c r="Y56" s="6"/>
      <c r="Z56" s="6"/>
      <c r="AA56" s="6"/>
      <c r="AB56" s="6"/>
      <c r="AC56" s="6"/>
      <c r="AE56" s="48" t="s">
        <v>75</v>
      </c>
      <c r="AG56">
        <v>1</v>
      </c>
      <c r="AK56">
        <v>1</v>
      </c>
    </row>
    <row r="57" spans="1:38" x14ac:dyDescent="0.2">
      <c r="A57" s="5" t="s">
        <v>76</v>
      </c>
      <c r="B57" s="29" t="s">
        <v>7</v>
      </c>
      <c r="C57" s="34" t="s">
        <v>1</v>
      </c>
      <c r="D57" t="s">
        <v>5</v>
      </c>
      <c r="E57" t="s">
        <v>1</v>
      </c>
      <c r="F57" t="s">
        <v>6</v>
      </c>
      <c r="G57" t="s">
        <v>3</v>
      </c>
      <c r="H57" t="str">
        <f>CONCATENATE(B57," ",C57)</f>
        <v>общ спрос</v>
      </c>
      <c r="J57" s="29">
        <v>-5.911021718169171E-2</v>
      </c>
      <c r="K57" s="34">
        <v>-0.1156493131656418</v>
      </c>
      <c r="Q57" s="39" t="s">
        <v>76</v>
      </c>
      <c r="R57" s="6">
        <v>-0.1107151275276841</v>
      </c>
      <c r="S57" s="6"/>
      <c r="T57" s="6"/>
      <c r="U57" s="6"/>
      <c r="V57" s="6"/>
      <c r="W57" s="6"/>
      <c r="X57" s="6">
        <v>-5.6966951676489332E-2</v>
      </c>
      <c r="Y57" s="6"/>
      <c r="Z57" s="6"/>
      <c r="AA57" s="6"/>
      <c r="AB57" s="6"/>
      <c r="AC57" s="6"/>
      <c r="AE57" s="44" t="s">
        <v>76</v>
      </c>
      <c r="AF57">
        <v>1</v>
      </c>
      <c r="AL57">
        <v>1</v>
      </c>
    </row>
    <row r="58" spans="1:38" x14ac:dyDescent="0.2">
      <c r="A58" s="5" t="s">
        <v>77</v>
      </c>
      <c r="B58" t="s">
        <v>7</v>
      </c>
      <c r="C58" s="34" t="s">
        <v>1</v>
      </c>
      <c r="D58" s="31" t="s">
        <v>5</v>
      </c>
      <c r="E58" t="s">
        <v>6</v>
      </c>
      <c r="F58" s="30" t="s">
        <v>4</v>
      </c>
      <c r="G58" s="30" t="s">
        <v>3</v>
      </c>
      <c r="H58" t="str">
        <f>CONCATENATE(C58," ",D58," ",F58," ",G58)</f>
        <v>спрос ожидания объемов ожидания кредит</v>
      </c>
      <c r="K58" s="34">
        <v>-0.1449427946943263</v>
      </c>
      <c r="L58" s="31">
        <v>-6.3402539861197274E-2</v>
      </c>
      <c r="N58" s="30">
        <v>9.1038055299109119E-2</v>
      </c>
      <c r="O58" s="30">
        <v>-0.1089074211923744</v>
      </c>
      <c r="Q58" s="39" t="s">
        <v>77</v>
      </c>
      <c r="R58" s="6">
        <v>-7.4143535207189637E-2</v>
      </c>
      <c r="S58" s="6"/>
      <c r="T58" s="6">
        <v>-0.14648755354645959</v>
      </c>
      <c r="U58" s="6"/>
      <c r="V58" s="6">
        <v>8.8278581107613482E-2</v>
      </c>
      <c r="W58" s="6"/>
      <c r="X58" s="6"/>
      <c r="Y58" s="6"/>
      <c r="Z58" s="6"/>
      <c r="AA58" s="6"/>
      <c r="AB58" s="6" t="s">
        <v>117</v>
      </c>
      <c r="AC58" s="6">
        <v>-0.15086694186377511</v>
      </c>
      <c r="AE58" s="44" t="s">
        <v>77</v>
      </c>
      <c r="AF58">
        <v>1</v>
      </c>
      <c r="AH58">
        <v>1</v>
      </c>
      <c r="AI58">
        <v>1</v>
      </c>
      <c r="AJ58">
        <v>1</v>
      </c>
    </row>
    <row r="59" spans="1:38" x14ac:dyDescent="0.2">
      <c r="A59" s="5" t="s">
        <v>78</v>
      </c>
      <c r="B59" s="29" t="s">
        <v>7</v>
      </c>
      <c r="C59" t="s">
        <v>1</v>
      </c>
      <c r="D59" t="s">
        <v>5</v>
      </c>
      <c r="E59" s="32" t="s">
        <v>6</v>
      </c>
      <c r="F59" t="s">
        <v>3</v>
      </c>
      <c r="G59" t="s">
        <v>4</v>
      </c>
      <c r="H59" t="str">
        <f>CONCATENATE(B59," ",E59)</f>
        <v>общ курс</v>
      </c>
      <c r="J59" s="29">
        <v>-7.064952018867296E-2</v>
      </c>
      <c r="M59" s="32">
        <v>8.8368856046588687E-2</v>
      </c>
      <c r="Q59" s="39" t="s">
        <v>78</v>
      </c>
      <c r="R59" s="6">
        <v>8.9473801938454806E-2</v>
      </c>
      <c r="S59" s="6"/>
      <c r="T59" s="6"/>
      <c r="U59" s="6"/>
      <c r="V59" s="6">
        <v>-5.3766176876097048E-2</v>
      </c>
      <c r="W59" s="6"/>
      <c r="X59" s="6"/>
      <c r="Y59" s="6"/>
      <c r="Z59" s="6"/>
      <c r="AA59" s="6"/>
      <c r="AB59" s="6"/>
      <c r="AC59" s="6"/>
      <c r="AE59" s="41" t="s">
        <v>78</v>
      </c>
      <c r="AK59">
        <v>1</v>
      </c>
      <c r="AL59">
        <v>1</v>
      </c>
    </row>
    <row r="60" spans="1:38" x14ac:dyDescent="0.2">
      <c r="A60" s="5" t="s">
        <v>79</v>
      </c>
      <c r="B60" s="29" t="s">
        <v>7</v>
      </c>
      <c r="C60" s="34" t="s">
        <v>1</v>
      </c>
      <c r="D60" s="31" t="s">
        <v>5</v>
      </c>
      <c r="E60" s="32" t="s">
        <v>3</v>
      </c>
      <c r="F60" s="30" t="s">
        <v>4</v>
      </c>
      <c r="G60" s="30" t="s">
        <v>4</v>
      </c>
      <c r="H60" t="str">
        <f>CONCATENATE(B60," ",C60," ",D60," ",E60," ",F60," ",G60)</f>
        <v>общ спрос ожидания объемов кредит ожидания ожидания</v>
      </c>
      <c r="J60" s="29">
        <v>-2.6202640869993171E-2</v>
      </c>
      <c r="K60" s="34">
        <v>0.14219123963628341</v>
      </c>
      <c r="L60" s="31">
        <v>0.16090053129847429</v>
      </c>
      <c r="M60" s="32">
        <v>0.12165739806770851</v>
      </c>
      <c r="N60" s="30">
        <v>-0.1126846524112637</v>
      </c>
      <c r="O60" s="30">
        <v>0.19382527479220871</v>
      </c>
      <c r="Q60" s="39" t="s">
        <v>79</v>
      </c>
      <c r="R60" s="6">
        <v>0.1310491320245801</v>
      </c>
      <c r="S60" s="6"/>
      <c r="T60" s="6" t="s">
        <v>117</v>
      </c>
      <c r="U60" s="6">
        <v>0.2054060795643611</v>
      </c>
      <c r="V60" s="6" t="s">
        <v>117</v>
      </c>
      <c r="W60" s="6">
        <v>0.1231040567869524</v>
      </c>
      <c r="X60" s="6">
        <v>0.17055306222558231</v>
      </c>
      <c r="Y60" s="6"/>
      <c r="Z60" s="6" t="s">
        <v>117</v>
      </c>
      <c r="AA60" s="6">
        <v>-0.1157027342608182</v>
      </c>
      <c r="AB60" s="6" t="s">
        <v>117</v>
      </c>
      <c r="AC60" s="6">
        <v>-5.8500961953624531E-2</v>
      </c>
      <c r="AE60" s="5" t="s">
        <v>79</v>
      </c>
      <c r="AF60">
        <v>1</v>
      </c>
      <c r="AH60">
        <v>1</v>
      </c>
      <c r="AI60">
        <v>1</v>
      </c>
      <c r="AJ60">
        <v>1</v>
      </c>
      <c r="AL60">
        <v>1</v>
      </c>
    </row>
    <row r="61" spans="1:38" x14ac:dyDescent="0.2">
      <c r="A61" s="5" t="s">
        <v>80</v>
      </c>
      <c r="B61" s="29" t="s">
        <v>2</v>
      </c>
      <c r="C61" s="34" t="s">
        <v>4</v>
      </c>
      <c r="D61" s="31" t="s">
        <v>1</v>
      </c>
      <c r="E61" s="32" t="s">
        <v>6</v>
      </c>
      <c r="F61" t="s">
        <v>1</v>
      </c>
      <c r="G61" t="s">
        <v>3</v>
      </c>
      <c r="H61" t="str">
        <f>CONCATENATE(B61," ",C61," ",D61," ",E61)</f>
        <v>издержки ожидания спрос курс</v>
      </c>
      <c r="J61" s="29">
        <v>-6.2744679584589097E-2</v>
      </c>
      <c r="K61" s="34">
        <v>5.4551416799908263E-2</v>
      </c>
      <c r="L61" s="31">
        <v>-5.6608467203274053E-2</v>
      </c>
      <c r="M61" s="32">
        <v>-0.1099379685224432</v>
      </c>
      <c r="Q61" s="39" t="s">
        <v>80</v>
      </c>
      <c r="R61" s="6"/>
      <c r="S61" s="6"/>
      <c r="T61" s="6">
        <v>-6.2164907290399148E-2</v>
      </c>
      <c r="U61" s="6">
        <v>-6.6569905556363523E-2</v>
      </c>
      <c r="V61" s="6">
        <v>-5.6671619234539568E-2</v>
      </c>
      <c r="W61" s="6"/>
      <c r="X61" s="6">
        <v>5.4633667070260218E-2</v>
      </c>
      <c r="Y61" s="6"/>
      <c r="Z61" s="6">
        <v>-0.10985134901605011</v>
      </c>
      <c r="AA61" s="6"/>
      <c r="AB61" s="6"/>
      <c r="AC61" s="6"/>
      <c r="AE61" s="43" t="s">
        <v>80</v>
      </c>
      <c r="AF61">
        <v>1</v>
      </c>
      <c r="AG61">
        <v>1</v>
      </c>
      <c r="AI61">
        <v>1</v>
      </c>
      <c r="AK61">
        <v>1</v>
      </c>
    </row>
    <row r="62" spans="1:38" x14ac:dyDescent="0.2">
      <c r="A62" s="5" t="s">
        <v>81</v>
      </c>
      <c r="B62" s="29" t="s">
        <v>7</v>
      </c>
      <c r="C62" t="s">
        <v>1</v>
      </c>
      <c r="D62" t="s">
        <v>5</v>
      </c>
      <c r="E62" t="s">
        <v>3</v>
      </c>
      <c r="F62" s="30" t="s">
        <v>3</v>
      </c>
      <c r="G62" s="30" t="s">
        <v>6</v>
      </c>
      <c r="H62" t="str">
        <f>CONCATENATE(B62," ",F62," ",G62)</f>
        <v>общ кредит курс</v>
      </c>
      <c r="J62" s="29">
        <v>-6.5098642934346224E-2</v>
      </c>
      <c r="N62" s="30">
        <v>0.1348080055313356</v>
      </c>
      <c r="O62" s="30">
        <v>-0.167410468113318</v>
      </c>
      <c r="Q62" s="39" t="s">
        <v>81</v>
      </c>
      <c r="R62" s="6"/>
      <c r="S62" s="6"/>
      <c r="T62" s="6">
        <v>-6.4028507313759114E-2</v>
      </c>
      <c r="U62" s="6"/>
      <c r="V62" s="6">
        <v>-0.16812062937727509</v>
      </c>
      <c r="W62" s="6"/>
      <c r="X62" s="6"/>
      <c r="Y62" s="6"/>
      <c r="Z62" s="6"/>
      <c r="AA62" s="6"/>
      <c r="AB62" s="6">
        <v>0.12985073393475491</v>
      </c>
      <c r="AC62" s="6"/>
      <c r="AE62" s="40" t="s">
        <v>81</v>
      </c>
      <c r="AH62">
        <v>1</v>
      </c>
      <c r="AK62">
        <v>1</v>
      </c>
      <c r="AL62">
        <v>1</v>
      </c>
    </row>
    <row r="63" spans="1:38" x14ac:dyDescent="0.2">
      <c r="A63" s="5" t="s">
        <v>82</v>
      </c>
      <c r="B63" s="29" t="s">
        <v>2</v>
      </c>
      <c r="C63" s="34" t="s">
        <v>1</v>
      </c>
      <c r="D63" s="35" t="s">
        <v>5</v>
      </c>
      <c r="E63" s="32" t="s">
        <v>4</v>
      </c>
      <c r="F63" s="30" t="s">
        <v>6</v>
      </c>
      <c r="G63" t="s">
        <v>4</v>
      </c>
      <c r="H63" t="str">
        <f>CONCATENATE(B63," ",C63," ",D63," ",E63," ",F63)</f>
        <v>издержки спрос ожидания объемов ожидания курс</v>
      </c>
      <c r="J63" s="29">
        <v>-5.2912439749903617E-2</v>
      </c>
      <c r="K63" s="34">
        <v>0.13725959470456461</v>
      </c>
      <c r="L63" s="35">
        <v>7.7346677555251903E-2</v>
      </c>
      <c r="M63" s="32">
        <v>-0.17503673731632199</v>
      </c>
      <c r="N63" s="30">
        <v>0.13804171422723591</v>
      </c>
      <c r="Q63" s="39" t="s">
        <v>82</v>
      </c>
      <c r="R63" s="6">
        <v>6.6323860171080593E-2</v>
      </c>
      <c r="S63" s="6">
        <v>-0.17226312175610281</v>
      </c>
      <c r="T63" s="6">
        <v>-3.7899989208233668E-2</v>
      </c>
      <c r="U63" s="6"/>
      <c r="V63" s="6">
        <v>0.16140293330343791</v>
      </c>
      <c r="W63" s="6"/>
      <c r="X63" s="6"/>
      <c r="Y63" s="6"/>
      <c r="Z63" s="6">
        <v>-0.21385629475405399</v>
      </c>
      <c r="AA63" s="6"/>
      <c r="AB63" s="6">
        <v>0.1221289357201208</v>
      </c>
      <c r="AC63" s="6"/>
      <c r="AE63" s="44" t="s">
        <v>82</v>
      </c>
      <c r="AF63">
        <v>1</v>
      </c>
      <c r="AG63">
        <v>1</v>
      </c>
      <c r="AI63">
        <v>1</v>
      </c>
      <c r="AJ63">
        <v>1</v>
      </c>
      <c r="AK63">
        <v>1</v>
      </c>
    </row>
    <row r="64" spans="1:38" x14ac:dyDescent="0.2">
      <c r="A64" s="5" t="s">
        <v>83</v>
      </c>
      <c r="B64" s="29" t="s">
        <v>4</v>
      </c>
      <c r="C64" t="s">
        <v>1</v>
      </c>
      <c r="D64" s="31" t="s">
        <v>5</v>
      </c>
      <c r="E64" t="s">
        <v>1</v>
      </c>
      <c r="F64" t="s">
        <v>3</v>
      </c>
      <c r="G64" t="s">
        <v>6</v>
      </c>
      <c r="H64" t="str">
        <f>CONCATENATE(B64," ",D64)</f>
        <v>ожидания ожидания объемов</v>
      </c>
      <c r="J64" s="29">
        <v>-7.9796940762193055E-2</v>
      </c>
      <c r="L64" s="31">
        <v>9.1594303113741074E-2</v>
      </c>
      <c r="Q64" s="39" t="s">
        <v>83</v>
      </c>
      <c r="R64" s="6"/>
      <c r="S64" s="6"/>
      <c r="T64" s="6">
        <v>-7.2888726328586978E-2</v>
      </c>
      <c r="U64" s="6"/>
      <c r="V64" s="6"/>
      <c r="W64" s="6"/>
      <c r="X64" s="6">
        <v>0.102911315858345</v>
      </c>
      <c r="Y64" s="6"/>
      <c r="Z64" s="6"/>
      <c r="AA64" s="6"/>
      <c r="AB64" s="6"/>
      <c r="AC64" s="6"/>
      <c r="AE64" s="45" t="s">
        <v>83</v>
      </c>
      <c r="AI64">
        <v>1</v>
      </c>
      <c r="AJ64">
        <v>1</v>
      </c>
    </row>
    <row r="65" spans="1:38" x14ac:dyDescent="0.2">
      <c r="A65" s="5" t="s">
        <v>84</v>
      </c>
      <c r="B65" s="29" t="s">
        <v>7</v>
      </c>
      <c r="C65" s="34" t="s">
        <v>1</v>
      </c>
      <c r="D65" s="35" t="s">
        <v>5</v>
      </c>
      <c r="E65" s="36" t="s">
        <v>6</v>
      </c>
      <c r="F65" s="30" t="s">
        <v>3</v>
      </c>
      <c r="G65" t="s">
        <v>6</v>
      </c>
      <c r="H65" t="str">
        <f>CONCATENATE(B65," ",C65," ",D65," ",E65," ",F65)</f>
        <v>общ спрос ожидания объемов курс кредит</v>
      </c>
      <c r="J65" s="29">
        <v>-0.1239659885319528</v>
      </c>
      <c r="K65" s="34">
        <v>-9.1841433951421109E-2</v>
      </c>
      <c r="L65" s="35">
        <v>-0.1221289277957765</v>
      </c>
      <c r="M65" s="36">
        <v>-0.35499028495447121</v>
      </c>
      <c r="N65" s="30">
        <v>0.1074646890787513</v>
      </c>
      <c r="Q65" s="39" t="s">
        <v>84</v>
      </c>
      <c r="R65" s="6">
        <v>-0.33067853056177271</v>
      </c>
      <c r="S65" s="6">
        <v>0.38445117848968952</v>
      </c>
      <c r="T65" s="6" t="s">
        <v>117</v>
      </c>
      <c r="U65" s="6">
        <v>-0.12215875226184481</v>
      </c>
      <c r="V65" s="6">
        <v>0.10395704841589661</v>
      </c>
      <c r="W65" s="6"/>
      <c r="X65" s="6">
        <v>-8.965248328849601E-2</v>
      </c>
      <c r="Y65" s="6"/>
      <c r="Z65" s="6" t="s">
        <v>117</v>
      </c>
      <c r="AA65" s="6">
        <v>0.1611740796488699</v>
      </c>
      <c r="AB65" s="6"/>
      <c r="AC65" s="6"/>
      <c r="AE65" s="41" t="s">
        <v>84</v>
      </c>
      <c r="AF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2">
      <c r="A66" s="5" t="s">
        <v>85</v>
      </c>
      <c r="B66" s="29" t="s">
        <v>7</v>
      </c>
      <c r="C66" t="s">
        <v>1</v>
      </c>
      <c r="D66" t="s">
        <v>5</v>
      </c>
      <c r="E66" s="32" t="s">
        <v>6</v>
      </c>
      <c r="F66" s="30" t="s">
        <v>3</v>
      </c>
      <c r="G66" s="33" t="s">
        <v>4</v>
      </c>
      <c r="H66" t="str">
        <f>CONCATENATE(B66," ",E66," ",F66," ",G66)</f>
        <v>общ курс кредит ожидания</v>
      </c>
      <c r="J66" s="29">
        <v>6.3240930961364517E-2</v>
      </c>
      <c r="M66" s="32">
        <v>-0.14183531054493431</v>
      </c>
      <c r="N66" s="30">
        <v>-0.1271465848565754</v>
      </c>
      <c r="O66" s="33">
        <v>-9.6103090245863582E-2</v>
      </c>
      <c r="Q66" s="39" t="s">
        <v>85</v>
      </c>
      <c r="R66" s="6"/>
      <c r="S66" s="6"/>
      <c r="T66" s="6" t="s">
        <v>117</v>
      </c>
      <c r="U66" s="6">
        <v>0.12217838338834811</v>
      </c>
      <c r="V66" s="6"/>
      <c r="W66" s="6"/>
      <c r="X66" s="6" t="s">
        <v>117</v>
      </c>
      <c r="Y66" s="6">
        <v>-0.13782425561011771</v>
      </c>
      <c r="Z66" s="6">
        <v>-0.1168661998044576</v>
      </c>
      <c r="AA66" s="6"/>
      <c r="AB66" s="6">
        <v>5.980661209701707E-2</v>
      </c>
      <c r="AC66" s="6"/>
      <c r="AE66" s="45" t="s">
        <v>85</v>
      </c>
      <c r="AH66">
        <v>1</v>
      </c>
      <c r="AI66">
        <v>1</v>
      </c>
      <c r="AK66">
        <v>1</v>
      </c>
      <c r="AL66">
        <v>1</v>
      </c>
    </row>
    <row r="67" spans="1:38" x14ac:dyDescent="0.2">
      <c r="A67" s="5" t="s">
        <v>86</v>
      </c>
      <c r="B67" s="29" t="s">
        <v>2</v>
      </c>
      <c r="C67" t="s">
        <v>1</v>
      </c>
      <c r="D67" t="s">
        <v>5</v>
      </c>
      <c r="E67" t="s">
        <v>6</v>
      </c>
      <c r="F67" t="s">
        <v>4</v>
      </c>
      <c r="G67" t="s">
        <v>4</v>
      </c>
      <c r="H67" t="str">
        <f>CONCATENATE(B67)</f>
        <v>издержки</v>
      </c>
      <c r="J67" s="29">
        <v>-6.1861510874771722E-2</v>
      </c>
      <c r="Q67" s="39" t="s">
        <v>86</v>
      </c>
      <c r="R67" s="6"/>
      <c r="S67" s="6"/>
      <c r="T67" s="6">
        <v>-7.2424650199485213E-2</v>
      </c>
      <c r="U67" s="6"/>
      <c r="V67" s="6"/>
      <c r="W67" s="6"/>
      <c r="X67" s="6"/>
      <c r="Y67" s="6"/>
      <c r="Z67" s="6"/>
      <c r="AA67" s="6"/>
      <c r="AB67" s="6"/>
      <c r="AC67" s="6"/>
      <c r="AE67" s="48" t="s">
        <v>86</v>
      </c>
      <c r="AG67">
        <v>1</v>
      </c>
    </row>
    <row r="68" spans="1:38" x14ac:dyDescent="0.2">
      <c r="A68" s="5" t="s">
        <v>87</v>
      </c>
      <c r="B68" s="29" t="s">
        <v>7</v>
      </c>
      <c r="C68" t="s">
        <v>1</v>
      </c>
      <c r="D68" s="31" t="s">
        <v>5</v>
      </c>
      <c r="E68" t="s">
        <v>5</v>
      </c>
      <c r="F68" t="s">
        <v>3</v>
      </c>
      <c r="G68" t="s">
        <v>6</v>
      </c>
      <c r="H68" t="str">
        <f>CONCATENATE(B68," ",D68)</f>
        <v>общ ожидания объемов</v>
      </c>
      <c r="J68" s="29">
        <v>-4.1071222116814722E-2</v>
      </c>
      <c r="L68" s="31">
        <v>0.13437272652015339</v>
      </c>
      <c r="Q68" s="39" t="s">
        <v>87</v>
      </c>
      <c r="R68" s="6"/>
      <c r="S68" s="6"/>
      <c r="T68" s="6">
        <v>-4.2912116158582113E-2</v>
      </c>
      <c r="U68" s="6">
        <v>-6.5107125026865442E-2</v>
      </c>
      <c r="V68" s="6"/>
      <c r="W68" s="6"/>
      <c r="X68" s="6"/>
      <c r="Y68" s="6"/>
      <c r="Z68" s="6"/>
      <c r="AA68" s="6"/>
      <c r="AB68" s="6" t="s">
        <v>117</v>
      </c>
      <c r="AC68" s="6">
        <v>0.1345847053115414</v>
      </c>
      <c r="AE68" s="42" t="s">
        <v>87</v>
      </c>
      <c r="AI68">
        <v>1</v>
      </c>
      <c r="AJ68">
        <v>1</v>
      </c>
      <c r="AL68">
        <v>1</v>
      </c>
    </row>
    <row r="69" spans="1:38" x14ac:dyDescent="0.2">
      <c r="A69" s="5" t="s">
        <v>88</v>
      </c>
      <c r="B69" s="29" t="s">
        <v>3</v>
      </c>
      <c r="C69" t="s">
        <v>1</v>
      </c>
      <c r="D69" s="31" t="s">
        <v>2</v>
      </c>
      <c r="E69" t="s">
        <v>1</v>
      </c>
      <c r="F69" s="30" t="s">
        <v>3</v>
      </c>
      <c r="G69" t="s">
        <v>4</v>
      </c>
      <c r="H69" t="str">
        <f>CONCATENATE(B69," ",D69," ",F69)</f>
        <v>кредит издержки кредит</v>
      </c>
      <c r="J69" s="29">
        <v>-4.5436484212485903E-2</v>
      </c>
      <c r="L69" s="31">
        <v>8.7621936607449991E-2</v>
      </c>
      <c r="N69" s="30">
        <v>8.0825335517270266E-2</v>
      </c>
      <c r="Q69" s="39" t="s">
        <v>88</v>
      </c>
      <c r="R69" s="49">
        <v>8.6407928642541765E-2</v>
      </c>
      <c r="S69" s="6"/>
      <c r="T69" s="6"/>
      <c r="U69" s="6"/>
      <c r="V69" s="6"/>
      <c r="W69" s="6"/>
      <c r="X69" s="6"/>
      <c r="Y69" s="6"/>
      <c r="Z69" s="6">
        <v>8.0586543945772082E-2</v>
      </c>
      <c r="AA69" s="6"/>
      <c r="AB69" s="6"/>
      <c r="AC69" s="6"/>
      <c r="AE69" s="40" t="s">
        <v>88</v>
      </c>
      <c r="AG69">
        <v>1</v>
      </c>
      <c r="AH69">
        <v>1</v>
      </c>
    </row>
    <row r="70" spans="1:38" x14ac:dyDescent="0.2">
      <c r="A70" s="5" t="s">
        <v>89</v>
      </c>
      <c r="B70" t="s">
        <v>7</v>
      </c>
      <c r="C70" t="s">
        <v>1</v>
      </c>
      <c r="D70" t="s">
        <v>5</v>
      </c>
      <c r="E70" s="32" t="s">
        <v>3</v>
      </c>
      <c r="F70" s="33" t="s">
        <v>3</v>
      </c>
      <c r="G70" s="30" t="s">
        <v>4</v>
      </c>
      <c r="H70" t="str">
        <f>CONCATENATE(E70," ",F70," ",G70)</f>
        <v>кредит кредит ожидания</v>
      </c>
      <c r="M70" s="32">
        <v>-0.1133931137370924</v>
      </c>
      <c r="N70" s="33">
        <v>-0.18295626339342119</v>
      </c>
      <c r="O70" s="30">
        <v>0.142138465876677</v>
      </c>
      <c r="Q70" s="39" t="s">
        <v>89</v>
      </c>
      <c r="R70" s="6"/>
      <c r="S70" s="6"/>
      <c r="T70" s="6"/>
      <c r="U70" s="6"/>
      <c r="V70" s="6"/>
      <c r="W70" s="6"/>
      <c r="X70" s="6">
        <v>-0.13304933395942539</v>
      </c>
      <c r="Y70" s="6">
        <v>0.1720551383913187</v>
      </c>
      <c r="Z70" s="6"/>
      <c r="AA70" s="6"/>
      <c r="AB70" s="6"/>
      <c r="AC70" s="6"/>
      <c r="AE70" s="40" t="s">
        <v>89</v>
      </c>
      <c r="AH70">
        <v>1</v>
      </c>
      <c r="AI70">
        <v>1</v>
      </c>
    </row>
    <row r="71" spans="1:38" x14ac:dyDescent="0.2">
      <c r="A71" s="5" t="s">
        <v>90</v>
      </c>
      <c r="B71" t="s">
        <v>7</v>
      </c>
      <c r="C71" s="34" t="s">
        <v>1</v>
      </c>
      <c r="D71" t="s">
        <v>5</v>
      </c>
      <c r="E71" t="s">
        <v>3</v>
      </c>
      <c r="F71" t="s">
        <v>6</v>
      </c>
      <c r="G71" t="s">
        <v>6</v>
      </c>
      <c r="H71" t="str">
        <f>CONCATENATE(C71)</f>
        <v>спрос</v>
      </c>
      <c r="K71" s="34">
        <v>-0.12500189788878971</v>
      </c>
      <c r="Q71" s="39" t="s">
        <v>90</v>
      </c>
      <c r="R71" s="6"/>
      <c r="S71" s="6"/>
      <c r="T71" s="6"/>
      <c r="U71" s="6"/>
      <c r="V71" s="6">
        <v>-0.1474738882613941</v>
      </c>
      <c r="W71" s="6">
        <v>0.14947947554710461</v>
      </c>
      <c r="X71" s="6"/>
      <c r="Y71" s="6"/>
      <c r="Z71" s="6"/>
      <c r="AA71" s="6"/>
      <c r="AB71" s="6">
        <v>-5.2010948634536397E-2</v>
      </c>
      <c r="AC71" s="6"/>
      <c r="AE71" s="42" t="s">
        <v>90</v>
      </c>
      <c r="AF71">
        <v>1</v>
      </c>
    </row>
    <row r="72" spans="1:38" x14ac:dyDescent="0.2">
      <c r="A72" s="5" t="s">
        <v>91</v>
      </c>
      <c r="B72" t="s">
        <v>7</v>
      </c>
      <c r="C72" t="s">
        <v>1</v>
      </c>
      <c r="D72" t="s">
        <v>3</v>
      </c>
      <c r="E72" t="s">
        <v>5</v>
      </c>
      <c r="F72" t="s">
        <v>3</v>
      </c>
      <c r="G72" s="30" t="s">
        <v>6</v>
      </c>
      <c r="H72" t="str">
        <f>CONCATENATE(G72)</f>
        <v>курс</v>
      </c>
      <c r="O72" s="30">
        <v>-0.1575442287669831</v>
      </c>
      <c r="Q72" s="39" t="s">
        <v>91</v>
      </c>
      <c r="R72" s="6"/>
      <c r="S72" s="6"/>
      <c r="T72" s="6"/>
      <c r="U72" s="6"/>
      <c r="V72" s="6"/>
      <c r="W72" s="6"/>
      <c r="X72" s="6"/>
      <c r="Y72" s="6"/>
      <c r="Z72" s="6">
        <v>-0.15056435859630651</v>
      </c>
      <c r="AA72" s="6"/>
      <c r="AB72" s="6"/>
      <c r="AC72" s="6"/>
      <c r="AE72" s="5" t="s">
        <v>91</v>
      </c>
      <c r="AK72">
        <v>1</v>
      </c>
    </row>
    <row r="73" spans="1:38" x14ac:dyDescent="0.2">
      <c r="A73" s="5" t="s">
        <v>92</v>
      </c>
      <c r="B73" t="s">
        <v>6</v>
      </c>
      <c r="C73" t="s">
        <v>1</v>
      </c>
      <c r="D73" s="31" t="s">
        <v>5</v>
      </c>
      <c r="E73" t="s">
        <v>3</v>
      </c>
      <c r="F73" t="s">
        <v>2</v>
      </c>
      <c r="G73" t="s">
        <v>4</v>
      </c>
      <c r="H73" t="str">
        <f>CONCATENATE(D73)</f>
        <v>ожидания объемов</v>
      </c>
      <c r="L73" s="31">
        <v>0.17761176588108479</v>
      </c>
      <c r="Q73" s="39" t="s">
        <v>92</v>
      </c>
      <c r="R73" s="6"/>
      <c r="S73" s="6"/>
      <c r="T73" s="6"/>
      <c r="U73" s="6"/>
      <c r="V73" s="6"/>
      <c r="W73" s="6"/>
      <c r="X73" s="6"/>
      <c r="Y73" s="6"/>
      <c r="Z73" s="6"/>
      <c r="AA73" s="6"/>
      <c r="AB73" s="6">
        <v>0.16296163108275261</v>
      </c>
      <c r="AC73" s="6"/>
      <c r="AE73" s="5" t="s">
        <v>92</v>
      </c>
      <c r="AI73">
        <v>1</v>
      </c>
      <c r="AJ73">
        <v>1</v>
      </c>
    </row>
    <row r="74" spans="1:38" x14ac:dyDescent="0.2">
      <c r="A74" s="5" t="s">
        <v>93</v>
      </c>
      <c r="B74" s="29" t="s">
        <v>2</v>
      </c>
      <c r="C74" t="s">
        <v>1</v>
      </c>
      <c r="D74" t="s">
        <v>5</v>
      </c>
      <c r="E74" t="s">
        <v>1</v>
      </c>
      <c r="F74" t="s">
        <v>3</v>
      </c>
      <c r="G74" t="s">
        <v>4</v>
      </c>
      <c r="H74" t="str">
        <f>CONCATENATE(B74)</f>
        <v>издержки</v>
      </c>
      <c r="J74" s="29">
        <v>0.15827746704612289</v>
      </c>
      <c r="Q74" s="39" t="s">
        <v>93</v>
      </c>
      <c r="R74" s="49">
        <v>6.3990255106551291E-2</v>
      </c>
      <c r="S74" s="6">
        <v>0.1582960175249688</v>
      </c>
      <c r="T74" s="6" t="s">
        <v>117</v>
      </c>
      <c r="U74" s="6">
        <v>0.11127814138152881</v>
      </c>
      <c r="V74" s="6"/>
      <c r="W74" s="6"/>
      <c r="X74" s="6"/>
      <c r="Y74" s="6"/>
      <c r="Z74" s="6"/>
      <c r="AA74" s="6"/>
      <c r="AB74" s="6"/>
      <c r="AC74" s="6"/>
      <c r="AE74" s="48" t="s">
        <v>93</v>
      </c>
      <c r="AG74">
        <v>1</v>
      </c>
    </row>
    <row r="75" spans="1:38" x14ac:dyDescent="0.2">
      <c r="A75" s="5" t="s">
        <v>94</v>
      </c>
      <c r="B75" s="29" t="s">
        <v>1</v>
      </c>
      <c r="C75" s="34" t="s">
        <v>7</v>
      </c>
      <c r="D75" t="s">
        <v>5</v>
      </c>
      <c r="E75" t="s">
        <v>4</v>
      </c>
      <c r="F75" t="s">
        <v>3</v>
      </c>
      <c r="G75" s="30" t="s">
        <v>7</v>
      </c>
      <c r="H75" t="str">
        <f>CONCATENATE(B75," ",C75," ",G75)</f>
        <v>спрос общ общ</v>
      </c>
      <c r="J75" s="29">
        <v>4.7839171566895419E-2</v>
      </c>
      <c r="K75" s="34">
        <v>0.15787095547150359</v>
      </c>
      <c r="O75" s="30">
        <v>-8.7244864557253235E-2</v>
      </c>
      <c r="Q75" s="39" t="s">
        <v>94</v>
      </c>
      <c r="R75" s="6"/>
      <c r="S75" s="6"/>
      <c r="T75" s="6">
        <v>0.15338337523786641</v>
      </c>
      <c r="U75" s="6"/>
      <c r="V75" s="6"/>
      <c r="W75" s="6"/>
      <c r="X75" s="6">
        <v>-9.0307565585751259E-2</v>
      </c>
      <c r="Y75" s="6"/>
      <c r="Z75" s="6"/>
      <c r="AA75" s="6"/>
      <c r="AB75" s="6">
        <v>4.9308013748921582E-2</v>
      </c>
      <c r="AC75" s="6"/>
      <c r="AE75" s="44" t="s">
        <v>94</v>
      </c>
      <c r="AF75">
        <v>1</v>
      </c>
      <c r="AL75">
        <v>1</v>
      </c>
    </row>
    <row r="76" spans="1:38" x14ac:dyDescent="0.2">
      <c r="A76" s="5" t="s">
        <v>95</v>
      </c>
      <c r="B76" s="29" t="s">
        <v>7</v>
      </c>
      <c r="C76" s="34" t="s">
        <v>1</v>
      </c>
      <c r="D76" s="31" t="s">
        <v>5</v>
      </c>
      <c r="E76" t="s">
        <v>3</v>
      </c>
      <c r="F76" t="s">
        <v>6</v>
      </c>
      <c r="G76" t="s">
        <v>4</v>
      </c>
      <c r="H76" t="str">
        <f>CONCATENATE(B76," ",C76," ",D76)</f>
        <v>общ спрос ожидания объемов</v>
      </c>
      <c r="J76" s="29">
        <v>-5.6030972735768403E-2</v>
      </c>
      <c r="K76" s="34">
        <v>-6.3542160296863048E-2</v>
      </c>
      <c r="L76" s="31">
        <v>0.13343811998135069</v>
      </c>
      <c r="Q76" s="39" t="s">
        <v>95</v>
      </c>
      <c r="R76" s="6">
        <v>-6.3720741924970251E-2</v>
      </c>
      <c r="S76" s="6"/>
      <c r="T76" s="6"/>
      <c r="U76" s="6"/>
      <c r="V76" s="6"/>
      <c r="W76" s="6"/>
      <c r="X76" s="6"/>
      <c r="Y76" s="6"/>
      <c r="Z76" s="6">
        <v>-0.13598805857946861</v>
      </c>
      <c r="AA76" s="6"/>
      <c r="AB76" s="6" t="s">
        <v>117</v>
      </c>
      <c r="AC76" s="6">
        <v>0.11286147297354759</v>
      </c>
      <c r="AE76" s="44" t="s">
        <v>95</v>
      </c>
      <c r="AF76">
        <v>1</v>
      </c>
      <c r="AI76">
        <v>1</v>
      </c>
      <c r="AJ76">
        <v>1</v>
      </c>
      <c r="AL76">
        <v>1</v>
      </c>
    </row>
    <row r="77" spans="1:38" x14ac:dyDescent="0.2">
      <c r="A77" s="5" t="s">
        <v>96</v>
      </c>
      <c r="B77" s="29" t="s">
        <v>7</v>
      </c>
      <c r="C77" t="s">
        <v>5</v>
      </c>
      <c r="D77" t="s">
        <v>1</v>
      </c>
      <c r="E77" s="32" t="s">
        <v>3</v>
      </c>
      <c r="F77" t="s">
        <v>1</v>
      </c>
      <c r="G77" s="30" t="s">
        <v>6</v>
      </c>
      <c r="H77" t="str">
        <f>CONCATENATE(B77," ",E77," ",G77)</f>
        <v>общ кредит курс</v>
      </c>
      <c r="J77" s="29">
        <v>-4.55203697152562E-2</v>
      </c>
      <c r="M77" s="32">
        <v>0.14969154194726531</v>
      </c>
      <c r="O77" s="30">
        <v>-0.11184996801530329</v>
      </c>
      <c r="Q77" s="39" t="s">
        <v>96</v>
      </c>
      <c r="R77" s="6"/>
      <c r="S77" s="6"/>
      <c r="T77" s="6">
        <v>-4.6834950739115443E-2</v>
      </c>
      <c r="U77" s="6"/>
      <c r="V77" s="6">
        <v>-0.1157913535634303</v>
      </c>
      <c r="W77" s="6"/>
      <c r="X77" s="6"/>
      <c r="Y77" s="6"/>
      <c r="Z77" s="6">
        <v>0.15371199378761291</v>
      </c>
      <c r="AA77" s="6"/>
      <c r="AB77" s="6"/>
      <c r="AC77" s="6"/>
      <c r="AE77" s="41" t="s">
        <v>96</v>
      </c>
      <c r="AH77">
        <v>1</v>
      </c>
      <c r="AK77">
        <v>1</v>
      </c>
      <c r="AL77">
        <v>1</v>
      </c>
    </row>
    <row r="78" spans="1:38" x14ac:dyDescent="0.2">
      <c r="A78" s="5" t="s">
        <v>97</v>
      </c>
      <c r="B78" t="s">
        <v>7</v>
      </c>
      <c r="C78" s="34" t="s">
        <v>1</v>
      </c>
      <c r="D78" s="31" t="s">
        <v>5</v>
      </c>
      <c r="E78" s="32" t="s">
        <v>4</v>
      </c>
      <c r="F78" t="s">
        <v>3</v>
      </c>
      <c r="G78" t="s">
        <v>6</v>
      </c>
      <c r="H78" t="str">
        <f>CONCATENATE(C78," ",D78," ",E78)</f>
        <v>спрос ожидания объемов ожидания</v>
      </c>
      <c r="K78" s="34">
        <v>0.17693958843493479</v>
      </c>
      <c r="L78" s="31">
        <v>0.55942157932485514</v>
      </c>
      <c r="M78" s="32">
        <v>-0.17385045993658879</v>
      </c>
      <c r="Q78" s="39" t="s">
        <v>97</v>
      </c>
      <c r="R78" s="6"/>
      <c r="S78" s="6"/>
      <c r="T78" s="6"/>
      <c r="U78" s="6"/>
      <c r="V78" s="6" t="s">
        <v>117</v>
      </c>
      <c r="W78" s="6">
        <v>0.38678962020483831</v>
      </c>
      <c r="X78" s="6"/>
      <c r="Y78" s="6"/>
      <c r="Z78" s="6"/>
      <c r="AA78" s="6"/>
      <c r="AB78" s="6"/>
      <c r="AC78" s="6"/>
      <c r="AE78" s="42" t="s">
        <v>97</v>
      </c>
      <c r="AF78">
        <v>1</v>
      </c>
      <c r="AI78">
        <v>1</v>
      </c>
      <c r="AJ78">
        <v>1</v>
      </c>
    </row>
    <row r="79" spans="1:38" x14ac:dyDescent="0.2">
      <c r="A79" s="5" t="s">
        <v>98</v>
      </c>
      <c r="B79" t="s">
        <v>1</v>
      </c>
      <c r="C79" t="s">
        <v>2</v>
      </c>
      <c r="D79" t="s">
        <v>5</v>
      </c>
      <c r="E79" t="s">
        <v>3</v>
      </c>
      <c r="F79" t="s">
        <v>4</v>
      </c>
      <c r="G79" t="s">
        <v>6</v>
      </c>
      <c r="Q79" s="39" t="s">
        <v>98</v>
      </c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E79" s="5" t="s">
        <v>98</v>
      </c>
    </row>
    <row r="80" spans="1:38" x14ac:dyDescent="0.2">
      <c r="A80" s="5" t="s">
        <v>99</v>
      </c>
      <c r="B80" t="s">
        <v>7</v>
      </c>
      <c r="C80" t="s">
        <v>1</v>
      </c>
      <c r="D80" t="s">
        <v>5</v>
      </c>
      <c r="E80" t="s">
        <v>3</v>
      </c>
      <c r="F80" s="30" t="s">
        <v>3</v>
      </c>
      <c r="G80" t="s">
        <v>6</v>
      </c>
      <c r="H80" t="str">
        <f>CONCATENATE(F80)</f>
        <v>кредит</v>
      </c>
      <c r="N80" s="30">
        <v>-0.17090408087109829</v>
      </c>
      <c r="Q80" s="39" t="s">
        <v>99</v>
      </c>
      <c r="R80" s="6">
        <v>0.1117403988894983</v>
      </c>
      <c r="S80" s="6"/>
      <c r="T80" s="6" t="s">
        <v>117</v>
      </c>
      <c r="U80" s="6">
        <v>-0.19032995316820639</v>
      </c>
      <c r="V80" s="6"/>
      <c r="W80" s="6"/>
      <c r="X80" s="6"/>
      <c r="Y80" s="6"/>
      <c r="Z80" s="6"/>
      <c r="AA80" s="6"/>
      <c r="AB80" s="6"/>
      <c r="AC80" s="6"/>
      <c r="AE80" s="40" t="s">
        <v>99</v>
      </c>
      <c r="AH80">
        <v>1</v>
      </c>
    </row>
  </sheetData>
  <autoFilter ref="A2:AL80" xr:uid="{00000000-0009-0000-0000-000001000000}"/>
  <sortState xmlns:xlrd2="http://schemas.microsoft.com/office/spreadsheetml/2017/richdata2" ref="Q3:AC80">
    <sortCondition ref="Q3"/>
  </sortState>
  <mergeCells count="4">
    <mergeCell ref="A1:H1"/>
    <mergeCell ref="R1:AC1"/>
    <mergeCell ref="I1:P1"/>
    <mergeCell ref="AE1:AL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алгоритмы</vt:lpstr>
      <vt:lpstr>итог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Закиев Аскар Ильфатович</cp:lastModifiedBy>
  <dcterms:created xsi:type="dcterms:W3CDTF">2025-05-14T18:54:57Z</dcterms:created>
  <dcterms:modified xsi:type="dcterms:W3CDTF">2025-05-20T13:22:51Z</dcterms:modified>
</cp:coreProperties>
</file>