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la.sa\Desktop\MUSEUS_COLECOES\MN_Zoologia\"/>
    </mc:Choice>
  </mc:AlternateContent>
  <bookViews>
    <workbookView xWindow="0" yWindow="0" windowWidth="28800" windowHeight="12300" activeTab="1"/>
  </bookViews>
  <sheets>
    <sheet name="Dados Gerais" sheetId="1" r:id="rId1"/>
    <sheet name="Dados por coleção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2" l="1"/>
  <c r="I45" i="2"/>
  <c r="I39" i="2"/>
  <c r="I29" i="2"/>
  <c r="I24" i="2"/>
  <c r="I16" i="2"/>
  <c r="I6" i="2"/>
  <c r="H46" i="2"/>
  <c r="H3" i="2"/>
  <c r="H4" i="2"/>
  <c r="H5" i="2"/>
  <c r="H6" i="2"/>
  <c r="H7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2" i="2"/>
  <c r="G2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3" i="2"/>
  <c r="F46" i="2"/>
  <c r="G46" i="2" s="1"/>
  <c r="D46" i="2"/>
  <c r="D14" i="1" l="1"/>
</calcChain>
</file>

<file path=xl/sharedStrings.xml><?xml version="1.0" encoding="utf-8"?>
<sst xmlns="http://schemas.openxmlformats.org/spreadsheetml/2006/main" count="183" uniqueCount="131">
  <si>
    <t>Numero de coleções</t>
  </si>
  <si>
    <t>Coleções</t>
  </si>
  <si>
    <t>Atualiazado_no de exemplares tombados e backlog</t>
  </si>
  <si>
    <t>estimativa acervo afetado</t>
  </si>
  <si>
    <t xml:space="preserve">Antropologia (DA) </t>
  </si>
  <si>
    <t>1. Arqueologia; 2. Arqueobotânica; 3. Etnologia; 4. Antrop. Biológica; 5. Linguas Indígenas</t>
  </si>
  <si>
    <t>Botânica (DB) (Herbário)*</t>
  </si>
  <si>
    <t>1. Herbário</t>
  </si>
  <si>
    <t>Entomologia (DE) (9 coleções)</t>
  </si>
  <si>
    <t>1. Apterygotha (colêmbolos e outros); 2. Blattaria (baratas); 3. Coleoptera (besouros); 4. Diptera (moscas e mosquitos); 5. Hemiptera (percevejos e cigarras);  6. Hymenoptera (abelhas e vespas); 7. Insetos Aquáticos; 8.Lepidóptera (borboletas e mariposas); 9.Outras ordens (grilos, tesourinhas, louva-deus, gafanhotos)</t>
  </si>
  <si>
    <t>99.9%</t>
  </si>
  <si>
    <t>Invertebrados (DI) (8 coleções)**</t>
  </si>
  <si>
    <t>1. Aracnologia; 2. Carcinologia; 3. Cnidaria; 4. Echinoderma; 5. Malacologi; 6. Polychaeta; 7. Porifera; 8. Invertebrados Outros</t>
  </si>
  <si>
    <t>Vertebrados (DV) (5 coleções)</t>
  </si>
  <si>
    <t xml:space="preserve">1.Ictiologia; 2. Anfíbios; 3. Répteis; 4. Ornitologia; 5. Mamíferos </t>
  </si>
  <si>
    <t>Geologia e Paleontologia (DGP) (10 coleções)**</t>
  </si>
  <si>
    <t>1.Didática de Rochas Sedimentares; 2. Geologia Econômica; 3. Meteoritos; 4. Mineralogia; 5. Paleoinvertebrados; 6. Paleovertebrados; 7. Paleobotânica; 8. Palinologia; 9. Petrografia; 10. Sedimentologia</t>
  </si>
  <si>
    <t>SAE (1 coleção)</t>
  </si>
  <si>
    <t>60% (verificar)</t>
  </si>
  <si>
    <t>SEMEAR (Acervo Arquivistico)</t>
  </si>
  <si>
    <t xml:space="preserve">SEMU (peças da exposição) </t>
  </si>
  <si>
    <t>COFRE DIREÇÃO</t>
  </si>
  <si>
    <t>Biblioteca Central</t>
  </si>
  <si>
    <t>Biblioteca Francisca Keller</t>
  </si>
  <si>
    <t>TOTAL</t>
  </si>
  <si>
    <t xml:space="preserve">38 (departamentos); 6 (demais acervos) </t>
  </si>
  <si>
    <t>Coleção</t>
  </si>
  <si>
    <t>Curador</t>
  </si>
  <si>
    <t>sub-coleções</t>
  </si>
  <si>
    <t xml:space="preserve">Arqueológica do Museu Nacional </t>
  </si>
  <si>
    <t>Rita Scheel-Ybert, Antonio Brancaglion Jr, Angela Mª Camardella Rabello</t>
  </si>
  <si>
    <t>Reserva Técnica Principal da Arquelogia (Palácio); Reserva Técnica 2 da Arquelogia (Horto Botânico); Casa de Pedra (Horto Botânico); Coleção ictiológica de referência Lina Kneip</t>
  </si>
  <si>
    <t xml:space="preserve">Arqueobotânica do Museu Nacional </t>
  </si>
  <si>
    <t>Rita Scheel-Ybert</t>
  </si>
  <si>
    <t>Coleções Arqueobotânicas Arqueológicas (Antracologia, Microarqueobotânica); Coleções Arqueobotânicas de Referência (Antracoteca, Xiloteca, Carpoteca, Fitoliteca, Amidoteca, Laminoteca de madeira)</t>
  </si>
  <si>
    <t>DA</t>
  </si>
  <si>
    <t>Herbário</t>
  </si>
  <si>
    <t>Ruy Valka (chefe)</t>
  </si>
  <si>
    <t>Claudia Rodrigues Ferreira de Carvalho</t>
  </si>
  <si>
    <t>João Pacheco de Oliveira &amp; Edmundo Pereira</t>
  </si>
  <si>
    <t>Maríilia Facó</t>
  </si>
  <si>
    <t>DB</t>
  </si>
  <si>
    <t>Centro de Documentação de Línguas Indígenas (CELIN)</t>
  </si>
  <si>
    <t>a) Acervo Documental; b) Acervo Sonoro; c) acervo Visual; d) Arquivo Curt Nimuendajú; e) Arquivo William Crocker; f) Arquivo Aryon Rodrigues; g) Banco de Teses sobre Línguas Indígenas.</t>
  </si>
  <si>
    <t>Coleção de Antropologia Biológica</t>
  </si>
  <si>
    <t>povos e coletivos indígenas, afro-brasileiros e populares,  também de África, Oceania, Américas e Ásia)</t>
  </si>
  <si>
    <t xml:space="preserve">Setor de Etnográficas </t>
  </si>
  <si>
    <t>DE</t>
  </si>
  <si>
    <t>Apterygotha (colêmbolos e outros)</t>
  </si>
  <si>
    <t>Blattaria (baratas)</t>
  </si>
  <si>
    <t>Coleoptera (besouros)</t>
  </si>
  <si>
    <t>Diptera (moscas e mosquitos)</t>
  </si>
  <si>
    <t>Hemiptera (percevejos e cigarras)</t>
  </si>
  <si>
    <t>Hymenoptera (abelhas e vespas)</t>
  </si>
  <si>
    <t>Insetos Aquáticos</t>
  </si>
  <si>
    <t>Lepidóptera (borboletas e mariposas)</t>
  </si>
  <si>
    <t>Outras ordens (grilos, tesourinhas, louva-deus, gafanhotos)</t>
  </si>
  <si>
    <t>Maria Cleide Mendonça</t>
  </si>
  <si>
    <t>Sonia Fraga</t>
  </si>
  <si>
    <t>Marcela Monne</t>
  </si>
  <si>
    <t>Grabiel Mejdalani</t>
  </si>
  <si>
    <t>Felipe Vivallo</t>
  </si>
  <si>
    <t>Leonardo Gil</t>
  </si>
  <si>
    <t>Sônia Fraga</t>
  </si>
  <si>
    <t>Catia Mello-Patiu</t>
  </si>
  <si>
    <t>número de exemplares tombados e backlog</t>
  </si>
  <si>
    <t>DI</t>
  </si>
  <si>
    <t>Aracnologia</t>
  </si>
  <si>
    <t xml:space="preserve">Adriano Kury </t>
  </si>
  <si>
    <t>Malacologia</t>
  </si>
  <si>
    <t xml:space="preserve">Prof. Alexandre Dias Pimenta </t>
  </si>
  <si>
    <t>Poríferos do Museu Nacional (MNRJ + UFRJPOR)*</t>
  </si>
  <si>
    <t>Eduardo Hajdu &amp; Guilherme Muricy</t>
  </si>
  <si>
    <t>Carcinologia</t>
  </si>
  <si>
    <t xml:space="preserve">Cristiana Serejo &amp; Irene Cardoso </t>
  </si>
  <si>
    <t>Celenterologia</t>
  </si>
  <si>
    <t xml:space="preserve">Clovis B. Castro &amp; Prof Débora O. Pires </t>
  </si>
  <si>
    <t>Echinoderma</t>
  </si>
  <si>
    <t xml:space="preserve">Carlos Renato Ventura </t>
  </si>
  <si>
    <t>Polychaeta</t>
  </si>
  <si>
    <t>Joana Zanol</t>
  </si>
  <si>
    <t>Invertebrados outros</t>
  </si>
  <si>
    <t xml:space="preserve">Guilherme Muricy </t>
  </si>
  <si>
    <t>Ulisses Caramaschi, José P. Pombal Jr., Ronaldo Fernandes e Paulo Passos</t>
  </si>
  <si>
    <t>Marcelo Ribeiro de Britto, Paulo Andreas Buckup e Cristiano Moreira</t>
  </si>
  <si>
    <t>João A. de Oliveira, Marcelo Weksler, Luiz Flamarion B. de Oliveira e Leandro de O. Salles</t>
  </si>
  <si>
    <t>DV</t>
  </si>
  <si>
    <t>exemplares + tecidos + cantos + imagens</t>
  </si>
  <si>
    <t xml:space="preserve"> Anfíbios </t>
  </si>
  <si>
    <t>Répteis</t>
  </si>
  <si>
    <t xml:space="preserve"> Ictiologia </t>
  </si>
  <si>
    <t>exemplares + tecidos</t>
  </si>
  <si>
    <t xml:space="preserve">Marcos André Raposo Ferreira e Dante Martins Teixeira e </t>
  </si>
  <si>
    <t xml:space="preserve">Márcia Couri, Catia Patiu, Valéria Cid Maia </t>
  </si>
  <si>
    <t xml:space="preserve">Mamíferos </t>
  </si>
  <si>
    <t>Ornitologia</t>
  </si>
  <si>
    <t>Coleção de Geologia Econômica (#-E)</t>
  </si>
  <si>
    <t>Prof. Renato Rodriguez Cabral Ramos e Profa. Eliane Guedes</t>
  </si>
  <si>
    <t>Coleção Didática de Rochas Sedimentares (# - RS)</t>
  </si>
  <si>
    <t>Prof. Renato Rodriguez Cabral Ramos</t>
  </si>
  <si>
    <t>Coleção de Paleoinvertebrados (MN #-I)</t>
  </si>
  <si>
    <t>Prof. Antônio Carlos Sequeira Fernandes e Prof. Sandro Marcelo Scheffler</t>
  </si>
  <si>
    <t>Coleção de Paleovertebrados (PV/DGP)</t>
  </si>
  <si>
    <t>Sergio Alex Kugland de Azevedo e Alex Kellner, Luciana Carvalho</t>
  </si>
  <si>
    <t>Mineralogia</t>
  </si>
  <si>
    <t>Profs. Ciro Alexandre Ávila, Fabiano Faulstich</t>
  </si>
  <si>
    <t>Palinologia</t>
  </si>
  <si>
    <t>Prof. Marcelo Carvalho</t>
  </si>
  <si>
    <t>Paleobotânica</t>
  </si>
  <si>
    <t>Prof. Luciana Witovisk</t>
  </si>
  <si>
    <t>Petrografia</t>
  </si>
  <si>
    <t>Prof. Eliane Guedes</t>
  </si>
  <si>
    <t>Meteoritos</t>
  </si>
  <si>
    <t>Prof. Beth Zucolotto</t>
  </si>
  <si>
    <t>Sedimentologia</t>
  </si>
  <si>
    <t>Prof. João Wagner Alencar Castro</t>
  </si>
  <si>
    <t>DGP</t>
  </si>
  <si>
    <t>direção</t>
  </si>
  <si>
    <t>estimativa (tombamento realizado em lotes)</t>
  </si>
  <si>
    <t>exemplares + tecidos (estimativa (tombamento realizado em lotes)</t>
  </si>
  <si>
    <t>exemplares + tecidos + imagens</t>
  </si>
  <si>
    <t>Sheila Vilasboas</t>
  </si>
  <si>
    <t xml:space="preserve">Maria das Graças Freitas Souza Filho </t>
  </si>
  <si>
    <t>Departamento/Setor</t>
  </si>
  <si>
    <t>Marco Antonio</t>
  </si>
  <si>
    <t>Alexander Kellenr</t>
  </si>
  <si>
    <t>Leandra</t>
  </si>
  <si>
    <t>Dulce</t>
  </si>
  <si>
    <t xml:space="preserve">TOTAL (38 coleções departamentos ) + 6 coleções </t>
  </si>
  <si>
    <t>Material afetado no incêndio (N)</t>
  </si>
  <si>
    <t>Material afetado no incêndio (% do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</si>
</sst>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Border="1"/>
    <xf numFmtId="3" fontId="2" fillId="0" borderId="1" xfId="0" applyNumberFormat="1" applyFont="1" applyFill="1" applyBorder="1" applyAlignment="1">
      <alignment horizontal="left" vertical="top" wrapText="1"/>
    </xf>
    <xf numFmtId="0" fontId="3" fillId="0" borderId="1" xfId="0" applyFont="1" applyFill="1" applyBorder="1"/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1" xfId="0" applyBorder="1"/>
    <xf numFmtId="0" fontId="0" fillId="0" borderId="2" xfId="0" applyBorder="1"/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3" fontId="7" fillId="5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/>
    <xf numFmtId="3" fontId="4" fillId="5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/>
    <xf numFmtId="3" fontId="4" fillId="7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left" vertical="center" wrapText="1"/>
    </xf>
    <xf numFmtId="0" fontId="0" fillId="8" borderId="1" xfId="0" applyFill="1" applyBorder="1"/>
    <xf numFmtId="0" fontId="9" fillId="8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7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vertical="center" wrapText="1"/>
    </xf>
    <xf numFmtId="9" fontId="3" fillId="3" borderId="1" xfId="0" applyNumberFormat="1" applyFon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9" fontId="3" fillId="9" borderId="1" xfId="0" applyNumberFormat="1" applyFont="1" applyFill="1" applyBorder="1" applyAlignment="1">
      <alignment horizontal="left" vertical="center" wrapText="1"/>
    </xf>
    <xf numFmtId="3" fontId="3" fillId="9" borderId="1" xfId="0" applyNumberFormat="1" applyFont="1" applyFill="1" applyBorder="1" applyAlignment="1">
      <alignment horizontal="left" vertical="center" wrapText="1"/>
    </xf>
    <xf numFmtId="3" fontId="4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/>
    <xf numFmtId="0" fontId="3" fillId="5" borderId="1" xfId="0" applyFont="1" applyFill="1" applyBorder="1" applyAlignment="1">
      <alignment horizontal="left" vertical="center" wrapText="1"/>
    </xf>
    <xf numFmtId="9" fontId="3" fillId="5" borderId="1" xfId="0" applyNumberFormat="1" applyFont="1" applyFill="1" applyBorder="1" applyAlignment="1">
      <alignment horizontal="left" vertical="center" wrapText="1"/>
    </xf>
    <xf numFmtId="3" fontId="3" fillId="5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9" fontId="3" fillId="2" borderId="1" xfId="0" applyNumberFormat="1" applyFont="1" applyFill="1" applyBorder="1" applyAlignment="1">
      <alignment horizontal="left" vertical="center" wrapText="1"/>
    </xf>
    <xf numFmtId="3" fontId="3" fillId="2" borderId="1" xfId="0" applyNumberFormat="1" applyFont="1" applyFill="1" applyBorder="1" applyAlignment="1">
      <alignment horizontal="left" vertical="center" wrapText="1"/>
    </xf>
    <xf numFmtId="3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left" vertical="center" wrapText="1"/>
    </xf>
    <xf numFmtId="9" fontId="3" fillId="10" borderId="1" xfId="0" applyNumberFormat="1" applyFont="1" applyFill="1" applyBorder="1" applyAlignment="1">
      <alignment horizontal="left" vertical="center" wrapText="1"/>
    </xf>
    <xf numFmtId="3" fontId="3" fillId="10" borderId="1" xfId="0" applyNumberFormat="1" applyFont="1" applyFill="1" applyBorder="1" applyAlignment="1">
      <alignment horizontal="left" vertical="center" wrapText="1"/>
    </xf>
    <xf numFmtId="9" fontId="3" fillId="8" borderId="1" xfId="0" applyNumberFormat="1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3" fontId="3" fillId="8" borderId="1" xfId="0" applyNumberFormat="1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9" fontId="3" fillId="11" borderId="1" xfId="0" applyNumberFormat="1" applyFont="1" applyFill="1" applyBorder="1" applyAlignment="1">
      <alignment horizontal="center" vertical="center" wrapText="1"/>
    </xf>
    <xf numFmtId="3" fontId="3" fillId="11" borderId="1" xfId="0" applyNumberFormat="1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/>
    </xf>
    <xf numFmtId="9" fontId="3" fillId="11" borderId="1" xfId="0" applyNumberFormat="1" applyFont="1" applyFill="1" applyBorder="1" applyAlignment="1">
      <alignment horizontal="left"/>
    </xf>
    <xf numFmtId="9" fontId="3" fillId="11" borderId="1" xfId="0" applyNumberFormat="1" applyFont="1" applyFill="1" applyBorder="1" applyAlignment="1">
      <alignment horizontal="left" wrapText="1"/>
    </xf>
    <xf numFmtId="0" fontId="3" fillId="11" borderId="1" xfId="0" applyFont="1" applyFill="1" applyBorder="1" applyAlignment="1">
      <alignment horizontal="left" vertical="top" wrapText="1"/>
    </xf>
    <xf numFmtId="3" fontId="3" fillId="11" borderId="1" xfId="0" applyNumberFormat="1" applyFont="1" applyFill="1" applyBorder="1" applyAlignment="1">
      <alignment horizontal="left" vertical="top" wrapText="1"/>
    </xf>
    <xf numFmtId="3" fontId="4" fillId="11" borderId="1" xfId="0" applyNumberFormat="1" applyFont="1" applyFill="1" applyBorder="1" applyAlignment="1">
      <alignment horizontal="center" vertical="center" wrapText="1"/>
    </xf>
    <xf numFmtId="0" fontId="0" fillId="11" borderId="1" xfId="0" applyFill="1" applyBorder="1"/>
    <xf numFmtId="0" fontId="4" fillId="11" borderId="1" xfId="0" applyFont="1" applyFill="1" applyBorder="1" applyAlignment="1">
      <alignment horizontal="center" vertical="top" wrapText="1"/>
    </xf>
    <xf numFmtId="3" fontId="4" fillId="11" borderId="1" xfId="0" applyNumberFormat="1" applyFont="1" applyFill="1" applyBorder="1" applyAlignment="1">
      <alignment horizontal="center" vertical="top" wrapText="1"/>
    </xf>
    <xf numFmtId="0" fontId="9" fillId="11" borderId="1" xfId="0" applyFont="1" applyFill="1" applyBorder="1" applyAlignment="1">
      <alignment horizontal="left" vertical="center" wrapText="1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/>
    </xf>
    <xf numFmtId="43" fontId="4" fillId="3" borderId="1" xfId="1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3" fontId="4" fillId="9" borderId="1" xfId="0" applyNumberFormat="1" applyFont="1" applyFill="1" applyBorder="1" applyAlignment="1">
      <alignment horizontal="center" vertical="center"/>
    </xf>
    <xf numFmtId="43" fontId="4" fillId="9" borderId="1" xfId="1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 wrapText="1"/>
    </xf>
    <xf numFmtId="43" fontId="4" fillId="5" borderId="1" xfId="1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wrapText="1"/>
    </xf>
    <xf numFmtId="43" fontId="4" fillId="2" borderId="1" xfId="1" applyFont="1" applyFill="1" applyBorder="1" applyAlignment="1">
      <alignment vertical="center"/>
    </xf>
    <xf numFmtId="0" fontId="8" fillId="13" borderId="1" xfId="0" applyFont="1" applyFill="1" applyBorder="1" applyAlignment="1">
      <alignment horizontal="center" vertical="center"/>
    </xf>
    <xf numFmtId="43" fontId="4" fillId="13" borderId="1" xfId="1" applyFont="1" applyFill="1" applyBorder="1" applyAlignment="1">
      <alignment vertical="center"/>
    </xf>
    <xf numFmtId="0" fontId="4" fillId="13" borderId="1" xfId="0" applyFont="1" applyFill="1" applyBorder="1" applyAlignment="1">
      <alignment horizontal="center" vertical="center"/>
    </xf>
    <xf numFmtId="43" fontId="4" fillId="8" borderId="1" xfId="1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43" fontId="4" fillId="11" borderId="1" xfId="1" applyFont="1" applyFill="1" applyBorder="1" applyAlignment="1">
      <alignment vertical="center"/>
    </xf>
    <xf numFmtId="0" fontId="3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3" fontId="4" fillId="12" borderId="1" xfId="0" applyNumberFormat="1" applyFont="1" applyFill="1" applyBorder="1" applyAlignment="1">
      <alignment horizontal="center" vertical="center"/>
    </xf>
    <xf numFmtId="43" fontId="4" fillId="14" borderId="1" xfId="1" applyFont="1" applyFill="1" applyBorder="1" applyAlignment="1">
      <alignment vertical="center"/>
    </xf>
    <xf numFmtId="43" fontId="0" fillId="0" borderId="0" xfId="0" applyNumberFormat="1"/>
  </cellXfs>
  <cellStyles count="2">
    <cellStyle name="Normal" xfId="0" builtinId="0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3300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4" zoomScale="70" zoomScaleNormal="70" workbookViewId="0">
      <selection activeCell="C7" sqref="C7"/>
    </sheetView>
  </sheetViews>
  <sheetFormatPr defaultRowHeight="15" x14ac:dyDescent="0.25"/>
  <cols>
    <col min="1" max="1" width="25.7109375" customWidth="1"/>
    <col min="2" max="2" width="20.85546875" customWidth="1"/>
    <col min="3" max="3" width="42.7109375" customWidth="1"/>
    <col min="4" max="4" width="36.140625" customWidth="1"/>
    <col min="5" max="5" width="24.85546875" customWidth="1"/>
  </cols>
  <sheetData>
    <row r="1" spans="1:5" ht="31.5" x14ac:dyDescent="0.25">
      <c r="A1" s="1" t="s">
        <v>123</v>
      </c>
      <c r="B1" s="1" t="s">
        <v>0</v>
      </c>
      <c r="C1" s="2" t="s">
        <v>1</v>
      </c>
      <c r="D1" s="1" t="s">
        <v>2</v>
      </c>
      <c r="E1" s="3" t="s">
        <v>3</v>
      </c>
    </row>
    <row r="2" spans="1:5" ht="47.25" x14ac:dyDescent="0.25">
      <c r="A2" s="35" t="s">
        <v>4</v>
      </c>
      <c r="B2" s="35">
        <v>5</v>
      </c>
      <c r="C2" s="36" t="s">
        <v>5</v>
      </c>
      <c r="D2" s="37">
        <v>1099449</v>
      </c>
      <c r="E2" s="36">
        <v>0.5</v>
      </c>
    </row>
    <row r="3" spans="1:5" ht="38.1" customHeight="1" x14ac:dyDescent="0.25">
      <c r="A3" s="38" t="s">
        <v>6</v>
      </c>
      <c r="B3" s="38">
        <v>1</v>
      </c>
      <c r="C3" s="39" t="s">
        <v>7</v>
      </c>
      <c r="D3" s="40">
        <v>507502</v>
      </c>
      <c r="E3" s="39">
        <v>0</v>
      </c>
    </row>
    <row r="4" spans="1:5" ht="136.5" customHeight="1" x14ac:dyDescent="0.25">
      <c r="A4" s="43" t="s">
        <v>8</v>
      </c>
      <c r="B4" s="43">
        <v>9</v>
      </c>
      <c r="C4" s="44" t="s">
        <v>9</v>
      </c>
      <c r="D4" s="45">
        <v>12005000</v>
      </c>
      <c r="E4" s="44" t="s">
        <v>10</v>
      </c>
    </row>
    <row r="5" spans="1:5" ht="91.5" customHeight="1" x14ac:dyDescent="0.25">
      <c r="A5" s="46" t="s">
        <v>11</v>
      </c>
      <c r="B5" s="46">
        <v>8</v>
      </c>
      <c r="C5" s="47" t="s">
        <v>12</v>
      </c>
      <c r="D5" s="48">
        <v>1007752</v>
      </c>
      <c r="E5" s="47">
        <v>0.53</v>
      </c>
    </row>
    <row r="6" spans="1:5" ht="51.6" customHeight="1" x14ac:dyDescent="0.25">
      <c r="A6" s="51" t="s">
        <v>13</v>
      </c>
      <c r="B6" s="51">
        <v>5</v>
      </c>
      <c r="C6" s="52" t="s">
        <v>14</v>
      </c>
      <c r="D6" s="53">
        <v>1268189</v>
      </c>
      <c r="E6" s="52">
        <v>0</v>
      </c>
    </row>
    <row r="7" spans="1:5" ht="105.75" customHeight="1" x14ac:dyDescent="0.25">
      <c r="A7" s="55" t="s">
        <v>15</v>
      </c>
      <c r="B7" s="55">
        <v>10</v>
      </c>
      <c r="C7" s="54" t="s">
        <v>16</v>
      </c>
      <c r="D7" s="56">
        <v>105018</v>
      </c>
      <c r="E7" s="54">
        <v>0.7</v>
      </c>
    </row>
    <row r="8" spans="1:5" ht="31.5" customHeight="1" x14ac:dyDescent="0.25">
      <c r="A8" s="57" t="s">
        <v>17</v>
      </c>
      <c r="B8" s="57">
        <v>1</v>
      </c>
      <c r="C8" s="58"/>
      <c r="D8" s="59">
        <v>3890</v>
      </c>
      <c r="E8" s="60" t="s">
        <v>18</v>
      </c>
    </row>
    <row r="9" spans="1:5" ht="32.450000000000003" customHeight="1" x14ac:dyDescent="0.25">
      <c r="A9" s="57" t="s">
        <v>19</v>
      </c>
      <c r="B9" s="57">
        <v>1</v>
      </c>
      <c r="C9" s="58"/>
      <c r="D9" s="59">
        <v>3500000</v>
      </c>
      <c r="E9" s="61">
        <v>1</v>
      </c>
    </row>
    <row r="10" spans="1:5" ht="29.45" customHeight="1" x14ac:dyDescent="0.25">
      <c r="A10" s="57" t="s">
        <v>20</v>
      </c>
      <c r="B10" s="57">
        <v>1</v>
      </c>
      <c r="C10" s="58"/>
      <c r="D10" s="59">
        <v>5018</v>
      </c>
      <c r="E10" s="62">
        <v>1</v>
      </c>
    </row>
    <row r="11" spans="1:5" ht="33.950000000000003" customHeight="1" x14ac:dyDescent="0.25">
      <c r="A11" s="63" t="s">
        <v>21</v>
      </c>
      <c r="B11" s="63">
        <v>1</v>
      </c>
      <c r="C11" s="58"/>
      <c r="D11" s="63">
        <v>342</v>
      </c>
      <c r="E11" s="61">
        <v>1</v>
      </c>
    </row>
    <row r="12" spans="1:5" ht="27.95" customHeight="1" x14ac:dyDescent="0.25">
      <c r="A12" s="63" t="s">
        <v>22</v>
      </c>
      <c r="B12" s="63">
        <v>1</v>
      </c>
      <c r="C12" s="58"/>
      <c r="D12" s="64">
        <v>486603</v>
      </c>
      <c r="E12" s="61">
        <v>0</v>
      </c>
    </row>
    <row r="13" spans="1:5" ht="29.45" customHeight="1" x14ac:dyDescent="0.25">
      <c r="A13" s="63" t="s">
        <v>23</v>
      </c>
      <c r="B13" s="63">
        <v>1</v>
      </c>
      <c r="C13" s="58"/>
      <c r="D13" s="64">
        <v>37132</v>
      </c>
      <c r="E13" s="61">
        <v>1</v>
      </c>
    </row>
    <row r="14" spans="1:5" ht="15.75" x14ac:dyDescent="0.25">
      <c r="A14" s="4" t="s">
        <v>24</v>
      </c>
      <c r="B14" s="5"/>
      <c r="C14" s="4" t="s">
        <v>25</v>
      </c>
      <c r="D14" s="6">
        <f>SUM(D2:D13)</f>
        <v>20025895</v>
      </c>
      <c r="E14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19" zoomScale="60" zoomScaleNormal="60" workbookViewId="0">
      <selection activeCell="H9" sqref="H9"/>
    </sheetView>
  </sheetViews>
  <sheetFormatPr defaultRowHeight="18.75" x14ac:dyDescent="0.3"/>
  <cols>
    <col min="1" max="1" width="13" style="11" customWidth="1"/>
    <col min="2" max="2" width="59.42578125" customWidth="1"/>
    <col min="3" max="3" width="33.7109375" customWidth="1"/>
    <col min="4" max="4" width="26.42578125" style="11" customWidth="1"/>
    <col min="5" max="5" width="54.42578125" style="11" customWidth="1"/>
    <col min="6" max="6" width="25.28515625" style="10" customWidth="1"/>
    <col min="7" max="7" width="36.140625" style="72" customWidth="1"/>
    <col min="8" max="8" width="22" customWidth="1"/>
  </cols>
  <sheetData>
    <row r="1" spans="1:9" ht="69.599999999999994" customHeight="1" x14ac:dyDescent="0.3">
      <c r="A1" s="8"/>
      <c r="B1" s="9" t="s">
        <v>26</v>
      </c>
      <c r="C1" s="9" t="s">
        <v>27</v>
      </c>
      <c r="D1" s="9" t="s">
        <v>65</v>
      </c>
      <c r="E1" s="9" t="s">
        <v>28</v>
      </c>
      <c r="F1" s="75" t="s">
        <v>129</v>
      </c>
      <c r="G1" s="9" t="s">
        <v>130</v>
      </c>
    </row>
    <row r="2" spans="1:9" ht="78" customHeight="1" x14ac:dyDescent="0.25">
      <c r="A2" s="13" t="s">
        <v>35</v>
      </c>
      <c r="B2" s="15" t="s">
        <v>29</v>
      </c>
      <c r="C2" s="15" t="s">
        <v>30</v>
      </c>
      <c r="D2" s="14">
        <v>510674</v>
      </c>
      <c r="E2" s="16" t="s">
        <v>31</v>
      </c>
      <c r="F2" s="76">
        <v>153202</v>
      </c>
      <c r="G2" s="77">
        <f>PRODUCT(F2,100)/20025895</f>
        <v>0.76501949101400957</v>
      </c>
      <c r="H2">
        <f>(F2*100)/D2</f>
        <v>29.999960836071544</v>
      </c>
    </row>
    <row r="3" spans="1:9" ht="90.95" customHeight="1" x14ac:dyDescent="0.25">
      <c r="A3" s="13" t="s">
        <v>35</v>
      </c>
      <c r="B3" s="15" t="s">
        <v>32</v>
      </c>
      <c r="C3" s="15" t="s">
        <v>33</v>
      </c>
      <c r="D3" s="14">
        <v>528187</v>
      </c>
      <c r="E3" s="17" t="s">
        <v>34</v>
      </c>
      <c r="F3" s="76">
        <v>528187</v>
      </c>
      <c r="G3" s="77">
        <f>PRODUCT(F3,100)/20025895</f>
        <v>2.6375200708882174</v>
      </c>
      <c r="H3">
        <f t="shared" ref="H3:H46" si="0">(F3*100)/D3</f>
        <v>100</v>
      </c>
    </row>
    <row r="4" spans="1:9" ht="74.099999999999994" customHeight="1" x14ac:dyDescent="0.25">
      <c r="A4" s="15" t="s">
        <v>35</v>
      </c>
      <c r="B4" s="15" t="s">
        <v>44</v>
      </c>
      <c r="C4" s="15" t="s">
        <v>38</v>
      </c>
      <c r="D4" s="14">
        <v>3000</v>
      </c>
      <c r="E4" s="17"/>
      <c r="F4" s="76">
        <v>3000</v>
      </c>
      <c r="G4" s="77">
        <f t="shared" ref="G4:G46" si="1">PRODUCT(F4,100)/20025895</f>
        <v>1.4980603863148189E-2</v>
      </c>
      <c r="H4">
        <f t="shared" si="0"/>
        <v>100</v>
      </c>
    </row>
    <row r="5" spans="1:9" ht="83.45" customHeight="1" x14ac:dyDescent="0.25">
      <c r="A5" s="15" t="s">
        <v>35</v>
      </c>
      <c r="B5" s="15" t="s">
        <v>46</v>
      </c>
      <c r="C5" s="15" t="s">
        <v>39</v>
      </c>
      <c r="D5" s="14">
        <v>41495</v>
      </c>
      <c r="E5" s="17" t="s">
        <v>45</v>
      </c>
      <c r="F5" s="76">
        <v>41495</v>
      </c>
      <c r="G5" s="77">
        <f t="shared" si="1"/>
        <v>0.20720671910044469</v>
      </c>
      <c r="H5">
        <f t="shared" si="0"/>
        <v>100</v>
      </c>
    </row>
    <row r="6" spans="1:9" ht="74.099999999999994" customHeight="1" x14ac:dyDescent="0.25">
      <c r="A6" s="15" t="s">
        <v>35</v>
      </c>
      <c r="B6" s="13" t="s">
        <v>42</v>
      </c>
      <c r="C6" s="15" t="s">
        <v>40</v>
      </c>
      <c r="D6" s="14">
        <v>16093</v>
      </c>
      <c r="E6" s="16" t="s">
        <v>43</v>
      </c>
      <c r="F6" s="76">
        <v>16093</v>
      </c>
      <c r="G6" s="77">
        <f t="shared" si="1"/>
        <v>8.036095265654794E-2</v>
      </c>
      <c r="H6">
        <f t="shared" si="0"/>
        <v>100</v>
      </c>
      <c r="I6" s="97">
        <f>SUM(G2:G6)</f>
        <v>3.7050878375223681</v>
      </c>
    </row>
    <row r="7" spans="1:9" ht="47.1" customHeight="1" x14ac:dyDescent="0.3">
      <c r="A7" s="18" t="s">
        <v>41</v>
      </c>
      <c r="B7" s="78" t="s">
        <v>36</v>
      </c>
      <c r="C7" s="78" t="s">
        <v>37</v>
      </c>
      <c r="D7" s="41">
        <v>507502</v>
      </c>
      <c r="E7" s="42"/>
      <c r="F7" s="79">
        <v>0</v>
      </c>
      <c r="G7" s="80">
        <f t="shared" si="1"/>
        <v>0</v>
      </c>
      <c r="H7">
        <f t="shared" si="0"/>
        <v>0</v>
      </c>
    </row>
    <row r="8" spans="1:9" ht="54.6" customHeight="1" x14ac:dyDescent="0.25">
      <c r="A8" s="19" t="s">
        <v>47</v>
      </c>
      <c r="B8" s="19" t="s">
        <v>48</v>
      </c>
      <c r="C8" s="81" t="s">
        <v>57</v>
      </c>
      <c r="D8" s="20">
        <v>6000000</v>
      </c>
      <c r="E8" s="21"/>
      <c r="F8" s="20">
        <v>6000000</v>
      </c>
      <c r="G8" s="82">
        <f t="shared" si="1"/>
        <v>29.961207726296379</v>
      </c>
      <c r="H8">
        <f>(F8*100)/D8</f>
        <v>100</v>
      </c>
    </row>
    <row r="9" spans="1:9" ht="44.45" customHeight="1" x14ac:dyDescent="0.25">
      <c r="A9" s="19" t="s">
        <v>47</v>
      </c>
      <c r="B9" s="19" t="s">
        <v>49</v>
      </c>
      <c r="C9" s="81" t="s">
        <v>58</v>
      </c>
      <c r="D9" s="20">
        <v>25000</v>
      </c>
      <c r="E9" s="21"/>
      <c r="F9" s="20">
        <v>25000</v>
      </c>
      <c r="G9" s="82">
        <f t="shared" si="1"/>
        <v>0.12483836552623491</v>
      </c>
      <c r="H9">
        <f t="shared" si="0"/>
        <v>100</v>
      </c>
    </row>
    <row r="10" spans="1:9" ht="42" customHeight="1" x14ac:dyDescent="0.25">
      <c r="A10" s="19" t="s">
        <v>47</v>
      </c>
      <c r="B10" s="19" t="s">
        <v>50</v>
      </c>
      <c r="C10" s="81" t="s">
        <v>59</v>
      </c>
      <c r="D10" s="20">
        <v>3400000</v>
      </c>
      <c r="E10" s="21"/>
      <c r="F10" s="20">
        <v>3400000</v>
      </c>
      <c r="G10" s="82">
        <f t="shared" si="1"/>
        <v>16.978017711567947</v>
      </c>
      <c r="H10">
        <f t="shared" si="0"/>
        <v>100</v>
      </c>
    </row>
    <row r="11" spans="1:9" ht="46.5" customHeight="1" x14ac:dyDescent="0.25">
      <c r="A11" s="19" t="s">
        <v>47</v>
      </c>
      <c r="B11" s="19" t="s">
        <v>51</v>
      </c>
      <c r="C11" s="81" t="s">
        <v>93</v>
      </c>
      <c r="D11" s="20">
        <v>550000</v>
      </c>
      <c r="E11" s="21"/>
      <c r="F11" s="20">
        <v>508000</v>
      </c>
      <c r="G11" s="82">
        <f t="shared" si="1"/>
        <v>2.5367155874930933</v>
      </c>
      <c r="H11">
        <f t="shared" si="0"/>
        <v>92.36363636363636</v>
      </c>
    </row>
    <row r="12" spans="1:9" ht="37.5" customHeight="1" x14ac:dyDescent="0.25">
      <c r="A12" s="19" t="s">
        <v>47</v>
      </c>
      <c r="B12" s="19" t="s">
        <v>52</v>
      </c>
      <c r="C12" s="81" t="s">
        <v>60</v>
      </c>
      <c r="D12" s="20">
        <v>160000</v>
      </c>
      <c r="E12" s="21"/>
      <c r="F12" s="20">
        <v>160000</v>
      </c>
      <c r="G12" s="82">
        <f t="shared" si="1"/>
        <v>0.79896553936790338</v>
      </c>
      <c r="H12">
        <f t="shared" si="0"/>
        <v>100</v>
      </c>
    </row>
    <row r="13" spans="1:9" ht="42" customHeight="1" x14ac:dyDescent="0.25">
      <c r="A13" s="19" t="s">
        <v>47</v>
      </c>
      <c r="B13" s="19" t="s">
        <v>53</v>
      </c>
      <c r="C13" s="81" t="s">
        <v>61</v>
      </c>
      <c r="D13" s="20">
        <v>200000</v>
      </c>
      <c r="E13" s="21"/>
      <c r="F13" s="20">
        <v>200000</v>
      </c>
      <c r="G13" s="82">
        <f t="shared" si="1"/>
        <v>0.99870692420987928</v>
      </c>
      <c r="H13">
        <f t="shared" si="0"/>
        <v>100</v>
      </c>
    </row>
    <row r="14" spans="1:9" ht="44.45" customHeight="1" x14ac:dyDescent="0.25">
      <c r="A14" s="19" t="s">
        <v>47</v>
      </c>
      <c r="B14" s="83" t="s">
        <v>54</v>
      </c>
      <c r="C14" s="81" t="s">
        <v>62</v>
      </c>
      <c r="D14" s="22">
        <v>1300000</v>
      </c>
      <c r="E14" s="21"/>
      <c r="F14" s="22">
        <v>1300000</v>
      </c>
      <c r="G14" s="82">
        <f t="shared" si="1"/>
        <v>6.4915950073642152</v>
      </c>
      <c r="H14">
        <f t="shared" si="0"/>
        <v>100</v>
      </c>
    </row>
    <row r="15" spans="1:9" ht="39.6" customHeight="1" x14ac:dyDescent="0.25">
      <c r="A15" s="19" t="s">
        <v>47</v>
      </c>
      <c r="B15" s="83" t="s">
        <v>55</v>
      </c>
      <c r="C15" s="84" t="s">
        <v>63</v>
      </c>
      <c r="D15" s="22">
        <v>250000</v>
      </c>
      <c r="E15" s="21"/>
      <c r="F15" s="22">
        <v>250000</v>
      </c>
      <c r="G15" s="82">
        <f t="shared" si="1"/>
        <v>1.2483836552623491</v>
      </c>
      <c r="H15">
        <f t="shared" si="0"/>
        <v>100</v>
      </c>
    </row>
    <row r="16" spans="1:9" ht="50.1" customHeight="1" x14ac:dyDescent="0.25">
      <c r="A16" s="19" t="s">
        <v>47</v>
      </c>
      <c r="B16" s="19" t="s">
        <v>56</v>
      </c>
      <c r="C16" s="81" t="s">
        <v>64</v>
      </c>
      <c r="D16" s="22">
        <v>120000</v>
      </c>
      <c r="E16" s="21"/>
      <c r="F16" s="22">
        <v>120000</v>
      </c>
      <c r="G16" s="82">
        <f t="shared" si="1"/>
        <v>0.59922415452592759</v>
      </c>
      <c r="H16">
        <f t="shared" si="0"/>
        <v>100</v>
      </c>
      <c r="I16" s="97">
        <f>SUM(G8:G16)</f>
        <v>59.737654671613932</v>
      </c>
    </row>
    <row r="17" spans="1:9" ht="33.6" customHeight="1" x14ac:dyDescent="0.3">
      <c r="A17" s="23" t="s">
        <v>66</v>
      </c>
      <c r="B17" s="85" t="s">
        <v>67</v>
      </c>
      <c r="C17" s="85" t="s">
        <v>68</v>
      </c>
      <c r="D17" s="49">
        <v>290000</v>
      </c>
      <c r="E17" s="50" t="s">
        <v>118</v>
      </c>
      <c r="F17" s="73">
        <v>285500</v>
      </c>
      <c r="G17" s="86">
        <f t="shared" si="1"/>
        <v>1.4256541343096027</v>
      </c>
      <c r="H17">
        <f t="shared" si="0"/>
        <v>98.448275862068968</v>
      </c>
    </row>
    <row r="18" spans="1:9" ht="35.450000000000003" customHeight="1" x14ac:dyDescent="0.3">
      <c r="A18" s="23" t="s">
        <v>66</v>
      </c>
      <c r="B18" s="85" t="s">
        <v>69</v>
      </c>
      <c r="C18" s="85" t="s">
        <v>70</v>
      </c>
      <c r="D18" s="49">
        <v>184612</v>
      </c>
      <c r="E18" s="50" t="s">
        <v>118</v>
      </c>
      <c r="F18" s="73">
        <v>176971</v>
      </c>
      <c r="G18" s="86">
        <f t="shared" si="1"/>
        <v>0.88371081542173269</v>
      </c>
      <c r="H18">
        <f t="shared" si="0"/>
        <v>95.861049119233854</v>
      </c>
    </row>
    <row r="19" spans="1:9" ht="45.95" customHeight="1" x14ac:dyDescent="0.3">
      <c r="A19" s="23" t="s">
        <v>66</v>
      </c>
      <c r="B19" s="85" t="s">
        <v>71</v>
      </c>
      <c r="C19" s="85" t="s">
        <v>72</v>
      </c>
      <c r="D19" s="49">
        <v>27201</v>
      </c>
      <c r="E19" s="50" t="s">
        <v>118</v>
      </c>
      <c r="F19" s="74">
        <v>21</v>
      </c>
      <c r="G19" s="86">
        <f t="shared" si="1"/>
        <v>1.0486422704203733E-4</v>
      </c>
      <c r="H19">
        <f t="shared" si="0"/>
        <v>7.7203044005735078E-2</v>
      </c>
    </row>
    <row r="20" spans="1:9" ht="42" customHeight="1" x14ac:dyDescent="0.3">
      <c r="A20" s="23" t="s">
        <v>66</v>
      </c>
      <c r="B20" s="85" t="s">
        <v>73</v>
      </c>
      <c r="C20" s="85" t="s">
        <v>74</v>
      </c>
      <c r="D20" s="49">
        <v>370000</v>
      </c>
      <c r="E20" s="50" t="s">
        <v>118</v>
      </c>
      <c r="F20" s="73">
        <v>115000</v>
      </c>
      <c r="G20" s="86">
        <f t="shared" si="1"/>
        <v>0.57425648142068053</v>
      </c>
      <c r="H20">
        <f t="shared" si="0"/>
        <v>31.081081081081081</v>
      </c>
    </row>
    <row r="21" spans="1:9" ht="42" customHeight="1" x14ac:dyDescent="0.3">
      <c r="A21" s="23" t="s">
        <v>66</v>
      </c>
      <c r="B21" s="85" t="s">
        <v>75</v>
      </c>
      <c r="C21" s="85" t="s">
        <v>76</v>
      </c>
      <c r="D21" s="49">
        <v>48963</v>
      </c>
      <c r="E21" s="50" t="s">
        <v>118</v>
      </c>
      <c r="F21" s="73">
        <v>0</v>
      </c>
      <c r="G21" s="86">
        <f t="shared" si="1"/>
        <v>0</v>
      </c>
      <c r="H21">
        <f t="shared" si="0"/>
        <v>0</v>
      </c>
    </row>
    <row r="22" spans="1:9" ht="41.1" customHeight="1" x14ac:dyDescent="0.3">
      <c r="A22" s="23" t="s">
        <v>66</v>
      </c>
      <c r="B22" s="85" t="s">
        <v>77</v>
      </c>
      <c r="C22" s="85" t="s">
        <v>78</v>
      </c>
      <c r="D22" s="49">
        <v>44150</v>
      </c>
      <c r="E22" s="50" t="s">
        <v>118</v>
      </c>
      <c r="F22" s="73">
        <v>150</v>
      </c>
      <c r="G22" s="86">
        <f t="shared" si="1"/>
        <v>7.4903019315740948E-4</v>
      </c>
      <c r="H22">
        <f t="shared" si="0"/>
        <v>0.33975084937712347</v>
      </c>
    </row>
    <row r="23" spans="1:9" ht="53.1" customHeight="1" x14ac:dyDescent="0.3">
      <c r="A23" s="23" t="s">
        <v>66</v>
      </c>
      <c r="B23" s="85" t="s">
        <v>79</v>
      </c>
      <c r="C23" s="85" t="s">
        <v>80</v>
      </c>
      <c r="D23" s="49">
        <v>39524</v>
      </c>
      <c r="E23" s="50" t="s">
        <v>118</v>
      </c>
      <c r="F23" s="73">
        <v>0</v>
      </c>
      <c r="G23" s="86">
        <f t="shared" si="1"/>
        <v>0</v>
      </c>
      <c r="H23">
        <f t="shared" si="0"/>
        <v>0</v>
      </c>
    </row>
    <row r="24" spans="1:9" ht="48" customHeight="1" x14ac:dyDescent="0.3">
      <c r="A24" s="23" t="s">
        <v>66</v>
      </c>
      <c r="B24" s="85" t="s">
        <v>81</v>
      </c>
      <c r="C24" s="85" t="s">
        <v>82</v>
      </c>
      <c r="D24" s="49">
        <v>3302</v>
      </c>
      <c r="E24" s="50" t="s">
        <v>118</v>
      </c>
      <c r="F24" s="73">
        <v>0</v>
      </c>
      <c r="G24" s="86">
        <f t="shared" si="1"/>
        <v>0</v>
      </c>
      <c r="H24">
        <f t="shared" si="0"/>
        <v>0</v>
      </c>
      <c r="I24" s="97">
        <f>SUM(G17:G24)</f>
        <v>2.8844753255722155</v>
      </c>
    </row>
    <row r="25" spans="1:9" ht="61.5" customHeight="1" x14ac:dyDescent="0.3">
      <c r="A25" s="24" t="s">
        <v>86</v>
      </c>
      <c r="B25" s="24" t="s">
        <v>88</v>
      </c>
      <c r="C25" s="24" t="s">
        <v>83</v>
      </c>
      <c r="D25" s="25">
        <v>105247</v>
      </c>
      <c r="E25" s="26" t="s">
        <v>87</v>
      </c>
      <c r="F25" s="87">
        <v>110</v>
      </c>
      <c r="G25" s="88">
        <f t="shared" si="1"/>
        <v>5.4928880831543357E-4</v>
      </c>
      <c r="H25">
        <f t="shared" si="0"/>
        <v>0.10451604321263314</v>
      </c>
    </row>
    <row r="26" spans="1:9" ht="63" customHeight="1" x14ac:dyDescent="0.3">
      <c r="A26" s="24" t="s">
        <v>86</v>
      </c>
      <c r="B26" s="24" t="s">
        <v>89</v>
      </c>
      <c r="C26" s="24" t="s">
        <v>83</v>
      </c>
      <c r="D26" s="25">
        <v>37352</v>
      </c>
      <c r="E26" s="26" t="s">
        <v>120</v>
      </c>
      <c r="F26" s="87">
        <v>0</v>
      </c>
      <c r="G26" s="88">
        <f t="shared" si="1"/>
        <v>0</v>
      </c>
      <c r="H26">
        <f t="shared" si="0"/>
        <v>0</v>
      </c>
    </row>
    <row r="27" spans="1:9" ht="66" customHeight="1" x14ac:dyDescent="0.3">
      <c r="A27" s="24" t="s">
        <v>86</v>
      </c>
      <c r="B27" s="24" t="s">
        <v>90</v>
      </c>
      <c r="C27" s="24" t="s">
        <v>84</v>
      </c>
      <c r="D27" s="27">
        <v>936978</v>
      </c>
      <c r="E27" s="34" t="s">
        <v>119</v>
      </c>
      <c r="F27" s="89">
        <v>0</v>
      </c>
      <c r="G27" s="88">
        <f t="shared" si="1"/>
        <v>0</v>
      </c>
      <c r="H27">
        <f t="shared" si="0"/>
        <v>0</v>
      </c>
    </row>
    <row r="28" spans="1:9" ht="66" customHeight="1" x14ac:dyDescent="0.3">
      <c r="A28" s="24" t="s">
        <v>86</v>
      </c>
      <c r="B28" s="24" t="s">
        <v>94</v>
      </c>
      <c r="C28" s="24" t="s">
        <v>85</v>
      </c>
      <c r="D28" s="27">
        <v>113612</v>
      </c>
      <c r="E28" s="26" t="s">
        <v>91</v>
      </c>
      <c r="F28" s="87">
        <v>466</v>
      </c>
      <c r="G28" s="88">
        <f t="shared" si="1"/>
        <v>2.3269871334090186E-3</v>
      </c>
      <c r="H28">
        <f t="shared" si="0"/>
        <v>0.41016794000633738</v>
      </c>
    </row>
    <row r="29" spans="1:9" ht="66" customHeight="1" x14ac:dyDescent="0.3">
      <c r="A29" s="24" t="s">
        <v>86</v>
      </c>
      <c r="B29" s="24" t="s">
        <v>95</v>
      </c>
      <c r="C29" s="24" t="s">
        <v>92</v>
      </c>
      <c r="D29" s="27">
        <v>75000</v>
      </c>
      <c r="E29" s="26" t="s">
        <v>91</v>
      </c>
      <c r="F29" s="87">
        <v>53</v>
      </c>
      <c r="G29" s="88">
        <f t="shared" si="1"/>
        <v>2.6465733491561798E-4</v>
      </c>
      <c r="H29">
        <f t="shared" si="0"/>
        <v>7.0666666666666669E-2</v>
      </c>
      <c r="I29" s="97">
        <f>SUM(G25:G29)</f>
        <v>3.1409332766400701E-3</v>
      </c>
    </row>
    <row r="30" spans="1:9" ht="45.95" customHeight="1" x14ac:dyDescent="0.25">
      <c r="A30" s="28" t="s">
        <v>116</v>
      </c>
      <c r="B30" s="29" t="s">
        <v>96</v>
      </c>
      <c r="C30" s="32" t="s">
        <v>97</v>
      </c>
      <c r="D30" s="28">
        <v>1200</v>
      </c>
      <c r="E30" s="31"/>
      <c r="F30" s="28">
        <v>1200</v>
      </c>
      <c r="G30" s="90">
        <f t="shared" si="1"/>
        <v>5.9922415452592758E-3</v>
      </c>
      <c r="H30">
        <f t="shared" si="0"/>
        <v>100</v>
      </c>
    </row>
    <row r="31" spans="1:9" ht="62.1" customHeight="1" x14ac:dyDescent="0.25">
      <c r="A31" s="28" t="s">
        <v>116</v>
      </c>
      <c r="B31" s="29" t="s">
        <v>98</v>
      </c>
      <c r="C31" s="30" t="s">
        <v>99</v>
      </c>
      <c r="D31" s="28">
        <v>629</v>
      </c>
      <c r="E31" s="31"/>
      <c r="F31" s="28">
        <v>629</v>
      </c>
      <c r="G31" s="90">
        <f t="shared" si="1"/>
        <v>3.1409332766400701E-3</v>
      </c>
      <c r="H31">
        <f t="shared" si="0"/>
        <v>100</v>
      </c>
    </row>
    <row r="32" spans="1:9" ht="56.25" x14ac:dyDescent="0.25">
      <c r="A32" s="28" t="s">
        <v>116</v>
      </c>
      <c r="B32" s="29" t="s">
        <v>100</v>
      </c>
      <c r="C32" s="30" t="s">
        <v>101</v>
      </c>
      <c r="D32" s="28">
        <v>63000</v>
      </c>
      <c r="E32" s="31"/>
      <c r="F32" s="28">
        <v>63000</v>
      </c>
      <c r="G32" s="90">
        <f t="shared" si="1"/>
        <v>0.31459268112611194</v>
      </c>
      <c r="H32">
        <f t="shared" si="0"/>
        <v>100</v>
      </c>
    </row>
    <row r="33" spans="1:9" ht="56.25" x14ac:dyDescent="0.25">
      <c r="A33" s="28" t="s">
        <v>116</v>
      </c>
      <c r="B33" s="30" t="s">
        <v>102</v>
      </c>
      <c r="C33" s="30" t="s">
        <v>103</v>
      </c>
      <c r="D33" s="28">
        <v>12530</v>
      </c>
      <c r="E33" s="31"/>
      <c r="F33" s="28">
        <v>12530</v>
      </c>
      <c r="G33" s="90">
        <f t="shared" si="1"/>
        <v>6.2568988801748937E-2</v>
      </c>
      <c r="H33">
        <f t="shared" si="0"/>
        <v>100</v>
      </c>
    </row>
    <row r="34" spans="1:9" ht="37.5" x14ac:dyDescent="0.25">
      <c r="A34" s="28" t="s">
        <v>116</v>
      </c>
      <c r="B34" s="29" t="s">
        <v>104</v>
      </c>
      <c r="C34" s="30" t="s">
        <v>105</v>
      </c>
      <c r="D34" s="28">
        <v>9300</v>
      </c>
      <c r="E34" s="31"/>
      <c r="F34" s="28">
        <v>9300</v>
      </c>
      <c r="G34" s="90">
        <f t="shared" si="1"/>
        <v>4.6439871975759384E-2</v>
      </c>
      <c r="H34">
        <f t="shared" si="0"/>
        <v>100</v>
      </c>
    </row>
    <row r="35" spans="1:9" ht="35.1" customHeight="1" x14ac:dyDescent="0.25">
      <c r="A35" s="28" t="s">
        <v>116</v>
      </c>
      <c r="B35" s="29" t="s">
        <v>106</v>
      </c>
      <c r="C35" s="30" t="s">
        <v>107</v>
      </c>
      <c r="D35" s="28">
        <v>2307</v>
      </c>
      <c r="E35" s="31"/>
      <c r="F35" s="28">
        <v>2307</v>
      </c>
      <c r="G35" s="90">
        <f t="shared" si="1"/>
        <v>1.1520084370760957E-2</v>
      </c>
      <c r="H35">
        <f t="shared" si="0"/>
        <v>100</v>
      </c>
    </row>
    <row r="36" spans="1:9" ht="30" customHeight="1" x14ac:dyDescent="0.25">
      <c r="A36" s="28" t="s">
        <v>116</v>
      </c>
      <c r="B36" s="29" t="s">
        <v>108</v>
      </c>
      <c r="C36" s="30" t="s">
        <v>109</v>
      </c>
      <c r="D36" s="28">
        <v>8083</v>
      </c>
      <c r="E36" s="31"/>
      <c r="F36" s="28">
        <v>8083</v>
      </c>
      <c r="G36" s="90">
        <f t="shared" si="1"/>
        <v>4.0362740341942267E-2</v>
      </c>
      <c r="H36">
        <f t="shared" si="0"/>
        <v>100</v>
      </c>
    </row>
    <row r="37" spans="1:9" ht="32.1" customHeight="1" x14ac:dyDescent="0.25">
      <c r="A37" s="28" t="s">
        <v>116</v>
      </c>
      <c r="B37" s="29" t="s">
        <v>110</v>
      </c>
      <c r="C37" s="30" t="s">
        <v>111</v>
      </c>
      <c r="D37" s="28">
        <v>6249</v>
      </c>
      <c r="E37" s="31"/>
      <c r="F37" s="28">
        <v>6249</v>
      </c>
      <c r="G37" s="90">
        <f t="shared" si="1"/>
        <v>3.1204597846937677E-2</v>
      </c>
      <c r="H37">
        <f t="shared" si="0"/>
        <v>100</v>
      </c>
    </row>
    <row r="38" spans="1:9" ht="30.95" customHeight="1" x14ac:dyDescent="0.25">
      <c r="A38" s="28" t="s">
        <v>116</v>
      </c>
      <c r="B38" s="29" t="s">
        <v>112</v>
      </c>
      <c r="C38" s="30" t="s">
        <v>113</v>
      </c>
      <c r="D38" s="28">
        <v>700</v>
      </c>
      <c r="E38" s="31"/>
      <c r="F38" s="28">
        <v>700</v>
      </c>
      <c r="G38" s="90">
        <f t="shared" si="1"/>
        <v>3.4954742347345774E-3</v>
      </c>
      <c r="H38">
        <f t="shared" si="0"/>
        <v>100</v>
      </c>
    </row>
    <row r="39" spans="1:9" ht="37.5" x14ac:dyDescent="0.25">
      <c r="A39" s="28" t="s">
        <v>116</v>
      </c>
      <c r="B39" s="29" t="s">
        <v>114</v>
      </c>
      <c r="C39" s="30" t="s">
        <v>115</v>
      </c>
      <c r="D39" s="28">
        <v>1020</v>
      </c>
      <c r="E39" s="31"/>
      <c r="F39" s="28">
        <v>1020</v>
      </c>
      <c r="G39" s="90">
        <f t="shared" si="1"/>
        <v>5.0934053134703838E-3</v>
      </c>
      <c r="H39">
        <f t="shared" si="0"/>
        <v>100</v>
      </c>
      <c r="I39" s="97">
        <f>SUM(G30:G39)</f>
        <v>0.52441101883336549</v>
      </c>
    </row>
    <row r="40" spans="1:9" ht="43.5" customHeight="1" x14ac:dyDescent="0.25">
      <c r="A40" s="33" t="s">
        <v>117</v>
      </c>
      <c r="B40" s="57" t="s">
        <v>17</v>
      </c>
      <c r="C40" s="69" t="s">
        <v>121</v>
      </c>
      <c r="D40" s="65">
        <v>3890</v>
      </c>
      <c r="E40" s="66"/>
      <c r="F40" s="91">
        <v>2416</v>
      </c>
      <c r="G40" s="92">
        <f t="shared" si="1"/>
        <v>1.2064379644455342E-2</v>
      </c>
      <c r="H40">
        <f t="shared" si="0"/>
        <v>62.10796915167095</v>
      </c>
    </row>
    <row r="41" spans="1:9" ht="47.1" customHeight="1" x14ac:dyDescent="0.25">
      <c r="A41" s="33" t="s">
        <v>117</v>
      </c>
      <c r="B41" s="57" t="s">
        <v>19</v>
      </c>
      <c r="C41" s="69" t="s">
        <v>122</v>
      </c>
      <c r="D41" s="65">
        <v>3500000</v>
      </c>
      <c r="E41" s="66"/>
      <c r="F41" s="65">
        <v>3500000</v>
      </c>
      <c r="G41" s="92">
        <f t="shared" si="1"/>
        <v>17.477371173672886</v>
      </c>
      <c r="H41">
        <f t="shared" si="0"/>
        <v>100</v>
      </c>
    </row>
    <row r="42" spans="1:9" ht="44.45" customHeight="1" x14ac:dyDescent="0.3">
      <c r="A42" s="33" t="s">
        <v>117</v>
      </c>
      <c r="B42" s="57" t="s">
        <v>20</v>
      </c>
      <c r="C42" s="70" t="s">
        <v>124</v>
      </c>
      <c r="D42" s="65">
        <v>5018</v>
      </c>
      <c r="E42" s="66"/>
      <c r="F42" s="65">
        <v>5018</v>
      </c>
      <c r="G42" s="92">
        <f t="shared" si="1"/>
        <v>2.505755672842587E-2</v>
      </c>
      <c r="H42">
        <f t="shared" si="0"/>
        <v>100</v>
      </c>
    </row>
    <row r="43" spans="1:9" ht="38.1" customHeight="1" x14ac:dyDescent="0.3">
      <c r="A43" s="33" t="s">
        <v>117</v>
      </c>
      <c r="B43" s="63" t="s">
        <v>21</v>
      </c>
      <c r="C43" s="70" t="s">
        <v>125</v>
      </c>
      <c r="D43" s="67">
        <v>342</v>
      </c>
      <c r="E43" s="66"/>
      <c r="F43" s="71">
        <v>342</v>
      </c>
      <c r="G43" s="92">
        <f t="shared" si="1"/>
        <v>1.7077888403988935E-3</v>
      </c>
      <c r="H43">
        <f t="shared" si="0"/>
        <v>100</v>
      </c>
    </row>
    <row r="44" spans="1:9" ht="27.95" customHeight="1" x14ac:dyDescent="0.3">
      <c r="A44" s="33" t="s">
        <v>117</v>
      </c>
      <c r="B44" s="63" t="s">
        <v>22</v>
      </c>
      <c r="C44" s="70" t="s">
        <v>126</v>
      </c>
      <c r="D44" s="68">
        <v>486603</v>
      </c>
      <c r="E44" s="66"/>
      <c r="F44" s="91">
        <v>0</v>
      </c>
      <c r="G44" s="92">
        <f t="shared" si="1"/>
        <v>0</v>
      </c>
      <c r="H44">
        <f t="shared" si="0"/>
        <v>0</v>
      </c>
    </row>
    <row r="45" spans="1:9" ht="33.950000000000003" customHeight="1" x14ac:dyDescent="0.3">
      <c r="A45" s="33" t="s">
        <v>117</v>
      </c>
      <c r="B45" s="63" t="s">
        <v>23</v>
      </c>
      <c r="C45" s="70" t="s">
        <v>127</v>
      </c>
      <c r="D45" s="68">
        <v>37132</v>
      </c>
      <c r="E45" s="66"/>
      <c r="F45" s="65">
        <v>37132</v>
      </c>
      <c r="G45" s="92">
        <f t="shared" si="1"/>
        <v>0.18541992754880618</v>
      </c>
      <c r="H45">
        <f t="shared" si="0"/>
        <v>100</v>
      </c>
      <c r="I45" s="97">
        <f>SUM(G40:G45)</f>
        <v>17.701620826434976</v>
      </c>
    </row>
    <row r="46" spans="1:9" ht="49.5" customHeight="1" x14ac:dyDescent="0.25">
      <c r="B46" s="93" t="s">
        <v>128</v>
      </c>
      <c r="C46" s="94"/>
      <c r="D46" s="95">
        <f>SUM(D2:D45)</f>
        <v>20025895</v>
      </c>
      <c r="E46" s="94"/>
      <c r="F46" s="95">
        <f>SUM(F2:F45)</f>
        <v>16933174</v>
      </c>
      <c r="G46" s="96">
        <f t="shared" si="1"/>
        <v>84.556390613253484</v>
      </c>
      <c r="H46">
        <f t="shared" si="0"/>
        <v>84.556390613253484</v>
      </c>
    </row>
    <row r="47" spans="1:9" x14ac:dyDescent="0.3">
      <c r="D47" s="12"/>
      <c r="E47" s="12"/>
    </row>
  </sheetData>
  <conditionalFormatting sqref="B4:D5 C6:E6">
    <cfRule type="containsText" dxfId="0" priority="4" operator="containsText" text="Arqueológica do Museu Nacional (Reserva Técnica Principal da Arquelogia)">
      <formula>NOT(ISERROR(SEARCH("Arqueológica do Museu Nacional (Reserva Técnica Principal da Arquelogia)",B4)))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Gerais</vt:lpstr>
      <vt:lpstr>Dados por coleção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 Serejo</dc:creator>
  <cp:lastModifiedBy>Asla Medeiros e Sa</cp:lastModifiedBy>
  <dcterms:created xsi:type="dcterms:W3CDTF">2019-09-23T18:32:51Z</dcterms:created>
  <dcterms:modified xsi:type="dcterms:W3CDTF">2020-02-03T12:58:56Z</dcterms:modified>
</cp:coreProperties>
</file>