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smith\AppData\Local\Microsoft\Windows\INetCache\Content.Outlook\HUM408EI\"/>
    </mc:Choice>
  </mc:AlternateContent>
  <xr:revisionPtr revIDLastSave="0" documentId="13_ncr:1_{CCD4DBAD-F8BB-4F7A-86BF-DDF368D0734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7" i="1" l="1" a="1"/>
  <c r="M107" i="1" s="1"/>
  <c r="M106" i="1" a="1"/>
  <c r="M106" i="1" s="1"/>
  <c r="M105" i="1" a="1"/>
  <c r="M105" i="1" s="1"/>
  <c r="G107" i="1" a="1"/>
  <c r="G107" i="1" s="1"/>
  <c r="G106" i="1" a="1"/>
  <c r="G106" i="1" s="1"/>
  <c r="G105" i="1" a="1"/>
  <c r="G105" i="1" s="1"/>
  <c r="G103" i="1" a="1"/>
  <c r="G103" i="1" s="1"/>
  <c r="G102" i="1" a="1"/>
  <c r="G102" i="1" s="1"/>
  <c r="G101" i="1" a="1"/>
  <c r="G101" i="1" s="1"/>
  <c r="M103" i="1" a="1"/>
  <c r="M103" i="1" s="1"/>
  <c r="M102" i="1" a="1"/>
  <c r="M102" i="1" s="1"/>
  <c r="L103" i="1" a="1"/>
  <c r="L103" i="1" s="1"/>
  <c r="L102" i="1" a="1"/>
  <c r="L102" i="1" s="1"/>
  <c r="L101" i="1" a="1"/>
  <c r="L101" i="1" s="1"/>
  <c r="F101" i="1" a="1"/>
  <c r="F101" i="1" s="1"/>
  <c r="F102" i="1" a="1"/>
  <c r="F102" i="1" s="1"/>
  <c r="M101" i="1" a="1"/>
  <c r="M101" i="1" s="1"/>
  <c r="L107" i="1" a="1"/>
  <c r="L107" i="1" s="1"/>
  <c r="L106" i="1" a="1"/>
  <c r="L106" i="1" s="1"/>
  <c r="L105" i="1" a="1"/>
  <c r="L105" i="1" s="1"/>
  <c r="F105" i="1" a="1"/>
  <c r="F105" i="1" s="1"/>
  <c r="F106" i="1" a="1"/>
  <c r="F106" i="1" s="1"/>
  <c r="F107" i="1" a="1"/>
  <c r="F107" i="1" s="1"/>
  <c r="F103" i="1" a="1"/>
  <c r="F103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99" i="1" s="1" a="1"/>
  <c r="L99" i="1" s="1"/>
  <c r="L4" i="1"/>
  <c r="L3" i="1"/>
  <c r="L2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L98" i="1" l="1" a="1"/>
  <c r="L98" i="1" s="1"/>
  <c r="F98" i="1" l="1" a="1"/>
  <c r="F98" i="1" s="1"/>
  <c r="F99" i="1" l="1" a="1"/>
  <c r="F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<sst xmlns="http://schemas.openxmlformats.org/spreadsheetml/2006/main" count="434" uniqueCount="422">
  <si>
    <t>Amine</t>
  </si>
  <si>
    <t>Abbreviation</t>
  </si>
  <si>
    <t>SMILES</t>
  </si>
  <si>
    <t>Noroozi-pKa</t>
  </si>
  <si>
    <t>predicted_pKa</t>
  </si>
  <si>
    <t>Inchi Key</t>
  </si>
  <si>
    <t>methylamine</t>
  </si>
  <si>
    <t>dimethylamine</t>
  </si>
  <si>
    <t>ethylamine</t>
  </si>
  <si>
    <t>monoethanolamine</t>
  </si>
  <si>
    <t>ethylenediamine</t>
  </si>
  <si>
    <t>1,3-propanediamine</t>
  </si>
  <si>
    <t>isopropylamine</t>
  </si>
  <si>
    <t>propanamine</t>
  </si>
  <si>
    <t>trimethylamine</t>
  </si>
  <si>
    <t>1-aminopropan-2-ol</t>
  </si>
  <si>
    <t>2-aminopropan-1-ol</t>
  </si>
  <si>
    <t>3-amino-1-propanol</t>
  </si>
  <si>
    <t>2-(methylamino)ethanol</t>
  </si>
  <si>
    <t>2-aminopropane-1,3-diol</t>
  </si>
  <si>
    <t>piperazine</t>
  </si>
  <si>
    <t>diethylamine</t>
  </si>
  <si>
    <t>tert-butylamine</t>
  </si>
  <si>
    <t>butan-1-amine</t>
  </si>
  <si>
    <t>isobutylamine</t>
  </si>
  <si>
    <t>sec-butylamine</t>
  </si>
  <si>
    <t>1-aminobutan-2-ol</t>
  </si>
  <si>
    <t>2-aminobutan-1-ol</t>
  </si>
  <si>
    <t>4-amino-1-butanol</t>
  </si>
  <si>
    <t>2-amino-2-methyl-1-propanol</t>
  </si>
  <si>
    <t>2-(ethylamino)ethanol</t>
  </si>
  <si>
    <t>dimethylethanolamine</t>
  </si>
  <si>
    <t>2-(2-aminoethoxy)ethanol</t>
  </si>
  <si>
    <t>2-amino-2-methylpropane-1,3-diol</t>
  </si>
  <si>
    <t>diethanolamine</t>
  </si>
  <si>
    <t>tromethamine</t>
  </si>
  <si>
    <t>dimethylethylenediamine</t>
  </si>
  <si>
    <t>3-amino-1-methylaminopropane</t>
  </si>
  <si>
    <t>1,4-butanediamine</t>
  </si>
  <si>
    <t>diethylenetriamine</t>
  </si>
  <si>
    <t>morpholine</t>
  </si>
  <si>
    <t>piperidine</t>
  </si>
  <si>
    <t>2-(cyclopropylamino)ethanol</t>
  </si>
  <si>
    <t>4-methylmorpholine</t>
  </si>
  <si>
    <t>2-methylpiperazine</t>
  </si>
  <si>
    <t>1-methylpiperazine</t>
  </si>
  <si>
    <t>N,N-dimethylpropan-2-amine</t>
  </si>
  <si>
    <t>pentan-1-amine</t>
  </si>
  <si>
    <t>3-dimethylamino-1-propanol</t>
  </si>
  <si>
    <t>2-(isopropylamino)ethanol</t>
  </si>
  <si>
    <t>1-(dimethylamino)propan-2-ol</t>
  </si>
  <si>
    <t>5-amino-1-pentanol</t>
  </si>
  <si>
    <t>2-(propylamino)ethanol</t>
  </si>
  <si>
    <t>2-amino-2-ethyl-1,3-propanediol</t>
  </si>
  <si>
    <t>methyldiethanolamine</t>
  </si>
  <si>
    <t>2-piperidinemethanol</t>
  </si>
  <si>
    <t>3-piperidinemethanol</t>
  </si>
  <si>
    <t>4-piperidinemethanol</t>
  </si>
  <si>
    <t>piperidin-1-ylmethanol</t>
  </si>
  <si>
    <t>2-pyrrolidin-1-ylethanol</t>
  </si>
  <si>
    <t>4-ethylmorpholine</t>
  </si>
  <si>
    <t>2-morpholinoethanol</t>
  </si>
  <si>
    <t>tricine</t>
  </si>
  <si>
    <t>1-ethylpiperazine</t>
  </si>
  <si>
    <t>1,4-dimethylpiperazine</t>
  </si>
  <si>
    <t>1-(2-hydroxyethyl)piperazine</t>
  </si>
  <si>
    <t>triethylamine</t>
  </si>
  <si>
    <t>aminoethylpiperazine</t>
  </si>
  <si>
    <t>2-(ethylamino)-2-methyl-1-propanol</t>
  </si>
  <si>
    <t>2-(isobutylamino)ethanol</t>
  </si>
  <si>
    <t>2-((1-methylpropyl)amino)ethanol</t>
  </si>
  <si>
    <t>2-(tert-butylamino)ethanol</t>
  </si>
  <si>
    <t>6-aminohexan-1-ol</t>
  </si>
  <si>
    <t>2-(butylamino)ethanol</t>
  </si>
  <si>
    <t>2-(dimethylamino)-2-methylpropan-1-ol</t>
  </si>
  <si>
    <t>2-(diethylamino)ethanol</t>
  </si>
  <si>
    <t>3-(isopropylamino)propan-1-ol</t>
  </si>
  <si>
    <t>diisopropanolamine</t>
  </si>
  <si>
    <t>n-ethyldiethanolamine</t>
  </si>
  <si>
    <t>triethanolamine</t>
  </si>
  <si>
    <t>3-quinuclidinol</t>
  </si>
  <si>
    <t>2-piperidineethanol</t>
  </si>
  <si>
    <t>2-(cyclopentylamino)ethanol</t>
  </si>
  <si>
    <t>1-piperidineethanol</t>
  </si>
  <si>
    <t>4-piperidineethanol</t>
  </si>
  <si>
    <t>3-pyrrolidin-1-ylpropane-1,2-diol</t>
  </si>
  <si>
    <t>3-morpholinopropylamine</t>
  </si>
  <si>
    <t>1-(diethylamino)propan-2-ol</t>
  </si>
  <si>
    <t>3-diethylamino-1-propanol</t>
  </si>
  <si>
    <t>4-(isopropylamino)butanol</t>
  </si>
  <si>
    <t>3-(diethylamino)propane-1,2-diol</t>
  </si>
  <si>
    <t>n-cyclohexylethanolamine</t>
  </si>
  <si>
    <t>2-(1-methylpiperidin-2-yl)ethanol</t>
  </si>
  <si>
    <t>1-piperidinepropanol</t>
  </si>
  <si>
    <t>3-piperidino-1,2-propanediol</t>
  </si>
  <si>
    <t>2-(diisopropylamino)ethanol</t>
  </si>
  <si>
    <t>4-(diethylamino)butan-2-ol</t>
  </si>
  <si>
    <t>6-(dimethylamino)hexan-1-ol</t>
  </si>
  <si>
    <t>tert-butyldiethanolamine</t>
  </si>
  <si>
    <t>diethylaminoethoxyethanol</t>
  </si>
  <si>
    <t>2,2,6,6-tetramethyl-4-piperidinol</t>
  </si>
  <si>
    <t>MA</t>
  </si>
  <si>
    <t>DMA</t>
  </si>
  <si>
    <t>EA</t>
  </si>
  <si>
    <t>MEA</t>
  </si>
  <si>
    <t>EDA</t>
  </si>
  <si>
    <t>PD</t>
  </si>
  <si>
    <t>IPA</t>
  </si>
  <si>
    <t>PA</t>
  </si>
  <si>
    <t>TRIM</t>
  </si>
  <si>
    <t>1AP</t>
  </si>
  <si>
    <t>2AP</t>
  </si>
  <si>
    <t>3AP</t>
  </si>
  <si>
    <t>MAE</t>
  </si>
  <si>
    <t>SAPD</t>
  </si>
  <si>
    <t>PPZ</t>
  </si>
  <si>
    <t>DA</t>
  </si>
  <si>
    <t>TBA</t>
  </si>
  <si>
    <t>BA</t>
  </si>
  <si>
    <t>IBA</t>
  </si>
  <si>
    <t>SBA</t>
  </si>
  <si>
    <t>1AB</t>
  </si>
  <si>
    <t>2AB</t>
  </si>
  <si>
    <t>4AB</t>
  </si>
  <si>
    <t>AMP</t>
  </si>
  <si>
    <t>EAE</t>
  </si>
  <si>
    <t>DMMEA</t>
  </si>
  <si>
    <t>2AEE</t>
  </si>
  <si>
    <t>AMPD</t>
  </si>
  <si>
    <t>DEA</t>
  </si>
  <si>
    <t>TMA</t>
  </si>
  <si>
    <t>DMEDA</t>
  </si>
  <si>
    <t>MAPA</t>
  </si>
  <si>
    <t>BDA</t>
  </si>
  <si>
    <t>DETA</t>
  </si>
  <si>
    <t>MOR</t>
  </si>
  <si>
    <t>PPD</t>
  </si>
  <si>
    <t>nCPEA</t>
  </si>
  <si>
    <t>4-MeMOR</t>
  </si>
  <si>
    <t>2-methylPZ</t>
  </si>
  <si>
    <t>1-methylPZ</t>
  </si>
  <si>
    <t>DMIPA</t>
  </si>
  <si>
    <t>PA2</t>
  </si>
  <si>
    <t>3DMAP</t>
  </si>
  <si>
    <t>IPAE</t>
  </si>
  <si>
    <t>1DMA2P</t>
  </si>
  <si>
    <t>5AP</t>
  </si>
  <si>
    <t>PAE</t>
  </si>
  <si>
    <t>AEPD</t>
  </si>
  <si>
    <t>MDEA</t>
  </si>
  <si>
    <t>2PIPM</t>
  </si>
  <si>
    <t>3PIPM</t>
  </si>
  <si>
    <t>4PIPM</t>
  </si>
  <si>
    <t>12HEPP</t>
  </si>
  <si>
    <t>PRYE</t>
  </si>
  <si>
    <t>4-EtMOR</t>
  </si>
  <si>
    <t>2MORE</t>
  </si>
  <si>
    <t>TRC</t>
  </si>
  <si>
    <t>1-ethylPZ</t>
  </si>
  <si>
    <t>1,4-Me2PPZ</t>
  </si>
  <si>
    <t>1-(2-EtOH)PPZ</t>
  </si>
  <si>
    <t>TREA</t>
  </si>
  <si>
    <t>AEP</t>
  </si>
  <si>
    <t>EAMP</t>
  </si>
  <si>
    <t>IBAE</t>
  </si>
  <si>
    <t>MPAE</t>
  </si>
  <si>
    <t>TBAE</t>
  </si>
  <si>
    <t>6AH</t>
  </si>
  <si>
    <t>BAE</t>
  </si>
  <si>
    <t>DMA2M1P</t>
  </si>
  <si>
    <t>DEEA</t>
  </si>
  <si>
    <t>IPAP</t>
  </si>
  <si>
    <t>DIPA</t>
  </si>
  <si>
    <t>EDEA</t>
  </si>
  <si>
    <t>TEA</t>
  </si>
  <si>
    <t>3QCD</t>
  </si>
  <si>
    <t>2PIPE</t>
  </si>
  <si>
    <t>nCPnEA</t>
  </si>
  <si>
    <t>1PE</t>
  </si>
  <si>
    <t>4-PIPE</t>
  </si>
  <si>
    <t>PRLD12PD</t>
  </si>
  <si>
    <t>3MORP</t>
  </si>
  <si>
    <t>1DEA2P</t>
  </si>
  <si>
    <t>3DEA1P</t>
  </si>
  <si>
    <t>4IPB</t>
  </si>
  <si>
    <t>DEA12PD</t>
  </si>
  <si>
    <t>nCHEA</t>
  </si>
  <si>
    <t>1M2PPE</t>
  </si>
  <si>
    <t>1PP</t>
  </si>
  <si>
    <t>3PPE</t>
  </si>
  <si>
    <t>2DIPA</t>
  </si>
  <si>
    <t>DEAB</t>
  </si>
  <si>
    <t>DMAH</t>
  </si>
  <si>
    <t>tBDEA</t>
  </si>
  <si>
    <t>DEAEEO</t>
  </si>
  <si>
    <t>TMPOL</t>
  </si>
  <si>
    <t>CN</t>
  </si>
  <si>
    <t>CNC</t>
  </si>
  <si>
    <t>CCN</t>
  </si>
  <si>
    <t>NCCO</t>
  </si>
  <si>
    <t>NCCN</t>
  </si>
  <si>
    <t>C(CN)CN</t>
  </si>
  <si>
    <t>CC(C)N</t>
  </si>
  <si>
    <t>CCCN</t>
  </si>
  <si>
    <t>CN(C)C</t>
  </si>
  <si>
    <t>CC(CN)O</t>
  </si>
  <si>
    <t>CC(CO)N</t>
  </si>
  <si>
    <t>C(CN)CO</t>
  </si>
  <si>
    <t>CNCCO</t>
  </si>
  <si>
    <t>C(C(CO)N)O</t>
  </si>
  <si>
    <t>C1CNCCN1</t>
  </si>
  <si>
    <t>CCNCC</t>
  </si>
  <si>
    <t>CC(C)(C)N</t>
  </si>
  <si>
    <t>CCCCN</t>
  </si>
  <si>
    <t>CC(C)CN</t>
  </si>
  <si>
    <t>CCC(C)N</t>
  </si>
  <si>
    <t>CCC(CN)O</t>
  </si>
  <si>
    <t>CCC(CO)N</t>
  </si>
  <si>
    <t>C(CCO)CN</t>
  </si>
  <si>
    <t>CC(C)(CO)N</t>
  </si>
  <si>
    <t>CCNCCO</t>
  </si>
  <si>
    <t>CN(C)CCO</t>
  </si>
  <si>
    <t>C(COCCO)N</t>
  </si>
  <si>
    <t>CC(CO)(CO)N</t>
  </si>
  <si>
    <t>C(CO)NCCO</t>
  </si>
  <si>
    <t>C(C(CO)(CO)N)O</t>
  </si>
  <si>
    <t>CNCCNC</t>
  </si>
  <si>
    <t>CNCCCN</t>
  </si>
  <si>
    <t>C(CCN)CN</t>
  </si>
  <si>
    <t>C(CNCCN)N</t>
  </si>
  <si>
    <t>C1COCCN1</t>
  </si>
  <si>
    <t>C1CCNCC1</t>
  </si>
  <si>
    <t>C1CC1NCCO</t>
  </si>
  <si>
    <t>CN1CCOCC1</t>
  </si>
  <si>
    <t>CC1CNCCN1</t>
  </si>
  <si>
    <t>CN1CCNCC1</t>
  </si>
  <si>
    <t>CC(C)N(C)C</t>
  </si>
  <si>
    <t>CCCCCN</t>
  </si>
  <si>
    <t>CN(C)CCCO</t>
  </si>
  <si>
    <t>CC(C)NCCO</t>
  </si>
  <si>
    <t>CC(CN(C)C)O</t>
  </si>
  <si>
    <t>C(CCN)CCO</t>
  </si>
  <si>
    <t>CCCNCCO</t>
  </si>
  <si>
    <t>CCC(CO)(CO)N</t>
  </si>
  <si>
    <t>CN(CCO)CCO</t>
  </si>
  <si>
    <t>C1CCNC(C1)CO</t>
  </si>
  <si>
    <t>C1CC(CNC1)CO</t>
  </si>
  <si>
    <t>C1CNCCC1CO</t>
  </si>
  <si>
    <t>C1CCN(CC1)CO</t>
  </si>
  <si>
    <t>C1CCN(C1)CCO</t>
  </si>
  <si>
    <t>CCN1CCOCC1</t>
  </si>
  <si>
    <t>C1COCCN1CCO</t>
  </si>
  <si>
    <t>C(C(=O)O)NC(CO)(CO)CO</t>
  </si>
  <si>
    <t>CCN1CCNCC1</t>
  </si>
  <si>
    <t>CN1CCN(CC1)C</t>
  </si>
  <si>
    <t>C1CN(CCN1)CCO</t>
  </si>
  <si>
    <t>CCN(CC)CC</t>
  </si>
  <si>
    <t>C1CN(CCN1)CCN</t>
  </si>
  <si>
    <t>CCNC(C)(C)CO</t>
  </si>
  <si>
    <t>CC(C)CNCCO</t>
  </si>
  <si>
    <t>CCC(C)NCCO</t>
  </si>
  <si>
    <t>CC(C)(C)NCCO</t>
  </si>
  <si>
    <t>C(CCCO)CCN</t>
  </si>
  <si>
    <t>CCCCNCCO</t>
  </si>
  <si>
    <t>CC(C)(CO)N(C)C</t>
  </si>
  <si>
    <t>CCN(CC)CCO</t>
  </si>
  <si>
    <t>CC(C)NCCCO</t>
  </si>
  <si>
    <t>CC(CNCC(C)O)O</t>
  </si>
  <si>
    <t>CCN(CCO)CCO</t>
  </si>
  <si>
    <t>OCCN(CCO)CCO</t>
  </si>
  <si>
    <t>C1CN2CCC1C(C2)O</t>
  </si>
  <si>
    <t>C1CCNC(C1)CCO</t>
  </si>
  <si>
    <t>C1CCC(C1)NCCO</t>
  </si>
  <si>
    <t>C1CCN(CC1)CCO</t>
  </si>
  <si>
    <t>C1CNCCC1CCO</t>
  </si>
  <si>
    <t>C1CCN(C1)CC(CO)O</t>
  </si>
  <si>
    <t>C1COCCN1CCCN</t>
  </si>
  <si>
    <t>CCN(CC)CC(C)O</t>
  </si>
  <si>
    <t>CCN(CC)CCCO</t>
  </si>
  <si>
    <t>CC(C)NCCCCO</t>
  </si>
  <si>
    <t>CCN(CC)CC(CO)O</t>
  </si>
  <si>
    <t>C1CCC(CC1)NCCO</t>
  </si>
  <si>
    <t>CN1CCCCC1CCO</t>
  </si>
  <si>
    <t>C1CCN(CC1)CCCO</t>
  </si>
  <si>
    <t>C1CCN(CC1)CC(CO)O</t>
  </si>
  <si>
    <t>CC(C)N(CCO)C(C)C</t>
  </si>
  <si>
    <t>CCN(CC)CCC(C)O</t>
  </si>
  <si>
    <t>CN(C)CCCCCCO</t>
  </si>
  <si>
    <t>CC(C)(C)N(CCO)CCO</t>
  </si>
  <si>
    <t>CCN(CC)CCOCCO</t>
  </si>
  <si>
    <t>CC1(CC(CC(N1)(C)C)O)C</t>
  </si>
  <si>
    <t>BAVYZALUXZFZLV-UHFFFAOYSA-N</t>
  </si>
  <si>
    <t>ROSDSFDQCJNGOL-UHFFFAOYSA-N</t>
  </si>
  <si>
    <t>QUSNBJAOOMFDIB-UHFFFAOYSA-N</t>
  </si>
  <si>
    <t>HZAXFHJVJLSVMW-UHFFFAOYSA-N</t>
  </si>
  <si>
    <t>PIICEJLVQHRZGT-UHFFFAOYSA-N</t>
  </si>
  <si>
    <t>XFNJVJPLKCPIBV-UHFFFAOYSA-N</t>
  </si>
  <si>
    <t>JJWLVOIRVHMVIS-UHFFFAOYSA-N</t>
  </si>
  <si>
    <t>WGYKZJWCGVVSQN-UHFFFAOYSA-N</t>
  </si>
  <si>
    <t>GETQZCLCWQTVFV-UHFFFAOYSA-N</t>
  </si>
  <si>
    <t>HXKKHQJGJAFBHI-UHFFFAOYSA-N</t>
  </si>
  <si>
    <t>BKMMTJMQCTUHRP-UHFFFAOYSA-N</t>
  </si>
  <si>
    <t>WUGQZFFCHPXWKQ-UHFFFAOYSA-N</t>
  </si>
  <si>
    <t>OPKOKAMJFNKNAS-UHFFFAOYSA-N</t>
  </si>
  <si>
    <t>KJJPLEZQSCZCKE-UHFFFAOYSA-N</t>
  </si>
  <si>
    <t>GLUUGHFHXGJENI-UHFFFAOYSA-N</t>
  </si>
  <si>
    <t>HPNMFZURTQLUMO-UHFFFAOYSA-N</t>
  </si>
  <si>
    <t>YBRBMKDOPFTVDT-UHFFFAOYSA-N</t>
  </si>
  <si>
    <t>HQABUPZFAYXKJW-UHFFFAOYSA-N</t>
  </si>
  <si>
    <t>KDSNLYIMUZNERS-UHFFFAOYSA-N</t>
  </si>
  <si>
    <t>BHRZNVHARXXAHW-UHFFFAOYSA-N</t>
  </si>
  <si>
    <t>KODLUXHSIZOKTG-UHFFFAOYSA-N</t>
  </si>
  <si>
    <t>JCBPETKZIGVZRE-UHFFFAOYSA-N</t>
  </si>
  <si>
    <t>BLFRQYKZFKYQLO-UHFFFAOYSA-N</t>
  </si>
  <si>
    <t>CBTVGIZVANVGBH-UHFFFAOYSA-N</t>
  </si>
  <si>
    <t>MIJDSYMOBYNHOT-UHFFFAOYSA-N</t>
  </si>
  <si>
    <t>UEEJHVSXFDXPFK-UHFFFAOYSA-N</t>
  </si>
  <si>
    <t>GIAFURWZWWWBQT-UHFFFAOYSA-N</t>
  </si>
  <si>
    <t>UXFQFBNBSPQBJW-UHFFFAOYSA-N</t>
  </si>
  <si>
    <t>ZBCBWPMODOFKDW-UHFFFAOYSA-N</t>
  </si>
  <si>
    <t>LENZDBCJOHFCAS-UHFFFAOYSA-N</t>
  </si>
  <si>
    <t>KVKFRMCSXWQSNT-UHFFFAOYSA-N</t>
  </si>
  <si>
    <t>QHJABUZHRJTCAR-UHFFFAOYSA-N</t>
  </si>
  <si>
    <t>KIDHWZJUCRJVML-UHFFFAOYSA-N</t>
  </si>
  <si>
    <t>RPNUMPOLZDHAAY-UHFFFAOYSA-N</t>
  </si>
  <si>
    <t>YNAVUWVOSKDBBP-UHFFFAOYSA-N</t>
  </si>
  <si>
    <t>NQRYJNQNLNOLGT-UHFFFAOYSA-N</t>
  </si>
  <si>
    <t>GOYFAIZCVVGXNK-UHFFFAOYSA-N</t>
  </si>
  <si>
    <t>SJRJJKPEHAURKC-UHFFFAOYSA-N</t>
  </si>
  <si>
    <t>JOMNTHCQHJPVAZ-UHFFFAOYSA-N</t>
  </si>
  <si>
    <t>PVOAHINGSUIXLS-UHFFFAOYSA-N</t>
  </si>
  <si>
    <t>VMOWKUTXPNPTEN-UHFFFAOYSA-N</t>
  </si>
  <si>
    <t>DPBLXKKOBLCELK-UHFFFAOYSA-N</t>
  </si>
  <si>
    <t>PYSGFFTXMUWEOT-UHFFFAOYSA-N</t>
  </si>
  <si>
    <t>RILLZYSZSDGYGV-UHFFFAOYSA-N</t>
  </si>
  <si>
    <t>NCXUNZWLEYGQAH-UHFFFAOYSA-N</t>
  </si>
  <si>
    <t>LQGKDMHENBFVRC-UHFFFAOYSA-N</t>
  </si>
  <si>
    <t>BCLSJHWBDUYDTR-UHFFFAOYSA-N</t>
  </si>
  <si>
    <t>IOAOAKDONABGPZ-UHFFFAOYSA-N</t>
  </si>
  <si>
    <t>CRVGTESFCCXCTH-UHFFFAOYSA-N</t>
  </si>
  <si>
    <t>PRAYXGYYVXRDDW-UHFFFAOYSA-N</t>
  </si>
  <si>
    <t>VUNPWIPIOOMCPT-UHFFFAOYSA-N</t>
  </si>
  <si>
    <t>XBXHCBLBYQEYTI-UHFFFAOYSA-N</t>
  </si>
  <si>
    <t>RJUAEBLXGFKZMS-UHFFFAOYSA-N</t>
  </si>
  <si>
    <t>XBRDBODLCHKXHI-UHFFFAOYSA-N</t>
  </si>
  <si>
    <t>HVCNXQOWACZAFN-UHFFFAOYSA-N</t>
  </si>
  <si>
    <t>KKFDCBRMNNSAAW-UHFFFAOYSA-N</t>
  </si>
  <si>
    <t>SEQKRHFRPICQDD-UHFFFAOYSA-N</t>
  </si>
  <si>
    <t>WGCYRFWNGRMRJA-UHFFFAOYSA-N</t>
  </si>
  <si>
    <t>RXYPXQSKLGGKOL-UHFFFAOYSA-N</t>
  </si>
  <si>
    <t>WFCSWCVEJLETKA-UHFFFAOYSA-N</t>
  </si>
  <si>
    <t>ZMANZCXQSJIPKH-UHFFFAOYSA-N</t>
  </si>
  <si>
    <t>IMUDHTPIFIBORV-UHFFFAOYSA-N</t>
  </si>
  <si>
    <t>CPEPOQRXWWGDCU-UHFFFAOYSA-N</t>
  </si>
  <si>
    <t>VJWZYGQIJWDACM-UHFFFAOYSA-N</t>
  </si>
  <si>
    <t>YTVUVYDVQNALCM-UHFFFAOYSA-N</t>
  </si>
  <si>
    <t>IUXYVKZUDNLISR-UHFFFAOYSA-N</t>
  </si>
  <si>
    <t>SUTWPJHCRAITLU-UHFFFAOYSA-N</t>
  </si>
  <si>
    <t>LJDSTRZHPWMDPG-UHFFFAOYSA-N</t>
  </si>
  <si>
    <t>XRIBIDPMFSLGFS-UHFFFAOYSA-N</t>
  </si>
  <si>
    <t>BFSVOASYOCHEOV-UHFFFAOYSA-N</t>
  </si>
  <si>
    <t>GZCPWFOPXIDRDP-UHFFFAOYSA-N</t>
  </si>
  <si>
    <t>LVTYICIALWPMFW-UHFFFAOYSA-N</t>
  </si>
  <si>
    <t>AKNUHUCEWALCOI-UHFFFAOYSA-N</t>
  </si>
  <si>
    <t>GSEJCLTVZPLZKY-UHFFFAOYSA-N</t>
  </si>
  <si>
    <t>IVLICPVPXWEGCA-UHFFFAOYSA-N</t>
  </si>
  <si>
    <t>PTHDBHDZSMGHKF-UHFFFAOYSA-N</t>
  </si>
  <si>
    <t>DWEWXGZAFBYSSR-UHFFFAOYSA-N</t>
  </si>
  <si>
    <t>KZTWONRVIPPDKH-UHFFFAOYSA-N</t>
  </si>
  <si>
    <t>LDSQQXKSEFZAPE-UHFFFAOYSA-N</t>
  </si>
  <si>
    <t>MFPZRSWYUKWRIQ-UHFFFAOYSA-N</t>
  </si>
  <si>
    <t>UIKUBYKUYUSRSM-UHFFFAOYSA-N</t>
  </si>
  <si>
    <t>BHUXAQIVYLDUQV-UHFFFAOYSA-N</t>
  </si>
  <si>
    <t>WKCYFSZDBICRKL-UHFFFAOYSA-N</t>
  </si>
  <si>
    <t>IPLWOCGPIGUXOR-UHFFFAOYSA-N</t>
  </si>
  <si>
    <t>LTACQVCHVAUOKN-UHFFFAOYSA-N</t>
  </si>
  <si>
    <t>MGUMZJAQENFQKN-UHFFFAOYSA-N</t>
  </si>
  <si>
    <t>OVMRRCXDBKEQIU-UHFFFAOYSA-N</t>
  </si>
  <si>
    <t>PLRXAFVBCHEMGD-UHFFFAOYSA-N</t>
  </si>
  <si>
    <t>MECNWXGGNCJFQJ-UHFFFAOYSA-N</t>
  </si>
  <si>
    <t>ZYWUVGFIXPNBDL-UHFFFAOYSA-N</t>
  </si>
  <si>
    <t>QUDBKQDNUJKSAM-UHFFFAOYSA-N</t>
  </si>
  <si>
    <t>QCXNXRUTKSIZND-UHFFFAOYSA-N</t>
  </si>
  <si>
    <t>XHJGXOOOMKCJPP-UHFFFAOYSA-N</t>
  </si>
  <si>
    <t>VKBVRNHODPFVHK-UHFFFAOYSA-N</t>
  </si>
  <si>
    <t>VDVUCLWJZJHFAV-UHFFFAOYSA-N</t>
  </si>
  <si>
    <t>Error</t>
  </si>
  <si>
    <t>Max Abs Error</t>
  </si>
  <si>
    <t>% with Error in (-0.4,0)</t>
  </si>
  <si>
    <t>% with Error in (-0.2,0)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</si>
  <si>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</si>
  <si>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</si>
  <si>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</si>
  <si>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</si>
  <si>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</si>
  <si>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</si>
  <si>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</si>
  <si>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</si>
  <si>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</si>
  <si>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</si>
  <si>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</si>
  <si>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</si>
  <si>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</si>
  <si>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</si>
  <si>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</si>
  <si>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</si>
  <si>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</si>
  <si>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</si>
  <si>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</si>
  <si>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</si>
  <si>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</si>
  <si>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</si>
  <si>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</si>
  <si>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</si>
  <si>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</si>
  <si>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Adjusted</t>
  </si>
  <si>
    <t>Regression of Experimental values on XBoost result</t>
  </si>
  <si>
    <t>% with Abs Error &lt;=0.2</t>
  </si>
  <si>
    <t>% with Abs Error &lt;=0.4</t>
  </si>
  <si>
    <t>% with Error in (0,0.4]</t>
  </si>
  <si>
    <t>% with Error in (0,0.2]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</si>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</sst>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Continuous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7"/>
  <sheetViews>
    <sheetView tabSelected="1" topLeftCell="A73" workbookViewId="0">
      <selection activeCell="O103" sqref="O103"/>
    </sheetView>
  </sheetViews>
  <sheetFormatPr defaultRowHeight="14.4" x14ac:dyDescent="0.3"/>
  <cols>
    <col min="1" max="1" width="34.109375" bestFit="1" customWidth="1"/>
    <col min="2" max="2" width="12.5546875" bestFit="1" customWidth="1"/>
    <col min="3" max="3" width="21.44140625" bestFit="1" customWidth="1"/>
    <col min="4" max="4" width="11.44140625" bestFit="1" customWidth="1"/>
    <col min="5" max="5" width="19.5546875" bestFit="1" customWidth="1"/>
    <col min="6" max="6" width="13.33203125" customWidth="1"/>
    <col min="11" max="11" width="19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386</v>
      </c>
      <c r="G1" s="1" t="s">
        <v>5</v>
      </c>
      <c r="K1" t="s">
        <v>415</v>
      </c>
      <c r="L1" t="s">
        <v>386</v>
      </c>
      <c r="M1" t="s">
        <v>416</v>
      </c>
    </row>
    <row r="2" spans="1:18" x14ac:dyDescent="0.3">
      <c r="A2" t="s">
        <v>6</v>
      </c>
      <c r="B2" t="s">
        <v>101</v>
      </c>
      <c r="C2" t="s">
        <v>196</v>
      </c>
      <c r="D2" s="2">
        <v>10.72</v>
      </c>
      <c r="E2">
        <v>9.4714298248291016</v>
      </c>
      <c r="F2">
        <f>E2-D2</f>
        <v>-1.2485701751708991</v>
      </c>
      <c r="G2" t="s">
        <v>291</v>
      </c>
      <c r="K2">
        <f>$N$18+$N$19*E2</f>
        <v>9.5950416271903904</v>
      </c>
      <c r="L2">
        <f>K2-D2</f>
        <v>-1.1249583728096102</v>
      </c>
      <c r="M2" t="s">
        <v>390</v>
      </c>
    </row>
    <row r="3" spans="1:18" ht="15" thickBot="1" x14ac:dyDescent="0.35">
      <c r="A3" t="s">
        <v>7</v>
      </c>
      <c r="B3" t="s">
        <v>102</v>
      </c>
      <c r="C3" t="s">
        <v>197</v>
      </c>
      <c r="D3" s="2">
        <v>10.77</v>
      </c>
      <c r="E3">
        <v>9.9315385818481445</v>
      </c>
      <c r="F3">
        <f t="shared" ref="F3:F66" si="0">E3-D3</f>
        <v>-0.83846141815185504</v>
      </c>
      <c r="G3" t="s">
        <v>292</v>
      </c>
      <c r="K3">
        <f t="shared" ref="K3:K66" si="1">$N$18+$N$19*E3</f>
        <v>10.064182104163509</v>
      </c>
      <c r="L3">
        <f t="shared" ref="L3:L66" si="2">K3-D3</f>
        <v>-0.70581789583649091</v>
      </c>
    </row>
    <row r="4" spans="1:18" x14ac:dyDescent="0.3">
      <c r="A4" t="s">
        <v>8</v>
      </c>
      <c r="B4" t="s">
        <v>103</v>
      </c>
      <c r="C4" t="s">
        <v>198</v>
      </c>
      <c r="D4" s="2">
        <v>10.72</v>
      </c>
      <c r="E4">
        <v>9.8648509979248047</v>
      </c>
      <c r="F4">
        <f t="shared" si="0"/>
        <v>-0.85514900207519595</v>
      </c>
      <c r="G4" t="s">
        <v>293</v>
      </c>
      <c r="K4">
        <f t="shared" si="1"/>
        <v>9.9961854741217877</v>
      </c>
      <c r="L4">
        <f t="shared" si="2"/>
        <v>-0.72381452587821293</v>
      </c>
      <c r="M4" s="6" t="s">
        <v>391</v>
      </c>
      <c r="N4" s="6"/>
    </row>
    <row r="5" spans="1:18" x14ac:dyDescent="0.3">
      <c r="A5" t="s">
        <v>9</v>
      </c>
      <c r="B5" t="s">
        <v>104</v>
      </c>
      <c r="C5" t="s">
        <v>199</v>
      </c>
      <c r="D5" s="2">
        <v>9.48</v>
      </c>
      <c r="E5">
        <v>9.4446191787719727</v>
      </c>
      <c r="F5">
        <f t="shared" si="0"/>
        <v>-3.538082122802777E-2</v>
      </c>
      <c r="G5" t="s">
        <v>294</v>
      </c>
      <c r="K5">
        <f t="shared" si="1"/>
        <v>9.567704700676126</v>
      </c>
      <c r="L5">
        <f t="shared" si="2"/>
        <v>8.7704700676125569E-2</v>
      </c>
      <c r="M5" t="s">
        <v>392</v>
      </c>
      <c r="N5">
        <v>0.80108178307348599</v>
      </c>
    </row>
    <row r="6" spans="1:18" x14ac:dyDescent="0.3">
      <c r="A6" t="s">
        <v>10</v>
      </c>
      <c r="B6" t="s">
        <v>105</v>
      </c>
      <c r="C6" t="s">
        <v>200</v>
      </c>
      <c r="D6">
        <v>9.9</v>
      </c>
      <c r="E6">
        <v>9.8116550445556641</v>
      </c>
      <c r="F6">
        <f t="shared" si="0"/>
        <v>-8.8344955444336293E-2</v>
      </c>
      <c r="G6" t="s">
        <v>295</v>
      </c>
      <c r="K6">
        <f t="shared" si="1"/>
        <v>9.9419453090392391</v>
      </c>
      <c r="L6">
        <f t="shared" si="2"/>
        <v>4.1945309039238765E-2</v>
      </c>
      <c r="M6" t="s">
        <v>393</v>
      </c>
      <c r="N6">
        <v>0.64173202317219569</v>
      </c>
    </row>
    <row r="7" spans="1:18" x14ac:dyDescent="0.3">
      <c r="A7" t="s">
        <v>11</v>
      </c>
      <c r="B7" t="s">
        <v>106</v>
      </c>
      <c r="C7" t="s">
        <v>201</v>
      </c>
      <c r="D7">
        <v>10.55</v>
      </c>
      <c r="E7">
        <v>10.209376335144039</v>
      </c>
      <c r="F7">
        <f t="shared" si="0"/>
        <v>-0.34062366485596129</v>
      </c>
      <c r="G7" t="s">
        <v>296</v>
      </c>
      <c r="K7">
        <f t="shared" si="1"/>
        <v>10.34747368276083</v>
      </c>
      <c r="L7">
        <f t="shared" si="2"/>
        <v>-0.20252631723917069</v>
      </c>
      <c r="M7" t="s">
        <v>394</v>
      </c>
      <c r="N7">
        <v>0.63787967933533762</v>
      </c>
    </row>
    <row r="8" spans="1:18" x14ac:dyDescent="0.3">
      <c r="A8" t="s">
        <v>12</v>
      </c>
      <c r="B8" t="s">
        <v>107</v>
      </c>
      <c r="C8" t="s">
        <v>202</v>
      </c>
      <c r="D8">
        <v>10.68</v>
      </c>
      <c r="E8">
        <v>10.089930534362789</v>
      </c>
      <c r="F8">
        <f t="shared" si="0"/>
        <v>-0.5900694656372103</v>
      </c>
      <c r="G8" t="s">
        <v>297</v>
      </c>
      <c r="K8">
        <f t="shared" si="1"/>
        <v>10.225683216711012</v>
      </c>
      <c r="L8">
        <f t="shared" si="2"/>
        <v>-0.45431678328898784</v>
      </c>
      <c r="M8" t="s">
        <v>395</v>
      </c>
      <c r="N8">
        <v>0.50292706676266663</v>
      </c>
    </row>
    <row r="9" spans="1:18" ht="15" thickBot="1" x14ac:dyDescent="0.35">
      <c r="A9" t="s">
        <v>13</v>
      </c>
      <c r="B9" t="s">
        <v>108</v>
      </c>
      <c r="C9" t="s">
        <v>203</v>
      </c>
      <c r="D9">
        <v>10.6</v>
      </c>
      <c r="E9">
        <v>10.081074714660639</v>
      </c>
      <c r="F9">
        <f t="shared" si="0"/>
        <v>-0.51892528533936044</v>
      </c>
      <c r="G9" t="s">
        <v>298</v>
      </c>
      <c r="K9">
        <f t="shared" si="1"/>
        <v>10.216653561405227</v>
      </c>
      <c r="L9">
        <f t="shared" si="2"/>
        <v>-0.38334643859477247</v>
      </c>
      <c r="M9" s="4" t="s">
        <v>396</v>
      </c>
      <c r="N9" s="4">
        <v>95</v>
      </c>
    </row>
    <row r="10" spans="1:18" x14ac:dyDescent="0.3">
      <c r="A10" t="s">
        <v>14</v>
      </c>
      <c r="B10" t="s">
        <v>109</v>
      </c>
      <c r="C10" t="s">
        <v>204</v>
      </c>
      <c r="D10">
        <v>9.8000000000000007</v>
      </c>
      <c r="E10">
        <v>9.0665206909179688</v>
      </c>
      <c r="F10">
        <f t="shared" si="0"/>
        <v>-0.73347930908203196</v>
      </c>
      <c r="G10" t="s">
        <v>299</v>
      </c>
      <c r="K10">
        <f t="shared" si="1"/>
        <v>9.1821843161395176</v>
      </c>
      <c r="L10">
        <f t="shared" si="2"/>
        <v>-0.61781568386048313</v>
      </c>
    </row>
    <row r="11" spans="1:18" ht="15" thickBot="1" x14ac:dyDescent="0.35">
      <c r="A11" t="s">
        <v>15</v>
      </c>
      <c r="B11" t="s">
        <v>110</v>
      </c>
      <c r="C11" t="s">
        <v>205</v>
      </c>
      <c r="D11">
        <v>9.4499999999999993</v>
      </c>
      <c r="E11">
        <v>9.5715150833129883</v>
      </c>
      <c r="F11">
        <f t="shared" si="0"/>
        <v>0.12151508331298899</v>
      </c>
      <c r="G11" t="s">
        <v>300</v>
      </c>
      <c r="K11">
        <f t="shared" si="1"/>
        <v>9.6970915125420944</v>
      </c>
      <c r="L11">
        <f t="shared" si="2"/>
        <v>0.24709151254209516</v>
      </c>
      <c r="M11" t="s">
        <v>397</v>
      </c>
    </row>
    <row r="12" spans="1:18" x14ac:dyDescent="0.3">
      <c r="A12" t="s">
        <v>16</v>
      </c>
      <c r="B12" t="s">
        <v>111</v>
      </c>
      <c r="C12" t="s">
        <v>206</v>
      </c>
      <c r="D12">
        <v>9.4</v>
      </c>
      <c r="E12">
        <v>9.5892534255981445</v>
      </c>
      <c r="F12">
        <f t="shared" si="0"/>
        <v>0.18925342559814418</v>
      </c>
      <c r="G12" t="s">
        <v>301</v>
      </c>
      <c r="K12">
        <f t="shared" si="1"/>
        <v>9.7151780501995955</v>
      </c>
      <c r="L12">
        <f t="shared" si="2"/>
        <v>0.31517805019959511</v>
      </c>
      <c r="M12" s="5"/>
      <c r="N12" s="5" t="s">
        <v>402</v>
      </c>
      <c r="O12" s="5" t="s">
        <v>403</v>
      </c>
      <c r="P12" s="5" t="s">
        <v>404</v>
      </c>
      <c r="Q12" s="5" t="s">
        <v>405</v>
      </c>
      <c r="R12" s="5" t="s">
        <v>406</v>
      </c>
    </row>
    <row r="13" spans="1:18" x14ac:dyDescent="0.3">
      <c r="A13" t="s">
        <v>17</v>
      </c>
      <c r="B13" t="s">
        <v>112</v>
      </c>
      <c r="C13" t="s">
        <v>207</v>
      </c>
      <c r="D13">
        <v>9.9600000000000009</v>
      </c>
      <c r="E13">
        <v>9.7350301742553711</v>
      </c>
      <c r="F13">
        <f t="shared" si="0"/>
        <v>-0.22496982574462976</v>
      </c>
      <c r="G13" t="s">
        <v>302</v>
      </c>
      <c r="K13">
        <f t="shared" si="1"/>
        <v>9.8638163283313265</v>
      </c>
      <c r="L13">
        <f t="shared" si="2"/>
        <v>-9.6183671668674364E-2</v>
      </c>
      <c r="M13" t="s">
        <v>398</v>
      </c>
      <c r="N13">
        <v>1</v>
      </c>
      <c r="O13">
        <v>42.134581782601153</v>
      </c>
      <c r="P13">
        <v>42.134581782601153</v>
      </c>
      <c r="Q13">
        <v>166.58222898804866</v>
      </c>
      <c r="R13">
        <v>1.9098940666758293E-22</v>
      </c>
    </row>
    <row r="14" spans="1:18" x14ac:dyDescent="0.3">
      <c r="A14" t="s">
        <v>18</v>
      </c>
      <c r="B14" t="s">
        <v>113</v>
      </c>
      <c r="C14" t="s">
        <v>208</v>
      </c>
      <c r="D14">
        <v>9.85</v>
      </c>
      <c r="E14">
        <v>9.6183176040649414</v>
      </c>
      <c r="F14">
        <f t="shared" si="0"/>
        <v>-0.23168239593505824</v>
      </c>
      <c r="G14" t="s">
        <v>303</v>
      </c>
      <c r="K14">
        <f t="shared" si="1"/>
        <v>9.7448127449119593</v>
      </c>
      <c r="L14">
        <f t="shared" si="2"/>
        <v>-0.10518725508804039</v>
      </c>
      <c r="M14" t="s">
        <v>399</v>
      </c>
      <c r="N14">
        <v>93</v>
      </c>
      <c r="O14">
        <v>23.523014006872479</v>
      </c>
      <c r="P14">
        <v>0.25293563448249978</v>
      </c>
    </row>
    <row r="15" spans="1:18" ht="15" thickBot="1" x14ac:dyDescent="0.35">
      <c r="A15" t="s">
        <v>19</v>
      </c>
      <c r="B15" t="s">
        <v>114</v>
      </c>
      <c r="C15" t="s">
        <v>209</v>
      </c>
      <c r="D15">
        <v>8.5500000000000007</v>
      </c>
      <c r="E15">
        <v>8.9995088577270508</v>
      </c>
      <c r="F15">
        <f t="shared" si="0"/>
        <v>0.44950885772705007</v>
      </c>
      <c r="G15" t="s">
        <v>304</v>
      </c>
      <c r="K15">
        <f t="shared" si="1"/>
        <v>9.1138570719685728</v>
      </c>
      <c r="L15">
        <f t="shared" si="2"/>
        <v>0.56385707196857204</v>
      </c>
      <c r="M15" s="4" t="s">
        <v>400</v>
      </c>
      <c r="N15" s="4">
        <v>94</v>
      </c>
      <c r="O15" s="4">
        <v>65.657595789473632</v>
      </c>
      <c r="P15" s="4"/>
      <c r="Q15" s="4"/>
      <c r="R15" s="4"/>
    </row>
    <row r="16" spans="1:18" ht="15" thickBot="1" x14ac:dyDescent="0.35">
      <c r="A16" t="s">
        <v>20</v>
      </c>
      <c r="B16" t="s">
        <v>115</v>
      </c>
      <c r="C16" t="s">
        <v>210</v>
      </c>
      <c r="D16">
        <v>9.82</v>
      </c>
      <c r="E16">
        <v>9.5081157684326172</v>
      </c>
      <c r="F16">
        <f t="shared" si="0"/>
        <v>-0.3118842315673831</v>
      </c>
      <c r="G16" t="s">
        <v>305</v>
      </c>
      <c r="K16">
        <f t="shared" si="1"/>
        <v>9.6324476987284946</v>
      </c>
      <c r="L16">
        <f t="shared" si="2"/>
        <v>-0.18755230127150568</v>
      </c>
    </row>
    <row r="17" spans="1:21" x14ac:dyDescent="0.3">
      <c r="A17" t="s">
        <v>21</v>
      </c>
      <c r="B17" t="s">
        <v>116</v>
      </c>
      <c r="C17" t="s">
        <v>211</v>
      </c>
      <c r="D17">
        <v>10.76</v>
      </c>
      <c r="E17">
        <v>10.002626419067379</v>
      </c>
      <c r="F17">
        <f t="shared" si="0"/>
        <v>-0.75737358093262053</v>
      </c>
      <c r="G17" t="s">
        <v>306</v>
      </c>
      <c r="K17">
        <f t="shared" si="1"/>
        <v>10.136665362417686</v>
      </c>
      <c r="L17">
        <f t="shared" si="2"/>
        <v>-0.62333463758231389</v>
      </c>
      <c r="M17" s="5"/>
      <c r="N17" s="5" t="s">
        <v>407</v>
      </c>
      <c r="O17" s="5" t="s">
        <v>395</v>
      </c>
      <c r="P17" s="5" t="s">
        <v>408</v>
      </c>
      <c r="Q17" s="5" t="s">
        <v>409</v>
      </c>
      <c r="R17" s="5" t="s">
        <v>410</v>
      </c>
      <c r="S17" s="5" t="s">
        <v>411</v>
      </c>
      <c r="T17" s="5" t="s">
        <v>412</v>
      </c>
      <c r="U17" s="5" t="s">
        <v>413</v>
      </c>
    </row>
    <row r="18" spans="1:21" x14ac:dyDescent="0.3">
      <c r="A18" t="s">
        <v>22</v>
      </c>
      <c r="B18" t="s">
        <v>117</v>
      </c>
      <c r="C18" t="s">
        <v>212</v>
      </c>
      <c r="D18">
        <v>10.43</v>
      </c>
      <c r="E18">
        <v>10.27501964569092</v>
      </c>
      <c r="F18">
        <f t="shared" si="0"/>
        <v>-0.15498035430907997</v>
      </c>
      <c r="G18" t="s">
        <v>307</v>
      </c>
      <c r="K18">
        <f t="shared" si="1"/>
        <v>10.414405540827559</v>
      </c>
      <c r="L18">
        <f t="shared" si="2"/>
        <v>-1.5594459172440622E-2</v>
      </c>
      <c r="M18" t="s">
        <v>401</v>
      </c>
      <c r="N18">
        <v>-6.2307940389876748E-2</v>
      </c>
      <c r="O18">
        <v>0.75876939742225813</v>
      </c>
      <c r="P18">
        <v>-8.2117097238704445E-2</v>
      </c>
      <c r="Q18">
        <v>0.93473007540781272</v>
      </c>
      <c r="R18">
        <v>-1.5690735864610827</v>
      </c>
      <c r="S18">
        <v>1.4444577056813293</v>
      </c>
      <c r="T18">
        <v>-1.5690735864610827</v>
      </c>
      <c r="U18">
        <v>1.4444577056813293</v>
      </c>
    </row>
    <row r="19" spans="1:21" ht="15" thickBot="1" x14ac:dyDescent="0.35">
      <c r="A19" t="s">
        <v>23</v>
      </c>
      <c r="B19" t="s">
        <v>118</v>
      </c>
      <c r="C19" t="s">
        <v>213</v>
      </c>
      <c r="D19">
        <v>10.69</v>
      </c>
      <c r="E19">
        <v>10.23682308197021</v>
      </c>
      <c r="F19">
        <f t="shared" si="0"/>
        <v>-0.45317691802978999</v>
      </c>
      <c r="G19" t="s">
        <v>308</v>
      </c>
      <c r="K19">
        <f t="shared" si="1"/>
        <v>10.375459196405068</v>
      </c>
      <c r="L19">
        <f t="shared" si="2"/>
        <v>-0.31454080359493197</v>
      </c>
      <c r="M19" s="4" t="s">
        <v>414</v>
      </c>
      <c r="N19" s="4">
        <v>1.0196295328360858</v>
      </c>
      <c r="O19" s="4">
        <v>7.9000178309772781E-2</v>
      </c>
      <c r="P19" s="4">
        <v>12.906673815822916</v>
      </c>
      <c r="Q19" s="4">
        <v>1.9098940666757474E-22</v>
      </c>
      <c r="R19" s="4">
        <v>0.86275083541489561</v>
      </c>
      <c r="S19" s="4">
        <v>1.176508230257276</v>
      </c>
      <c r="T19" s="4">
        <v>0.86275083541489561</v>
      </c>
      <c r="U19" s="4">
        <v>1.176508230257276</v>
      </c>
    </row>
    <row r="20" spans="1:21" x14ac:dyDescent="0.3">
      <c r="A20" t="s">
        <v>24</v>
      </c>
      <c r="B20" t="s">
        <v>119</v>
      </c>
      <c r="C20" t="s">
        <v>214</v>
      </c>
      <c r="D20">
        <v>10.72</v>
      </c>
      <c r="E20">
        <v>10.26102256774902</v>
      </c>
      <c r="F20">
        <f t="shared" si="0"/>
        <v>-0.45897743225098075</v>
      </c>
      <c r="G20" t="s">
        <v>309</v>
      </c>
      <c r="K20">
        <f t="shared" si="1"/>
        <v>10.40013370678459</v>
      </c>
      <c r="L20">
        <f t="shared" si="2"/>
        <v>-0.31986629321541038</v>
      </c>
    </row>
    <row r="21" spans="1:21" x14ac:dyDescent="0.3">
      <c r="A21" t="s">
        <v>25</v>
      </c>
      <c r="B21" t="s">
        <v>120</v>
      </c>
      <c r="C21" t="s">
        <v>215</v>
      </c>
      <c r="D21">
        <v>10.74</v>
      </c>
      <c r="E21">
        <v>10.17454624176025</v>
      </c>
      <c r="F21">
        <f t="shared" si="0"/>
        <v>-0.56545375823974986</v>
      </c>
      <c r="G21" t="s">
        <v>310</v>
      </c>
      <c r="K21">
        <f t="shared" si="1"/>
        <v>10.311959890915279</v>
      </c>
      <c r="L21">
        <f t="shared" si="2"/>
        <v>-0.42804010908472101</v>
      </c>
    </row>
    <row r="22" spans="1:21" x14ac:dyDescent="0.3">
      <c r="A22" t="s">
        <v>26</v>
      </c>
      <c r="B22" t="s">
        <v>121</v>
      </c>
      <c r="C22" t="s">
        <v>216</v>
      </c>
      <c r="D22">
        <v>9.4</v>
      </c>
      <c r="E22">
        <v>9.7253894805908203</v>
      </c>
      <c r="F22">
        <f t="shared" si="0"/>
        <v>0.32538948059081996</v>
      </c>
      <c r="G22" t="s">
        <v>311</v>
      </c>
      <c r="K22">
        <f t="shared" si="1"/>
        <v>9.8539863923539244</v>
      </c>
      <c r="L22">
        <f t="shared" si="2"/>
        <v>0.45398639235392402</v>
      </c>
    </row>
    <row r="23" spans="1:21" x14ac:dyDescent="0.3">
      <c r="A23" t="s">
        <v>27</v>
      </c>
      <c r="B23" t="s">
        <v>122</v>
      </c>
      <c r="C23" t="s">
        <v>217</v>
      </c>
      <c r="D23">
        <v>9.27</v>
      </c>
      <c r="E23">
        <v>9.7130136489868164</v>
      </c>
      <c r="F23">
        <f t="shared" si="0"/>
        <v>0.44301364898681683</v>
      </c>
      <c r="G23" t="s">
        <v>312</v>
      </c>
      <c r="K23">
        <f t="shared" si="1"/>
        <v>9.8413676289570766</v>
      </c>
      <c r="L23">
        <f t="shared" si="2"/>
        <v>0.57136762895707705</v>
      </c>
    </row>
    <row r="24" spans="1:21" x14ac:dyDescent="0.3">
      <c r="A24" t="s">
        <v>28</v>
      </c>
      <c r="B24" t="s">
        <v>123</v>
      </c>
      <c r="C24" t="s">
        <v>218</v>
      </c>
      <c r="D24">
        <v>10.32</v>
      </c>
      <c r="E24">
        <v>9.8527889251708984</v>
      </c>
      <c r="F24">
        <f t="shared" si="0"/>
        <v>-0.46721107482910185</v>
      </c>
      <c r="G24" t="s">
        <v>313</v>
      </c>
      <c r="K24">
        <f t="shared" si="1"/>
        <v>9.9838866285146857</v>
      </c>
      <c r="L24">
        <f t="shared" si="2"/>
        <v>-0.33611337148531462</v>
      </c>
    </row>
    <row r="25" spans="1:21" x14ac:dyDescent="0.3">
      <c r="A25" t="s">
        <v>29</v>
      </c>
      <c r="B25" t="s">
        <v>124</v>
      </c>
      <c r="C25" t="s">
        <v>219</v>
      </c>
      <c r="D25" s="2">
        <v>9.73</v>
      </c>
      <c r="E25">
        <v>9.9898033142089844</v>
      </c>
      <c r="F25">
        <f t="shared" si="0"/>
        <v>0.25980331420898395</v>
      </c>
      <c r="G25" t="s">
        <v>314</v>
      </c>
      <c r="K25">
        <f t="shared" si="1"/>
        <v>10.123590546001411</v>
      </c>
      <c r="L25">
        <f t="shared" si="2"/>
        <v>0.39359054600141086</v>
      </c>
    </row>
    <row r="26" spans="1:21" x14ac:dyDescent="0.3">
      <c r="A26" t="s">
        <v>30</v>
      </c>
      <c r="B26" t="s">
        <v>125</v>
      </c>
      <c r="C26" t="s">
        <v>220</v>
      </c>
      <c r="D26">
        <v>10</v>
      </c>
      <c r="E26">
        <v>9.6554098129272461</v>
      </c>
      <c r="F26">
        <f t="shared" si="0"/>
        <v>-0.34459018707275391</v>
      </c>
      <c r="G26" t="s">
        <v>315</v>
      </c>
      <c r="K26">
        <f t="shared" si="1"/>
        <v>9.7826330565060893</v>
      </c>
      <c r="L26">
        <f t="shared" si="2"/>
        <v>-0.21736694349391072</v>
      </c>
    </row>
    <row r="27" spans="1:21" x14ac:dyDescent="0.3">
      <c r="A27" t="s">
        <v>31</v>
      </c>
      <c r="B27" t="s">
        <v>126</v>
      </c>
      <c r="C27" t="s">
        <v>221</v>
      </c>
      <c r="D27">
        <v>9.2200000000000006</v>
      </c>
      <c r="E27">
        <v>9.0325498580932617</v>
      </c>
      <c r="F27">
        <f t="shared" si="0"/>
        <v>-0.18745014190673892</v>
      </c>
      <c r="G27" t="s">
        <v>316</v>
      </c>
      <c r="K27">
        <f t="shared" si="1"/>
        <v>9.147546651736409</v>
      </c>
      <c r="L27">
        <f t="shared" si="2"/>
        <v>-7.2453348263591622E-2</v>
      </c>
    </row>
    <row r="28" spans="1:21" x14ac:dyDescent="0.3">
      <c r="A28" t="s">
        <v>32</v>
      </c>
      <c r="B28" t="s">
        <v>127</v>
      </c>
      <c r="C28" t="s">
        <v>222</v>
      </c>
      <c r="D28">
        <v>9.42</v>
      </c>
      <c r="E28">
        <v>9.3377771377563477</v>
      </c>
      <c r="F28">
        <f t="shared" si="0"/>
        <v>-8.2222862243652273E-2</v>
      </c>
      <c r="G28" t="s">
        <v>317</v>
      </c>
      <c r="K28">
        <f t="shared" si="1"/>
        <v>9.4587654003081099</v>
      </c>
      <c r="L28">
        <f t="shared" si="2"/>
        <v>3.8765400308109932E-2</v>
      </c>
    </row>
    <row r="29" spans="1:21" x14ac:dyDescent="0.3">
      <c r="A29" t="s">
        <v>33</v>
      </c>
      <c r="B29" t="s">
        <v>128</v>
      </c>
      <c r="C29" t="s">
        <v>223</v>
      </c>
      <c r="D29" s="2">
        <v>8.84</v>
      </c>
      <c r="E29">
        <v>9.3284978866577148</v>
      </c>
      <c r="F29">
        <f t="shared" si="0"/>
        <v>0.48849788665771499</v>
      </c>
      <c r="G29" t="s">
        <v>318</v>
      </c>
      <c r="K29">
        <f t="shared" si="1"/>
        <v>9.4493040018453431</v>
      </c>
      <c r="L29">
        <f t="shared" si="2"/>
        <v>0.60930400184534328</v>
      </c>
    </row>
    <row r="30" spans="1:21" x14ac:dyDescent="0.3">
      <c r="A30" t="s">
        <v>34</v>
      </c>
      <c r="B30" t="s">
        <v>129</v>
      </c>
      <c r="C30" t="s">
        <v>224</v>
      </c>
      <c r="D30" s="2">
        <v>8.8800000000000008</v>
      </c>
      <c r="E30">
        <v>9.1247797012329102</v>
      </c>
      <c r="F30">
        <f t="shared" si="0"/>
        <v>0.24477970123290937</v>
      </c>
      <c r="G30" t="s">
        <v>319</v>
      </c>
      <c r="K30">
        <f t="shared" si="1"/>
        <v>9.2415869236104342</v>
      </c>
      <c r="L30">
        <f t="shared" si="2"/>
        <v>0.36158692361043343</v>
      </c>
    </row>
    <row r="31" spans="1:21" x14ac:dyDescent="0.3">
      <c r="A31" t="s">
        <v>35</v>
      </c>
      <c r="B31" t="s">
        <v>130</v>
      </c>
      <c r="C31" t="s">
        <v>225</v>
      </c>
      <c r="D31">
        <v>8.08</v>
      </c>
      <c r="E31">
        <v>8.9207372665405273</v>
      </c>
      <c r="F31">
        <f t="shared" si="0"/>
        <v>0.84073726654052727</v>
      </c>
      <c r="G31" t="s">
        <v>320</v>
      </c>
      <c r="K31">
        <f t="shared" si="1"/>
        <v>9.0335392312463014</v>
      </c>
      <c r="L31">
        <f t="shared" si="2"/>
        <v>0.95353923124630136</v>
      </c>
    </row>
    <row r="32" spans="1:21" x14ac:dyDescent="0.3">
      <c r="A32" t="s">
        <v>36</v>
      </c>
      <c r="B32" t="s">
        <v>131</v>
      </c>
      <c r="C32" t="s">
        <v>226</v>
      </c>
      <c r="D32">
        <v>10.029999999999999</v>
      </c>
      <c r="E32">
        <v>10.06623363494873</v>
      </c>
      <c r="F32">
        <f t="shared" si="0"/>
        <v>3.6233634948731108E-2</v>
      </c>
      <c r="G32" t="s">
        <v>321</v>
      </c>
      <c r="K32">
        <f t="shared" si="1"/>
        <v>10.201521158231792</v>
      </c>
      <c r="L32">
        <f t="shared" si="2"/>
        <v>0.17152115823179237</v>
      </c>
    </row>
    <row r="33" spans="1:12" x14ac:dyDescent="0.3">
      <c r="A33" t="s">
        <v>37</v>
      </c>
      <c r="B33" t="s">
        <v>132</v>
      </c>
      <c r="C33" t="s">
        <v>227</v>
      </c>
      <c r="D33" s="2">
        <v>10.27</v>
      </c>
      <c r="E33">
        <v>10.415901184082029</v>
      </c>
      <c r="F33">
        <f t="shared" si="0"/>
        <v>0.1459011840820299</v>
      </c>
      <c r="G33" t="s">
        <v>322</v>
      </c>
      <c r="K33">
        <f t="shared" si="1"/>
        <v>10.558052518002516</v>
      </c>
      <c r="L33">
        <f t="shared" si="2"/>
        <v>0.28805251800251597</v>
      </c>
    </row>
    <row r="34" spans="1:12" x14ac:dyDescent="0.3">
      <c r="A34" t="s">
        <v>38</v>
      </c>
      <c r="B34" t="s">
        <v>133</v>
      </c>
      <c r="C34" t="s">
        <v>228</v>
      </c>
      <c r="D34">
        <v>10.8</v>
      </c>
      <c r="E34">
        <v>10.433650970458981</v>
      </c>
      <c r="F34">
        <f t="shared" si="0"/>
        <v>-0.36634902954101989</v>
      </c>
      <c r="G34" t="s">
        <v>323</v>
      </c>
      <c r="K34">
        <f t="shared" si="1"/>
        <v>10.576150724393987</v>
      </c>
      <c r="L34">
        <f t="shared" si="2"/>
        <v>-0.22384927560601398</v>
      </c>
    </row>
    <row r="35" spans="1:12" x14ac:dyDescent="0.3">
      <c r="A35" t="s">
        <v>39</v>
      </c>
      <c r="B35" t="s">
        <v>134</v>
      </c>
      <c r="C35" t="s">
        <v>229</v>
      </c>
      <c r="D35">
        <v>9.94</v>
      </c>
      <c r="E35">
        <v>9.8340835571289063</v>
      </c>
      <c r="F35">
        <f t="shared" si="0"/>
        <v>-0.10591644287109325</v>
      </c>
      <c r="G35" t="s">
        <v>324</v>
      </c>
      <c r="K35">
        <f t="shared" si="1"/>
        <v>9.9648140828365026</v>
      </c>
      <c r="L35">
        <f t="shared" si="2"/>
        <v>2.4814082836503104E-2</v>
      </c>
    </row>
    <row r="36" spans="1:12" x14ac:dyDescent="0.3">
      <c r="A36" t="s">
        <v>40</v>
      </c>
      <c r="B36" t="s">
        <v>135</v>
      </c>
      <c r="C36" t="s">
        <v>230</v>
      </c>
      <c r="D36">
        <v>8.33</v>
      </c>
      <c r="E36">
        <v>9.0386600494384766</v>
      </c>
      <c r="F36">
        <f t="shared" si="0"/>
        <v>0.70866004943847649</v>
      </c>
      <c r="G36" t="s">
        <v>325</v>
      </c>
      <c r="K36">
        <f t="shared" si="1"/>
        <v>9.1537767832832699</v>
      </c>
      <c r="L36">
        <f t="shared" si="2"/>
        <v>0.82377678328326986</v>
      </c>
    </row>
    <row r="37" spans="1:12" x14ac:dyDescent="0.3">
      <c r="A37" t="s">
        <v>41</v>
      </c>
      <c r="B37" t="s">
        <v>136</v>
      </c>
      <c r="C37" t="s">
        <v>231</v>
      </c>
      <c r="D37">
        <v>11.22</v>
      </c>
      <c r="E37">
        <v>10.54163074493408</v>
      </c>
      <c r="F37">
        <f t="shared" si="0"/>
        <v>-0.67836925506592038</v>
      </c>
      <c r="G37" t="s">
        <v>326</v>
      </c>
      <c r="K37">
        <f t="shared" si="1"/>
        <v>10.686250091397779</v>
      </c>
      <c r="L37">
        <f t="shared" si="2"/>
        <v>-0.53374990860222127</v>
      </c>
    </row>
    <row r="38" spans="1:12" x14ac:dyDescent="0.3">
      <c r="A38" t="s">
        <v>42</v>
      </c>
      <c r="B38" t="s">
        <v>137</v>
      </c>
      <c r="C38" t="s">
        <v>232</v>
      </c>
      <c r="D38">
        <v>8.09</v>
      </c>
      <c r="E38">
        <v>10.014827728271481</v>
      </c>
      <c r="F38">
        <f t="shared" si="0"/>
        <v>1.924827728271481</v>
      </c>
      <c r="G38" t="s">
        <v>327</v>
      </c>
      <c r="K38">
        <f t="shared" si="1"/>
        <v>10.149106177621452</v>
      </c>
      <c r="L38" s="3">
        <f t="shared" si="2"/>
        <v>2.0591061776214516</v>
      </c>
    </row>
    <row r="39" spans="1:12" x14ac:dyDescent="0.3">
      <c r="A39" t="s">
        <v>43</v>
      </c>
      <c r="B39" t="s">
        <v>138</v>
      </c>
      <c r="C39" t="s">
        <v>233</v>
      </c>
      <c r="D39">
        <v>7.38</v>
      </c>
      <c r="E39">
        <v>7.7946224212646484</v>
      </c>
      <c r="F39">
        <f t="shared" si="0"/>
        <v>0.41462242126464854</v>
      </c>
      <c r="G39" t="s">
        <v>328</v>
      </c>
      <c r="K39">
        <f t="shared" si="1"/>
        <v>7.8853192776378771</v>
      </c>
      <c r="L39">
        <f t="shared" si="2"/>
        <v>0.50531927763787721</v>
      </c>
    </row>
    <row r="40" spans="1:12" x14ac:dyDescent="0.3">
      <c r="A40" t="s">
        <v>44</v>
      </c>
      <c r="B40" t="s">
        <v>139</v>
      </c>
      <c r="C40" t="s">
        <v>234</v>
      </c>
      <c r="D40">
        <v>9.57</v>
      </c>
      <c r="E40">
        <v>9.8028593063354492</v>
      </c>
      <c r="F40">
        <f t="shared" si="0"/>
        <v>0.23285930633544893</v>
      </c>
      <c r="G40" t="s">
        <v>329</v>
      </c>
      <c r="K40">
        <f t="shared" si="1"/>
        <v>9.9329769145868134</v>
      </c>
      <c r="L40">
        <f t="shared" si="2"/>
        <v>0.36297691458681314</v>
      </c>
    </row>
    <row r="41" spans="1:12" x14ac:dyDescent="0.3">
      <c r="A41" t="s">
        <v>45</v>
      </c>
      <c r="B41" t="s">
        <v>140</v>
      </c>
      <c r="C41" t="s">
        <v>235</v>
      </c>
      <c r="D41">
        <v>9.14</v>
      </c>
      <c r="E41">
        <v>9.3215065002441406</v>
      </c>
      <c r="F41">
        <f t="shared" si="0"/>
        <v>0.18150650024414006</v>
      </c>
      <c r="G41" t="s">
        <v>330</v>
      </c>
      <c r="K41">
        <f t="shared" si="1"/>
        <v>9.4421753777825934</v>
      </c>
      <c r="L41">
        <f t="shared" si="2"/>
        <v>0.30217537778259285</v>
      </c>
    </row>
    <row r="42" spans="1:12" x14ac:dyDescent="0.3">
      <c r="A42" t="s">
        <v>46</v>
      </c>
      <c r="B42" t="s">
        <v>141</v>
      </c>
      <c r="C42" t="s">
        <v>236</v>
      </c>
      <c r="D42">
        <v>9.4700000000000006</v>
      </c>
      <c r="E42">
        <v>9.6689262390136719</v>
      </c>
      <c r="F42">
        <f t="shared" si="0"/>
        <v>0.19892623901367124</v>
      </c>
      <c r="G42" t="s">
        <v>331</v>
      </c>
      <c r="K42">
        <f t="shared" si="1"/>
        <v>9.7964148037222056</v>
      </c>
      <c r="L42">
        <f t="shared" si="2"/>
        <v>0.32641480372220499</v>
      </c>
    </row>
    <row r="43" spans="1:12" x14ac:dyDescent="0.3">
      <c r="A43" t="s">
        <v>47</v>
      </c>
      <c r="B43" t="s">
        <v>142</v>
      </c>
      <c r="C43" t="s">
        <v>237</v>
      </c>
      <c r="D43">
        <v>10.7</v>
      </c>
      <c r="E43">
        <v>10.277029991149901</v>
      </c>
      <c r="F43">
        <f t="shared" si="0"/>
        <v>-0.42297000885009872</v>
      </c>
      <c r="G43" t="s">
        <v>332</v>
      </c>
      <c r="K43">
        <f t="shared" si="1"/>
        <v>10.416455348428739</v>
      </c>
      <c r="L43">
        <f t="shared" si="2"/>
        <v>-0.28354465157126008</v>
      </c>
    </row>
    <row r="44" spans="1:12" x14ac:dyDescent="0.3">
      <c r="A44" t="s">
        <v>48</v>
      </c>
      <c r="B44" t="s">
        <v>143</v>
      </c>
      <c r="C44" t="s">
        <v>238</v>
      </c>
      <c r="D44">
        <v>9.49</v>
      </c>
      <c r="E44">
        <v>9.3474569320678711</v>
      </c>
      <c r="F44">
        <f t="shared" si="0"/>
        <v>-0.14254306793212912</v>
      </c>
      <c r="G44" t="s">
        <v>333</v>
      </c>
      <c r="K44">
        <f t="shared" si="1"/>
        <v>9.4686352044599182</v>
      </c>
      <c r="L44">
        <f t="shared" si="2"/>
        <v>-2.1364795540081971E-2</v>
      </c>
    </row>
    <row r="45" spans="1:12" x14ac:dyDescent="0.3">
      <c r="A45" t="s">
        <v>49</v>
      </c>
      <c r="B45" t="s">
        <v>144</v>
      </c>
      <c r="C45" t="s">
        <v>239</v>
      </c>
      <c r="D45">
        <v>9.7799999999999994</v>
      </c>
      <c r="E45">
        <v>9.8309946060180664</v>
      </c>
      <c r="F45">
        <f t="shared" si="0"/>
        <v>5.0994606018067046E-2</v>
      </c>
      <c r="G45" t="s">
        <v>334</v>
      </c>
      <c r="K45">
        <f t="shared" si="1"/>
        <v>9.9616644970584041</v>
      </c>
      <c r="L45">
        <f t="shared" si="2"/>
        <v>0.18166449705840471</v>
      </c>
    </row>
    <row r="46" spans="1:12" x14ac:dyDescent="0.3">
      <c r="A46" t="s">
        <v>50</v>
      </c>
      <c r="B46" t="s">
        <v>145</v>
      </c>
      <c r="C46" t="s">
        <v>240</v>
      </c>
      <c r="D46">
        <v>9.67</v>
      </c>
      <c r="E46">
        <v>9.0952825546264648</v>
      </c>
      <c r="F46">
        <f t="shared" si="0"/>
        <v>-0.57471744537353509</v>
      </c>
      <c r="G46" t="s">
        <v>335</v>
      </c>
      <c r="K46">
        <f t="shared" si="1"/>
        <v>9.2115107617961076</v>
      </c>
      <c r="L46">
        <f t="shared" si="2"/>
        <v>-0.45848923820389231</v>
      </c>
    </row>
    <row r="47" spans="1:12" x14ac:dyDescent="0.3">
      <c r="A47" t="s">
        <v>51</v>
      </c>
      <c r="B47" t="s">
        <v>146</v>
      </c>
      <c r="C47" t="s">
        <v>241</v>
      </c>
      <c r="D47">
        <v>10.47</v>
      </c>
      <c r="E47">
        <v>9.9490070343017578</v>
      </c>
      <c r="F47">
        <f t="shared" si="0"/>
        <v>-0.52099296569824283</v>
      </c>
      <c r="G47" t="s">
        <v>336</v>
      </c>
      <c r="K47">
        <f t="shared" si="1"/>
        <v>10.081993454178157</v>
      </c>
      <c r="L47">
        <f t="shared" si="2"/>
        <v>-0.38800654582184357</v>
      </c>
    </row>
    <row r="48" spans="1:12" x14ac:dyDescent="0.3">
      <c r="A48" t="s">
        <v>52</v>
      </c>
      <c r="B48" t="s">
        <v>147</v>
      </c>
      <c r="C48" t="s">
        <v>242</v>
      </c>
      <c r="D48">
        <v>9.89</v>
      </c>
      <c r="E48">
        <v>10.033445358276371</v>
      </c>
      <c r="F48">
        <f t="shared" si="0"/>
        <v>0.14344535827637017</v>
      </c>
      <c r="G48" t="s">
        <v>337</v>
      </c>
      <c r="K48">
        <f t="shared" si="1"/>
        <v>10.168089263005854</v>
      </c>
      <c r="L48">
        <f t="shared" si="2"/>
        <v>0.27808926300585313</v>
      </c>
    </row>
    <row r="49" spans="1:12" x14ac:dyDescent="0.3">
      <c r="A49" t="s">
        <v>53</v>
      </c>
      <c r="B49" t="s">
        <v>148</v>
      </c>
      <c r="C49" t="s">
        <v>243</v>
      </c>
      <c r="D49">
        <v>8.82</v>
      </c>
      <c r="E49">
        <v>9.4606056213378906</v>
      </c>
      <c r="F49">
        <f t="shared" si="0"/>
        <v>0.64060562133789034</v>
      </c>
      <c r="G49" t="s">
        <v>338</v>
      </c>
      <c r="K49">
        <f t="shared" si="1"/>
        <v>9.584004949641324</v>
      </c>
      <c r="L49">
        <f t="shared" si="2"/>
        <v>0.76400494964132371</v>
      </c>
    </row>
    <row r="50" spans="1:12" x14ac:dyDescent="0.3">
      <c r="A50" t="s">
        <v>54</v>
      </c>
      <c r="B50" t="s">
        <v>149</v>
      </c>
      <c r="C50" t="s">
        <v>244</v>
      </c>
      <c r="D50" s="2">
        <v>8.5500000000000007</v>
      </c>
      <c r="E50">
        <v>8.3650217056274414</v>
      </c>
      <c r="F50">
        <f t="shared" si="0"/>
        <v>-0.1849782943725593</v>
      </c>
      <c r="G50" t="s">
        <v>339</v>
      </c>
      <c r="K50">
        <f t="shared" si="1"/>
        <v>8.4669152334827498</v>
      </c>
      <c r="L50">
        <f t="shared" si="2"/>
        <v>-8.3084766517250941E-2</v>
      </c>
    </row>
    <row r="51" spans="1:12" x14ac:dyDescent="0.3">
      <c r="A51" t="s">
        <v>55</v>
      </c>
      <c r="B51" t="s">
        <v>150</v>
      </c>
      <c r="C51" t="s">
        <v>245</v>
      </c>
      <c r="D51">
        <v>10.119999999999999</v>
      </c>
      <c r="E51">
        <v>10.164768218994141</v>
      </c>
      <c r="F51">
        <f t="shared" si="0"/>
        <v>4.4768218994141407E-2</v>
      </c>
      <c r="G51" t="s">
        <v>340</v>
      </c>
      <c r="K51">
        <f t="shared" si="1"/>
        <v>10.30198993013021</v>
      </c>
      <c r="L51">
        <f t="shared" si="2"/>
        <v>0.18198993013021081</v>
      </c>
    </row>
    <row r="52" spans="1:12" x14ac:dyDescent="0.3">
      <c r="A52" t="s">
        <v>56</v>
      </c>
      <c r="B52" t="s">
        <v>151</v>
      </c>
      <c r="C52" t="s">
        <v>246</v>
      </c>
      <c r="D52">
        <v>10.050000000000001</v>
      </c>
      <c r="E52">
        <v>10.33597373962402</v>
      </c>
      <c r="F52">
        <f t="shared" si="0"/>
        <v>0.28597373962401917</v>
      </c>
      <c r="G52" t="s">
        <v>341</v>
      </c>
      <c r="K52">
        <f t="shared" si="1"/>
        <v>10.476556135149014</v>
      </c>
      <c r="L52">
        <f t="shared" si="2"/>
        <v>0.42655613514901347</v>
      </c>
    </row>
    <row r="53" spans="1:12" x14ac:dyDescent="0.3">
      <c r="A53" t="s">
        <v>57</v>
      </c>
      <c r="B53" t="s">
        <v>152</v>
      </c>
      <c r="C53" t="s">
        <v>247</v>
      </c>
      <c r="D53">
        <v>10.56</v>
      </c>
      <c r="E53">
        <v>10.33597373962402</v>
      </c>
      <c r="F53">
        <f t="shared" si="0"/>
        <v>-0.22402626037598061</v>
      </c>
      <c r="G53" t="s">
        <v>342</v>
      </c>
      <c r="K53">
        <f t="shared" si="1"/>
        <v>10.476556135149014</v>
      </c>
      <c r="L53">
        <f t="shared" si="2"/>
        <v>-8.3443864850986316E-2</v>
      </c>
    </row>
    <row r="54" spans="1:12" x14ac:dyDescent="0.3">
      <c r="A54" t="s">
        <v>58</v>
      </c>
      <c r="B54" t="s">
        <v>153</v>
      </c>
      <c r="C54" t="s">
        <v>248</v>
      </c>
      <c r="D54">
        <v>9.57</v>
      </c>
      <c r="E54">
        <v>8.5126733779907227</v>
      </c>
      <c r="F54">
        <f t="shared" si="0"/>
        <v>-1.0573266220092776</v>
      </c>
      <c r="G54" t="s">
        <v>343</v>
      </c>
      <c r="K54">
        <f t="shared" si="1"/>
        <v>8.6174652391969886</v>
      </c>
      <c r="L54">
        <f t="shared" si="2"/>
        <v>-0.95253476080301169</v>
      </c>
    </row>
    <row r="55" spans="1:12" x14ac:dyDescent="0.3">
      <c r="A55" t="s">
        <v>59</v>
      </c>
      <c r="B55" t="s">
        <v>154</v>
      </c>
      <c r="C55" t="s">
        <v>249</v>
      </c>
      <c r="D55">
        <v>9.8000000000000007</v>
      </c>
      <c r="E55">
        <v>9.2131795883178711</v>
      </c>
      <c r="F55">
        <f t="shared" si="0"/>
        <v>-0.58682041168212962</v>
      </c>
      <c r="G55" t="s">
        <v>344</v>
      </c>
      <c r="K55">
        <f t="shared" si="1"/>
        <v>9.3317220591816348</v>
      </c>
      <c r="L55">
        <f t="shared" si="2"/>
        <v>-0.46827794081836593</v>
      </c>
    </row>
    <row r="56" spans="1:12" x14ac:dyDescent="0.3">
      <c r="A56" t="s">
        <v>60</v>
      </c>
      <c r="B56" t="s">
        <v>155</v>
      </c>
      <c r="C56" t="s">
        <v>250</v>
      </c>
      <c r="D56">
        <v>7.67</v>
      </c>
      <c r="E56">
        <v>7.5027475357055664</v>
      </c>
      <c r="F56">
        <f t="shared" si="0"/>
        <v>-0.16725246429443352</v>
      </c>
      <c r="G56" t="s">
        <v>345</v>
      </c>
      <c r="K56">
        <f t="shared" si="1"/>
        <v>7.5877150244286842</v>
      </c>
      <c r="L56">
        <f t="shared" si="2"/>
        <v>-8.2284975571315755E-2</v>
      </c>
    </row>
    <row r="57" spans="1:12" x14ac:dyDescent="0.3">
      <c r="A57" t="s">
        <v>61</v>
      </c>
      <c r="B57" t="s">
        <v>156</v>
      </c>
      <c r="C57" t="s">
        <v>251</v>
      </c>
      <c r="D57">
        <v>7.05</v>
      </c>
      <c r="E57">
        <v>7.3150820732116699</v>
      </c>
      <c r="F57">
        <f t="shared" si="0"/>
        <v>0.2650820732116701</v>
      </c>
      <c r="G57" t="s">
        <v>346</v>
      </c>
      <c r="K57">
        <f t="shared" si="1"/>
        <v>7.3963657765765642</v>
      </c>
      <c r="L57">
        <f t="shared" si="2"/>
        <v>0.34636577657656442</v>
      </c>
    </row>
    <row r="58" spans="1:12" x14ac:dyDescent="0.3">
      <c r="A58" t="s">
        <v>62</v>
      </c>
      <c r="B58" t="s">
        <v>157</v>
      </c>
      <c r="C58" t="s">
        <v>252</v>
      </c>
      <c r="D58">
        <v>8.1</v>
      </c>
      <c r="E58">
        <v>7.8543963432312012</v>
      </c>
      <c r="F58">
        <f t="shared" si="0"/>
        <v>-0.24560365676879847</v>
      </c>
      <c r="G58" t="s">
        <v>347</v>
      </c>
      <c r="K58">
        <f t="shared" si="1"/>
        <v>7.946266533768414</v>
      </c>
      <c r="L58">
        <f t="shared" si="2"/>
        <v>-0.15373346623158568</v>
      </c>
    </row>
    <row r="59" spans="1:12" x14ac:dyDescent="0.3">
      <c r="A59" t="s">
        <v>63</v>
      </c>
      <c r="B59" t="s">
        <v>158</v>
      </c>
      <c r="C59" t="s">
        <v>253</v>
      </c>
      <c r="D59">
        <v>9.1999999999999993</v>
      </c>
      <c r="E59">
        <v>9.4938869476318359</v>
      </c>
      <c r="F59">
        <f t="shared" si="0"/>
        <v>0.29388694763183665</v>
      </c>
      <c r="G59" t="s">
        <v>348</v>
      </c>
      <c r="K59">
        <f t="shared" si="1"/>
        <v>9.6179395728225856</v>
      </c>
      <c r="L59">
        <f t="shared" si="2"/>
        <v>0.41793957282258631</v>
      </c>
    </row>
    <row r="60" spans="1:12" x14ac:dyDescent="0.3">
      <c r="A60" t="s">
        <v>64</v>
      </c>
      <c r="B60" t="s">
        <v>159</v>
      </c>
      <c r="C60" t="s">
        <v>254</v>
      </c>
      <c r="D60">
        <v>8.3800000000000008</v>
      </c>
      <c r="E60">
        <v>8.6508321762084961</v>
      </c>
      <c r="F60">
        <f t="shared" si="0"/>
        <v>0.27083217620849531</v>
      </c>
      <c r="G60" t="s">
        <v>349</v>
      </c>
      <c r="K60">
        <f t="shared" si="1"/>
        <v>8.7583360300809723</v>
      </c>
      <c r="L60">
        <f t="shared" si="2"/>
        <v>0.3783360300809715</v>
      </c>
    </row>
    <row r="61" spans="1:12" x14ac:dyDescent="0.3">
      <c r="A61" t="s">
        <v>65</v>
      </c>
      <c r="B61" t="s">
        <v>160</v>
      </c>
      <c r="C61" t="s">
        <v>255</v>
      </c>
      <c r="D61">
        <v>9.09</v>
      </c>
      <c r="E61">
        <v>9.2729892730712891</v>
      </c>
      <c r="F61">
        <f t="shared" si="0"/>
        <v>0.1829892730712892</v>
      </c>
      <c r="G61" t="s">
        <v>350</v>
      </c>
      <c r="K61">
        <f t="shared" si="1"/>
        <v>9.3927057801058371</v>
      </c>
      <c r="L61">
        <f t="shared" si="2"/>
        <v>0.30270578010583726</v>
      </c>
    </row>
    <row r="62" spans="1:12" x14ac:dyDescent="0.3">
      <c r="A62" t="s">
        <v>66</v>
      </c>
      <c r="B62" t="s">
        <v>161</v>
      </c>
      <c r="C62" t="s">
        <v>256</v>
      </c>
      <c r="D62">
        <v>10.7</v>
      </c>
      <c r="E62">
        <v>9.834162712097168</v>
      </c>
      <c r="F62">
        <f t="shared" si="0"/>
        <v>-0.86583728790283132</v>
      </c>
      <c r="G62" t="s">
        <v>351</v>
      </c>
      <c r="K62">
        <f t="shared" si="1"/>
        <v>9.9648947915798125</v>
      </c>
      <c r="L62">
        <f t="shared" si="2"/>
        <v>-0.73510520842018678</v>
      </c>
    </row>
    <row r="63" spans="1:12" x14ac:dyDescent="0.3">
      <c r="A63" t="s">
        <v>67</v>
      </c>
      <c r="B63" t="s">
        <v>162</v>
      </c>
      <c r="C63" t="s">
        <v>257</v>
      </c>
      <c r="D63">
        <v>9.48</v>
      </c>
      <c r="E63">
        <v>9.9582118988037109</v>
      </c>
      <c r="F63">
        <f t="shared" si="0"/>
        <v>0.47821189880371051</v>
      </c>
      <c r="G63" t="s">
        <v>352</v>
      </c>
      <c r="K63">
        <f t="shared" si="1"/>
        <v>10.091379005870103</v>
      </c>
      <c r="L63">
        <f t="shared" si="2"/>
        <v>0.61137900587010208</v>
      </c>
    </row>
    <row r="64" spans="1:12" x14ac:dyDescent="0.3">
      <c r="A64" t="s">
        <v>68</v>
      </c>
      <c r="B64" t="s">
        <v>163</v>
      </c>
      <c r="C64" t="s">
        <v>258</v>
      </c>
      <c r="D64">
        <v>10</v>
      </c>
      <c r="E64">
        <v>9.9461078643798828</v>
      </c>
      <c r="F64">
        <f t="shared" si="0"/>
        <v>-5.3892135620117188E-2</v>
      </c>
      <c r="G64" t="s">
        <v>353</v>
      </c>
      <c r="K64">
        <f t="shared" si="1"/>
        <v>10.079037374905102</v>
      </c>
      <c r="L64">
        <f t="shared" si="2"/>
        <v>7.9037374905102098E-2</v>
      </c>
    </row>
    <row r="65" spans="1:12" x14ac:dyDescent="0.3">
      <c r="A65" t="s">
        <v>69</v>
      </c>
      <c r="B65" t="s">
        <v>164</v>
      </c>
      <c r="C65" t="s">
        <v>259</v>
      </c>
      <c r="D65">
        <v>10.01</v>
      </c>
      <c r="E65">
        <v>10.141091346740721</v>
      </c>
      <c r="F65">
        <f t="shared" si="0"/>
        <v>0.13109134674072109</v>
      </c>
      <c r="G65" t="s">
        <v>354</v>
      </c>
      <c r="K65">
        <f t="shared" si="1"/>
        <v>10.277848291935436</v>
      </c>
      <c r="L65">
        <f t="shared" si="2"/>
        <v>0.26784829193543658</v>
      </c>
    </row>
    <row r="66" spans="1:12" x14ac:dyDescent="0.3">
      <c r="A66" t="s">
        <v>70</v>
      </c>
      <c r="B66" t="s">
        <v>165</v>
      </c>
      <c r="C66" t="s">
        <v>260</v>
      </c>
      <c r="D66">
        <v>9.42</v>
      </c>
      <c r="E66">
        <v>10.056605339050289</v>
      </c>
      <c r="F66">
        <f t="shared" si="0"/>
        <v>0.63660533905028949</v>
      </c>
      <c r="G66" t="s">
        <v>355</v>
      </c>
      <c r="K66">
        <f t="shared" si="1"/>
        <v>10.191703863382855</v>
      </c>
      <c r="L66">
        <f t="shared" si="2"/>
        <v>0.77170386338285546</v>
      </c>
    </row>
    <row r="67" spans="1:12" x14ac:dyDescent="0.3">
      <c r="A67" t="s">
        <v>71</v>
      </c>
      <c r="B67" t="s">
        <v>166</v>
      </c>
      <c r="C67" t="s">
        <v>261</v>
      </c>
      <c r="D67">
        <v>10.039999999999999</v>
      </c>
      <c r="E67">
        <v>9.9461078643798828</v>
      </c>
      <c r="F67">
        <f t="shared" ref="F67:F96" si="3">E67-D67</f>
        <v>-9.3892135620116335E-2</v>
      </c>
      <c r="G67" t="s">
        <v>356</v>
      </c>
      <c r="K67">
        <f t="shared" ref="K67:K96" si="4">$N$18+$N$19*E67</f>
        <v>10.079037374905102</v>
      </c>
      <c r="L67">
        <f t="shared" ref="L67:L96" si="5">K67-D67</f>
        <v>3.9037374905102951E-2</v>
      </c>
    </row>
    <row r="68" spans="1:12" x14ac:dyDescent="0.3">
      <c r="A68" t="s">
        <v>72</v>
      </c>
      <c r="B68" t="s">
        <v>167</v>
      </c>
      <c r="C68" t="s">
        <v>262</v>
      </c>
      <c r="D68">
        <v>10.59</v>
      </c>
      <c r="E68">
        <v>9.979649543762207</v>
      </c>
      <c r="F68">
        <f t="shared" si="3"/>
        <v>-0.61035045623779283</v>
      </c>
      <c r="G68" t="s">
        <v>357</v>
      </c>
      <c r="K68">
        <f t="shared" si="4"/>
        <v>10.113237461784239</v>
      </c>
      <c r="L68">
        <f t="shared" si="5"/>
        <v>-0.47676253821576076</v>
      </c>
    </row>
    <row r="69" spans="1:12" x14ac:dyDescent="0.3">
      <c r="A69" t="s">
        <v>73</v>
      </c>
      <c r="B69" t="s">
        <v>168</v>
      </c>
      <c r="C69" t="s">
        <v>263</v>
      </c>
      <c r="D69">
        <v>9.9</v>
      </c>
      <c r="E69">
        <v>10.19094848632812</v>
      </c>
      <c r="F69">
        <f t="shared" si="3"/>
        <v>0.29094848632811932</v>
      </c>
      <c r="G69" t="s">
        <v>358</v>
      </c>
      <c r="K69">
        <f t="shared" si="4"/>
        <v>10.32868410388148</v>
      </c>
      <c r="L69">
        <f t="shared" si="5"/>
        <v>0.42868410388147993</v>
      </c>
    </row>
    <row r="70" spans="1:12" x14ac:dyDescent="0.3">
      <c r="A70" t="s">
        <v>74</v>
      </c>
      <c r="B70" t="s">
        <v>169</v>
      </c>
      <c r="C70" t="s">
        <v>264</v>
      </c>
      <c r="D70">
        <v>10.34</v>
      </c>
      <c r="E70">
        <v>9.8322181701660156</v>
      </c>
      <c r="F70">
        <f t="shared" si="3"/>
        <v>-0.50778182983398423</v>
      </c>
      <c r="G70" t="s">
        <v>359</v>
      </c>
      <c r="K70">
        <f t="shared" si="4"/>
        <v>9.962912079198972</v>
      </c>
      <c r="L70">
        <f t="shared" si="5"/>
        <v>-0.37708792080102782</v>
      </c>
    </row>
    <row r="71" spans="1:12" x14ac:dyDescent="0.3">
      <c r="A71" t="s">
        <v>75</v>
      </c>
      <c r="B71" t="s">
        <v>170</v>
      </c>
      <c r="C71" t="s">
        <v>265</v>
      </c>
      <c r="D71">
        <v>9.75</v>
      </c>
      <c r="E71">
        <v>9.5702295303344727</v>
      </c>
      <c r="F71">
        <f t="shared" si="3"/>
        <v>-0.17977046966552734</v>
      </c>
      <c r="G71" t="s">
        <v>360</v>
      </c>
      <c r="K71">
        <f t="shared" si="4"/>
        <v>9.6957807247591745</v>
      </c>
      <c r="L71">
        <f t="shared" si="5"/>
        <v>-5.4219275240825482E-2</v>
      </c>
    </row>
    <row r="72" spans="1:12" x14ac:dyDescent="0.3">
      <c r="A72" t="s">
        <v>76</v>
      </c>
      <c r="B72" t="s">
        <v>171</v>
      </c>
      <c r="C72" t="s">
        <v>266</v>
      </c>
      <c r="D72">
        <v>10.35</v>
      </c>
      <c r="E72">
        <v>10.056605339050289</v>
      </c>
      <c r="F72">
        <f t="shared" si="3"/>
        <v>-0.29339466094971023</v>
      </c>
      <c r="G72" t="s">
        <v>361</v>
      </c>
      <c r="K72">
        <f t="shared" si="4"/>
        <v>10.191703863382855</v>
      </c>
      <c r="L72">
        <f t="shared" si="5"/>
        <v>-0.15829613661714426</v>
      </c>
    </row>
    <row r="73" spans="1:12" x14ac:dyDescent="0.3">
      <c r="A73" t="s">
        <v>77</v>
      </c>
      <c r="B73" t="s">
        <v>172</v>
      </c>
      <c r="C73" t="s">
        <v>267</v>
      </c>
      <c r="D73">
        <v>8.84</v>
      </c>
      <c r="E73">
        <v>9.6310024261474609</v>
      </c>
      <c r="F73">
        <f t="shared" si="3"/>
        <v>0.79100242614746108</v>
      </c>
      <c r="G73" t="s">
        <v>362</v>
      </c>
      <c r="K73">
        <f t="shared" si="4"/>
        <v>9.7577465641260677</v>
      </c>
      <c r="L73">
        <f t="shared" si="5"/>
        <v>0.91774656412606781</v>
      </c>
    </row>
    <row r="74" spans="1:12" x14ac:dyDescent="0.3">
      <c r="A74" t="s">
        <v>78</v>
      </c>
      <c r="B74" t="s">
        <v>173</v>
      </c>
      <c r="C74" t="s">
        <v>268</v>
      </c>
      <c r="D74">
        <v>8.86</v>
      </c>
      <c r="E74">
        <v>8.3533792495727539</v>
      </c>
      <c r="F74">
        <f t="shared" si="3"/>
        <v>-0.50662075042724553</v>
      </c>
      <c r="G74" t="s">
        <v>363</v>
      </c>
      <c r="K74">
        <f t="shared" si="4"/>
        <v>8.4550442414546438</v>
      </c>
      <c r="L74">
        <f t="shared" si="5"/>
        <v>-0.40495575854535559</v>
      </c>
    </row>
    <row r="75" spans="1:12" x14ac:dyDescent="0.3">
      <c r="A75" t="s">
        <v>79</v>
      </c>
      <c r="B75" t="s">
        <v>174</v>
      </c>
      <c r="C75" t="s">
        <v>269</v>
      </c>
      <c r="D75" s="2">
        <v>7.77</v>
      </c>
      <c r="E75">
        <v>8.2316446304321289</v>
      </c>
      <c r="F75">
        <f t="shared" si="3"/>
        <v>0.46164463043212933</v>
      </c>
      <c r="G75" t="s">
        <v>364</v>
      </c>
      <c r="K75">
        <f t="shared" si="4"/>
        <v>8.3309200286103096</v>
      </c>
      <c r="L75">
        <f t="shared" si="5"/>
        <v>0.56092002861030998</v>
      </c>
    </row>
    <row r="76" spans="1:12" x14ac:dyDescent="0.3">
      <c r="A76" t="s">
        <v>80</v>
      </c>
      <c r="B76" t="s">
        <v>175</v>
      </c>
      <c r="C76" t="s">
        <v>270</v>
      </c>
      <c r="D76">
        <v>10.1</v>
      </c>
      <c r="E76">
        <v>9.1991004943847656</v>
      </c>
      <c r="F76">
        <f t="shared" si="3"/>
        <v>-0.90089950561523402</v>
      </c>
      <c r="G76" t="s">
        <v>365</v>
      </c>
      <c r="K76">
        <f t="shared" si="4"/>
        <v>9.3173665992118675</v>
      </c>
      <c r="L76">
        <f t="shared" si="5"/>
        <v>-0.78263340078813215</v>
      </c>
    </row>
    <row r="77" spans="1:12" x14ac:dyDescent="0.3">
      <c r="A77" t="s">
        <v>81</v>
      </c>
      <c r="B77" t="s">
        <v>176</v>
      </c>
      <c r="C77" t="s">
        <v>271</v>
      </c>
      <c r="D77">
        <v>10.42</v>
      </c>
      <c r="E77">
        <v>10.21953201293945</v>
      </c>
      <c r="F77">
        <f t="shared" si="3"/>
        <v>-0.20046798706055036</v>
      </c>
      <c r="G77" t="s">
        <v>366</v>
      </c>
      <c r="K77">
        <f t="shared" si="4"/>
        <v>10.357828711766999</v>
      </c>
      <c r="L77">
        <f t="shared" si="5"/>
        <v>-6.2171288233001221E-2</v>
      </c>
    </row>
    <row r="78" spans="1:12" x14ac:dyDescent="0.3">
      <c r="A78" t="s">
        <v>82</v>
      </c>
      <c r="B78" t="s">
        <v>177</v>
      </c>
      <c r="C78" t="s">
        <v>272</v>
      </c>
      <c r="D78">
        <v>10.1</v>
      </c>
      <c r="E78">
        <v>10.21953201293945</v>
      </c>
      <c r="F78">
        <f t="shared" si="3"/>
        <v>0.11953201293944993</v>
      </c>
      <c r="G78" t="s">
        <v>367</v>
      </c>
      <c r="K78">
        <f t="shared" si="4"/>
        <v>10.357828711766999</v>
      </c>
      <c r="L78">
        <f t="shared" si="5"/>
        <v>0.25782871176699906</v>
      </c>
    </row>
    <row r="79" spans="1:12" x14ac:dyDescent="0.3">
      <c r="A79" t="s">
        <v>83</v>
      </c>
      <c r="B79" t="s">
        <v>178</v>
      </c>
      <c r="C79" t="s">
        <v>273</v>
      </c>
      <c r="D79">
        <v>8.9600000000000009</v>
      </c>
      <c r="E79">
        <v>9.501312255859375</v>
      </c>
      <c r="F79">
        <f t="shared" si="3"/>
        <v>0.54131225585937415</v>
      </c>
      <c r="G79" t="s">
        <v>368</v>
      </c>
      <c r="K79">
        <f t="shared" si="4"/>
        <v>9.6255106363817937</v>
      </c>
      <c r="L79">
        <f t="shared" si="5"/>
        <v>0.66551063638179286</v>
      </c>
    </row>
    <row r="80" spans="1:12" x14ac:dyDescent="0.3">
      <c r="A80" t="s">
        <v>84</v>
      </c>
      <c r="B80" t="s">
        <v>179</v>
      </c>
      <c r="C80" t="s">
        <v>274</v>
      </c>
      <c r="D80">
        <v>10.62</v>
      </c>
      <c r="E80">
        <v>10.455448150634769</v>
      </c>
      <c r="F80">
        <f t="shared" si="3"/>
        <v>-0.16455184936523004</v>
      </c>
      <c r="G80" t="s">
        <v>369</v>
      </c>
      <c r="K80">
        <f t="shared" si="4"/>
        <v>10.598375773033771</v>
      </c>
      <c r="L80">
        <f t="shared" si="5"/>
        <v>-2.1624226966228122E-2</v>
      </c>
    </row>
    <row r="81" spans="1:12" x14ac:dyDescent="0.3">
      <c r="A81" t="s">
        <v>85</v>
      </c>
      <c r="B81" t="s">
        <v>180</v>
      </c>
      <c r="C81" t="s">
        <v>275</v>
      </c>
      <c r="D81">
        <v>9.64</v>
      </c>
      <c r="E81">
        <v>9.1776723861694336</v>
      </c>
      <c r="F81">
        <f t="shared" si="3"/>
        <v>-0.46232761383056697</v>
      </c>
      <c r="G81" t="s">
        <v>370</v>
      </c>
      <c r="K81">
        <f t="shared" si="4"/>
        <v>9.2955178672427081</v>
      </c>
      <c r="L81">
        <f t="shared" si="5"/>
        <v>-0.34448213275729245</v>
      </c>
    </row>
    <row r="82" spans="1:12" x14ac:dyDescent="0.3">
      <c r="A82" t="s">
        <v>86</v>
      </c>
      <c r="B82" t="s">
        <v>181</v>
      </c>
      <c r="C82" t="s">
        <v>276</v>
      </c>
      <c r="D82">
        <v>9.89</v>
      </c>
      <c r="E82">
        <v>9.0937442779541016</v>
      </c>
      <c r="F82">
        <f t="shared" si="3"/>
        <v>-0.79625572204589901</v>
      </c>
      <c r="G82" t="s">
        <v>371</v>
      </c>
      <c r="K82">
        <f t="shared" si="4"/>
        <v>9.209942289471293</v>
      </c>
      <c r="L82">
        <f t="shared" si="5"/>
        <v>-0.68005771052870756</v>
      </c>
    </row>
    <row r="83" spans="1:12" x14ac:dyDescent="0.3">
      <c r="A83" t="s">
        <v>87</v>
      </c>
      <c r="B83" t="s">
        <v>182</v>
      </c>
      <c r="C83" t="s">
        <v>277</v>
      </c>
      <c r="D83">
        <v>10.18</v>
      </c>
      <c r="E83">
        <v>9.6940231323242188</v>
      </c>
      <c r="F83">
        <f t="shared" si="3"/>
        <v>-0.48597686767578097</v>
      </c>
      <c r="G83" t="s">
        <v>372</v>
      </c>
      <c r="K83">
        <f t="shared" si="4"/>
        <v>9.822004337324076</v>
      </c>
      <c r="L83">
        <f t="shared" si="5"/>
        <v>-0.35799566267592375</v>
      </c>
    </row>
    <row r="84" spans="1:12" x14ac:dyDescent="0.3">
      <c r="A84" t="s">
        <v>88</v>
      </c>
      <c r="B84" t="s">
        <v>183</v>
      </c>
      <c r="C84" t="s">
        <v>278</v>
      </c>
      <c r="D84">
        <v>10.29</v>
      </c>
      <c r="E84">
        <v>9.85943603515625</v>
      </c>
      <c r="F84">
        <f t="shared" si="3"/>
        <v>-0.43056396484374915</v>
      </c>
      <c r="G84" t="s">
        <v>373</v>
      </c>
      <c r="K84">
        <f t="shared" si="4"/>
        <v>9.9906642181637615</v>
      </c>
      <c r="L84">
        <f t="shared" si="5"/>
        <v>-0.29933578183623766</v>
      </c>
    </row>
    <row r="85" spans="1:12" x14ac:dyDescent="0.3">
      <c r="A85" t="s">
        <v>89</v>
      </c>
      <c r="B85" t="s">
        <v>184</v>
      </c>
      <c r="C85" t="s">
        <v>279</v>
      </c>
      <c r="D85">
        <v>10.45</v>
      </c>
      <c r="E85">
        <v>10.163290023803709</v>
      </c>
      <c r="F85">
        <f t="shared" si="3"/>
        <v>-0.28670997619629013</v>
      </c>
      <c r="G85" t="s">
        <v>374</v>
      </c>
      <c r="K85">
        <f t="shared" si="4"/>
        <v>10.300482718658751</v>
      </c>
      <c r="L85">
        <f t="shared" si="5"/>
        <v>-0.14951728134124842</v>
      </c>
    </row>
    <row r="86" spans="1:12" x14ac:dyDescent="0.3">
      <c r="A86" t="s">
        <v>90</v>
      </c>
      <c r="B86" t="s">
        <v>185</v>
      </c>
      <c r="C86" t="s">
        <v>280</v>
      </c>
      <c r="D86">
        <v>9.68</v>
      </c>
      <c r="E86">
        <v>9.362645149230957</v>
      </c>
      <c r="F86">
        <f t="shared" si="3"/>
        <v>-0.31735485076904268</v>
      </c>
      <c r="G86" t="s">
        <v>375</v>
      </c>
      <c r="K86">
        <f t="shared" si="4"/>
        <v>9.4841215592305286</v>
      </c>
      <c r="L86">
        <f t="shared" si="5"/>
        <v>-0.19587844076947114</v>
      </c>
    </row>
    <row r="87" spans="1:12" x14ac:dyDescent="0.3">
      <c r="A87" t="s">
        <v>91</v>
      </c>
      <c r="B87" t="s">
        <v>186</v>
      </c>
      <c r="C87" t="s">
        <v>281</v>
      </c>
      <c r="D87">
        <v>10.1</v>
      </c>
      <c r="E87">
        <v>10.211626052856451</v>
      </c>
      <c r="F87">
        <f t="shared" si="3"/>
        <v>0.111626052856451</v>
      </c>
      <c r="G87" t="s">
        <v>376</v>
      </c>
      <c r="K87">
        <f t="shared" si="4"/>
        <v>10.349767561380949</v>
      </c>
      <c r="L87">
        <f t="shared" si="5"/>
        <v>0.24976756138094913</v>
      </c>
    </row>
    <row r="88" spans="1:12" x14ac:dyDescent="0.3">
      <c r="A88" t="s">
        <v>92</v>
      </c>
      <c r="B88" t="s">
        <v>187</v>
      </c>
      <c r="C88" t="s">
        <v>282</v>
      </c>
      <c r="D88">
        <v>9.89</v>
      </c>
      <c r="E88">
        <v>9.3899946212768555</v>
      </c>
      <c r="F88">
        <f t="shared" si="3"/>
        <v>-0.5000053787231451</v>
      </c>
      <c r="G88" t="s">
        <v>377</v>
      </c>
      <c r="K88">
        <f t="shared" si="4"/>
        <v>9.5120078886360027</v>
      </c>
      <c r="L88">
        <f t="shared" si="5"/>
        <v>-0.37799211136399791</v>
      </c>
    </row>
    <row r="89" spans="1:12" x14ac:dyDescent="0.3">
      <c r="A89" t="s">
        <v>93</v>
      </c>
      <c r="B89" t="s">
        <v>188</v>
      </c>
      <c r="C89" t="s">
        <v>283</v>
      </c>
      <c r="D89">
        <v>9.49</v>
      </c>
      <c r="E89">
        <v>9.5732803344726563</v>
      </c>
      <c r="F89">
        <f t="shared" si="3"/>
        <v>8.3280334472656037E-2</v>
      </c>
      <c r="G89" t="s">
        <v>378</v>
      </c>
      <c r="K89">
        <f t="shared" si="4"/>
        <v>9.6988914147573659</v>
      </c>
      <c r="L89">
        <f t="shared" si="5"/>
        <v>0.20889141475736572</v>
      </c>
    </row>
    <row r="90" spans="1:12" x14ac:dyDescent="0.3">
      <c r="A90" t="s">
        <v>94</v>
      </c>
      <c r="B90" t="s">
        <v>189</v>
      </c>
      <c r="C90" t="s">
        <v>284</v>
      </c>
      <c r="D90">
        <v>9.49</v>
      </c>
      <c r="E90">
        <v>9.4658050537109375</v>
      </c>
      <c r="F90">
        <f t="shared" si="3"/>
        <v>-2.4194946289062713E-2</v>
      </c>
      <c r="G90" t="s">
        <v>379</v>
      </c>
      <c r="K90">
        <f t="shared" si="4"/>
        <v>9.5893064444428671</v>
      </c>
      <c r="L90">
        <f t="shared" si="5"/>
        <v>9.9306444442866848E-2</v>
      </c>
    </row>
    <row r="91" spans="1:12" x14ac:dyDescent="0.3">
      <c r="A91" t="s">
        <v>95</v>
      </c>
      <c r="B91" t="s">
        <v>190</v>
      </c>
      <c r="C91" t="s">
        <v>285</v>
      </c>
      <c r="D91">
        <v>9.42</v>
      </c>
      <c r="E91">
        <v>9.5648021697998047</v>
      </c>
      <c r="F91">
        <f t="shared" si="3"/>
        <v>0.14480216979980476</v>
      </c>
      <c r="G91" t="s">
        <v>380</v>
      </c>
      <c r="K91">
        <f t="shared" si="4"/>
        <v>9.6902468276726772</v>
      </c>
      <c r="L91">
        <f t="shared" si="5"/>
        <v>0.27024682767267727</v>
      </c>
    </row>
    <row r="92" spans="1:12" x14ac:dyDescent="0.3">
      <c r="A92" t="s">
        <v>96</v>
      </c>
      <c r="B92" t="s">
        <v>191</v>
      </c>
      <c r="C92" t="s">
        <v>286</v>
      </c>
      <c r="D92">
        <v>10.35</v>
      </c>
      <c r="E92">
        <v>9.8161497116088867</v>
      </c>
      <c r="F92">
        <f t="shared" si="3"/>
        <v>-0.53385028839111293</v>
      </c>
      <c r="G92" t="s">
        <v>381</v>
      </c>
      <c r="K92">
        <f t="shared" si="4"/>
        <v>9.9465282043069703</v>
      </c>
      <c r="L92">
        <f t="shared" si="5"/>
        <v>-0.40347179569302938</v>
      </c>
    </row>
    <row r="93" spans="1:12" x14ac:dyDescent="0.3">
      <c r="A93" t="s">
        <v>97</v>
      </c>
      <c r="B93" t="s">
        <v>192</v>
      </c>
      <c r="C93" t="s">
        <v>287</v>
      </c>
      <c r="D93">
        <v>10.01</v>
      </c>
      <c r="E93">
        <v>9.7369222640991211</v>
      </c>
      <c r="F93">
        <f t="shared" si="3"/>
        <v>-0.27307773590087869</v>
      </c>
      <c r="G93" t="s">
        <v>382</v>
      </c>
      <c r="K93">
        <f t="shared" si="4"/>
        <v>9.8657455590147922</v>
      </c>
      <c r="L93">
        <f t="shared" si="5"/>
        <v>-0.14425444098520757</v>
      </c>
    </row>
    <row r="94" spans="1:12" x14ac:dyDescent="0.3">
      <c r="A94" t="s">
        <v>98</v>
      </c>
      <c r="B94" t="s">
        <v>193</v>
      </c>
      <c r="C94" t="s">
        <v>288</v>
      </c>
      <c r="D94">
        <v>9.06</v>
      </c>
      <c r="E94">
        <v>8.6028814315795898</v>
      </c>
      <c r="F94">
        <f t="shared" si="3"/>
        <v>-0.45711856842041065</v>
      </c>
      <c r="G94" t="s">
        <v>383</v>
      </c>
      <c r="K94">
        <f t="shared" si="4"/>
        <v>8.7094440347358582</v>
      </c>
      <c r="L94">
        <f t="shared" si="5"/>
        <v>-0.35055596526414234</v>
      </c>
    </row>
    <row r="95" spans="1:12" x14ac:dyDescent="0.3">
      <c r="A95" t="s">
        <v>99</v>
      </c>
      <c r="B95" t="s">
        <v>194</v>
      </c>
      <c r="C95" t="s">
        <v>289</v>
      </c>
      <c r="D95">
        <v>10.15</v>
      </c>
      <c r="E95">
        <v>8.7230434417724609</v>
      </c>
      <c r="F95">
        <f t="shared" si="3"/>
        <v>-1.4269565582275394</v>
      </c>
      <c r="G95" t="s">
        <v>384</v>
      </c>
      <c r="K95">
        <f t="shared" si="4"/>
        <v>8.8319647690534602</v>
      </c>
      <c r="L95">
        <f t="shared" si="5"/>
        <v>-1.3180352309465402</v>
      </c>
    </row>
    <row r="96" spans="1:12" x14ac:dyDescent="0.3">
      <c r="A96" t="s">
        <v>100</v>
      </c>
      <c r="B96" t="s">
        <v>195</v>
      </c>
      <c r="C96" t="s">
        <v>290</v>
      </c>
      <c r="D96">
        <v>9.99</v>
      </c>
      <c r="E96">
        <v>10.003927230834959</v>
      </c>
      <c r="F96">
        <f t="shared" si="3"/>
        <v>1.3927230834958948E-2</v>
      </c>
      <c r="G96" t="s">
        <v>385</v>
      </c>
      <c r="K96">
        <f t="shared" si="4"/>
        <v>10.137991708512571</v>
      </c>
      <c r="L96">
        <f t="shared" si="5"/>
        <v>0.1479917085125706</v>
      </c>
    </row>
    <row r="98" spans="5:13" x14ac:dyDescent="0.3">
      <c r="E98" t="s">
        <v>113</v>
      </c>
      <c r="F98" cm="1">
        <f t="array" ref="F98">AVERAGE(ABS(F2:F96))</f>
        <v>0.40344518159565207</v>
      </c>
      <c r="K98" t="s">
        <v>113</v>
      </c>
      <c r="L98" s="7" cm="1">
        <f t="array" ref="L98">AVERAGE(ABS(L2:L96))</f>
        <v>0.38643422546433237</v>
      </c>
    </row>
    <row r="99" spans="5:13" x14ac:dyDescent="0.3">
      <c r="E99" t="s">
        <v>387</v>
      </c>
      <c r="F99" cm="1">
        <f t="array" ref="F99">MAX(ABS(F2:F96))</f>
        <v>1.924827728271481</v>
      </c>
      <c r="K99" t="s">
        <v>387</v>
      </c>
      <c r="L99" cm="1">
        <f t="array" ref="L99">MAX(ABS(L2:L96))</f>
        <v>2.0591061776214516</v>
      </c>
    </row>
    <row r="100" spans="5:13" x14ac:dyDescent="0.3">
      <c r="G100" t="s">
        <v>421</v>
      </c>
      <c r="M100" t="s">
        <v>421</v>
      </c>
    </row>
    <row r="101" spans="5:13" x14ac:dyDescent="0.3">
      <c r="E101" t="s">
        <v>417</v>
      </c>
      <c r="F101" cm="1">
        <f t="array" ref="F101">SUM(IF(ABS(F2:F96)&lt;=0.2,1))/COUNT(F2:F96)*100</f>
        <v>31.578947368421051</v>
      </c>
      <c r="G101" s="8" cm="1">
        <f t="array" ref="G101">COUNT(IF(ABS(F2:F96)&lt;=0.2,1))</f>
        <v>30</v>
      </c>
      <c r="K101" t="s">
        <v>417</v>
      </c>
      <c r="L101" cm="1">
        <f t="array" ref="L101">SUM(IF(ABS(L2:L96)&lt;=0.2,1))/COUNT(L2:L96)*100</f>
        <v>29.473684210526311</v>
      </c>
      <c r="M101" cm="1">
        <f t="array" ref="M101">COUNT(IF(ABS(L2:L96)&lt;=0.2,1))</f>
        <v>28</v>
      </c>
    </row>
    <row r="102" spans="5:13" x14ac:dyDescent="0.3">
      <c r="E102" t="s">
        <v>420</v>
      </c>
      <c r="F102" cm="1">
        <f t="array" ref="F102">SUM(IF(ABS(F2:F96)&lt;=0.2,1)*IF((F2:F96)&gt;0,1))/COUNT(F2:F96)*100</f>
        <v>16.842105263157894</v>
      </c>
      <c r="G102" s="8" cm="1">
        <f t="array" ref="G102">SUM(IF(ABS(F2:F96)&lt;=0.2,1)*IF((F2:F96)&gt;0,1))</f>
        <v>16</v>
      </c>
      <c r="K102" t="s">
        <v>420</v>
      </c>
      <c r="L102" cm="1">
        <f t="array" ref="L102">SUM(IF(ABS(L2:L96)&lt;=0.2,1)*IF((L2:L96)&gt;0,1))/COUNT(L2:L96)*100</f>
        <v>11.578947368421053</v>
      </c>
      <c r="M102" cm="1">
        <f t="array" ref="M102">SUM(IF(ABS(L2:L96)&lt;=0.2,1)*IF((L2:L96)&gt;0,1))</f>
        <v>11</v>
      </c>
    </row>
    <row r="103" spans="5:13" x14ac:dyDescent="0.3">
      <c r="E103" t="s">
        <v>389</v>
      </c>
      <c r="F103" cm="1">
        <f t="array" ref="F103">SUM(IF(ABS(F2:F96)&lt;=0.2,1)*IF((F2:F96)&lt;0,1))/COUNT(F2:F96)*100</f>
        <v>14.736842105263156</v>
      </c>
      <c r="G103" cm="1">
        <f t="array" ref="G103">SUM(IF(ABS(F2:F96)&lt;=0.2,1)*IF((F2:F96)&lt;0,1))</f>
        <v>14</v>
      </c>
      <c r="K103" t="s">
        <v>389</v>
      </c>
      <c r="L103" cm="1">
        <f t="array" ref="L103">SUM(IF(ABS(L2:L96)&lt;=0.2,1)*IF((L2:L96)&lt;0,1))/COUNT(L2:L96)*100</f>
        <v>17.894736842105264</v>
      </c>
      <c r="M103" s="8" cm="1">
        <f t="array" ref="M103">SUM(IF(ABS(L2:L96)&lt;=0.2,1)*IF((L2:L96)&lt;0,1))</f>
        <v>17</v>
      </c>
    </row>
    <row r="105" spans="5:13" x14ac:dyDescent="0.3">
      <c r="E105" t="s">
        <v>418</v>
      </c>
      <c r="F105" cm="1">
        <f t="array" ref="F105">COUNT(IF(ABS(F2:F96)&lt;=0.4,1))/COUNT(F2:F96)*100</f>
        <v>54.736842105263165</v>
      </c>
      <c r="G105" cm="1">
        <f t="array" ref="G105">COUNT(IF(ABS(F2:F96)&lt;=0.4,1))</f>
        <v>52</v>
      </c>
      <c r="K105" t="s">
        <v>418</v>
      </c>
      <c r="L105" cm="1">
        <f t="array" ref="L105">COUNT(IF(ABS(L2:L96)&lt;=0.4,1))/COUNT(L2:L96)*100</f>
        <v>63.157894736842103</v>
      </c>
      <c r="M105" s="8" cm="1">
        <f t="array" ref="M105">COUNT(IF(ABS(L2:L96)&lt;=0.4,1))</f>
        <v>60</v>
      </c>
    </row>
    <row r="106" spans="5:13" x14ac:dyDescent="0.3">
      <c r="E106" t="s">
        <v>419</v>
      </c>
      <c r="F106" cm="1">
        <f t="array" ref="F106">SUM(IF(ABS(F2:F96)&lt;=0.4,1)*IF((F2:F96)&gt;0,1))/COUNT(F2:F96)*100</f>
        <v>26.315789473684209</v>
      </c>
      <c r="G106" cm="1">
        <f t="array" ref="G106">SUM(IF(ABS(F2:F96)&lt;=0.4,1)*IF((F2:F96)&gt;0,1))</f>
        <v>25</v>
      </c>
      <c r="K106" t="s">
        <v>419</v>
      </c>
      <c r="L106" cm="1">
        <f t="array" ref="L106">SUM(IF(ABS(L2:L96)&lt;=0.4,1)*IF((L2:L96)&gt;0,1))/COUNT(L2:L96)*100</f>
        <v>29.473684210526311</v>
      </c>
      <c r="M106" s="8" cm="1">
        <f t="array" ref="M106">SUM(IF(ABS(L2:L96)&lt;=0.4,1)*IF((L2:L96)&gt;0,1))</f>
        <v>28</v>
      </c>
    </row>
    <row r="107" spans="5:13" x14ac:dyDescent="0.3">
      <c r="E107" t="s">
        <v>388</v>
      </c>
      <c r="F107" cm="1">
        <f t="array" ref="F107">SUM(IF(ABS(F2:F96)&lt;=0.4,1)*IF((F2:F96)&lt;0,1))/COUNT(F2:F96)*100</f>
        <v>28.421052631578945</v>
      </c>
      <c r="G107" cm="1">
        <f t="array" ref="G107">SUM(IF(ABS(F2:F96)&lt;=0.4,1)*IF((F2:F96)&lt;0,1))</f>
        <v>27</v>
      </c>
      <c r="K107" t="s">
        <v>388</v>
      </c>
      <c r="L107" cm="1">
        <f t="array" ref="L107">SUM(IF(ABS(L2:L96)&lt;=0.4,1)*IF((L2:L96)&lt;0,1))/COUNT(L2:L96)*100</f>
        <v>33.684210526315788</v>
      </c>
      <c r="M107" s="8" cm="1">
        <f t="array" ref="M107">SUM(IF(ABS(L2:L96)&lt;=0.4,1)*IF((L2:L96)&lt;0,1))</f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bilsmith</dc:creator>
  <cp:lastModifiedBy>bilsmith</cp:lastModifiedBy>
  <dcterms:created xsi:type="dcterms:W3CDTF">2025-04-19T15:49:37Z</dcterms:created>
  <dcterms:modified xsi:type="dcterms:W3CDTF">2025-04-19T20:02:02Z</dcterms:modified>
</cp:coreProperties>
</file>