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33" activeTab="1"/>
  </bookViews>
  <sheets>
    <sheet name="Finished 11.03.2015" sheetId="1" r:id="rId1"/>
    <sheet name="12.03.2015 to 17.05.15" sheetId="3" r:id="rId2"/>
    <sheet name="wk22 rej&amp;short" sheetId="7" r:id="rId3"/>
    <sheet name="wk20 rej&amp;short" sheetId="6" r:id="rId4"/>
    <sheet name="wk19 Rej&amp;Short" sheetId="5" r:id="rId5"/>
    <sheet name="wk16 Rej&amp;short" sheetId="4" r:id="rId6"/>
  </sheets>
  <definedNames>
    <definedName name="_xlnm._FilterDatabase" localSheetId="1" hidden="1">'12.03.2015 to 17.05.15'!$A$2:$N$51</definedName>
    <definedName name="_xlnm._FilterDatabase" localSheetId="0" hidden="1">'Finished 11.03.2015'!$A$2:$L$55</definedName>
    <definedName name="_xlnm.Print_Titles" localSheetId="0">'Finished 11.03.2015'!$2:$2</definedName>
  </definedNames>
  <calcPr calcId="125725"/>
</workbook>
</file>

<file path=xl/calcChain.xml><?xml version="1.0" encoding="utf-8"?>
<calcChain xmlns="http://schemas.openxmlformats.org/spreadsheetml/2006/main">
  <c r="K112" i="3"/>
  <c r="G112"/>
  <c r="K78"/>
  <c r="G78"/>
  <c r="H12" i="7"/>
  <c r="J12" s="1"/>
  <c r="B12"/>
  <c r="B49" i="3"/>
  <c r="B41"/>
  <c r="B42"/>
  <c r="B43"/>
  <c r="B44"/>
  <c r="B45"/>
  <c r="B46"/>
  <c r="B47"/>
  <c r="B48"/>
  <c r="B40"/>
  <c r="H49" l="1"/>
  <c r="J49" s="1"/>
  <c r="H48"/>
  <c r="J48" s="1"/>
  <c r="H47"/>
  <c r="J47" s="1"/>
  <c r="K46"/>
  <c r="H46"/>
  <c r="K45"/>
  <c r="H45"/>
  <c r="H44"/>
  <c r="J44" s="1"/>
  <c r="H43"/>
  <c r="J43" s="1"/>
  <c r="H42"/>
  <c r="J42" s="1"/>
  <c r="H41"/>
  <c r="J41" s="1"/>
  <c r="H40"/>
  <c r="J40" s="1"/>
  <c r="B36"/>
  <c r="B37"/>
  <c r="B38"/>
  <c r="B39"/>
  <c r="B35"/>
  <c r="B6" i="6"/>
  <c r="B5"/>
  <c r="B4"/>
  <c r="B3"/>
  <c r="B2"/>
  <c r="J45" i="3" l="1"/>
  <c r="J46"/>
  <c r="H39"/>
  <c r="J39" s="1"/>
  <c r="H38"/>
  <c r="J38" s="1"/>
  <c r="H37"/>
  <c r="J37" s="1"/>
  <c r="H36"/>
  <c r="J36" s="1"/>
  <c r="H35"/>
  <c r="J35" s="1"/>
  <c r="B34"/>
  <c r="B33"/>
  <c r="B32"/>
  <c r="B31"/>
  <c r="B30"/>
  <c r="B29"/>
  <c r="B28"/>
  <c r="B27"/>
  <c r="B9" i="5"/>
  <c r="B8"/>
  <c r="B7"/>
  <c r="B6"/>
  <c r="B5"/>
  <c r="B4"/>
  <c r="B3"/>
  <c r="B2"/>
  <c r="H34" i="3"/>
  <c r="J34" s="1"/>
  <c r="H33"/>
  <c r="J33" s="1"/>
  <c r="H32"/>
  <c r="J32" s="1"/>
  <c r="K30"/>
  <c r="H30"/>
  <c r="H31"/>
  <c r="J31" s="1"/>
  <c r="H29"/>
  <c r="J29" s="1"/>
  <c r="J30" l="1"/>
  <c r="H28"/>
  <c r="J28" s="1"/>
  <c r="I2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3"/>
  <c r="H26"/>
  <c r="J26" s="1"/>
  <c r="H25"/>
  <c r="J25" s="1"/>
  <c r="H24"/>
  <c r="J24" s="1"/>
  <c r="G23"/>
  <c r="H23" s="1"/>
  <c r="J23" s="1"/>
  <c r="H22"/>
  <c r="J22" s="1"/>
  <c r="H21"/>
  <c r="J21" s="1"/>
  <c r="H20"/>
  <c r="J20" s="1"/>
  <c r="H19"/>
  <c r="J19" s="1"/>
  <c r="H18"/>
  <c r="J18" s="1"/>
  <c r="K17"/>
  <c r="H17"/>
  <c r="H16"/>
  <c r="J16" s="1"/>
  <c r="H15"/>
  <c r="J15" s="1"/>
  <c r="H14"/>
  <c r="J14" s="1"/>
  <c r="K13"/>
  <c r="H13"/>
  <c r="H12"/>
  <c r="J12" s="1"/>
  <c r="K11"/>
  <c r="H11"/>
  <c r="H10"/>
  <c r="J10" s="1"/>
  <c r="H9"/>
  <c r="J9" s="1"/>
  <c r="H8"/>
  <c r="J8" s="1"/>
  <c r="H7"/>
  <c r="J7" s="1"/>
  <c r="H6"/>
  <c r="J6" s="1"/>
  <c r="H5"/>
  <c r="J5" s="1"/>
  <c r="K4"/>
  <c r="H4"/>
  <c r="J4" s="1"/>
  <c r="H3"/>
  <c r="J3" s="1"/>
  <c r="H27" l="1"/>
  <c r="J27" s="1"/>
  <c r="J11"/>
  <c r="J17"/>
  <c r="J13"/>
  <c r="G53" i="1"/>
  <c r="G52"/>
  <c r="I52" s="1"/>
  <c r="G51"/>
  <c r="I51" s="1"/>
  <c r="G50"/>
  <c r="I50" s="1"/>
  <c r="G49"/>
  <c r="I49" s="1"/>
  <c r="G48"/>
  <c r="I48" s="1"/>
  <c r="G47"/>
  <c r="I47" s="1"/>
  <c r="G46"/>
  <c r="I46" s="1"/>
  <c r="G45"/>
  <c r="I45" s="1"/>
  <c r="G44"/>
  <c r="I44" s="1"/>
  <c r="G43"/>
  <c r="I43" s="1"/>
  <c r="G42"/>
  <c r="I42" s="1"/>
  <c r="G41"/>
  <c r="I41" s="1"/>
  <c r="G40"/>
  <c r="I40" s="1"/>
  <c r="G39"/>
  <c r="I39" s="1"/>
  <c r="G38"/>
  <c r="I38" s="1"/>
  <c r="G37"/>
  <c r="I37" s="1"/>
  <c r="G36"/>
  <c r="I36" s="1"/>
  <c r="G35"/>
  <c r="I35" s="1"/>
  <c r="G34"/>
  <c r="I34" s="1"/>
  <c r="G33"/>
  <c r="I33" s="1"/>
  <c r="J55"/>
  <c r="G32"/>
  <c r="I32" s="1"/>
  <c r="G31"/>
  <c r="I31" s="1"/>
  <c r="G30"/>
  <c r="I30" s="1"/>
  <c r="G29"/>
  <c r="I29" s="1"/>
  <c r="G28"/>
  <c r="I28" s="1"/>
  <c r="G27" l="1"/>
  <c r="I27" s="1"/>
  <c r="G26"/>
  <c r="I26" s="1"/>
  <c r="H25"/>
  <c r="F25"/>
  <c r="G24"/>
  <c r="I24" s="1"/>
  <c r="G23"/>
  <c r="I23" s="1"/>
  <c r="G22"/>
  <c r="I22" s="1"/>
  <c r="G21"/>
  <c r="I21" s="1"/>
  <c r="G20"/>
  <c r="I20" s="1"/>
  <c r="G19"/>
  <c r="I19" s="1"/>
  <c r="H17"/>
  <c r="G17" s="1"/>
  <c r="I17" s="1"/>
  <c r="G15"/>
  <c r="I15" s="1"/>
  <c r="H9"/>
  <c r="H55" s="1"/>
  <c r="G5"/>
  <c r="I5" s="1"/>
  <c r="G18"/>
  <c r="I18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6"/>
  <c r="I16" s="1"/>
  <c r="G4"/>
  <c r="I4" s="1"/>
  <c r="G3"/>
  <c r="I3" s="1"/>
  <c r="G25" l="1"/>
  <c r="I25" s="1"/>
</calcChain>
</file>

<file path=xl/comments1.xml><?xml version="1.0" encoding="utf-8"?>
<comments xmlns="http://schemas.openxmlformats.org/spreadsheetml/2006/main">
  <authors>
    <author>Author</author>
  </authors>
  <commentList>
    <comment ref="N10" authorId="0">
      <text>
        <r>
          <rPr>
            <b/>
            <sz val="8"/>
            <color indexed="81"/>
            <rFont val="Tahoma"/>
            <family val="2"/>
          </rPr>
          <t>31st March stock completed</t>
        </r>
      </text>
    </comment>
    <comment ref="N89" authorId="0">
      <text>
        <r>
          <rPr>
            <b/>
            <sz val="8"/>
            <color indexed="81"/>
            <rFont val="Tahoma"/>
            <family val="2"/>
          </rPr>
          <t>31st March stock completed</t>
        </r>
      </text>
    </comment>
  </commentList>
</comments>
</file>

<file path=xl/sharedStrings.xml><?xml version="1.0" encoding="utf-8"?>
<sst xmlns="http://schemas.openxmlformats.org/spreadsheetml/2006/main" count="1077" uniqueCount="190">
  <si>
    <t>IN VOICE NO</t>
  </si>
  <si>
    <t>COLOUR</t>
  </si>
  <si>
    <t>IN VOICE QTY</t>
  </si>
  <si>
    <t>ACTUAL QTY</t>
  </si>
  <si>
    <t>SHORTAGE QTY</t>
  </si>
  <si>
    <t>PASS QTY</t>
  </si>
  <si>
    <t>REJECTION QTY</t>
  </si>
  <si>
    <t>REMARKS</t>
  </si>
  <si>
    <t>JCT LIMITED</t>
  </si>
  <si>
    <t>INVOICE DATE</t>
  </si>
  <si>
    <t>SHADE VARIATION</t>
  </si>
  <si>
    <t>MAIL DATE</t>
  </si>
  <si>
    <t>DYEING PAGES &amp; WEAVING</t>
  </si>
  <si>
    <t>YARN MISTAKE</t>
  </si>
  <si>
    <t>YARN PILLING</t>
  </si>
  <si>
    <t>SAFTY YELLOW</t>
  </si>
  <si>
    <t>SHORTAGE</t>
  </si>
  <si>
    <t>FRENCH BLUE</t>
  </si>
  <si>
    <t>WEAVING</t>
  </si>
  <si>
    <t>MARS RED</t>
  </si>
  <si>
    <t>WEAVING AND STAIN</t>
  </si>
  <si>
    <t>VIRTUAL PINK</t>
  </si>
  <si>
    <t>WEAVING AND COATING</t>
  </si>
  <si>
    <t>BALE NUMBER</t>
  </si>
  <si>
    <t>STAIN AND WEAVING</t>
  </si>
  <si>
    <t>BLUE BIRD</t>
  </si>
  <si>
    <t>93112 , 93113,  93114</t>
  </si>
  <si>
    <t>91574   ,  91572</t>
  </si>
  <si>
    <t>93953, 93963</t>
  </si>
  <si>
    <t>FABRIC</t>
  </si>
  <si>
    <t>HYACINTH</t>
  </si>
  <si>
    <t>TM 72</t>
  </si>
  <si>
    <t>P190T</t>
  </si>
  <si>
    <t>BLACK</t>
  </si>
  <si>
    <t>LARCH</t>
  </si>
  <si>
    <t xml:space="preserve">True black </t>
  </si>
  <si>
    <t xml:space="preserve">BLACK </t>
  </si>
  <si>
    <t xml:space="preserve">TRUE BLACK </t>
  </si>
  <si>
    <t>Coated mistake</t>
  </si>
  <si>
    <t>WHITE</t>
  </si>
  <si>
    <t>STAIN</t>
  </si>
  <si>
    <t>4887, 4886, 4746, 4750, 4747, 4749, 4748</t>
  </si>
  <si>
    <t>2000, 2118</t>
  </si>
  <si>
    <t>WEAVING &amp; YARN PILLING</t>
  </si>
  <si>
    <t>TOTAL</t>
  </si>
  <si>
    <t>MONACO BLUE</t>
  </si>
  <si>
    <t>DYING MISTAKE</t>
  </si>
  <si>
    <t>FAKE BLUE</t>
  </si>
  <si>
    <t>WITH IN THE ROLL SHADE</t>
  </si>
  <si>
    <t xml:space="preserve">5632, 5634, </t>
  </si>
  <si>
    <t>DECEMBER SKY</t>
  </si>
  <si>
    <t>NATURAL GREY</t>
  </si>
  <si>
    <t>1103, 1847, 1844</t>
  </si>
  <si>
    <t>CRIMSON RED</t>
  </si>
  <si>
    <t>WEAVING &amp; STAIN</t>
  </si>
  <si>
    <t>WEAVING &amp; SHORTAGE</t>
  </si>
  <si>
    <t>90519, 90527</t>
  </si>
  <si>
    <t>93312, 93309, 93316, 93308, 93307, 93306, 93319, 93310, 93311, 93305, 93314</t>
  </si>
  <si>
    <t xml:space="preserve">Kindly advise the customer to use 64m yarn pulling fabric &amp; their rejection will be within 3% generic panel rejection norm. </t>
  </si>
  <si>
    <t>Not checked</t>
  </si>
  <si>
    <t>Fabric packed in A class but Sample (Small Cussting) having Snarling. Offer to avoid &amp; cut.</t>
  </si>
  <si>
    <t>JCT Comments</t>
  </si>
  <si>
    <t>Senthil Observations_ Fabric Inspection @ FGM Factory, Mudrai</t>
  </si>
  <si>
    <t>JCT Final Decission</t>
  </si>
  <si>
    <t>As per our W/H inspection report, total 1650m fabric has been dispatched in the mention invoice &amp; weaving issue has been observed in fabric &amp; 9m extra fabric has already been packed for the compensation of said issue.
Kindly advise the customer accordingly.</t>
  </si>
  <si>
    <t>9m extra fabric already packed. Customer need to adjust extra consumption in it</t>
  </si>
  <si>
    <t xml:space="preserve">As per our W/H inspection report, total 3651m fabric has been packed in A class &amp; no weaving issue has been observed during  in-house grading.
Kindly take up the matter accordingly.
</t>
  </si>
  <si>
    <t>Roll  # 88131/270mtrs  inspected  stains &amp; miss pick  observed  &amp; Points /100 sq. yd is 23.5  against  STD 23.  Requested  customer to  use  the  fabric.</t>
  </si>
  <si>
    <t>No FOC required.</t>
  </si>
  <si>
    <t xml:space="preserve">Kindly advise the customer to use 120m fabric on avoid &amp; cut &amp; their rejection will be within 3% generic panel rejection norm. </t>
  </si>
  <si>
    <t>MEP Packing. Offer for avoid &amp; cut</t>
  </si>
  <si>
    <t>Mr. Senthil Pls check these rolls at your end &amp; give your observation.</t>
  </si>
  <si>
    <t>Roll   # 93308/120mtrs  &amp; 93309/140mtrs  inspected  thro  out  roll   black  color  stain  observed  Points /100  Lr. Mtr  is 131 &amp; 115  respectively. Due  to  each &amp; every mtrs  stains  customer  want  to  return 1340mtrs  fabric  to  mill.</t>
  </si>
  <si>
    <t>MEP Packing. Need to replace the fabric if customer not ready for avoid &amp; cut basis</t>
  </si>
  <si>
    <t xml:space="preserve">As per our W/H inspection report, all the mention qnty 1785m fabric has been packed in A class. No coating issue were observed during in-house grading .
Kindly advice the customer to use this fabric.
</t>
  </si>
  <si>
    <t>Roll # 93113/257mtrs, 93112/269mtrs inspected  thro  out  roll  coating  stains  like  white  dot  observed,points /100 Lr. Mtrs  is 61  &amp;  70.  customer  need  to  return  this  676mtrs  qty  to  mill. While  checking  water  leakage  test  on  this  white  spot,  water  getting  leak  on  this  point</t>
  </si>
  <si>
    <t>Fabric packed in A class. Need to replace the fabric if customer not ready for avoid &amp; cut basis</t>
  </si>
  <si>
    <t xml:space="preserve">Kindly advise the customer to use 270m fabric on avoid &amp; cut &amp; their rejection will be within 3% generic panel rejection norm. </t>
  </si>
  <si>
    <t xml:space="preserve">As per our W/H inspection report, all the mention qnty 4154m fabric has been packed in A class. Stain  was observed  within permisible point limit during in-house grading .
Kindly advice the customer to use this fabric.
</t>
  </si>
  <si>
    <t>Roll  # 5359/109mtr, 5355/172mtrs  inspected  small  yellow  color  dot  observed  thro  out  the  roll  &amp;  as  per  factory  Decothlan  rejected  this  defect,  due  to  this  stain  thro  out  in  fabric  customer  need  to  return  the 835mtrs.</t>
  </si>
  <si>
    <t>NORWAY GREY</t>
  </si>
  <si>
    <t>74178, 74884, 74528,74183, 72666</t>
  </si>
  <si>
    <t>C SHADE BUYER NOT ACCEPTED</t>
  </si>
  <si>
    <t>11050, 11099</t>
  </si>
  <si>
    <t>VELVET VIOLET</t>
  </si>
  <si>
    <t>FABRIC SWATCH SENT TO COURIER DATE</t>
  </si>
  <si>
    <t>ASPHALT</t>
  </si>
  <si>
    <t>PRISM VIOLET</t>
  </si>
  <si>
    <t>WEAVING MISTAKE</t>
  </si>
  <si>
    <t>11454, 11348, 11440, 11443, 11349, 11346</t>
  </si>
  <si>
    <t>7791, 7793</t>
  </si>
  <si>
    <t>10.03.2015 REMARK</t>
  </si>
  <si>
    <t>TRUE BLACK</t>
  </si>
  <si>
    <t>3228, 3099, 3110, 3134, 3098, 3229</t>
  </si>
  <si>
    <t>SLAP YARN</t>
  </si>
  <si>
    <t>POINTS/100 SQ YDS</t>
  </si>
  <si>
    <t>10206, 10207, 10217, 10205, 10209, 10204</t>
  </si>
  <si>
    <t>45, 30.2, 40.4, 25, 29.1, 44.6</t>
  </si>
  <si>
    <t>FULL ROLL</t>
  </si>
  <si>
    <t>COATING MISTAKE</t>
  </si>
  <si>
    <t>TULIP RED</t>
  </si>
  <si>
    <t>DYEING MISTAKE</t>
  </si>
  <si>
    <t xml:space="preserve">9135, 9461, 8981, 8980, 9138, 9141, 9339, 9145, 9142, </t>
  </si>
  <si>
    <t xml:space="preserve">22.1, 39.2, 24.9, 26.3,32.8, 28.4,  full, 25.8, 30.4, </t>
  </si>
  <si>
    <t>WEAVING &amp; COATING</t>
  </si>
  <si>
    <t>15225, 14887</t>
  </si>
  <si>
    <t>24.7, 36.6</t>
  </si>
  <si>
    <t xml:space="preserve">WEAVING </t>
  </si>
  <si>
    <t>8520, 8618, 8494, 8495, 8519, 8722</t>
  </si>
  <si>
    <t>full, 36.8, 24, 41.1, full, full</t>
  </si>
  <si>
    <t>Yarn Knurling &amp; weaving</t>
  </si>
  <si>
    <t>weaving</t>
  </si>
  <si>
    <t>ABYSS GREY</t>
  </si>
  <si>
    <t>65857, 65859, 66127</t>
  </si>
  <si>
    <t>Full</t>
  </si>
  <si>
    <t>Snarals &amp; other shade</t>
  </si>
  <si>
    <t>FULL</t>
  </si>
  <si>
    <t>OTHER SHADE</t>
  </si>
  <si>
    <t>CELITIC GREY</t>
  </si>
  <si>
    <t>60929, 60928, 60932</t>
  </si>
  <si>
    <t>DELPHINIUM</t>
  </si>
  <si>
    <t>69754, 69753, 62996</t>
  </si>
  <si>
    <t>HORIZON BLUE</t>
  </si>
  <si>
    <t>66138, 66135</t>
  </si>
  <si>
    <t>72902, 72903</t>
  </si>
  <si>
    <t>73113, 73181, 73184</t>
  </si>
  <si>
    <t>DYEING MISTAKE&amp;ROLL SHADE</t>
  </si>
  <si>
    <t>10953, 10074</t>
  </si>
  <si>
    <t>24018, 20419, 20387</t>
  </si>
  <si>
    <t xml:space="preserve">WEAVING &amp; STAIN  </t>
  </si>
  <si>
    <t>STAIN MISTAKE</t>
  </si>
  <si>
    <t>24091, 23604</t>
  </si>
  <si>
    <t>25.8, 32.3</t>
  </si>
  <si>
    <t>WEEK</t>
  </si>
  <si>
    <t>BLACK PHANTER</t>
  </si>
  <si>
    <t>PO EXCESS</t>
  </si>
  <si>
    <t>COATED MISTAKE</t>
  </si>
  <si>
    <t>HERON GREY</t>
  </si>
  <si>
    <t>31613, 31651</t>
  </si>
  <si>
    <t>25.8, FULL</t>
  </si>
  <si>
    <t>WEAVING &amp; SHADE</t>
  </si>
  <si>
    <t>31140, 31145, 31597</t>
  </si>
  <si>
    <t>34, 81, 151</t>
  </si>
  <si>
    <t>29942 ,29927 ,29938</t>
  </si>
  <si>
    <t>wk22</t>
  </si>
  <si>
    <t>JCT Remarks</t>
  </si>
  <si>
    <t>During visit, in this invoice, FGM was given zero rejection</t>
  </si>
  <si>
    <t>New Invoice given</t>
  </si>
  <si>
    <t>During visit, claim already settled</t>
  </si>
  <si>
    <t>-</t>
  </si>
  <si>
    <t>New Invoice</t>
  </si>
  <si>
    <t>To check Po excess</t>
  </si>
  <si>
    <t>New Invoice given.   Old Invoice.</t>
  </si>
  <si>
    <t>JCT POINTS/ 100 SQ YDS</t>
  </si>
  <si>
    <t>JCT Class</t>
  </si>
  <si>
    <t>&lt;20</t>
  </si>
  <si>
    <t>11454- F2 due to uneven weft</t>
  </si>
  <si>
    <t>10217- F2 due to Wvg. OP 21.2 (2. extra fabric)</t>
  </si>
  <si>
    <t>3110-F2 due to WVG OP - 22. (1m extra fabric)                                               3134- F2 due to yarn streak</t>
  </si>
  <si>
    <t>72902- F2 due to uneven weft         72903- F2 due to yarn streak</t>
  </si>
  <si>
    <t>27782 (its 25782)</t>
  </si>
  <si>
    <t>30475- F2 due to uneven weft</t>
  </si>
  <si>
    <t>25782- F2 due to coating crease</t>
  </si>
  <si>
    <t xml:space="preserve">31294- F2 due to yarn streaks </t>
  </si>
  <si>
    <t>NA</t>
  </si>
  <si>
    <t>Recd.</t>
  </si>
  <si>
    <t>Claim already Settled</t>
  </si>
  <si>
    <t>31557- F2 due to proc. abrasion  (16m extra fabric)</t>
  </si>
  <si>
    <t xml:space="preserve">9135- F2 due to Wvg. OP 26.1 (4m extra fabric)                                              9141- F2 due to Wvg. OP 28.1 (2m extra fabric)                                            9142- F2 due to Wvg. OP 32.0 (3m extra fabric)         </t>
  </si>
  <si>
    <t xml:space="preserve">14887- F2 due to Wvg. OP 29.1 (2m extra fabric) </t>
  </si>
  <si>
    <t>Defective Roll (M)</t>
  </si>
  <si>
    <t xml:space="preserve">8618- F2 due to Wvg. OP 28.3                                          8494- F2 due to Wvg. OP 30.1                                       8495- F2 due to Wvg. OP 28.9      </t>
  </si>
  <si>
    <t>66127- F2 Minor yarn streak</t>
  </si>
  <si>
    <t>65703- F2 Minor yarn streaks</t>
  </si>
  <si>
    <t>41483- F2 Minor yarn streaks</t>
  </si>
  <si>
    <t>60929, 60928, 60932- F2 Minor yarn streaks</t>
  </si>
  <si>
    <t>70133- F2 due to stain</t>
  </si>
  <si>
    <t>70184- F2 due to fine warp</t>
  </si>
  <si>
    <t>69753, 69754- F2 due to fine warp</t>
  </si>
  <si>
    <t>62996-Minor yarn streak</t>
  </si>
  <si>
    <t>24018, 20419 (it should be 24419), 20387</t>
  </si>
  <si>
    <t>&gt;20</t>
  </si>
  <si>
    <t xml:space="preserve">24018- F2 due to Wvg. OP 25.7                                          24019- F2 due to Wvg. OP 39                                       20837- F2 due to Color wp patta      </t>
  </si>
  <si>
    <t>Recd. Old Invoice before visit</t>
  </si>
  <si>
    <t>wk15</t>
  </si>
  <si>
    <t>wk20</t>
  </si>
  <si>
    <t>wk17</t>
  </si>
  <si>
    <t>wk19</t>
  </si>
  <si>
    <t>HYACINTH (22381DYM)</t>
  </si>
  <si>
    <t>P190T (22298DBW)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</si>
</sst>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Black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  <font>
      <sz val="11"/>
      <color rgb="FFC00000"/>
      <name val="Book Antiqua"/>
      <family val="1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2" fontId="0" fillId="0" borderId="1" xfId="0" applyNumberFormat="1" applyFill="1" applyBorder="1" applyAlignment="1">
      <alignment horizontal="left" wrapText="1"/>
    </xf>
    <xf numFmtId="165" fontId="0" fillId="0" borderId="1" xfId="1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left"/>
    </xf>
    <xf numFmtId="15" fontId="0" fillId="2" borderId="3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4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1" xfId="0" applyFill="1" applyBorder="1"/>
    <xf numFmtId="0" fontId="0" fillId="0" borderId="3" xfId="0" applyFill="1" applyBorder="1"/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5" fillId="0" borderId="1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43" fontId="4" fillId="0" borderId="0" xfId="1" applyFont="1" applyFill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166" fontId="11" fillId="0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6" fontId="11" fillId="0" borderId="6" xfId="0" applyNumberFormat="1" applyFont="1" applyFill="1" applyBorder="1" applyAlignment="1">
      <alignment vertical="center" wrapText="1"/>
    </xf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55"/>
  <sheetViews>
    <sheetView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55" sqref="J55"/>
    </sheetView>
  </sheetViews>
  <sheetFormatPr defaultRowHeight="15"/>
  <cols>
    <col min="1" max="1" width="11.5703125" style="2" bestFit="1" customWidth="1"/>
    <col min="2" max="2" width="13.7109375" style="2" bestFit="1" customWidth="1"/>
    <col min="3" max="3" width="12.28515625" style="2" bestFit="1" customWidth="1"/>
    <col min="4" max="4" width="14" style="2" customWidth="1"/>
    <col min="5" max="5" width="16.140625" style="2" bestFit="1" customWidth="1"/>
    <col min="6" max="6" width="12.85546875" style="2" customWidth="1"/>
    <col min="7" max="7" width="12" style="2" customWidth="1"/>
    <col min="8" max="8" width="14.7109375" style="2" customWidth="1"/>
    <col min="9" max="9" width="9.42578125" style="2" customWidth="1"/>
    <col min="10" max="10" width="14.7109375" style="2" bestFit="1" customWidth="1"/>
    <col min="11" max="11" width="19.5703125" style="8" customWidth="1"/>
    <col min="12" max="12" width="30.85546875" style="2" customWidth="1"/>
    <col min="13" max="13" width="13.140625" style="2" hidden="1" customWidth="1"/>
    <col min="14" max="14" width="41" style="2" customWidth="1"/>
    <col min="15" max="15" width="34.28515625" style="2" customWidth="1"/>
    <col min="16" max="16" width="31.140625" style="2" customWidth="1"/>
    <col min="17" max="17" width="32.85546875" style="2" customWidth="1"/>
    <col min="18" max="16384" width="9.140625" style="2"/>
  </cols>
  <sheetData>
    <row r="1" spans="1:17" ht="34.5" thickBot="1">
      <c r="A1" s="71" t="s">
        <v>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1"/>
    </row>
    <row r="2" spans="1:17" s="33" customFormat="1" ht="57.75" customHeight="1">
      <c r="A2" s="28" t="s">
        <v>11</v>
      </c>
      <c r="B2" s="28" t="s">
        <v>9</v>
      </c>
      <c r="C2" s="28" t="s">
        <v>0</v>
      </c>
      <c r="D2" s="28" t="s">
        <v>29</v>
      </c>
      <c r="E2" s="28" t="s">
        <v>1</v>
      </c>
      <c r="F2" s="28" t="s">
        <v>2</v>
      </c>
      <c r="G2" s="28" t="s">
        <v>3</v>
      </c>
      <c r="H2" s="28" t="s">
        <v>4</v>
      </c>
      <c r="I2" s="28" t="s">
        <v>5</v>
      </c>
      <c r="J2" s="28" t="s">
        <v>6</v>
      </c>
      <c r="K2" s="28" t="s">
        <v>23</v>
      </c>
      <c r="L2" s="28" t="s">
        <v>7</v>
      </c>
      <c r="M2" s="18" t="s">
        <v>85</v>
      </c>
      <c r="N2" s="30" t="s">
        <v>61</v>
      </c>
      <c r="O2" s="30" t="s">
        <v>62</v>
      </c>
      <c r="P2" s="31" t="s">
        <v>63</v>
      </c>
      <c r="Q2" s="32" t="s">
        <v>91</v>
      </c>
    </row>
    <row r="3" spans="1:17" ht="20.100000000000001" customHeight="1">
      <c r="A3" s="3">
        <v>41957</v>
      </c>
      <c r="B3" s="3">
        <v>41941</v>
      </c>
      <c r="C3" s="4">
        <v>145168</v>
      </c>
      <c r="D3" s="4" t="s">
        <v>30</v>
      </c>
      <c r="E3" s="4" t="s">
        <v>33</v>
      </c>
      <c r="F3" s="5">
        <v>7366</v>
      </c>
      <c r="G3" s="5">
        <f>F3-H3</f>
        <v>7358.9</v>
      </c>
      <c r="H3" s="5">
        <v>7.1</v>
      </c>
      <c r="I3" s="5">
        <f>G3-J3</f>
        <v>7344.9</v>
      </c>
      <c r="J3" s="5">
        <v>14</v>
      </c>
      <c r="K3" s="6"/>
      <c r="L3" s="27" t="s">
        <v>10</v>
      </c>
      <c r="M3" s="20"/>
      <c r="N3" s="34"/>
      <c r="O3" s="34"/>
      <c r="P3" s="35"/>
      <c r="Q3" s="34"/>
    </row>
    <row r="4" spans="1:17" customFormat="1" ht="20.100000000000001" hidden="1" customHeight="1">
      <c r="A4" s="14">
        <v>41957</v>
      </c>
      <c r="B4" s="14">
        <v>41942</v>
      </c>
      <c r="C4" s="15">
        <v>145186</v>
      </c>
      <c r="D4" s="15" t="s">
        <v>30</v>
      </c>
      <c r="E4" s="15" t="s">
        <v>33</v>
      </c>
      <c r="F4" s="16">
        <v>4507</v>
      </c>
      <c r="G4" s="16">
        <f>F4-H4</f>
        <v>4499.5</v>
      </c>
      <c r="H4" s="16">
        <v>7.5</v>
      </c>
      <c r="I4" s="16">
        <f t="shared" ref="I4:I17" si="0">G4-J4</f>
        <v>4499.5</v>
      </c>
      <c r="J4" s="16">
        <v>0</v>
      </c>
      <c r="K4" s="19"/>
      <c r="L4" s="17" t="s">
        <v>16</v>
      </c>
      <c r="M4" s="20"/>
      <c r="N4" s="21"/>
      <c r="O4" s="21"/>
      <c r="P4" s="22"/>
      <c r="Q4" s="21"/>
    </row>
    <row r="5" spans="1:17" ht="20.100000000000001" customHeight="1">
      <c r="A5" s="3">
        <v>41963</v>
      </c>
      <c r="B5" s="3">
        <v>41919</v>
      </c>
      <c r="C5" s="4">
        <v>144741</v>
      </c>
      <c r="D5" s="4" t="s">
        <v>31</v>
      </c>
      <c r="E5" s="4" t="s">
        <v>33</v>
      </c>
      <c r="F5" s="5">
        <v>781</v>
      </c>
      <c r="G5" s="5">
        <f t="shared" ref="G5" si="1">F5-H5</f>
        <v>781</v>
      </c>
      <c r="H5" s="5">
        <v>0</v>
      </c>
      <c r="I5" s="5">
        <f t="shared" ref="I5" si="2">G5-J5</f>
        <v>421.6</v>
      </c>
      <c r="J5" s="5">
        <v>359.4</v>
      </c>
      <c r="K5" s="6"/>
      <c r="L5" s="27" t="s">
        <v>12</v>
      </c>
      <c r="M5" s="20"/>
      <c r="N5" s="34"/>
      <c r="O5" s="34"/>
      <c r="P5" s="35"/>
      <c r="Q5" s="34"/>
    </row>
    <row r="6" spans="1:17" customFormat="1" ht="20.100000000000001" hidden="1" customHeight="1">
      <c r="A6" s="14">
        <v>41970</v>
      </c>
      <c r="B6" s="14">
        <v>41952</v>
      </c>
      <c r="C6" s="15">
        <v>145017</v>
      </c>
      <c r="D6" s="15" t="s">
        <v>30</v>
      </c>
      <c r="E6" s="15" t="s">
        <v>33</v>
      </c>
      <c r="F6" s="16">
        <v>2232</v>
      </c>
      <c r="G6" s="16">
        <f t="shared" ref="G6:G17" si="3">F6-H6</f>
        <v>2224.5</v>
      </c>
      <c r="H6" s="16">
        <v>7.5</v>
      </c>
      <c r="I6" s="16">
        <f t="shared" si="0"/>
        <v>2224.5</v>
      </c>
      <c r="J6" s="16">
        <v>0</v>
      </c>
      <c r="K6" s="19"/>
      <c r="L6" s="17" t="s">
        <v>16</v>
      </c>
      <c r="M6" s="20"/>
      <c r="N6" s="21"/>
      <c r="O6" s="21"/>
      <c r="P6" s="22"/>
      <c r="Q6" s="21"/>
    </row>
    <row r="7" spans="1:17">
      <c r="A7" s="3">
        <v>41972</v>
      </c>
      <c r="B7" s="3">
        <v>41970</v>
      </c>
      <c r="C7" s="4">
        <v>145546</v>
      </c>
      <c r="D7" s="4" t="s">
        <v>30</v>
      </c>
      <c r="E7" s="4" t="s">
        <v>34</v>
      </c>
      <c r="F7" s="5">
        <v>675</v>
      </c>
      <c r="G7" s="5">
        <f t="shared" si="3"/>
        <v>675</v>
      </c>
      <c r="H7" s="5">
        <v>0</v>
      </c>
      <c r="I7" s="5">
        <f>G7-J7</f>
        <v>649</v>
      </c>
      <c r="J7" s="5">
        <v>26</v>
      </c>
      <c r="K7" s="6"/>
      <c r="L7" s="27" t="s">
        <v>13</v>
      </c>
      <c r="M7" s="20"/>
      <c r="N7" s="34"/>
      <c r="O7" s="34"/>
      <c r="P7" s="35"/>
      <c r="Q7" s="34"/>
    </row>
    <row r="8" spans="1:17" ht="66">
      <c r="A8" s="36">
        <v>41976</v>
      </c>
      <c r="B8" s="36">
        <v>41934</v>
      </c>
      <c r="C8" s="7">
        <v>144955</v>
      </c>
      <c r="D8" s="7" t="s">
        <v>32</v>
      </c>
      <c r="E8" s="7" t="s">
        <v>35</v>
      </c>
      <c r="F8" s="37">
        <v>6055</v>
      </c>
      <c r="G8" s="37">
        <f t="shared" si="3"/>
        <v>6016</v>
      </c>
      <c r="H8" s="37">
        <v>39</v>
      </c>
      <c r="I8" s="37">
        <f t="shared" si="0"/>
        <v>5952</v>
      </c>
      <c r="J8" s="37">
        <v>64</v>
      </c>
      <c r="K8" s="38"/>
      <c r="L8" s="39" t="s">
        <v>14</v>
      </c>
      <c r="M8" s="20">
        <v>42044</v>
      </c>
      <c r="N8" s="40" t="s">
        <v>58</v>
      </c>
      <c r="O8" s="40" t="s">
        <v>59</v>
      </c>
      <c r="P8" s="41" t="s">
        <v>60</v>
      </c>
      <c r="Q8" s="34"/>
    </row>
    <row r="9" spans="1:17" customFormat="1" ht="20.100000000000001" hidden="1" customHeight="1">
      <c r="A9" s="14">
        <v>41983</v>
      </c>
      <c r="B9" s="14">
        <v>41969</v>
      </c>
      <c r="C9" s="15">
        <v>145796</v>
      </c>
      <c r="D9" s="15" t="s">
        <v>30</v>
      </c>
      <c r="E9" s="15" t="s">
        <v>15</v>
      </c>
      <c r="F9" s="16">
        <v>1186</v>
      </c>
      <c r="G9" s="16">
        <f t="shared" si="3"/>
        <v>1183.5</v>
      </c>
      <c r="H9" s="16">
        <f>2.2+0.3</f>
        <v>2.5</v>
      </c>
      <c r="I9" s="16">
        <f t="shared" si="0"/>
        <v>1183.5</v>
      </c>
      <c r="J9" s="16">
        <v>0</v>
      </c>
      <c r="K9" s="19"/>
      <c r="L9" s="17" t="s">
        <v>16</v>
      </c>
      <c r="M9" s="20"/>
      <c r="N9" s="21"/>
      <c r="O9" s="21"/>
      <c r="P9" s="22"/>
      <c r="Q9" s="21"/>
    </row>
    <row r="10" spans="1:17" ht="20.100000000000001" customHeight="1">
      <c r="A10" s="3">
        <v>41983</v>
      </c>
      <c r="B10" s="3">
        <v>41912</v>
      </c>
      <c r="C10" s="4">
        <v>144620</v>
      </c>
      <c r="D10" s="4" t="s">
        <v>31</v>
      </c>
      <c r="E10" s="4" t="s">
        <v>17</v>
      </c>
      <c r="F10" s="5">
        <v>1035</v>
      </c>
      <c r="G10" s="5">
        <f t="shared" si="3"/>
        <v>1035</v>
      </c>
      <c r="H10" s="5">
        <v>0</v>
      </c>
      <c r="I10" s="5">
        <f t="shared" si="0"/>
        <v>1026.5</v>
      </c>
      <c r="J10" s="5">
        <v>8.5</v>
      </c>
      <c r="K10" s="6"/>
      <c r="L10" s="27" t="s">
        <v>18</v>
      </c>
      <c r="M10" s="20"/>
      <c r="N10" s="34"/>
      <c r="O10" s="34"/>
      <c r="P10" s="35"/>
      <c r="Q10" s="34"/>
    </row>
    <row r="11" spans="1:17" ht="20.100000000000001" customHeight="1">
      <c r="A11" s="3">
        <v>41988</v>
      </c>
      <c r="B11" s="3">
        <v>41912</v>
      </c>
      <c r="C11" s="4">
        <v>144662</v>
      </c>
      <c r="D11" s="4" t="s">
        <v>31</v>
      </c>
      <c r="E11" s="4" t="s">
        <v>35</v>
      </c>
      <c r="F11" s="5">
        <v>1778</v>
      </c>
      <c r="G11" s="5">
        <f t="shared" si="3"/>
        <v>1778</v>
      </c>
      <c r="H11" s="5">
        <v>0</v>
      </c>
      <c r="I11" s="5">
        <f t="shared" si="0"/>
        <v>1166.5999999999999</v>
      </c>
      <c r="J11" s="5">
        <v>611.4</v>
      </c>
      <c r="K11" s="6"/>
      <c r="L11" s="27" t="s">
        <v>12</v>
      </c>
      <c r="M11" s="20"/>
      <c r="N11" s="34"/>
      <c r="O11" s="34"/>
      <c r="P11" s="35"/>
      <c r="Q11" s="34"/>
    </row>
    <row r="12" spans="1:17" ht="20.100000000000001" customHeight="1">
      <c r="A12" s="3">
        <v>41988</v>
      </c>
      <c r="B12" s="3">
        <v>41912</v>
      </c>
      <c r="C12" s="4">
        <v>144662</v>
      </c>
      <c r="D12" s="4" t="s">
        <v>31</v>
      </c>
      <c r="E12" s="4" t="s">
        <v>17</v>
      </c>
      <c r="F12" s="5">
        <v>421</v>
      </c>
      <c r="G12" s="5">
        <f t="shared" si="3"/>
        <v>421</v>
      </c>
      <c r="H12" s="5">
        <v>0</v>
      </c>
      <c r="I12" s="5">
        <f t="shared" si="0"/>
        <v>222</v>
      </c>
      <c r="J12" s="5">
        <v>199</v>
      </c>
      <c r="K12" s="6"/>
      <c r="L12" s="27" t="s">
        <v>12</v>
      </c>
      <c r="M12" s="20"/>
      <c r="N12" s="34"/>
      <c r="O12" s="34"/>
      <c r="P12" s="35"/>
      <c r="Q12" s="34"/>
    </row>
    <row r="13" spans="1:17" customFormat="1" ht="20.100000000000001" hidden="1" customHeight="1">
      <c r="A13" s="14">
        <v>41990</v>
      </c>
      <c r="B13" s="14">
        <v>41973</v>
      </c>
      <c r="C13" s="15">
        <v>145921</v>
      </c>
      <c r="D13" s="15" t="s">
        <v>30</v>
      </c>
      <c r="E13" s="15" t="s">
        <v>36</v>
      </c>
      <c r="F13" s="16">
        <v>7470</v>
      </c>
      <c r="G13" s="16">
        <f t="shared" si="3"/>
        <v>7457.9</v>
      </c>
      <c r="H13" s="16">
        <v>12.1</v>
      </c>
      <c r="I13" s="16">
        <f t="shared" si="0"/>
        <v>7457.9</v>
      </c>
      <c r="J13" s="16">
        <v>0</v>
      </c>
      <c r="K13" s="19"/>
      <c r="L13" s="17" t="s">
        <v>16</v>
      </c>
      <c r="M13" s="20"/>
      <c r="N13" s="21"/>
      <c r="O13" s="21"/>
      <c r="P13" s="22"/>
      <c r="Q13" s="21"/>
    </row>
    <row r="14" spans="1:17" customFormat="1" ht="20.100000000000001" hidden="1" customHeight="1">
      <c r="A14" s="14">
        <v>41990</v>
      </c>
      <c r="B14" s="14">
        <v>41973</v>
      </c>
      <c r="C14" s="15">
        <v>145922</v>
      </c>
      <c r="D14" s="15" t="s">
        <v>30</v>
      </c>
      <c r="E14" s="15" t="s">
        <v>36</v>
      </c>
      <c r="F14" s="16">
        <v>250</v>
      </c>
      <c r="G14" s="16">
        <f t="shared" si="3"/>
        <v>248</v>
      </c>
      <c r="H14" s="16">
        <v>2</v>
      </c>
      <c r="I14" s="16">
        <f t="shared" si="0"/>
        <v>248</v>
      </c>
      <c r="J14" s="16">
        <v>0</v>
      </c>
      <c r="K14" s="19"/>
      <c r="L14" s="17" t="s">
        <v>16</v>
      </c>
      <c r="M14" s="20"/>
      <c r="N14" s="21"/>
      <c r="O14" s="21"/>
      <c r="P14" s="22"/>
      <c r="Q14" s="21"/>
    </row>
    <row r="15" spans="1:17" customFormat="1" ht="20.100000000000001" hidden="1" customHeight="1">
      <c r="A15" s="14">
        <v>42009</v>
      </c>
      <c r="B15" s="14">
        <v>42315</v>
      </c>
      <c r="C15" s="15">
        <v>145401</v>
      </c>
      <c r="D15" s="15" t="s">
        <v>32</v>
      </c>
      <c r="E15" s="15" t="s">
        <v>37</v>
      </c>
      <c r="F15" s="16">
        <v>708</v>
      </c>
      <c r="G15" s="16">
        <f t="shared" si="3"/>
        <v>701.5</v>
      </c>
      <c r="H15" s="16">
        <v>6.5</v>
      </c>
      <c r="I15" s="16">
        <f t="shared" si="0"/>
        <v>701.5</v>
      </c>
      <c r="J15" s="16">
        <v>0</v>
      </c>
      <c r="K15" s="19"/>
      <c r="L15" s="17" t="s">
        <v>16</v>
      </c>
      <c r="M15" s="20"/>
      <c r="N15" s="21"/>
      <c r="O15" s="21"/>
      <c r="P15" s="22"/>
      <c r="Q15" s="21"/>
    </row>
    <row r="16" spans="1:17" customFormat="1" ht="20.100000000000001" hidden="1" customHeight="1">
      <c r="A16" s="14">
        <v>42024</v>
      </c>
      <c r="B16" s="14">
        <v>41981</v>
      </c>
      <c r="C16" s="15">
        <v>145994</v>
      </c>
      <c r="D16" s="15" t="s">
        <v>30</v>
      </c>
      <c r="E16" s="15" t="s">
        <v>36</v>
      </c>
      <c r="F16" s="16">
        <v>2802</v>
      </c>
      <c r="G16" s="16">
        <f t="shared" si="3"/>
        <v>2795.5</v>
      </c>
      <c r="H16" s="16">
        <v>6.5</v>
      </c>
      <c r="I16" s="16">
        <f t="shared" si="0"/>
        <v>2795.5</v>
      </c>
      <c r="J16" s="16">
        <v>0</v>
      </c>
      <c r="K16" s="19"/>
      <c r="L16" s="17" t="s">
        <v>16</v>
      </c>
      <c r="M16" s="20"/>
      <c r="N16" s="21"/>
      <c r="O16" s="21"/>
      <c r="P16" s="22"/>
      <c r="Q16" s="21"/>
    </row>
    <row r="17" spans="1:17" customFormat="1" ht="20.100000000000001" hidden="1" customHeight="1">
      <c r="A17" s="14">
        <v>42024</v>
      </c>
      <c r="B17" s="14">
        <v>41981</v>
      </c>
      <c r="C17" s="15">
        <v>145993</v>
      </c>
      <c r="D17" s="15" t="s">
        <v>30</v>
      </c>
      <c r="E17" s="15" t="s">
        <v>36</v>
      </c>
      <c r="F17" s="16">
        <v>2146</v>
      </c>
      <c r="G17" s="16">
        <f t="shared" si="3"/>
        <v>2143.8000000000002</v>
      </c>
      <c r="H17" s="16">
        <f>1+1.2</f>
        <v>2.2000000000000002</v>
      </c>
      <c r="I17" s="16">
        <f t="shared" si="0"/>
        <v>2143.8000000000002</v>
      </c>
      <c r="J17" s="16">
        <v>0</v>
      </c>
      <c r="K17" s="19"/>
      <c r="L17" s="17" t="s">
        <v>16</v>
      </c>
      <c r="M17" s="20"/>
      <c r="N17" s="21"/>
      <c r="O17" s="21"/>
      <c r="P17" s="22"/>
      <c r="Q17" s="21"/>
    </row>
    <row r="18" spans="1:17" customFormat="1" ht="20.100000000000001" hidden="1" customHeight="1">
      <c r="A18" s="14">
        <v>42024</v>
      </c>
      <c r="B18" s="14">
        <v>41981</v>
      </c>
      <c r="C18" s="15">
        <v>145995</v>
      </c>
      <c r="D18" s="15" t="s">
        <v>30</v>
      </c>
      <c r="E18" s="15" t="s">
        <v>36</v>
      </c>
      <c r="F18" s="16">
        <v>7311</v>
      </c>
      <c r="G18" s="16">
        <f t="shared" ref="G18:G23" si="4">F18-H18</f>
        <v>7303.9</v>
      </c>
      <c r="H18" s="16">
        <v>7.1</v>
      </c>
      <c r="I18" s="16">
        <f t="shared" ref="I18:I23" si="5">G18-J18</f>
        <v>7303.9</v>
      </c>
      <c r="J18" s="16">
        <v>0</v>
      </c>
      <c r="K18" s="19"/>
      <c r="L18" s="17" t="s">
        <v>16</v>
      </c>
      <c r="M18" s="20"/>
      <c r="N18" s="21"/>
      <c r="O18" s="21"/>
      <c r="P18" s="22"/>
      <c r="Q18" s="21"/>
    </row>
    <row r="19" spans="1:17" customFormat="1" ht="20.100000000000001" hidden="1" customHeight="1">
      <c r="A19" s="14">
        <v>42024</v>
      </c>
      <c r="B19" s="14">
        <v>41985</v>
      </c>
      <c r="C19" s="15">
        <v>146087</v>
      </c>
      <c r="D19" s="15" t="s">
        <v>30</v>
      </c>
      <c r="E19" s="15" t="s">
        <v>36</v>
      </c>
      <c r="F19" s="16">
        <v>6013</v>
      </c>
      <c r="G19" s="16">
        <f t="shared" si="4"/>
        <v>6009.8</v>
      </c>
      <c r="H19" s="16">
        <v>3.2</v>
      </c>
      <c r="I19" s="16">
        <f t="shared" si="5"/>
        <v>6009.8</v>
      </c>
      <c r="J19" s="16">
        <v>0</v>
      </c>
      <c r="K19" s="19"/>
      <c r="L19" s="17" t="s">
        <v>16</v>
      </c>
      <c r="M19" s="20"/>
      <c r="N19" s="21"/>
      <c r="O19" s="21"/>
      <c r="P19" s="22"/>
      <c r="Q19" s="21"/>
    </row>
    <row r="20" spans="1:17" ht="115.5">
      <c r="A20" s="36">
        <v>42026</v>
      </c>
      <c r="B20" s="36">
        <v>41999</v>
      </c>
      <c r="C20" s="7">
        <v>146469</v>
      </c>
      <c r="D20" s="7" t="s">
        <v>32</v>
      </c>
      <c r="E20" s="7" t="s">
        <v>19</v>
      </c>
      <c r="F20" s="37">
        <v>1650</v>
      </c>
      <c r="G20" s="37">
        <f t="shared" si="4"/>
        <v>1650</v>
      </c>
      <c r="H20" s="37">
        <v>0</v>
      </c>
      <c r="I20" s="37">
        <f t="shared" si="5"/>
        <v>1504</v>
      </c>
      <c r="J20" s="37">
        <v>146</v>
      </c>
      <c r="K20" s="42" t="s">
        <v>56</v>
      </c>
      <c r="L20" s="39" t="s">
        <v>20</v>
      </c>
      <c r="M20" s="20">
        <v>42044</v>
      </c>
      <c r="N20" s="40" t="s">
        <v>64</v>
      </c>
      <c r="O20" s="40" t="s">
        <v>59</v>
      </c>
      <c r="P20" s="41" t="s">
        <v>65</v>
      </c>
      <c r="Q20" s="34"/>
    </row>
    <row r="21" spans="1:17" ht="99">
      <c r="A21" s="3">
        <v>42026</v>
      </c>
      <c r="B21" s="3">
        <v>41999</v>
      </c>
      <c r="C21" s="4">
        <v>146200</v>
      </c>
      <c r="D21" s="4" t="s">
        <v>32</v>
      </c>
      <c r="E21" s="4" t="s">
        <v>21</v>
      </c>
      <c r="F21" s="5">
        <v>3651</v>
      </c>
      <c r="G21" s="5">
        <f t="shared" si="4"/>
        <v>3651</v>
      </c>
      <c r="H21" s="5">
        <v>0</v>
      </c>
      <c r="I21" s="5">
        <f t="shared" si="5"/>
        <v>3381</v>
      </c>
      <c r="J21" s="5">
        <v>270</v>
      </c>
      <c r="K21" s="6"/>
      <c r="L21" s="27" t="s">
        <v>20</v>
      </c>
      <c r="M21" s="20">
        <v>42044</v>
      </c>
      <c r="N21" s="40" t="s">
        <v>66</v>
      </c>
      <c r="O21" s="40" t="s">
        <v>67</v>
      </c>
      <c r="P21" s="41" t="s">
        <v>68</v>
      </c>
      <c r="Q21" s="34"/>
    </row>
    <row r="22" spans="1:17" ht="66">
      <c r="A22" s="3">
        <v>42031</v>
      </c>
      <c r="B22" s="3">
        <v>42004</v>
      </c>
      <c r="C22" s="4">
        <v>146727</v>
      </c>
      <c r="D22" s="4" t="s">
        <v>32</v>
      </c>
      <c r="E22" s="4" t="s">
        <v>37</v>
      </c>
      <c r="F22" s="5">
        <v>3390</v>
      </c>
      <c r="G22" s="5">
        <f t="shared" si="4"/>
        <v>3390</v>
      </c>
      <c r="H22" s="5">
        <v>0</v>
      </c>
      <c r="I22" s="5">
        <f t="shared" si="5"/>
        <v>3270</v>
      </c>
      <c r="J22" s="5">
        <v>120</v>
      </c>
      <c r="K22" s="6"/>
      <c r="L22" s="27" t="s">
        <v>22</v>
      </c>
      <c r="M22" s="20">
        <v>42044</v>
      </c>
      <c r="N22" s="45" t="s">
        <v>69</v>
      </c>
      <c r="O22" s="45"/>
      <c r="P22" s="46" t="s">
        <v>70</v>
      </c>
      <c r="Q22" s="34"/>
    </row>
    <row r="23" spans="1:17" ht="132">
      <c r="A23" s="3">
        <v>42033</v>
      </c>
      <c r="B23" s="3">
        <v>42004</v>
      </c>
      <c r="C23" s="4">
        <v>146708</v>
      </c>
      <c r="D23" s="4" t="s">
        <v>32</v>
      </c>
      <c r="E23" s="4" t="s">
        <v>19</v>
      </c>
      <c r="F23" s="5">
        <v>2200</v>
      </c>
      <c r="G23" s="5">
        <f t="shared" si="4"/>
        <v>2200</v>
      </c>
      <c r="H23" s="5">
        <v>0</v>
      </c>
      <c r="I23" s="5">
        <f t="shared" si="5"/>
        <v>860</v>
      </c>
      <c r="J23" s="5">
        <v>1340</v>
      </c>
      <c r="K23" s="43" t="s">
        <v>57</v>
      </c>
      <c r="L23" s="27" t="s">
        <v>24</v>
      </c>
      <c r="M23" s="20">
        <v>42044</v>
      </c>
      <c r="N23" s="47" t="s">
        <v>71</v>
      </c>
      <c r="O23" s="47" t="s">
        <v>72</v>
      </c>
      <c r="P23" s="46" t="s">
        <v>73</v>
      </c>
      <c r="Q23" s="34"/>
    </row>
    <row r="24" spans="1:17" ht="165">
      <c r="A24" s="3">
        <v>42039</v>
      </c>
      <c r="B24" s="3">
        <v>42003</v>
      </c>
      <c r="C24" s="4">
        <v>146679</v>
      </c>
      <c r="D24" s="4" t="s">
        <v>32</v>
      </c>
      <c r="E24" s="4" t="s">
        <v>25</v>
      </c>
      <c r="F24" s="5">
        <v>1785</v>
      </c>
      <c r="G24" s="5">
        <f t="shared" ref="G24:G40" si="6">F24-H24</f>
        <v>1785</v>
      </c>
      <c r="H24" s="5">
        <v>0</v>
      </c>
      <c r="I24" s="5">
        <f t="shared" ref="I24" si="7">G24-J24</f>
        <v>1109</v>
      </c>
      <c r="J24" s="5">
        <v>676</v>
      </c>
      <c r="K24" s="44" t="s">
        <v>26</v>
      </c>
      <c r="L24" s="27" t="s">
        <v>38</v>
      </c>
      <c r="M24" s="20">
        <v>42044</v>
      </c>
      <c r="N24" s="40" t="s">
        <v>74</v>
      </c>
      <c r="O24" s="40" t="s">
        <v>75</v>
      </c>
      <c r="P24" s="41" t="s">
        <v>76</v>
      </c>
      <c r="Q24" s="34"/>
    </row>
    <row r="25" spans="1:17" customFormat="1" ht="20.100000000000001" hidden="1" customHeight="1">
      <c r="A25" s="14">
        <v>42039</v>
      </c>
      <c r="B25" s="14">
        <v>41998</v>
      </c>
      <c r="C25" s="15">
        <v>146433</v>
      </c>
      <c r="D25" s="15" t="s">
        <v>30</v>
      </c>
      <c r="E25" s="15" t="s">
        <v>36</v>
      </c>
      <c r="F25" s="16">
        <f>1790+3196</f>
        <v>4986</v>
      </c>
      <c r="G25" s="16">
        <f t="shared" si="6"/>
        <v>4972.3999999999996</v>
      </c>
      <c r="H25" s="16">
        <f>5.3+8.3</f>
        <v>13.600000000000001</v>
      </c>
      <c r="I25" s="16">
        <f t="shared" ref="I25:I40" si="8">G25-J25</f>
        <v>4972.3999999999996</v>
      </c>
      <c r="J25" s="16">
        <v>0</v>
      </c>
      <c r="K25" s="23"/>
      <c r="L25" s="17" t="s">
        <v>16</v>
      </c>
      <c r="M25" s="20"/>
      <c r="N25" s="21"/>
      <c r="O25" s="21"/>
      <c r="P25" s="22"/>
      <c r="Q25" s="21"/>
    </row>
    <row r="26" spans="1:17" customFormat="1" ht="20.100000000000001" hidden="1" customHeight="1">
      <c r="A26" s="14">
        <v>42039</v>
      </c>
      <c r="B26" s="14">
        <v>41995</v>
      </c>
      <c r="C26" s="15">
        <v>146294</v>
      </c>
      <c r="D26" s="15" t="s">
        <v>30</v>
      </c>
      <c r="E26" s="15" t="s">
        <v>36</v>
      </c>
      <c r="F26" s="16">
        <v>1915</v>
      </c>
      <c r="G26" s="16">
        <f t="shared" si="6"/>
        <v>1910</v>
      </c>
      <c r="H26" s="16">
        <v>5</v>
      </c>
      <c r="I26" s="16">
        <f t="shared" si="8"/>
        <v>1910</v>
      </c>
      <c r="J26" s="16">
        <v>0</v>
      </c>
      <c r="K26" s="23"/>
      <c r="L26" s="17" t="s">
        <v>16</v>
      </c>
      <c r="M26" s="20"/>
      <c r="N26" s="21"/>
      <c r="O26" s="21"/>
      <c r="P26" s="22"/>
      <c r="Q26" s="21"/>
    </row>
    <row r="27" spans="1:17" customFormat="1" ht="20.100000000000001" hidden="1" customHeight="1">
      <c r="A27" s="14">
        <v>42039</v>
      </c>
      <c r="B27" s="14">
        <v>41995</v>
      </c>
      <c r="C27" s="15">
        <v>146297</v>
      </c>
      <c r="D27" s="15" t="s">
        <v>30</v>
      </c>
      <c r="E27" s="15" t="s">
        <v>33</v>
      </c>
      <c r="F27" s="16">
        <v>4865</v>
      </c>
      <c r="G27" s="16">
        <f t="shared" si="6"/>
        <v>4858.6000000000004</v>
      </c>
      <c r="H27" s="16">
        <v>6.4</v>
      </c>
      <c r="I27" s="16">
        <f t="shared" si="8"/>
        <v>4858.6000000000004</v>
      </c>
      <c r="J27" s="16">
        <v>0</v>
      </c>
      <c r="K27" s="23"/>
      <c r="L27" s="17" t="s">
        <v>16</v>
      </c>
      <c r="M27" s="20"/>
      <c r="N27" s="21"/>
      <c r="O27" s="21"/>
      <c r="P27" s="22"/>
      <c r="Q27" s="21"/>
    </row>
    <row r="28" spans="1:17" ht="20.100000000000001" customHeight="1">
      <c r="A28" s="3">
        <v>42039</v>
      </c>
      <c r="B28" s="3">
        <v>42002</v>
      </c>
      <c r="C28" s="4">
        <v>146510</v>
      </c>
      <c r="D28" s="4" t="s">
        <v>30</v>
      </c>
      <c r="E28" s="4" t="s">
        <v>36</v>
      </c>
      <c r="F28" s="5">
        <v>2274</v>
      </c>
      <c r="G28" s="5">
        <f t="shared" si="6"/>
        <v>2274</v>
      </c>
      <c r="H28" s="5">
        <v>0</v>
      </c>
      <c r="I28" s="5">
        <f t="shared" si="8"/>
        <v>1868</v>
      </c>
      <c r="J28" s="5">
        <v>406</v>
      </c>
      <c r="K28" s="43" t="s">
        <v>27</v>
      </c>
      <c r="L28" s="27" t="s">
        <v>20</v>
      </c>
      <c r="M28" s="20"/>
      <c r="N28" s="34"/>
      <c r="O28" s="34"/>
      <c r="P28" s="35"/>
      <c r="Q28" s="34"/>
    </row>
    <row r="29" spans="1:17" ht="66">
      <c r="A29" s="3">
        <v>42041</v>
      </c>
      <c r="B29" s="3">
        <v>42004</v>
      </c>
      <c r="C29" s="4">
        <v>146728</v>
      </c>
      <c r="D29" s="4" t="s">
        <v>32</v>
      </c>
      <c r="E29" s="4" t="s">
        <v>37</v>
      </c>
      <c r="F29" s="5">
        <v>6609</v>
      </c>
      <c r="G29" s="5">
        <f t="shared" si="6"/>
        <v>6609</v>
      </c>
      <c r="H29" s="5">
        <v>0</v>
      </c>
      <c r="I29" s="5">
        <f t="shared" si="8"/>
        <v>6339</v>
      </c>
      <c r="J29" s="5">
        <v>270</v>
      </c>
      <c r="K29" s="43" t="s">
        <v>28</v>
      </c>
      <c r="L29" s="27" t="s">
        <v>20</v>
      </c>
      <c r="M29" s="20">
        <v>42044</v>
      </c>
      <c r="N29" s="45" t="s">
        <v>77</v>
      </c>
      <c r="O29" s="45" t="s">
        <v>59</v>
      </c>
      <c r="P29" s="46" t="s">
        <v>73</v>
      </c>
      <c r="Q29" s="34"/>
    </row>
    <row r="30" spans="1:17" customFormat="1" ht="20.100000000000001" hidden="1" customHeight="1">
      <c r="A30" s="14">
        <v>42042</v>
      </c>
      <c r="B30" s="14">
        <v>41998</v>
      </c>
      <c r="C30" s="15">
        <v>146431</v>
      </c>
      <c r="D30" s="15" t="s">
        <v>30</v>
      </c>
      <c r="E30" s="15" t="s">
        <v>36</v>
      </c>
      <c r="F30" s="16">
        <v>5046</v>
      </c>
      <c r="G30" s="16">
        <f t="shared" si="6"/>
        <v>5036.3</v>
      </c>
      <c r="H30" s="16">
        <v>9.6999999999999993</v>
      </c>
      <c r="I30" s="16">
        <f t="shared" si="8"/>
        <v>5036.3</v>
      </c>
      <c r="J30" s="16">
        <v>0</v>
      </c>
      <c r="K30" s="23"/>
      <c r="L30" s="17" t="s">
        <v>16</v>
      </c>
      <c r="M30" s="20"/>
      <c r="N30" s="21"/>
      <c r="O30" s="21"/>
      <c r="P30" s="22"/>
      <c r="Q30" s="21"/>
    </row>
    <row r="31" spans="1:17" ht="20.100000000000001" customHeight="1">
      <c r="A31" s="3">
        <v>42047</v>
      </c>
      <c r="B31" s="3">
        <v>42023</v>
      </c>
      <c r="C31" s="4">
        <v>146934</v>
      </c>
      <c r="D31" s="4" t="s">
        <v>32</v>
      </c>
      <c r="E31" s="4" t="s">
        <v>35</v>
      </c>
      <c r="F31" s="5">
        <v>8837</v>
      </c>
      <c r="G31" s="5">
        <f t="shared" si="6"/>
        <v>8837</v>
      </c>
      <c r="H31" s="5">
        <v>0</v>
      </c>
      <c r="I31" s="5">
        <f t="shared" si="8"/>
        <v>8452</v>
      </c>
      <c r="J31" s="5">
        <v>385</v>
      </c>
      <c r="K31" s="43" t="s">
        <v>42</v>
      </c>
      <c r="L31" s="27" t="s">
        <v>43</v>
      </c>
      <c r="M31" s="20"/>
      <c r="N31" s="34"/>
      <c r="O31" s="34"/>
      <c r="P31" s="35"/>
      <c r="Q31" s="34"/>
    </row>
    <row r="32" spans="1:17" ht="132">
      <c r="A32" s="3">
        <v>42047</v>
      </c>
      <c r="B32" s="3">
        <v>42031</v>
      </c>
      <c r="C32" s="4">
        <v>147125</v>
      </c>
      <c r="D32" s="4" t="s">
        <v>30</v>
      </c>
      <c r="E32" s="4" t="s">
        <v>39</v>
      </c>
      <c r="F32" s="5">
        <v>4154</v>
      </c>
      <c r="G32" s="5">
        <f t="shared" si="6"/>
        <v>4149</v>
      </c>
      <c r="H32" s="5">
        <v>5</v>
      </c>
      <c r="I32" s="5">
        <f t="shared" si="8"/>
        <v>3315</v>
      </c>
      <c r="J32" s="5">
        <v>834</v>
      </c>
      <c r="K32" s="43" t="s">
        <v>41</v>
      </c>
      <c r="L32" s="27" t="s">
        <v>40</v>
      </c>
      <c r="M32" s="20">
        <v>42044</v>
      </c>
      <c r="N32" s="40" t="s">
        <v>78</v>
      </c>
      <c r="O32" s="40" t="s">
        <v>79</v>
      </c>
      <c r="P32" s="41" t="s">
        <v>76</v>
      </c>
      <c r="Q32" s="34"/>
    </row>
    <row r="33" spans="1:17" ht="20.100000000000001" customHeight="1">
      <c r="A33" s="3">
        <v>42051</v>
      </c>
      <c r="B33" s="3">
        <v>42035</v>
      </c>
      <c r="C33" s="4">
        <v>147316</v>
      </c>
      <c r="D33" s="4" t="s">
        <v>31</v>
      </c>
      <c r="E33" s="4" t="s">
        <v>45</v>
      </c>
      <c r="F33" s="5">
        <v>3741</v>
      </c>
      <c r="G33" s="5">
        <f t="shared" si="6"/>
        <v>3741</v>
      </c>
      <c r="H33" s="5">
        <v>0</v>
      </c>
      <c r="I33" s="5">
        <f t="shared" si="8"/>
        <v>3718.2</v>
      </c>
      <c r="J33" s="5">
        <v>22.8</v>
      </c>
      <c r="K33" s="43">
        <v>4437</v>
      </c>
      <c r="L33" s="27" t="s">
        <v>46</v>
      </c>
      <c r="M33" s="20"/>
      <c r="N33" s="34"/>
      <c r="O33" s="34"/>
      <c r="P33" s="35"/>
      <c r="Q33" s="34"/>
    </row>
    <row r="34" spans="1:17" ht="20.100000000000001" customHeight="1">
      <c r="A34" s="3">
        <v>42051</v>
      </c>
      <c r="B34" s="3">
        <v>42035</v>
      </c>
      <c r="C34" s="4">
        <v>147230</v>
      </c>
      <c r="D34" s="4" t="s">
        <v>30</v>
      </c>
      <c r="E34" s="4" t="s">
        <v>47</v>
      </c>
      <c r="F34" s="5">
        <v>3303</v>
      </c>
      <c r="G34" s="5">
        <f t="shared" si="6"/>
        <v>3303</v>
      </c>
      <c r="H34" s="5">
        <v>0</v>
      </c>
      <c r="I34" s="5">
        <f t="shared" si="8"/>
        <v>3246</v>
      </c>
      <c r="J34" s="5">
        <v>57</v>
      </c>
      <c r="K34" s="43">
        <v>4861</v>
      </c>
      <c r="L34" s="27" t="s">
        <v>48</v>
      </c>
      <c r="M34" s="20">
        <v>42063</v>
      </c>
      <c r="N34" s="34"/>
      <c r="O34" s="34"/>
      <c r="P34" s="35"/>
      <c r="Q34" s="34"/>
    </row>
    <row r="35" spans="1:17" ht="20.100000000000001" customHeight="1">
      <c r="A35" s="3">
        <v>42052</v>
      </c>
      <c r="B35" s="3">
        <v>42032</v>
      </c>
      <c r="C35" s="4">
        <v>147165</v>
      </c>
      <c r="D35" s="4" t="s">
        <v>32</v>
      </c>
      <c r="E35" s="4" t="s">
        <v>25</v>
      </c>
      <c r="F35" s="5">
        <v>4377</v>
      </c>
      <c r="G35" s="5">
        <f t="shared" si="6"/>
        <v>4377</v>
      </c>
      <c r="H35" s="5">
        <v>0</v>
      </c>
      <c r="I35" s="5">
        <f t="shared" si="8"/>
        <v>4080</v>
      </c>
      <c r="J35" s="5">
        <v>297</v>
      </c>
      <c r="K35" s="43" t="s">
        <v>49</v>
      </c>
      <c r="L35" s="27" t="s">
        <v>18</v>
      </c>
      <c r="M35" s="20"/>
      <c r="N35" s="34"/>
      <c r="O35" s="34"/>
      <c r="P35" s="35"/>
      <c r="Q35" s="34"/>
    </row>
    <row r="36" spans="1:17" ht="20.100000000000001" customHeight="1">
      <c r="A36" s="3">
        <v>42053</v>
      </c>
      <c r="B36" s="3">
        <v>42031</v>
      </c>
      <c r="C36" s="4">
        <v>147126</v>
      </c>
      <c r="D36" s="4" t="s">
        <v>30</v>
      </c>
      <c r="E36" s="4" t="s">
        <v>51</v>
      </c>
      <c r="F36" s="5">
        <v>4438</v>
      </c>
      <c r="G36" s="5">
        <f t="shared" si="6"/>
        <v>4438</v>
      </c>
      <c r="H36" s="5">
        <v>0</v>
      </c>
      <c r="I36" s="5">
        <f t="shared" si="8"/>
        <v>4416.6000000000004</v>
      </c>
      <c r="J36" s="5">
        <v>21.4</v>
      </c>
      <c r="K36" s="43">
        <v>4821</v>
      </c>
      <c r="L36" s="27" t="s">
        <v>13</v>
      </c>
      <c r="M36" s="20"/>
      <c r="N36" s="34"/>
      <c r="O36" s="34"/>
      <c r="P36" s="35"/>
      <c r="Q36" s="34"/>
    </row>
    <row r="37" spans="1:17" ht="20.100000000000001" customHeight="1">
      <c r="A37" s="3">
        <v>42054</v>
      </c>
      <c r="B37" s="3">
        <v>42023</v>
      </c>
      <c r="C37" s="4">
        <v>146932</v>
      </c>
      <c r="D37" s="4" t="s">
        <v>32</v>
      </c>
      <c r="E37" s="4" t="s">
        <v>35</v>
      </c>
      <c r="F37" s="5">
        <v>7075</v>
      </c>
      <c r="G37" s="5">
        <f t="shared" si="6"/>
        <v>7075</v>
      </c>
      <c r="H37" s="5">
        <v>0</v>
      </c>
      <c r="I37" s="5">
        <f t="shared" si="8"/>
        <v>6576</v>
      </c>
      <c r="J37" s="5">
        <v>499</v>
      </c>
      <c r="K37" s="43" t="s">
        <v>52</v>
      </c>
      <c r="L37" s="27" t="s">
        <v>14</v>
      </c>
      <c r="M37" s="20"/>
      <c r="N37" s="34"/>
      <c r="O37" s="34"/>
      <c r="P37" s="35"/>
      <c r="Q37" s="34"/>
    </row>
    <row r="38" spans="1:17" ht="20.100000000000001" customHeight="1">
      <c r="A38" s="3">
        <v>42054</v>
      </c>
      <c r="B38" s="3">
        <v>42026</v>
      </c>
      <c r="C38" s="4">
        <v>147082</v>
      </c>
      <c r="D38" s="4" t="s">
        <v>32</v>
      </c>
      <c r="E38" s="4" t="s">
        <v>53</v>
      </c>
      <c r="F38" s="5">
        <v>3594</v>
      </c>
      <c r="G38" s="5">
        <f t="shared" si="6"/>
        <v>3584</v>
      </c>
      <c r="H38" s="5">
        <v>10</v>
      </c>
      <c r="I38" s="5">
        <f t="shared" si="8"/>
        <v>3426</v>
      </c>
      <c r="J38" s="5">
        <v>158</v>
      </c>
      <c r="K38" s="43">
        <v>3439</v>
      </c>
      <c r="L38" s="27" t="s">
        <v>54</v>
      </c>
      <c r="M38" s="20"/>
      <c r="N38" s="34"/>
      <c r="O38" s="34"/>
      <c r="P38" s="35"/>
      <c r="Q38" s="34"/>
    </row>
    <row r="39" spans="1:17" ht="20.100000000000001" customHeight="1">
      <c r="A39" s="3">
        <v>42054</v>
      </c>
      <c r="B39" s="3">
        <v>41943</v>
      </c>
      <c r="C39" s="4">
        <v>145312</v>
      </c>
      <c r="D39" s="4" t="s">
        <v>31</v>
      </c>
      <c r="E39" s="4" t="s">
        <v>50</v>
      </c>
      <c r="F39" s="5">
        <v>398</v>
      </c>
      <c r="G39" s="5">
        <f t="shared" si="6"/>
        <v>398</v>
      </c>
      <c r="H39" s="5">
        <v>0</v>
      </c>
      <c r="I39" s="5">
        <f t="shared" si="8"/>
        <v>390.5</v>
      </c>
      <c r="J39" s="5">
        <v>7.5</v>
      </c>
      <c r="K39" s="43">
        <v>75739</v>
      </c>
      <c r="L39" s="27" t="s">
        <v>46</v>
      </c>
      <c r="M39" s="20"/>
      <c r="N39" s="34"/>
      <c r="O39" s="34"/>
      <c r="P39" s="35"/>
      <c r="Q39" s="34"/>
    </row>
    <row r="40" spans="1:17" ht="20.100000000000001" customHeight="1">
      <c r="A40" s="3">
        <v>42055</v>
      </c>
      <c r="B40" s="3">
        <v>41670</v>
      </c>
      <c r="C40" s="4">
        <v>147323</v>
      </c>
      <c r="D40" s="4" t="s">
        <v>30</v>
      </c>
      <c r="E40" s="4" t="s">
        <v>39</v>
      </c>
      <c r="F40" s="5">
        <v>834</v>
      </c>
      <c r="G40" s="5">
        <f t="shared" si="6"/>
        <v>834</v>
      </c>
      <c r="H40" s="5">
        <v>0</v>
      </c>
      <c r="I40" s="5">
        <f t="shared" si="8"/>
        <v>0</v>
      </c>
      <c r="J40" s="5">
        <v>834</v>
      </c>
      <c r="K40" s="43"/>
      <c r="L40" s="27" t="s">
        <v>40</v>
      </c>
      <c r="M40" s="20">
        <v>42044</v>
      </c>
      <c r="N40" s="34"/>
      <c r="O40" s="34"/>
      <c r="P40" s="35"/>
      <c r="Q40" s="34"/>
    </row>
    <row r="41" spans="1:17" customFormat="1" ht="20.100000000000001" hidden="1" customHeight="1">
      <c r="A41" s="14">
        <v>42061</v>
      </c>
      <c r="B41" s="14">
        <v>42002</v>
      </c>
      <c r="C41" s="15">
        <v>146508</v>
      </c>
      <c r="D41" s="15" t="s">
        <v>30</v>
      </c>
      <c r="E41" s="15" t="s">
        <v>35</v>
      </c>
      <c r="F41" s="16">
        <v>6096</v>
      </c>
      <c r="G41" s="16">
        <f t="shared" ref="G41" si="9">F41-H41</f>
        <v>6057.1</v>
      </c>
      <c r="H41" s="16">
        <v>38.9</v>
      </c>
      <c r="I41" s="16">
        <f t="shared" ref="I41" si="10">G41-J41</f>
        <v>6057.1</v>
      </c>
      <c r="J41" s="16">
        <v>0</v>
      </c>
      <c r="K41" s="23"/>
      <c r="L41" s="17" t="s">
        <v>16</v>
      </c>
      <c r="M41" s="20"/>
      <c r="N41" s="21"/>
      <c r="O41" s="21"/>
      <c r="P41" s="22"/>
      <c r="Q41" s="21"/>
    </row>
    <row r="42" spans="1:17" customFormat="1" ht="20.100000000000001" hidden="1" customHeight="1">
      <c r="A42" s="14">
        <v>42061</v>
      </c>
      <c r="B42" s="14">
        <v>42000</v>
      </c>
      <c r="C42" s="15">
        <v>146852</v>
      </c>
      <c r="D42" s="15" t="s">
        <v>30</v>
      </c>
      <c r="E42" s="15" t="s">
        <v>35</v>
      </c>
      <c r="F42" s="16">
        <v>6808</v>
      </c>
      <c r="G42" s="16">
        <f t="shared" ref="G42" si="11">F42-H42</f>
        <v>6796.4</v>
      </c>
      <c r="H42" s="16">
        <v>11.6</v>
      </c>
      <c r="I42" s="16">
        <f t="shared" ref="I42" si="12">G42-J42</f>
        <v>6796.4</v>
      </c>
      <c r="J42" s="16">
        <v>0</v>
      </c>
      <c r="K42" s="23"/>
      <c r="L42" s="17" t="s">
        <v>16</v>
      </c>
      <c r="M42" s="20"/>
      <c r="N42" s="21"/>
      <c r="O42" s="21"/>
      <c r="P42" s="22"/>
      <c r="Q42" s="21"/>
    </row>
    <row r="43" spans="1:17" ht="20.100000000000001" customHeight="1">
      <c r="A43" s="3">
        <v>42062</v>
      </c>
      <c r="B43" s="3">
        <v>41995</v>
      </c>
      <c r="C43" s="4">
        <v>146295</v>
      </c>
      <c r="D43" s="4" t="s">
        <v>30</v>
      </c>
      <c r="E43" s="4" t="s">
        <v>34</v>
      </c>
      <c r="F43" s="5">
        <v>2617</v>
      </c>
      <c r="G43" s="5">
        <f t="shared" ref="G43:G53" si="13">F43-H43</f>
        <v>2610</v>
      </c>
      <c r="H43" s="5">
        <v>7</v>
      </c>
      <c r="I43" s="5">
        <f t="shared" ref="I43:I52" si="14">G43-J43</f>
        <v>2602</v>
      </c>
      <c r="J43" s="5">
        <v>8</v>
      </c>
      <c r="K43" s="43"/>
      <c r="L43" s="27" t="s">
        <v>18</v>
      </c>
      <c r="M43" s="20"/>
      <c r="N43" s="34"/>
      <c r="O43" s="34"/>
      <c r="P43" s="35"/>
      <c r="Q43" s="34"/>
    </row>
    <row r="44" spans="1:17" customFormat="1" ht="20.100000000000001" hidden="1" customHeight="1">
      <c r="A44" s="14">
        <v>42063</v>
      </c>
      <c r="B44" s="14">
        <v>41960</v>
      </c>
      <c r="C44" s="15">
        <v>145544</v>
      </c>
      <c r="D44" s="15" t="s">
        <v>30</v>
      </c>
      <c r="E44" s="15" t="s">
        <v>15</v>
      </c>
      <c r="F44" s="16">
        <v>3246</v>
      </c>
      <c r="G44" s="16">
        <f t="shared" si="13"/>
        <v>3242.9</v>
      </c>
      <c r="H44" s="16">
        <v>3.1</v>
      </c>
      <c r="I44" s="16">
        <f t="shared" si="14"/>
        <v>3242.9</v>
      </c>
      <c r="J44" s="16">
        <v>0</v>
      </c>
      <c r="K44" s="23"/>
      <c r="L44" s="17" t="s">
        <v>16</v>
      </c>
      <c r="M44" s="20"/>
      <c r="N44" s="21"/>
      <c r="O44" s="21"/>
      <c r="P44" s="22"/>
      <c r="Q44" s="21"/>
    </row>
    <row r="45" spans="1:17" ht="20.100000000000001" customHeight="1">
      <c r="A45" s="3">
        <v>42063</v>
      </c>
      <c r="B45" s="3">
        <v>42035</v>
      </c>
      <c r="C45" s="4">
        <v>147305</v>
      </c>
      <c r="D45" s="4" t="s">
        <v>32</v>
      </c>
      <c r="E45" s="4" t="s">
        <v>21</v>
      </c>
      <c r="F45" s="5">
        <v>4981</v>
      </c>
      <c r="G45" s="5">
        <f t="shared" si="13"/>
        <v>4971</v>
      </c>
      <c r="H45" s="5">
        <v>10</v>
      </c>
      <c r="I45" s="5">
        <f t="shared" si="14"/>
        <v>4741</v>
      </c>
      <c r="J45" s="5">
        <v>230</v>
      </c>
      <c r="K45" s="43">
        <v>6130</v>
      </c>
      <c r="L45" s="27" t="s">
        <v>55</v>
      </c>
      <c r="M45" s="20"/>
      <c r="N45" s="34"/>
      <c r="O45" s="34"/>
      <c r="P45" s="35"/>
      <c r="Q45" s="34"/>
    </row>
    <row r="46" spans="1:17" ht="20.100000000000001" customHeight="1">
      <c r="A46" s="3">
        <v>42067</v>
      </c>
      <c r="B46" s="3">
        <v>42035</v>
      </c>
      <c r="C46" s="4">
        <v>147322</v>
      </c>
      <c r="D46" s="4" t="s">
        <v>30</v>
      </c>
      <c r="E46" s="4" t="s">
        <v>80</v>
      </c>
      <c r="F46" s="5">
        <v>1612</v>
      </c>
      <c r="G46" s="5">
        <f t="shared" si="13"/>
        <v>1612</v>
      </c>
      <c r="H46" s="5">
        <v>0</v>
      </c>
      <c r="I46" s="5">
        <f t="shared" si="14"/>
        <v>1559</v>
      </c>
      <c r="J46" s="5">
        <v>53</v>
      </c>
      <c r="K46" s="43">
        <v>5680</v>
      </c>
      <c r="L46" s="27" t="s">
        <v>18</v>
      </c>
      <c r="M46" s="20">
        <v>42063</v>
      </c>
      <c r="N46" s="34"/>
      <c r="O46" s="34"/>
      <c r="P46" s="35"/>
      <c r="Q46" s="34"/>
    </row>
    <row r="47" spans="1:17" ht="20.100000000000001" customHeight="1">
      <c r="A47" s="3">
        <v>42067</v>
      </c>
      <c r="B47" s="3">
        <v>41939</v>
      </c>
      <c r="C47" s="4">
        <v>145102</v>
      </c>
      <c r="D47" s="4" t="s">
        <v>31</v>
      </c>
      <c r="E47" s="4" t="s">
        <v>50</v>
      </c>
      <c r="F47" s="5">
        <v>3704</v>
      </c>
      <c r="G47" s="5">
        <f t="shared" si="13"/>
        <v>3704</v>
      </c>
      <c r="H47" s="5">
        <v>0</v>
      </c>
      <c r="I47" s="5">
        <f t="shared" si="14"/>
        <v>3133</v>
      </c>
      <c r="J47" s="5">
        <v>571</v>
      </c>
      <c r="K47" s="43" t="s">
        <v>81</v>
      </c>
      <c r="L47" s="27" t="s">
        <v>82</v>
      </c>
      <c r="M47" s="20">
        <v>42063</v>
      </c>
      <c r="N47" s="34"/>
      <c r="O47" s="34"/>
      <c r="P47" s="35"/>
      <c r="Q47" s="34"/>
    </row>
    <row r="48" spans="1:17" ht="20.100000000000001" customHeight="1">
      <c r="A48" s="3">
        <v>42067</v>
      </c>
      <c r="B48" s="3">
        <v>42049</v>
      </c>
      <c r="C48" s="4">
        <v>147566</v>
      </c>
      <c r="D48" s="4" t="s">
        <v>31</v>
      </c>
      <c r="E48" s="4" t="s">
        <v>35</v>
      </c>
      <c r="F48" s="5">
        <v>5822</v>
      </c>
      <c r="G48" s="5">
        <f t="shared" si="13"/>
        <v>5822</v>
      </c>
      <c r="H48" s="5">
        <v>0</v>
      </c>
      <c r="I48" s="5">
        <f t="shared" si="14"/>
        <v>5745.8</v>
      </c>
      <c r="J48" s="5">
        <v>76.2</v>
      </c>
      <c r="K48" s="43" t="s">
        <v>83</v>
      </c>
      <c r="L48" s="27" t="s">
        <v>46</v>
      </c>
      <c r="M48" s="20"/>
      <c r="N48" s="34"/>
      <c r="O48" s="34"/>
      <c r="P48" s="35"/>
      <c r="Q48" s="34"/>
    </row>
    <row r="49" spans="1:17" ht="20.100000000000001" customHeight="1">
      <c r="A49" s="3">
        <v>42067</v>
      </c>
      <c r="B49" s="3">
        <v>42049</v>
      </c>
      <c r="C49" s="4">
        <v>147565</v>
      </c>
      <c r="D49" s="4" t="s">
        <v>31</v>
      </c>
      <c r="E49" s="4" t="s">
        <v>45</v>
      </c>
      <c r="F49" s="5">
        <v>1745</v>
      </c>
      <c r="G49" s="5">
        <f t="shared" si="13"/>
        <v>1745</v>
      </c>
      <c r="H49" s="5">
        <v>0</v>
      </c>
      <c r="I49" s="5">
        <f t="shared" si="14"/>
        <v>1733.4</v>
      </c>
      <c r="J49" s="5">
        <v>11.6</v>
      </c>
      <c r="K49" s="43">
        <v>11034</v>
      </c>
      <c r="L49" s="27" t="s">
        <v>46</v>
      </c>
      <c r="M49" s="20"/>
      <c r="N49" s="34"/>
      <c r="O49" s="34"/>
      <c r="P49" s="35"/>
      <c r="Q49" s="34"/>
    </row>
    <row r="50" spans="1:17" ht="20.100000000000001" customHeight="1">
      <c r="A50" s="3">
        <v>42067</v>
      </c>
      <c r="B50" s="3">
        <v>41939</v>
      </c>
      <c r="C50" s="4">
        <v>145103</v>
      </c>
      <c r="D50" s="4" t="s">
        <v>31</v>
      </c>
      <c r="E50" s="4" t="s">
        <v>84</v>
      </c>
      <c r="F50" s="5">
        <v>1811</v>
      </c>
      <c r="G50" s="5">
        <f t="shared" si="13"/>
        <v>1811</v>
      </c>
      <c r="H50" s="5">
        <v>0</v>
      </c>
      <c r="I50" s="5">
        <f t="shared" si="14"/>
        <v>1690</v>
      </c>
      <c r="J50" s="5">
        <v>121</v>
      </c>
      <c r="K50" s="43">
        <v>74960</v>
      </c>
      <c r="L50" s="27" t="s">
        <v>18</v>
      </c>
      <c r="M50" s="20">
        <v>42063</v>
      </c>
      <c r="N50" s="34"/>
      <c r="O50" s="34"/>
      <c r="P50" s="35"/>
      <c r="Q50" s="34"/>
    </row>
    <row r="51" spans="1:17" ht="20.100000000000001" customHeight="1">
      <c r="A51" s="3">
        <v>42069</v>
      </c>
      <c r="B51" s="3">
        <v>42035</v>
      </c>
      <c r="C51" s="4">
        <v>147373</v>
      </c>
      <c r="D51" s="4" t="s">
        <v>30</v>
      </c>
      <c r="E51" s="4" t="s">
        <v>86</v>
      </c>
      <c r="F51" s="5">
        <v>1235</v>
      </c>
      <c r="G51" s="5">
        <f t="shared" si="13"/>
        <v>1235</v>
      </c>
      <c r="H51" s="5">
        <v>0</v>
      </c>
      <c r="I51" s="5">
        <f t="shared" si="14"/>
        <v>1211.2</v>
      </c>
      <c r="J51" s="5">
        <v>23.8</v>
      </c>
      <c r="K51" s="43" t="s">
        <v>90</v>
      </c>
      <c r="L51" s="27" t="s">
        <v>13</v>
      </c>
      <c r="M51" s="20"/>
      <c r="N51" s="34"/>
      <c r="O51" s="34"/>
      <c r="P51" s="35"/>
      <c r="Q51" s="34"/>
    </row>
    <row r="52" spans="1:17" customFormat="1" ht="20.100000000000001" hidden="1" customHeight="1">
      <c r="A52" s="14">
        <v>42069</v>
      </c>
      <c r="B52" s="14">
        <v>42035</v>
      </c>
      <c r="C52" s="15">
        <v>147321</v>
      </c>
      <c r="D52" s="15" t="s">
        <v>30</v>
      </c>
      <c r="E52" s="15" t="s">
        <v>86</v>
      </c>
      <c r="F52" s="16">
        <v>1521</v>
      </c>
      <c r="G52" s="16">
        <f t="shared" si="13"/>
        <v>1517</v>
      </c>
      <c r="H52" s="16">
        <v>4</v>
      </c>
      <c r="I52" s="16">
        <f t="shared" si="14"/>
        <v>1517</v>
      </c>
      <c r="J52" s="16">
        <v>0</v>
      </c>
      <c r="K52" s="23"/>
      <c r="L52" s="17" t="s">
        <v>16</v>
      </c>
      <c r="M52" s="20"/>
      <c r="N52" s="21"/>
      <c r="O52" s="21"/>
      <c r="P52" s="22"/>
      <c r="Q52" s="21"/>
    </row>
    <row r="53" spans="1:17" customFormat="1" ht="20.100000000000001" hidden="1" customHeight="1">
      <c r="A53" s="14">
        <v>42069</v>
      </c>
      <c r="B53" s="14">
        <v>42035</v>
      </c>
      <c r="C53" s="15">
        <v>147578</v>
      </c>
      <c r="D53" s="15" t="s">
        <v>32</v>
      </c>
      <c r="E53" s="15" t="s">
        <v>87</v>
      </c>
      <c r="F53" s="16">
        <v>4045</v>
      </c>
      <c r="G53" s="16">
        <f t="shared" si="13"/>
        <v>4045</v>
      </c>
      <c r="H53" s="16">
        <v>0</v>
      </c>
      <c r="I53" s="16">
        <v>989</v>
      </c>
      <c r="J53" s="16">
        <v>0</v>
      </c>
      <c r="K53" s="23" t="s">
        <v>89</v>
      </c>
      <c r="L53" s="17" t="s">
        <v>88</v>
      </c>
      <c r="M53" s="20"/>
      <c r="N53" s="21"/>
      <c r="O53" s="21"/>
      <c r="P53" s="22"/>
      <c r="Q53" s="21"/>
    </row>
    <row r="54" spans="1:17" customFormat="1" ht="20.100000000000001" hidden="1" customHeight="1">
      <c r="A54" s="14"/>
      <c r="B54" s="14"/>
      <c r="C54" s="15"/>
      <c r="D54" s="15"/>
      <c r="E54" s="15"/>
      <c r="F54" s="16"/>
      <c r="G54" s="16"/>
      <c r="H54" s="16"/>
      <c r="I54" s="16"/>
      <c r="J54" s="16"/>
      <c r="K54" s="23"/>
      <c r="L54" s="17"/>
      <c r="M54" s="20"/>
      <c r="N54" s="21"/>
      <c r="O54" s="21"/>
      <c r="P54" s="22"/>
      <c r="Q54" s="21"/>
    </row>
    <row r="55" spans="1:17" ht="20.100000000000001" customHeight="1">
      <c r="A55" s="3"/>
      <c r="B55" s="3"/>
      <c r="C55" s="48"/>
      <c r="D55" s="48"/>
      <c r="E55" s="48" t="s">
        <v>44</v>
      </c>
      <c r="F55" s="49"/>
      <c r="G55" s="49"/>
      <c r="H55" s="49">
        <f t="shared" ref="H55:J55" si="15">SUM(H3:H54)</f>
        <v>227.5</v>
      </c>
      <c r="I55" s="49"/>
      <c r="J55" s="49">
        <f t="shared" si="15"/>
        <v>8720.6</v>
      </c>
      <c r="K55" s="50"/>
      <c r="L55" s="51"/>
      <c r="M55" s="24"/>
      <c r="N55" s="34"/>
      <c r="O55" s="34"/>
      <c r="P55" s="35"/>
      <c r="Q55" s="34"/>
    </row>
  </sheetData>
  <autoFilter ref="A2:L55">
    <filterColumn colId="3"/>
    <filterColumn colId="4"/>
    <filterColumn colId="9">
      <filters>
        <filter val="11.60"/>
        <filter val="120.00"/>
        <filter val="121.00"/>
        <filter val="1340.00"/>
        <filter val="14.00"/>
        <filter val="146.00"/>
        <filter val="158.00"/>
        <filter val="199.00"/>
        <filter val="21.40"/>
        <filter val="22.80"/>
        <filter val="23.80"/>
        <filter val="230.00"/>
        <filter val="26.00"/>
        <filter val="270.00"/>
        <filter val="297.00"/>
        <filter val="359.40"/>
        <filter val="385.00"/>
        <filter val="406.00"/>
        <filter val="499.00"/>
        <filter val="53.00"/>
        <filter val="57.00"/>
        <filter val="571.00"/>
        <filter val="611.40"/>
        <filter val="64.00"/>
        <filter val="676.00"/>
        <filter val="7.50"/>
        <filter val="76.20"/>
        <filter val="8.00"/>
        <filter val="8.50"/>
        <filter val="834.00"/>
        <filter val="8720.60"/>
      </filters>
    </filterColumn>
    <filterColumn colId="10"/>
  </autoFilter>
  <mergeCells count="1">
    <mergeCell ref="A1:L1"/>
  </mergeCells>
  <pageMargins left="0.2" right="0.21" top="0.22" bottom="0.22" header="0.16" footer="0.17"/>
  <pageSetup paperSize="8" scale="6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2"/>
  <sheetViews>
    <sheetView tabSelected="1" workbookViewId="0">
      <pane xSplit="6" ySplit="2" topLeftCell="G21" activePane="bottomRight" state="frozen"/>
      <selection pane="topRight" activeCell="G1" sqref="G1"/>
      <selection pane="bottomLeft" activeCell="A3" sqref="A3"/>
      <selection pane="bottomRight" activeCell="K112" sqref="K112"/>
    </sheetView>
  </sheetViews>
  <sheetFormatPr defaultRowHeight="15"/>
  <cols>
    <col min="1" max="1" width="10.140625" bestFit="1" customWidth="1"/>
    <col min="2" max="2" width="7.7109375" customWidth="1"/>
    <col min="3" max="3" width="9.85546875" bestFit="1" customWidth="1"/>
    <col min="4" max="4" width="8.85546875" bestFit="1" customWidth="1"/>
    <col min="5" max="5" width="10" bestFit="1" customWidth="1"/>
    <col min="6" max="6" width="15.140625" customWidth="1"/>
    <col min="7" max="7" width="13.5703125" bestFit="1" customWidth="1"/>
    <col min="8" max="8" width="8" bestFit="1" customWidth="1"/>
    <col min="9" max="9" width="8.140625" bestFit="1" customWidth="1"/>
    <col min="10" max="10" width="7.5703125" bestFit="1" customWidth="1"/>
    <col min="11" max="11" width="11.42578125" customWidth="1"/>
    <col min="12" max="12" width="19.42578125" style="12" customWidth="1"/>
    <col min="13" max="13" width="14.5703125" customWidth="1"/>
    <col min="14" max="14" width="20.28515625" customWidth="1"/>
    <col min="15" max="15" width="26.140625" style="55" customWidth="1"/>
    <col min="16" max="16" width="9.7109375" style="55" customWidth="1"/>
    <col min="17" max="17" width="9.7109375" customWidth="1"/>
    <col min="18" max="18" width="29.28515625" style="58" customWidth="1"/>
  </cols>
  <sheetData>
    <row r="1" spans="1:20" ht="33.75">
      <c r="A1" s="73" t="s">
        <v>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2"/>
      <c r="T1" s="2"/>
    </row>
    <row r="2" spans="1:20" ht="60">
      <c r="A2" s="13" t="s">
        <v>11</v>
      </c>
      <c r="B2" s="13" t="s">
        <v>133</v>
      </c>
      <c r="C2" s="13" t="s">
        <v>9</v>
      </c>
      <c r="D2" s="13" t="s">
        <v>0</v>
      </c>
      <c r="E2" s="13" t="s">
        <v>29</v>
      </c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23</v>
      </c>
      <c r="M2" s="13" t="s">
        <v>95</v>
      </c>
      <c r="N2" s="52" t="s">
        <v>7</v>
      </c>
      <c r="O2" s="13" t="s">
        <v>145</v>
      </c>
      <c r="P2" s="13" t="s">
        <v>170</v>
      </c>
      <c r="Q2" s="13" t="s">
        <v>153</v>
      </c>
      <c r="R2" s="13" t="s">
        <v>154</v>
      </c>
    </row>
    <row r="3" spans="1:20" ht="45">
      <c r="A3" s="60">
        <v>42103</v>
      </c>
      <c r="B3" s="61" t="str">
        <f>"wk"&amp;WEEKNUM(A3,1)</f>
        <v>wk15</v>
      </c>
      <c r="C3" s="60">
        <v>42035</v>
      </c>
      <c r="D3" s="11">
        <v>147578</v>
      </c>
      <c r="E3" s="11" t="s">
        <v>32</v>
      </c>
      <c r="F3" s="11" t="s">
        <v>87</v>
      </c>
      <c r="G3" s="62">
        <v>4045</v>
      </c>
      <c r="H3" s="62">
        <f t="shared" ref="H3:H30" si="0">G3-I3</f>
        <v>4045</v>
      </c>
      <c r="I3" s="62">
        <v>0</v>
      </c>
      <c r="J3" s="62">
        <f t="shared" ref="J3:J49" si="1">H3-K3</f>
        <v>3056</v>
      </c>
      <c r="K3" s="62">
        <v>989</v>
      </c>
      <c r="L3" s="63" t="s">
        <v>89</v>
      </c>
      <c r="M3" s="53"/>
      <c r="N3" s="53" t="s">
        <v>88</v>
      </c>
      <c r="O3" s="54" t="s">
        <v>146</v>
      </c>
      <c r="P3" s="54">
        <v>1022</v>
      </c>
      <c r="Q3" s="54" t="s">
        <v>155</v>
      </c>
      <c r="R3" s="54" t="s">
        <v>156</v>
      </c>
    </row>
    <row r="4" spans="1:20" s="2" customFormat="1" ht="58.5" customHeight="1">
      <c r="A4" s="60">
        <v>42103</v>
      </c>
      <c r="B4" s="61" t="str">
        <f t="shared" ref="B4:B35" si="2">"wk"&amp;WEEKNUM(A4,1)</f>
        <v>wk15</v>
      </c>
      <c r="C4" s="60">
        <v>42025</v>
      </c>
      <c r="D4" s="11">
        <v>147035</v>
      </c>
      <c r="E4" s="11" t="s">
        <v>32</v>
      </c>
      <c r="F4" s="11" t="s">
        <v>92</v>
      </c>
      <c r="G4" s="62">
        <v>9983</v>
      </c>
      <c r="H4" s="62">
        <f t="shared" si="0"/>
        <v>9983</v>
      </c>
      <c r="I4" s="62">
        <v>0</v>
      </c>
      <c r="J4" s="62">
        <f t="shared" si="1"/>
        <v>9383</v>
      </c>
      <c r="K4" s="62">
        <f>319+281</f>
        <v>600</v>
      </c>
      <c r="L4" s="63" t="s">
        <v>93</v>
      </c>
      <c r="M4" s="63"/>
      <c r="N4" s="53" t="s">
        <v>94</v>
      </c>
      <c r="O4" s="56" t="s">
        <v>147</v>
      </c>
      <c r="P4" s="56">
        <v>600</v>
      </c>
      <c r="Q4" s="54" t="s">
        <v>155</v>
      </c>
      <c r="R4" s="56" t="s">
        <v>158</v>
      </c>
    </row>
    <row r="5" spans="1:20" s="2" customFormat="1" ht="48.75" customHeight="1">
      <c r="A5" s="60">
        <v>42103</v>
      </c>
      <c r="B5" s="61" t="str">
        <f t="shared" si="2"/>
        <v>wk15</v>
      </c>
      <c r="C5" s="60">
        <v>42051</v>
      </c>
      <c r="D5" s="11">
        <v>147583</v>
      </c>
      <c r="E5" s="11" t="s">
        <v>32</v>
      </c>
      <c r="F5" s="11" t="s">
        <v>25</v>
      </c>
      <c r="G5" s="62">
        <v>2497</v>
      </c>
      <c r="H5" s="62">
        <f t="shared" si="0"/>
        <v>2497</v>
      </c>
      <c r="I5" s="62">
        <v>0</v>
      </c>
      <c r="J5" s="62">
        <f t="shared" si="1"/>
        <v>1866</v>
      </c>
      <c r="K5" s="62">
        <v>631</v>
      </c>
      <c r="L5" s="63" t="s">
        <v>96</v>
      </c>
      <c r="M5" s="63" t="s">
        <v>97</v>
      </c>
      <c r="N5" s="53" t="s">
        <v>18</v>
      </c>
      <c r="O5" s="56" t="s">
        <v>147</v>
      </c>
      <c r="P5" s="56">
        <v>654</v>
      </c>
      <c r="Q5" s="54" t="s">
        <v>155</v>
      </c>
      <c r="R5" s="56" t="s">
        <v>157</v>
      </c>
    </row>
    <row r="6" spans="1:20" ht="30">
      <c r="A6" s="60">
        <v>42103</v>
      </c>
      <c r="B6" s="61" t="str">
        <f t="shared" si="2"/>
        <v>wk15</v>
      </c>
      <c r="C6" s="60">
        <v>42035</v>
      </c>
      <c r="D6" s="11">
        <v>147377</v>
      </c>
      <c r="E6" s="11" t="s">
        <v>30</v>
      </c>
      <c r="F6" s="11" t="s">
        <v>47</v>
      </c>
      <c r="G6" s="62">
        <v>1500</v>
      </c>
      <c r="H6" s="62">
        <f t="shared" si="0"/>
        <v>1500</v>
      </c>
      <c r="I6" s="62">
        <v>0</v>
      </c>
      <c r="J6" s="62">
        <f t="shared" si="1"/>
        <v>1485.3</v>
      </c>
      <c r="K6" s="62">
        <v>14.7</v>
      </c>
      <c r="L6" s="64">
        <v>7831</v>
      </c>
      <c r="M6" s="63" t="s">
        <v>98</v>
      </c>
      <c r="N6" s="53" t="s">
        <v>13</v>
      </c>
      <c r="O6" s="56" t="s">
        <v>148</v>
      </c>
      <c r="P6" s="57" t="s">
        <v>149</v>
      </c>
      <c r="Q6" s="59" t="s">
        <v>149</v>
      </c>
      <c r="R6" s="54" t="s">
        <v>166</v>
      </c>
    </row>
    <row r="7" spans="1:20" s="2" customFormat="1" ht="21.75" customHeight="1">
      <c r="A7" s="60">
        <v>42103</v>
      </c>
      <c r="B7" s="61" t="str">
        <f t="shared" si="2"/>
        <v>wk15</v>
      </c>
      <c r="C7" s="60">
        <v>42062</v>
      </c>
      <c r="D7" s="11">
        <v>147793</v>
      </c>
      <c r="E7" s="11" t="s">
        <v>32</v>
      </c>
      <c r="F7" s="11" t="s">
        <v>19</v>
      </c>
      <c r="G7" s="62">
        <v>2990</v>
      </c>
      <c r="H7" s="62">
        <f t="shared" si="0"/>
        <v>2990</v>
      </c>
      <c r="I7" s="62">
        <v>0</v>
      </c>
      <c r="J7" s="62">
        <f t="shared" si="1"/>
        <v>2787</v>
      </c>
      <c r="K7" s="62">
        <v>203</v>
      </c>
      <c r="L7" s="64">
        <v>5214</v>
      </c>
      <c r="M7" s="63">
        <v>37.799999999999997</v>
      </c>
      <c r="N7" s="53" t="s">
        <v>99</v>
      </c>
      <c r="O7" s="56" t="s">
        <v>147</v>
      </c>
      <c r="P7" s="56">
        <v>203</v>
      </c>
      <c r="Q7" s="56" t="s">
        <v>155</v>
      </c>
      <c r="R7" s="57" t="s">
        <v>149</v>
      </c>
    </row>
    <row r="8" spans="1:20" ht="21.75" customHeight="1">
      <c r="A8" s="60">
        <v>42103</v>
      </c>
      <c r="B8" s="61" t="str">
        <f t="shared" si="2"/>
        <v>wk15</v>
      </c>
      <c r="C8" s="60">
        <v>42046</v>
      </c>
      <c r="D8" s="11">
        <v>147540</v>
      </c>
      <c r="E8" s="11" t="s">
        <v>30</v>
      </c>
      <c r="F8" s="11" t="s">
        <v>100</v>
      </c>
      <c r="G8" s="62">
        <v>4034</v>
      </c>
      <c r="H8" s="62">
        <f t="shared" si="0"/>
        <v>4034</v>
      </c>
      <c r="I8" s="62">
        <v>0</v>
      </c>
      <c r="J8" s="62">
        <f t="shared" si="1"/>
        <v>3985</v>
      </c>
      <c r="K8" s="62">
        <v>49</v>
      </c>
      <c r="L8" s="64">
        <v>10363</v>
      </c>
      <c r="M8" s="63" t="s">
        <v>98</v>
      </c>
      <c r="N8" s="53" t="s">
        <v>101</v>
      </c>
      <c r="O8" s="56" t="s">
        <v>165</v>
      </c>
      <c r="P8" s="56">
        <v>85</v>
      </c>
      <c r="Q8" s="54" t="s">
        <v>155</v>
      </c>
      <c r="R8" s="59" t="s">
        <v>149</v>
      </c>
    </row>
    <row r="9" spans="1:20" ht="96" customHeight="1">
      <c r="A9" s="60">
        <v>42103</v>
      </c>
      <c r="B9" s="61" t="str">
        <f t="shared" si="2"/>
        <v>wk15</v>
      </c>
      <c r="C9" s="60">
        <v>42044</v>
      </c>
      <c r="D9" s="11">
        <v>147514</v>
      </c>
      <c r="E9" s="11" t="s">
        <v>32</v>
      </c>
      <c r="F9" s="11" t="s">
        <v>92</v>
      </c>
      <c r="G9" s="62">
        <v>9699</v>
      </c>
      <c r="H9" s="62">
        <f t="shared" si="0"/>
        <v>9699</v>
      </c>
      <c r="I9" s="62">
        <v>0</v>
      </c>
      <c r="J9" s="62">
        <f t="shared" si="1"/>
        <v>8571</v>
      </c>
      <c r="K9" s="62">
        <v>1128</v>
      </c>
      <c r="L9" s="10" t="s">
        <v>102</v>
      </c>
      <c r="M9" s="63" t="s">
        <v>103</v>
      </c>
      <c r="N9" s="53" t="s">
        <v>104</v>
      </c>
      <c r="O9" s="56" t="s">
        <v>165</v>
      </c>
      <c r="P9" s="56">
        <v>1128</v>
      </c>
      <c r="Q9" s="54" t="s">
        <v>155</v>
      </c>
      <c r="R9" s="54" t="s">
        <v>168</v>
      </c>
    </row>
    <row r="10" spans="1:20" ht="30">
      <c r="A10" s="60">
        <v>42103</v>
      </c>
      <c r="B10" s="61" t="str">
        <f t="shared" si="2"/>
        <v>wk15</v>
      </c>
      <c r="C10" s="60">
        <v>42062</v>
      </c>
      <c r="D10" s="11">
        <v>147794</v>
      </c>
      <c r="E10" s="11" t="s">
        <v>32</v>
      </c>
      <c r="F10" s="11" t="s">
        <v>100</v>
      </c>
      <c r="G10" s="62">
        <v>3139</v>
      </c>
      <c r="H10" s="62">
        <f t="shared" si="0"/>
        <v>3139</v>
      </c>
      <c r="I10" s="62">
        <v>0</v>
      </c>
      <c r="J10" s="62">
        <f t="shared" si="1"/>
        <v>2815</v>
      </c>
      <c r="K10" s="62">
        <v>324</v>
      </c>
      <c r="L10" s="10" t="s">
        <v>105</v>
      </c>
      <c r="M10" s="63" t="s">
        <v>106</v>
      </c>
      <c r="N10" s="53" t="s">
        <v>107</v>
      </c>
      <c r="O10" s="56" t="s">
        <v>165</v>
      </c>
      <c r="P10" s="56">
        <v>324</v>
      </c>
      <c r="Q10" s="54" t="s">
        <v>155</v>
      </c>
      <c r="R10" s="54" t="s">
        <v>169</v>
      </c>
    </row>
    <row r="11" spans="1:20" ht="45">
      <c r="A11" s="60">
        <v>42115</v>
      </c>
      <c r="B11" s="61" t="str">
        <f t="shared" si="2"/>
        <v>wk17</v>
      </c>
      <c r="C11" s="60">
        <v>42044</v>
      </c>
      <c r="D11" s="11">
        <v>147513</v>
      </c>
      <c r="E11" s="11" t="s">
        <v>32</v>
      </c>
      <c r="F11" s="11" t="s">
        <v>92</v>
      </c>
      <c r="G11" s="62">
        <v>9918</v>
      </c>
      <c r="H11" s="62">
        <f t="shared" si="0"/>
        <v>9918</v>
      </c>
      <c r="I11" s="62">
        <v>0</v>
      </c>
      <c r="J11" s="62">
        <f t="shared" si="1"/>
        <v>9448</v>
      </c>
      <c r="K11" s="62">
        <f>111+71+75+82+55+76</f>
        <v>470</v>
      </c>
      <c r="L11" s="10" t="s">
        <v>108</v>
      </c>
      <c r="M11" s="63" t="s">
        <v>109</v>
      </c>
      <c r="N11" s="53" t="s">
        <v>110</v>
      </c>
      <c r="O11" s="56" t="s">
        <v>165</v>
      </c>
      <c r="P11" s="56">
        <v>580</v>
      </c>
      <c r="Q11" s="54" t="s">
        <v>155</v>
      </c>
      <c r="R11" s="54" t="s">
        <v>171</v>
      </c>
    </row>
    <row r="12" spans="1:20" ht="21.75" customHeight="1">
      <c r="A12" s="60">
        <v>42115</v>
      </c>
      <c r="B12" s="61" t="str">
        <f t="shared" si="2"/>
        <v>wk17</v>
      </c>
      <c r="C12" s="60">
        <v>42061</v>
      </c>
      <c r="D12" s="11">
        <v>148279</v>
      </c>
      <c r="E12" s="11" t="s">
        <v>32</v>
      </c>
      <c r="F12" s="11" t="s">
        <v>87</v>
      </c>
      <c r="G12" s="62">
        <v>1950</v>
      </c>
      <c r="H12" s="62">
        <f t="shared" si="0"/>
        <v>1946</v>
      </c>
      <c r="I12" s="62">
        <v>4</v>
      </c>
      <c r="J12" s="62">
        <f t="shared" si="1"/>
        <v>1839</v>
      </c>
      <c r="K12" s="62">
        <v>107</v>
      </c>
      <c r="L12" s="64">
        <v>23098</v>
      </c>
      <c r="M12" s="63">
        <v>24.3</v>
      </c>
      <c r="N12" s="53" t="s">
        <v>111</v>
      </c>
      <c r="O12" s="56" t="s">
        <v>165</v>
      </c>
      <c r="P12" s="56">
        <v>107</v>
      </c>
      <c r="Q12" s="54" t="s">
        <v>155</v>
      </c>
      <c r="R12" s="59" t="s">
        <v>149</v>
      </c>
    </row>
    <row r="13" spans="1:20" ht="30">
      <c r="A13" s="60">
        <v>42103</v>
      </c>
      <c r="B13" s="61" t="str">
        <f t="shared" si="2"/>
        <v>wk15</v>
      </c>
      <c r="C13" s="60">
        <v>41906</v>
      </c>
      <c r="D13" s="11">
        <v>144451</v>
      </c>
      <c r="E13" s="11" t="s">
        <v>30</v>
      </c>
      <c r="F13" s="11" t="s">
        <v>112</v>
      </c>
      <c r="G13" s="62">
        <v>3062</v>
      </c>
      <c r="H13" s="62">
        <f t="shared" si="0"/>
        <v>3054.7</v>
      </c>
      <c r="I13" s="62">
        <v>7.3</v>
      </c>
      <c r="J13" s="62">
        <f t="shared" si="1"/>
        <v>2685.3999999999996</v>
      </c>
      <c r="K13" s="62">
        <f>177+176+16.3</f>
        <v>369.3</v>
      </c>
      <c r="L13" s="64" t="s">
        <v>113</v>
      </c>
      <c r="M13" s="63" t="s">
        <v>114</v>
      </c>
      <c r="N13" s="53" t="s">
        <v>115</v>
      </c>
      <c r="O13" s="65" t="s">
        <v>183</v>
      </c>
      <c r="P13" s="56">
        <v>437</v>
      </c>
      <c r="Q13" s="54" t="s">
        <v>155</v>
      </c>
      <c r="R13" s="54" t="s">
        <v>172</v>
      </c>
    </row>
    <row r="14" spans="1:20" ht="21.75" customHeight="1">
      <c r="A14" s="60">
        <v>42103</v>
      </c>
      <c r="B14" s="61" t="str">
        <f t="shared" si="2"/>
        <v>wk15</v>
      </c>
      <c r="C14" s="60">
        <v>41906</v>
      </c>
      <c r="D14" s="11">
        <v>144369</v>
      </c>
      <c r="E14" s="11" t="s">
        <v>30</v>
      </c>
      <c r="F14" s="11" t="s">
        <v>33</v>
      </c>
      <c r="G14" s="62">
        <v>4434</v>
      </c>
      <c r="H14" s="62">
        <f t="shared" si="0"/>
        <v>4433.5</v>
      </c>
      <c r="I14" s="62">
        <v>0.5</v>
      </c>
      <c r="J14" s="62">
        <f t="shared" si="1"/>
        <v>4353.5</v>
      </c>
      <c r="K14" s="62">
        <v>80</v>
      </c>
      <c r="L14" s="64">
        <v>65703</v>
      </c>
      <c r="M14" s="63" t="s">
        <v>116</v>
      </c>
      <c r="N14" s="53" t="s">
        <v>18</v>
      </c>
      <c r="O14" s="65" t="s">
        <v>183</v>
      </c>
      <c r="P14" s="56">
        <v>80</v>
      </c>
      <c r="Q14" s="54">
        <v>25</v>
      </c>
      <c r="R14" s="54" t="s">
        <v>173</v>
      </c>
    </row>
    <row r="15" spans="1:20" ht="21.75" customHeight="1">
      <c r="A15" s="60">
        <v>42103</v>
      </c>
      <c r="B15" s="61" t="str">
        <f t="shared" si="2"/>
        <v>wk15</v>
      </c>
      <c r="C15" s="60">
        <v>41923</v>
      </c>
      <c r="D15" s="11">
        <v>144783</v>
      </c>
      <c r="E15" s="11" t="s">
        <v>30</v>
      </c>
      <c r="F15" s="11" t="s">
        <v>33</v>
      </c>
      <c r="G15" s="62">
        <v>3510</v>
      </c>
      <c r="H15" s="62">
        <f t="shared" si="0"/>
        <v>3510</v>
      </c>
      <c r="I15" s="62">
        <v>0</v>
      </c>
      <c r="J15" s="62">
        <f t="shared" si="1"/>
        <v>3341</v>
      </c>
      <c r="K15" s="62">
        <v>169</v>
      </c>
      <c r="L15" s="64">
        <v>70385</v>
      </c>
      <c r="M15" s="63" t="s">
        <v>116</v>
      </c>
      <c r="N15" s="53" t="s">
        <v>18</v>
      </c>
      <c r="O15" s="65" t="s">
        <v>183</v>
      </c>
      <c r="P15" s="56">
        <v>170</v>
      </c>
      <c r="Q15" s="54" t="s">
        <v>155</v>
      </c>
      <c r="R15" s="59" t="s">
        <v>149</v>
      </c>
    </row>
    <row r="16" spans="1:20" ht="21.75" customHeight="1">
      <c r="A16" s="60">
        <v>42103</v>
      </c>
      <c r="B16" s="61" t="str">
        <f t="shared" si="2"/>
        <v>wk15</v>
      </c>
      <c r="C16" s="60">
        <v>41928</v>
      </c>
      <c r="D16" s="11">
        <v>144849</v>
      </c>
      <c r="E16" s="11" t="s">
        <v>30</v>
      </c>
      <c r="F16" s="11" t="s">
        <v>33</v>
      </c>
      <c r="G16" s="62">
        <v>3211</v>
      </c>
      <c r="H16" s="62">
        <f t="shared" si="0"/>
        <v>3197.9</v>
      </c>
      <c r="I16" s="62">
        <v>13.1</v>
      </c>
      <c r="J16" s="62">
        <f t="shared" si="1"/>
        <v>3119.9</v>
      </c>
      <c r="K16" s="62">
        <v>78</v>
      </c>
      <c r="L16" s="64">
        <v>71483</v>
      </c>
      <c r="M16" s="63" t="s">
        <v>116</v>
      </c>
      <c r="N16" s="53" t="s">
        <v>117</v>
      </c>
      <c r="O16" s="65" t="s">
        <v>183</v>
      </c>
      <c r="P16" s="56">
        <v>78</v>
      </c>
      <c r="Q16" s="54"/>
      <c r="R16" s="54" t="s">
        <v>174</v>
      </c>
    </row>
    <row r="17" spans="1:18" ht="30">
      <c r="A17" s="60">
        <v>42103</v>
      </c>
      <c r="B17" s="61" t="str">
        <f t="shared" si="2"/>
        <v>wk15</v>
      </c>
      <c r="C17" s="60">
        <v>41890</v>
      </c>
      <c r="D17" s="11">
        <v>144082</v>
      </c>
      <c r="E17" s="11" t="s">
        <v>30</v>
      </c>
      <c r="F17" s="11" t="s">
        <v>118</v>
      </c>
      <c r="G17" s="62">
        <v>1543</v>
      </c>
      <c r="H17" s="62">
        <f t="shared" si="0"/>
        <v>1543</v>
      </c>
      <c r="I17" s="62">
        <v>0</v>
      </c>
      <c r="J17" s="62">
        <f t="shared" si="1"/>
        <v>1167</v>
      </c>
      <c r="K17" s="62">
        <f>139+122+115</f>
        <v>376</v>
      </c>
      <c r="L17" s="64" t="s">
        <v>119</v>
      </c>
      <c r="M17" s="63" t="s">
        <v>116</v>
      </c>
      <c r="N17" s="53" t="s">
        <v>18</v>
      </c>
      <c r="O17" s="65" t="s">
        <v>183</v>
      </c>
      <c r="P17" s="56">
        <v>376</v>
      </c>
      <c r="Q17" s="54" t="s">
        <v>155</v>
      </c>
      <c r="R17" s="54" t="s">
        <v>175</v>
      </c>
    </row>
    <row r="18" spans="1:18" ht="24.75" customHeight="1">
      <c r="A18" s="60">
        <v>42103</v>
      </c>
      <c r="B18" s="61" t="str">
        <f t="shared" si="2"/>
        <v>wk15</v>
      </c>
      <c r="C18" s="60">
        <v>41921</v>
      </c>
      <c r="D18" s="11">
        <v>144758</v>
      </c>
      <c r="E18" s="11" t="s">
        <v>30</v>
      </c>
      <c r="F18" s="11" t="s">
        <v>118</v>
      </c>
      <c r="G18" s="62">
        <v>92</v>
      </c>
      <c r="H18" s="62">
        <f t="shared" si="0"/>
        <v>92</v>
      </c>
      <c r="I18" s="62">
        <v>0</v>
      </c>
      <c r="J18" s="62">
        <f t="shared" si="1"/>
        <v>80</v>
      </c>
      <c r="K18" s="62">
        <v>12</v>
      </c>
      <c r="L18" s="64">
        <v>70133</v>
      </c>
      <c r="M18" s="63" t="s">
        <v>116</v>
      </c>
      <c r="N18" s="53" t="s">
        <v>18</v>
      </c>
      <c r="O18" s="65" t="s">
        <v>183</v>
      </c>
      <c r="P18" s="56">
        <v>92</v>
      </c>
      <c r="Q18" s="54">
        <v>27.8</v>
      </c>
      <c r="R18" s="54" t="s">
        <v>176</v>
      </c>
    </row>
    <row r="19" spans="1:18" ht="30">
      <c r="A19" s="60">
        <v>42103</v>
      </c>
      <c r="B19" s="61" t="str">
        <f t="shared" si="2"/>
        <v>wk15</v>
      </c>
      <c r="C19" s="60">
        <v>41921</v>
      </c>
      <c r="D19" s="11">
        <v>144757</v>
      </c>
      <c r="E19" s="11" t="s">
        <v>30</v>
      </c>
      <c r="F19" s="11" t="s">
        <v>120</v>
      </c>
      <c r="G19" s="62">
        <v>2111</v>
      </c>
      <c r="H19" s="62">
        <f t="shared" si="0"/>
        <v>2111</v>
      </c>
      <c r="I19" s="62">
        <v>0</v>
      </c>
      <c r="J19" s="62">
        <f t="shared" si="1"/>
        <v>2054</v>
      </c>
      <c r="K19" s="62">
        <v>57</v>
      </c>
      <c r="L19" s="64" t="s">
        <v>121</v>
      </c>
      <c r="M19" s="63" t="s">
        <v>116</v>
      </c>
      <c r="N19" s="53" t="s">
        <v>18</v>
      </c>
      <c r="O19" s="65" t="s">
        <v>183</v>
      </c>
      <c r="P19" s="56">
        <v>193</v>
      </c>
      <c r="Q19" s="54" t="s">
        <v>155</v>
      </c>
      <c r="R19" s="54" t="s">
        <v>178</v>
      </c>
    </row>
    <row r="20" spans="1:18" ht="24.75" customHeight="1">
      <c r="A20" s="60">
        <v>42103</v>
      </c>
      <c r="B20" s="61" t="str">
        <f t="shared" si="2"/>
        <v>wk15</v>
      </c>
      <c r="C20" s="60">
        <v>41897</v>
      </c>
      <c r="D20" s="11">
        <v>144146</v>
      </c>
      <c r="E20" s="11" t="s">
        <v>30</v>
      </c>
      <c r="F20" s="11" t="s">
        <v>47</v>
      </c>
      <c r="G20" s="62">
        <v>4209</v>
      </c>
      <c r="H20" s="62">
        <f t="shared" si="0"/>
        <v>4209</v>
      </c>
      <c r="I20" s="62">
        <v>0</v>
      </c>
      <c r="J20" s="62">
        <f t="shared" si="1"/>
        <v>4177.5</v>
      </c>
      <c r="K20" s="62">
        <v>31.5</v>
      </c>
      <c r="L20" s="64">
        <v>62996</v>
      </c>
      <c r="M20" s="63" t="s">
        <v>116</v>
      </c>
      <c r="N20" s="53" t="s">
        <v>13</v>
      </c>
      <c r="O20" s="65" t="s">
        <v>183</v>
      </c>
      <c r="P20" s="56">
        <v>182</v>
      </c>
      <c r="Q20" s="54" t="s">
        <v>155</v>
      </c>
      <c r="R20" s="54" t="s">
        <v>179</v>
      </c>
    </row>
    <row r="21" spans="1:18" ht="24.75" customHeight="1">
      <c r="A21" s="60">
        <v>42103</v>
      </c>
      <c r="B21" s="61" t="str">
        <f t="shared" si="2"/>
        <v>wk15</v>
      </c>
      <c r="C21" s="60">
        <v>41908</v>
      </c>
      <c r="D21" s="11">
        <v>144452</v>
      </c>
      <c r="E21" s="11" t="s">
        <v>30</v>
      </c>
      <c r="F21" s="11" t="s">
        <v>122</v>
      </c>
      <c r="G21" s="62">
        <v>1529</v>
      </c>
      <c r="H21" s="62">
        <f t="shared" si="0"/>
        <v>1512.6</v>
      </c>
      <c r="I21" s="62">
        <v>16.399999999999999</v>
      </c>
      <c r="J21" s="62">
        <f t="shared" si="1"/>
        <v>1401</v>
      </c>
      <c r="K21" s="62">
        <v>111.6</v>
      </c>
      <c r="L21" s="64" t="s">
        <v>123</v>
      </c>
      <c r="M21" s="63" t="s">
        <v>116</v>
      </c>
      <c r="N21" s="53" t="s">
        <v>18</v>
      </c>
      <c r="O21" s="65" t="s">
        <v>183</v>
      </c>
      <c r="P21" s="56">
        <v>272</v>
      </c>
      <c r="Q21" s="54" t="s">
        <v>155</v>
      </c>
      <c r="R21" s="59" t="s">
        <v>149</v>
      </c>
    </row>
    <row r="22" spans="1:18" ht="30">
      <c r="A22" s="60">
        <v>42103</v>
      </c>
      <c r="B22" s="61" t="str">
        <f t="shared" si="2"/>
        <v>wk15</v>
      </c>
      <c r="C22" s="60">
        <v>41933</v>
      </c>
      <c r="D22" s="11">
        <v>144977</v>
      </c>
      <c r="E22" s="11" t="s">
        <v>30</v>
      </c>
      <c r="F22" s="11" t="s">
        <v>34</v>
      </c>
      <c r="G22" s="62">
        <v>1264</v>
      </c>
      <c r="H22" s="62">
        <f t="shared" si="0"/>
        <v>1261</v>
      </c>
      <c r="I22" s="62">
        <v>3</v>
      </c>
      <c r="J22" s="62">
        <f t="shared" si="1"/>
        <v>1190</v>
      </c>
      <c r="K22" s="62">
        <v>71</v>
      </c>
      <c r="L22" s="64" t="s">
        <v>124</v>
      </c>
      <c r="M22" s="63" t="s">
        <v>116</v>
      </c>
      <c r="N22" s="53" t="s">
        <v>48</v>
      </c>
      <c r="O22" s="65" t="s">
        <v>152</v>
      </c>
      <c r="P22" s="56"/>
      <c r="Q22" s="54" t="s">
        <v>155</v>
      </c>
      <c r="R22" s="54" t="s">
        <v>159</v>
      </c>
    </row>
    <row r="23" spans="1:18" ht="45">
      <c r="A23" s="60">
        <v>42103</v>
      </c>
      <c r="B23" s="61" t="str">
        <f t="shared" si="2"/>
        <v>wk15</v>
      </c>
      <c r="C23" s="60">
        <v>41934</v>
      </c>
      <c r="D23" s="11">
        <v>144985</v>
      </c>
      <c r="E23" s="11" t="s">
        <v>30</v>
      </c>
      <c r="F23" s="11" t="s">
        <v>34</v>
      </c>
      <c r="G23" s="62">
        <f>1292.5+1152.5</f>
        <v>2445</v>
      </c>
      <c r="H23" s="62">
        <f t="shared" si="0"/>
        <v>2439.4</v>
      </c>
      <c r="I23" s="62">
        <v>5.6</v>
      </c>
      <c r="J23" s="62">
        <f t="shared" si="1"/>
        <v>2305.8000000000002</v>
      </c>
      <c r="K23" s="62">
        <v>133.6</v>
      </c>
      <c r="L23" s="64" t="s">
        <v>125</v>
      </c>
      <c r="M23" s="63" t="s">
        <v>116</v>
      </c>
      <c r="N23" s="53" t="s">
        <v>126</v>
      </c>
      <c r="O23" s="65" t="s">
        <v>183</v>
      </c>
      <c r="P23" s="56">
        <v>140</v>
      </c>
      <c r="Q23" s="54" t="s">
        <v>155</v>
      </c>
      <c r="R23" s="54" t="s">
        <v>177</v>
      </c>
    </row>
    <row r="24" spans="1:18" ht="24.75" customHeight="1">
      <c r="A24" s="60">
        <v>42115</v>
      </c>
      <c r="B24" s="61" t="str">
        <f t="shared" si="2"/>
        <v>wk17</v>
      </c>
      <c r="C24" s="60">
        <v>42051</v>
      </c>
      <c r="D24" s="11">
        <v>147577</v>
      </c>
      <c r="E24" s="11" t="s">
        <v>32</v>
      </c>
      <c r="F24" s="11" t="s">
        <v>92</v>
      </c>
      <c r="G24" s="62">
        <v>4316</v>
      </c>
      <c r="H24" s="62">
        <f t="shared" si="0"/>
        <v>4316</v>
      </c>
      <c r="I24" s="62">
        <v>0</v>
      </c>
      <c r="J24" s="62">
        <f t="shared" si="1"/>
        <v>4166</v>
      </c>
      <c r="K24" s="62">
        <v>150</v>
      </c>
      <c r="L24" s="64" t="s">
        <v>127</v>
      </c>
      <c r="M24" s="63" t="s">
        <v>116</v>
      </c>
      <c r="N24" s="53" t="s">
        <v>13</v>
      </c>
      <c r="O24" s="56" t="s">
        <v>165</v>
      </c>
      <c r="P24" s="56">
        <v>150</v>
      </c>
      <c r="Q24" s="54" t="s">
        <v>155</v>
      </c>
      <c r="R24" s="59" t="s">
        <v>149</v>
      </c>
    </row>
    <row r="25" spans="1:18" ht="24.75" customHeight="1">
      <c r="A25" s="60">
        <v>42115</v>
      </c>
      <c r="B25" s="61" t="str">
        <f t="shared" si="2"/>
        <v>wk17</v>
      </c>
      <c r="C25" s="60">
        <v>42055</v>
      </c>
      <c r="D25" s="11">
        <v>147651</v>
      </c>
      <c r="E25" s="11" t="s">
        <v>32</v>
      </c>
      <c r="F25" s="11" t="s">
        <v>53</v>
      </c>
      <c r="G25" s="62">
        <v>3897</v>
      </c>
      <c r="H25" s="62">
        <f t="shared" si="0"/>
        <v>3893</v>
      </c>
      <c r="I25" s="62">
        <v>4</v>
      </c>
      <c r="J25" s="62">
        <f t="shared" si="1"/>
        <v>3893</v>
      </c>
      <c r="K25" s="62">
        <v>0</v>
      </c>
      <c r="L25" s="64"/>
      <c r="M25" s="63"/>
      <c r="N25" s="53" t="s">
        <v>16</v>
      </c>
      <c r="O25" s="59" t="s">
        <v>149</v>
      </c>
      <c r="P25" s="59"/>
      <c r="Q25" s="54" t="s">
        <v>164</v>
      </c>
      <c r="R25" s="54"/>
    </row>
    <row r="26" spans="1:18" ht="24.75" customHeight="1">
      <c r="A26" s="60">
        <v>42115</v>
      </c>
      <c r="B26" s="61" t="str">
        <f t="shared" si="2"/>
        <v>wk17</v>
      </c>
      <c r="C26" s="60">
        <v>42083</v>
      </c>
      <c r="D26" s="11">
        <v>148225</v>
      </c>
      <c r="E26" s="11" t="s">
        <v>32</v>
      </c>
      <c r="F26" s="11" t="s">
        <v>100</v>
      </c>
      <c r="G26" s="62">
        <v>3084</v>
      </c>
      <c r="H26" s="62">
        <f t="shared" si="0"/>
        <v>3082</v>
      </c>
      <c r="I26" s="62">
        <v>2</v>
      </c>
      <c r="J26" s="62">
        <f t="shared" si="1"/>
        <v>3082</v>
      </c>
      <c r="K26" s="62">
        <v>0</v>
      </c>
      <c r="L26" s="64"/>
      <c r="M26" s="63"/>
      <c r="N26" s="53" t="s">
        <v>16</v>
      </c>
      <c r="O26" s="59" t="s">
        <v>149</v>
      </c>
      <c r="P26" s="59"/>
      <c r="Q26" s="54" t="s">
        <v>164</v>
      </c>
      <c r="R26" s="54"/>
    </row>
    <row r="27" spans="1:18" ht="24.75" customHeight="1">
      <c r="A27" s="60">
        <v>42130</v>
      </c>
      <c r="B27" s="61" t="str">
        <f t="shared" si="2"/>
        <v>wk19</v>
      </c>
      <c r="C27" s="60">
        <v>42074</v>
      </c>
      <c r="D27" s="11">
        <v>148052</v>
      </c>
      <c r="E27" s="11" t="s">
        <v>32</v>
      </c>
      <c r="F27" s="11" t="s">
        <v>92</v>
      </c>
      <c r="G27" s="62">
        <v>5419</v>
      </c>
      <c r="H27" s="62">
        <f t="shared" si="0"/>
        <v>5413</v>
      </c>
      <c r="I27" s="62">
        <f>4+2</f>
        <v>6</v>
      </c>
      <c r="J27" s="62">
        <f t="shared" si="1"/>
        <v>5413</v>
      </c>
      <c r="K27" s="62">
        <v>0</v>
      </c>
      <c r="L27" s="64"/>
      <c r="M27" s="63"/>
      <c r="N27" s="53" t="s">
        <v>16</v>
      </c>
      <c r="O27" s="59" t="s">
        <v>149</v>
      </c>
      <c r="P27" s="59"/>
      <c r="Q27" s="54" t="s">
        <v>164</v>
      </c>
      <c r="R27" s="54"/>
    </row>
    <row r="28" spans="1:18" ht="24.75" customHeight="1">
      <c r="A28" s="60">
        <v>42130</v>
      </c>
      <c r="B28" s="61" t="str">
        <f t="shared" si="2"/>
        <v>wk19</v>
      </c>
      <c r="C28" s="60">
        <v>42089</v>
      </c>
      <c r="D28" s="11">
        <v>148348</v>
      </c>
      <c r="E28" s="11" t="s">
        <v>32</v>
      </c>
      <c r="F28" s="11" t="s">
        <v>25</v>
      </c>
      <c r="G28" s="62">
        <v>703</v>
      </c>
      <c r="H28" s="62">
        <f t="shared" si="0"/>
        <v>700</v>
      </c>
      <c r="I28" s="62">
        <v>3</v>
      </c>
      <c r="J28" s="62">
        <f t="shared" si="1"/>
        <v>700</v>
      </c>
      <c r="K28" s="62">
        <v>0</v>
      </c>
      <c r="L28" s="64"/>
      <c r="M28" s="63"/>
      <c r="N28" s="53" t="s">
        <v>16</v>
      </c>
      <c r="O28" s="59" t="s">
        <v>149</v>
      </c>
      <c r="P28" s="59"/>
      <c r="Q28" s="54" t="s">
        <v>164</v>
      </c>
      <c r="R28" s="54"/>
    </row>
    <row r="29" spans="1:18" ht="24.75" customHeight="1">
      <c r="A29" s="60">
        <v>42130</v>
      </c>
      <c r="B29" s="61" t="str">
        <f t="shared" si="2"/>
        <v>wk19</v>
      </c>
      <c r="C29" s="60">
        <v>42075</v>
      </c>
      <c r="D29" s="11">
        <v>148061</v>
      </c>
      <c r="E29" s="11" t="s">
        <v>32</v>
      </c>
      <c r="F29" s="11" t="s">
        <v>25</v>
      </c>
      <c r="G29" s="62">
        <v>1570</v>
      </c>
      <c r="H29" s="62">
        <f t="shared" si="0"/>
        <v>1563</v>
      </c>
      <c r="I29" s="62">
        <v>7</v>
      </c>
      <c r="J29" s="62">
        <f t="shared" si="1"/>
        <v>1563</v>
      </c>
      <c r="K29" s="62">
        <v>0</v>
      </c>
      <c r="L29" s="64"/>
      <c r="M29" s="63"/>
      <c r="N29" s="53" t="s">
        <v>16</v>
      </c>
      <c r="O29" s="59" t="s">
        <v>149</v>
      </c>
      <c r="P29" s="59"/>
      <c r="Q29" s="54" t="s">
        <v>164</v>
      </c>
      <c r="R29" s="54"/>
    </row>
    <row r="30" spans="1:18" ht="45">
      <c r="A30" s="60">
        <v>42130</v>
      </c>
      <c r="B30" s="61" t="str">
        <f t="shared" si="2"/>
        <v>wk19</v>
      </c>
      <c r="C30" s="60">
        <v>42088</v>
      </c>
      <c r="D30" s="11">
        <v>148278</v>
      </c>
      <c r="E30" s="11" t="s">
        <v>32</v>
      </c>
      <c r="F30" s="11" t="s">
        <v>53</v>
      </c>
      <c r="G30" s="62">
        <v>1173</v>
      </c>
      <c r="H30" s="62">
        <f t="shared" si="0"/>
        <v>1173</v>
      </c>
      <c r="I30" s="62">
        <v>0</v>
      </c>
      <c r="J30" s="62">
        <f t="shared" si="1"/>
        <v>904</v>
      </c>
      <c r="K30" s="62">
        <f>152+105+12</f>
        <v>269</v>
      </c>
      <c r="L30" s="64" t="s">
        <v>180</v>
      </c>
      <c r="M30" s="63"/>
      <c r="N30" s="53" t="s">
        <v>129</v>
      </c>
      <c r="O30" s="54" t="s">
        <v>165</v>
      </c>
      <c r="P30" s="54">
        <v>269</v>
      </c>
      <c r="Q30" s="54" t="s">
        <v>181</v>
      </c>
      <c r="R30" s="54" t="s">
        <v>182</v>
      </c>
    </row>
    <row r="31" spans="1:18" ht="24" customHeight="1">
      <c r="A31" s="60">
        <v>42130</v>
      </c>
      <c r="B31" s="61" t="str">
        <f t="shared" si="2"/>
        <v>wk19</v>
      </c>
      <c r="C31" s="60">
        <v>42088</v>
      </c>
      <c r="D31" s="11">
        <v>148283</v>
      </c>
      <c r="E31" s="11" t="s">
        <v>32</v>
      </c>
      <c r="F31" s="11" t="s">
        <v>100</v>
      </c>
      <c r="G31" s="62">
        <v>1029</v>
      </c>
      <c r="H31" s="62">
        <f t="shared" ref="H31:H49" si="3">G31-I31</f>
        <v>1026</v>
      </c>
      <c r="I31" s="62">
        <v>3</v>
      </c>
      <c r="J31" s="62">
        <f t="shared" si="1"/>
        <v>1026</v>
      </c>
      <c r="K31" s="62">
        <v>0</v>
      </c>
      <c r="L31" s="64"/>
      <c r="M31" s="63"/>
      <c r="N31" s="53" t="s">
        <v>16</v>
      </c>
      <c r="O31" s="59" t="s">
        <v>149</v>
      </c>
      <c r="P31" s="59"/>
      <c r="Q31" s="54" t="s">
        <v>164</v>
      </c>
      <c r="R31" s="54"/>
    </row>
    <row r="32" spans="1:18" ht="24" customHeight="1">
      <c r="A32" s="60">
        <v>42130</v>
      </c>
      <c r="B32" s="61" t="str">
        <f t="shared" si="2"/>
        <v>wk19</v>
      </c>
      <c r="C32" s="60">
        <v>42084</v>
      </c>
      <c r="D32" s="11">
        <v>148242</v>
      </c>
      <c r="E32" s="11" t="s">
        <v>32</v>
      </c>
      <c r="F32" s="11" t="s">
        <v>25</v>
      </c>
      <c r="G32" s="62">
        <v>3403</v>
      </c>
      <c r="H32" s="62">
        <f t="shared" si="3"/>
        <v>3400</v>
      </c>
      <c r="I32" s="62">
        <v>3</v>
      </c>
      <c r="J32" s="62">
        <f t="shared" si="1"/>
        <v>3357</v>
      </c>
      <c r="K32" s="62">
        <v>43</v>
      </c>
      <c r="L32" s="64">
        <v>22720</v>
      </c>
      <c r="M32" s="63" t="s">
        <v>116</v>
      </c>
      <c r="N32" s="53" t="s">
        <v>130</v>
      </c>
      <c r="O32" s="54" t="s">
        <v>165</v>
      </c>
      <c r="P32" s="54"/>
      <c r="Q32" s="54"/>
      <c r="R32" s="54"/>
    </row>
    <row r="33" spans="1:18" ht="24" customHeight="1">
      <c r="A33" s="60">
        <v>42130</v>
      </c>
      <c r="B33" s="61" t="str">
        <f t="shared" si="2"/>
        <v>wk19</v>
      </c>
      <c r="C33" s="60">
        <v>42121</v>
      </c>
      <c r="D33" s="11">
        <v>141050</v>
      </c>
      <c r="E33" s="11" t="s">
        <v>32</v>
      </c>
      <c r="F33" s="11" t="s">
        <v>25</v>
      </c>
      <c r="G33" s="62">
        <v>1950</v>
      </c>
      <c r="H33" s="62">
        <f t="shared" si="3"/>
        <v>1946</v>
      </c>
      <c r="I33" s="62">
        <v>4</v>
      </c>
      <c r="J33" s="62">
        <f t="shared" si="1"/>
        <v>1946</v>
      </c>
      <c r="K33" s="62">
        <v>0</v>
      </c>
      <c r="L33" s="64"/>
      <c r="M33" s="63"/>
      <c r="N33" s="53" t="s">
        <v>16</v>
      </c>
      <c r="O33" s="59" t="s">
        <v>149</v>
      </c>
      <c r="P33" s="59"/>
      <c r="Q33" s="54" t="s">
        <v>164</v>
      </c>
      <c r="R33" s="54"/>
    </row>
    <row r="34" spans="1:18" ht="24" customHeight="1">
      <c r="A34" s="60">
        <v>42130</v>
      </c>
      <c r="B34" s="61" t="str">
        <f t="shared" si="2"/>
        <v>wk19</v>
      </c>
      <c r="C34" s="60">
        <v>42088</v>
      </c>
      <c r="D34" s="11">
        <v>148274</v>
      </c>
      <c r="E34" s="11" t="s">
        <v>32</v>
      </c>
      <c r="F34" s="11" t="s">
        <v>92</v>
      </c>
      <c r="G34" s="62">
        <v>8013</v>
      </c>
      <c r="H34" s="62">
        <f t="shared" si="3"/>
        <v>8013</v>
      </c>
      <c r="I34" s="62">
        <v>0</v>
      </c>
      <c r="J34" s="62">
        <f t="shared" si="1"/>
        <v>7707</v>
      </c>
      <c r="K34" s="62">
        <v>306</v>
      </c>
      <c r="L34" s="64" t="s">
        <v>131</v>
      </c>
      <c r="M34" s="63" t="s">
        <v>132</v>
      </c>
      <c r="N34" s="53" t="s">
        <v>18</v>
      </c>
      <c r="O34" s="54" t="s">
        <v>165</v>
      </c>
      <c r="P34" s="54"/>
      <c r="Q34" s="54"/>
      <c r="R34" s="54"/>
    </row>
    <row r="35" spans="1:18" ht="30">
      <c r="A35" s="60">
        <v>42136</v>
      </c>
      <c r="B35" s="61" t="str">
        <f t="shared" si="2"/>
        <v>wk20</v>
      </c>
      <c r="C35" s="60">
        <v>42108</v>
      </c>
      <c r="D35" s="11">
        <v>141057</v>
      </c>
      <c r="E35" s="11" t="s">
        <v>30</v>
      </c>
      <c r="F35" s="11" t="s">
        <v>134</v>
      </c>
      <c r="G35" s="62">
        <v>4485</v>
      </c>
      <c r="H35" s="62">
        <f t="shared" si="3"/>
        <v>4473.5</v>
      </c>
      <c r="I35" s="62">
        <v>11.5</v>
      </c>
      <c r="J35" s="62">
        <f t="shared" si="1"/>
        <v>4473.5</v>
      </c>
      <c r="K35" s="62">
        <v>0</v>
      </c>
      <c r="L35" s="64"/>
      <c r="M35" s="63"/>
      <c r="N35" s="53" t="s">
        <v>16</v>
      </c>
      <c r="O35" s="59" t="s">
        <v>149</v>
      </c>
      <c r="P35" s="59"/>
      <c r="Q35" s="54" t="s">
        <v>164</v>
      </c>
      <c r="R35" s="54"/>
    </row>
    <row r="36" spans="1:18" ht="21.75" customHeight="1">
      <c r="A36" s="60">
        <v>42136</v>
      </c>
      <c r="B36" s="61" t="str">
        <f t="shared" ref="B36:B40" si="4">"wk"&amp;WEEKNUM(A36,1)</f>
        <v>wk20</v>
      </c>
      <c r="C36" s="60">
        <v>42086</v>
      </c>
      <c r="D36" s="11">
        <v>148248</v>
      </c>
      <c r="E36" s="11" t="s">
        <v>32</v>
      </c>
      <c r="F36" s="11" t="s">
        <v>92</v>
      </c>
      <c r="G36" s="62">
        <v>7316</v>
      </c>
      <c r="H36" s="62">
        <f t="shared" si="3"/>
        <v>7277</v>
      </c>
      <c r="I36" s="62">
        <v>39</v>
      </c>
      <c r="J36" s="62">
        <f t="shared" si="1"/>
        <v>7277</v>
      </c>
      <c r="K36" s="62">
        <v>0</v>
      </c>
      <c r="L36" s="64"/>
      <c r="M36" s="63"/>
      <c r="N36" s="53" t="s">
        <v>16</v>
      </c>
      <c r="O36" s="59" t="s">
        <v>149</v>
      </c>
      <c r="P36" s="59"/>
      <c r="Q36" s="54" t="s">
        <v>164</v>
      </c>
      <c r="R36" s="54"/>
    </row>
    <row r="37" spans="1:18" ht="21.75" customHeight="1">
      <c r="A37" s="60">
        <v>42136</v>
      </c>
      <c r="B37" s="61" t="str">
        <f t="shared" si="4"/>
        <v>wk20</v>
      </c>
      <c r="C37" s="60">
        <v>42108</v>
      </c>
      <c r="D37" s="11">
        <v>141058</v>
      </c>
      <c r="E37" s="11" t="s">
        <v>30</v>
      </c>
      <c r="F37" s="11" t="s">
        <v>15</v>
      </c>
      <c r="G37" s="62">
        <v>1515</v>
      </c>
      <c r="H37" s="62">
        <f t="shared" si="3"/>
        <v>1515</v>
      </c>
      <c r="I37" s="62">
        <v>0</v>
      </c>
      <c r="J37" s="62">
        <f t="shared" si="1"/>
        <v>1402</v>
      </c>
      <c r="K37" s="62">
        <v>113</v>
      </c>
      <c r="L37" s="64"/>
      <c r="M37" s="63"/>
      <c r="N37" s="53" t="s">
        <v>135</v>
      </c>
      <c r="O37" s="54" t="s">
        <v>151</v>
      </c>
      <c r="P37" s="54"/>
      <c r="Q37" s="54"/>
      <c r="R37" s="54"/>
    </row>
    <row r="38" spans="1:18" ht="21.75" customHeight="1">
      <c r="A38" s="60">
        <v>42136</v>
      </c>
      <c r="B38" s="61" t="str">
        <f t="shared" si="4"/>
        <v>wk20</v>
      </c>
      <c r="C38" s="60">
        <v>42086</v>
      </c>
      <c r="D38" s="11">
        <v>148247</v>
      </c>
      <c r="E38" s="11" t="s">
        <v>32</v>
      </c>
      <c r="F38" s="11" t="s">
        <v>92</v>
      </c>
      <c r="G38" s="62">
        <v>5626</v>
      </c>
      <c r="H38" s="62">
        <f t="shared" si="3"/>
        <v>5612</v>
      </c>
      <c r="I38" s="62">
        <v>14</v>
      </c>
      <c r="J38" s="62">
        <f t="shared" si="1"/>
        <v>5612</v>
      </c>
      <c r="K38" s="62">
        <v>0</v>
      </c>
      <c r="L38" s="64"/>
      <c r="M38" s="63"/>
      <c r="N38" s="53" t="s">
        <v>16</v>
      </c>
      <c r="O38" s="59" t="s">
        <v>149</v>
      </c>
      <c r="P38" s="59"/>
      <c r="Q38" s="54" t="s">
        <v>164</v>
      </c>
      <c r="R38" s="54"/>
    </row>
    <row r="39" spans="1:18" ht="21.75" customHeight="1">
      <c r="A39" s="60">
        <v>42136</v>
      </c>
      <c r="B39" s="61" t="str">
        <f t="shared" si="4"/>
        <v>wk20</v>
      </c>
      <c r="C39" s="60">
        <v>42092</v>
      </c>
      <c r="D39" s="11">
        <v>148570</v>
      </c>
      <c r="E39" s="11" t="s">
        <v>32</v>
      </c>
      <c r="F39" s="11" t="s">
        <v>87</v>
      </c>
      <c r="G39" s="62">
        <v>1017</v>
      </c>
      <c r="H39" s="62">
        <f t="shared" si="3"/>
        <v>1017</v>
      </c>
      <c r="I39" s="62">
        <v>0</v>
      </c>
      <c r="J39" s="62">
        <f t="shared" si="1"/>
        <v>866</v>
      </c>
      <c r="K39" s="62">
        <v>151</v>
      </c>
      <c r="L39" s="64" t="s">
        <v>160</v>
      </c>
      <c r="M39" s="63">
        <v>31.1</v>
      </c>
      <c r="N39" s="53" t="s">
        <v>18</v>
      </c>
      <c r="O39" s="54" t="s">
        <v>150</v>
      </c>
      <c r="P39" s="54">
        <v>151</v>
      </c>
      <c r="Q39" s="54" t="s">
        <v>155</v>
      </c>
      <c r="R39" s="54" t="s">
        <v>162</v>
      </c>
    </row>
    <row r="40" spans="1:18" ht="21.75" customHeight="1">
      <c r="A40" s="60">
        <v>42151</v>
      </c>
      <c r="B40" s="61" t="str">
        <f t="shared" si="4"/>
        <v>wk22</v>
      </c>
      <c r="C40" s="60">
        <v>42107</v>
      </c>
      <c r="D40" s="11">
        <v>141047</v>
      </c>
      <c r="E40" s="11" t="s">
        <v>32</v>
      </c>
      <c r="F40" s="11" t="s">
        <v>100</v>
      </c>
      <c r="G40" s="62">
        <v>5939</v>
      </c>
      <c r="H40" s="62">
        <f t="shared" si="3"/>
        <v>5931</v>
      </c>
      <c r="I40" s="62">
        <v>8</v>
      </c>
      <c r="J40" s="62">
        <f t="shared" si="1"/>
        <v>5931</v>
      </c>
      <c r="K40" s="62">
        <v>0</v>
      </c>
      <c r="L40" s="64"/>
      <c r="M40" s="63"/>
      <c r="N40" s="53" t="s">
        <v>16</v>
      </c>
      <c r="O40" s="59" t="s">
        <v>149</v>
      </c>
      <c r="P40" s="59"/>
      <c r="Q40" s="54" t="s">
        <v>164</v>
      </c>
      <c r="R40" s="54"/>
    </row>
    <row r="41" spans="1:18" ht="21.75" customHeight="1">
      <c r="A41" s="60">
        <v>42151</v>
      </c>
      <c r="B41" s="61" t="str">
        <f t="shared" ref="B41:B48" si="5">"wk"&amp;WEEKNUM(A41,1)</f>
        <v>wk22</v>
      </c>
      <c r="C41" s="60">
        <v>42107</v>
      </c>
      <c r="D41" s="11">
        <v>141049</v>
      </c>
      <c r="E41" s="11" t="s">
        <v>32</v>
      </c>
      <c r="F41" s="11" t="s">
        <v>53</v>
      </c>
      <c r="G41" s="62">
        <v>1985</v>
      </c>
      <c r="H41" s="62">
        <f t="shared" si="3"/>
        <v>1982</v>
      </c>
      <c r="I41" s="62">
        <v>3</v>
      </c>
      <c r="J41" s="62">
        <f t="shared" si="1"/>
        <v>1982</v>
      </c>
      <c r="K41" s="62">
        <v>0</v>
      </c>
      <c r="L41" s="64"/>
      <c r="M41" s="63"/>
      <c r="N41" s="53" t="s">
        <v>16</v>
      </c>
      <c r="O41" s="59" t="s">
        <v>149</v>
      </c>
      <c r="P41" s="59"/>
      <c r="Q41" s="54" t="s">
        <v>164</v>
      </c>
      <c r="R41" s="54"/>
    </row>
    <row r="42" spans="1:18" ht="21.75" customHeight="1">
      <c r="A42" s="60">
        <v>42151</v>
      </c>
      <c r="B42" s="61" t="str">
        <f t="shared" si="5"/>
        <v>wk22</v>
      </c>
      <c r="C42" s="60">
        <v>42107</v>
      </c>
      <c r="D42" s="11">
        <v>141048</v>
      </c>
      <c r="E42" s="11" t="s">
        <v>32</v>
      </c>
      <c r="F42" s="11" t="s">
        <v>87</v>
      </c>
      <c r="G42" s="62">
        <v>2472</v>
      </c>
      <c r="H42" s="62">
        <f t="shared" si="3"/>
        <v>2470</v>
      </c>
      <c r="I42" s="62">
        <v>2</v>
      </c>
      <c r="J42" s="62">
        <f t="shared" si="1"/>
        <v>2470</v>
      </c>
      <c r="K42" s="62">
        <v>0</v>
      </c>
      <c r="L42" s="64"/>
      <c r="M42" s="63"/>
      <c r="N42" s="53" t="s">
        <v>16</v>
      </c>
      <c r="O42" s="59" t="s">
        <v>149</v>
      </c>
      <c r="P42" s="59"/>
      <c r="Q42" s="54" t="s">
        <v>164</v>
      </c>
      <c r="R42" s="54"/>
    </row>
    <row r="43" spans="1:18" ht="21.75" customHeight="1">
      <c r="A43" s="60">
        <v>42151</v>
      </c>
      <c r="B43" s="61" t="str">
        <f t="shared" si="5"/>
        <v>wk22</v>
      </c>
      <c r="C43" s="60">
        <v>42114</v>
      </c>
      <c r="D43" s="11">
        <v>141099</v>
      </c>
      <c r="E43" s="11" t="s">
        <v>32</v>
      </c>
      <c r="F43" s="11" t="s">
        <v>19</v>
      </c>
      <c r="G43" s="62">
        <v>1546</v>
      </c>
      <c r="H43" s="62">
        <f t="shared" si="3"/>
        <v>1546</v>
      </c>
      <c r="I43" s="62">
        <v>0</v>
      </c>
      <c r="J43" s="62">
        <f t="shared" si="1"/>
        <v>1469</v>
      </c>
      <c r="K43" s="62">
        <v>77</v>
      </c>
      <c r="L43" s="64">
        <v>30475</v>
      </c>
      <c r="M43" s="63">
        <v>36.799999999999997</v>
      </c>
      <c r="N43" s="53" t="s">
        <v>136</v>
      </c>
      <c r="O43" s="54" t="s">
        <v>150</v>
      </c>
      <c r="P43" s="54">
        <v>77</v>
      </c>
      <c r="Q43" s="54" t="s">
        <v>155</v>
      </c>
      <c r="R43" s="54" t="s">
        <v>161</v>
      </c>
    </row>
    <row r="44" spans="1:18" ht="30">
      <c r="A44" s="60">
        <v>42151</v>
      </c>
      <c r="B44" s="61" t="str">
        <f t="shared" si="5"/>
        <v>wk22</v>
      </c>
      <c r="C44" s="60">
        <v>42115</v>
      </c>
      <c r="D44" s="11">
        <v>141251</v>
      </c>
      <c r="E44" s="11" t="s">
        <v>30</v>
      </c>
      <c r="F44" s="11" t="s">
        <v>134</v>
      </c>
      <c r="G44" s="62">
        <v>652</v>
      </c>
      <c r="H44" s="62">
        <f t="shared" si="3"/>
        <v>652</v>
      </c>
      <c r="I44" s="62">
        <v>0</v>
      </c>
      <c r="J44" s="62">
        <f t="shared" si="1"/>
        <v>637</v>
      </c>
      <c r="K44" s="62">
        <v>15</v>
      </c>
      <c r="L44" s="64">
        <v>31294</v>
      </c>
      <c r="M44" s="63">
        <v>61</v>
      </c>
      <c r="N44" s="53" t="s">
        <v>18</v>
      </c>
      <c r="O44" s="54" t="s">
        <v>150</v>
      </c>
      <c r="P44" s="54">
        <v>15</v>
      </c>
      <c r="Q44" s="54" t="s">
        <v>155</v>
      </c>
      <c r="R44" s="54" t="s">
        <v>163</v>
      </c>
    </row>
    <row r="45" spans="1:18" ht="24.75" customHeight="1">
      <c r="A45" s="60">
        <v>42151</v>
      </c>
      <c r="B45" s="61" t="str">
        <f t="shared" si="5"/>
        <v>wk22</v>
      </c>
      <c r="C45" s="60">
        <v>42114</v>
      </c>
      <c r="D45" s="11">
        <v>141106</v>
      </c>
      <c r="E45" s="11" t="s">
        <v>30</v>
      </c>
      <c r="F45" s="11" t="s">
        <v>137</v>
      </c>
      <c r="G45" s="62">
        <v>8649</v>
      </c>
      <c r="H45" s="62">
        <f t="shared" si="3"/>
        <v>8649</v>
      </c>
      <c r="I45" s="62">
        <v>0</v>
      </c>
      <c r="J45" s="62">
        <f t="shared" si="1"/>
        <v>8593</v>
      </c>
      <c r="K45" s="62">
        <f>18+38</f>
        <v>56</v>
      </c>
      <c r="L45" s="64" t="s">
        <v>138</v>
      </c>
      <c r="M45" s="63" t="s">
        <v>139</v>
      </c>
      <c r="N45" s="53" t="s">
        <v>140</v>
      </c>
      <c r="O45" s="54" t="s">
        <v>150</v>
      </c>
      <c r="P45" s="54">
        <v>212</v>
      </c>
      <c r="Q45" s="54" t="s">
        <v>155</v>
      </c>
      <c r="R45" s="59" t="s">
        <v>149</v>
      </c>
    </row>
    <row r="46" spans="1:18" ht="30">
      <c r="A46" s="60">
        <v>42151</v>
      </c>
      <c r="B46" s="61" t="str">
        <f t="shared" si="5"/>
        <v>wk22</v>
      </c>
      <c r="C46" s="60">
        <v>42114</v>
      </c>
      <c r="D46" s="11">
        <v>141105</v>
      </c>
      <c r="E46" s="11" t="s">
        <v>32</v>
      </c>
      <c r="F46" s="11" t="s">
        <v>25</v>
      </c>
      <c r="G46" s="62">
        <v>2411</v>
      </c>
      <c r="H46" s="62">
        <f t="shared" si="3"/>
        <v>2409</v>
      </c>
      <c r="I46" s="62">
        <v>2</v>
      </c>
      <c r="J46" s="62">
        <f t="shared" si="1"/>
        <v>1854</v>
      </c>
      <c r="K46" s="62">
        <f>227+168+160</f>
        <v>555</v>
      </c>
      <c r="L46" s="64" t="s">
        <v>141</v>
      </c>
      <c r="M46" s="63" t="s">
        <v>142</v>
      </c>
      <c r="N46" s="53" t="s">
        <v>136</v>
      </c>
      <c r="O46" s="54" t="s">
        <v>150</v>
      </c>
      <c r="P46" s="54">
        <v>557</v>
      </c>
      <c r="Q46" s="54" t="s">
        <v>155</v>
      </c>
      <c r="R46" s="54" t="s">
        <v>167</v>
      </c>
    </row>
    <row r="47" spans="1:18" ht="26.25" customHeight="1">
      <c r="A47" s="60">
        <v>42151</v>
      </c>
      <c r="B47" s="61" t="str">
        <f t="shared" si="5"/>
        <v>wk22</v>
      </c>
      <c r="C47" s="60">
        <v>42122</v>
      </c>
      <c r="D47" s="11">
        <v>141419</v>
      </c>
      <c r="E47" s="11" t="s">
        <v>32</v>
      </c>
      <c r="F47" s="11" t="s">
        <v>21</v>
      </c>
      <c r="G47" s="62">
        <v>239</v>
      </c>
      <c r="H47" s="62">
        <f t="shared" si="3"/>
        <v>237</v>
      </c>
      <c r="I47" s="62">
        <v>2</v>
      </c>
      <c r="J47" s="62">
        <f t="shared" si="1"/>
        <v>237</v>
      </c>
      <c r="K47" s="62">
        <v>0</v>
      </c>
      <c r="L47" s="64"/>
      <c r="M47" s="63"/>
      <c r="N47" s="53" t="s">
        <v>16</v>
      </c>
      <c r="O47" s="59" t="s">
        <v>149</v>
      </c>
      <c r="P47" s="59"/>
      <c r="Q47" s="54" t="s">
        <v>164</v>
      </c>
      <c r="R47" s="54"/>
    </row>
    <row r="48" spans="1:18" ht="26.25" customHeight="1">
      <c r="A48" s="60">
        <v>42151</v>
      </c>
      <c r="B48" s="61" t="str">
        <f t="shared" si="5"/>
        <v>wk22</v>
      </c>
      <c r="C48" s="60">
        <v>42115</v>
      </c>
      <c r="D48" s="11">
        <v>141242</v>
      </c>
      <c r="E48" s="11" t="s">
        <v>30</v>
      </c>
      <c r="F48" s="11" t="s">
        <v>33</v>
      </c>
      <c r="G48" s="62">
        <v>9969</v>
      </c>
      <c r="H48" s="62">
        <f t="shared" si="3"/>
        <v>9904</v>
      </c>
      <c r="I48" s="62">
        <v>65</v>
      </c>
      <c r="J48" s="62">
        <f t="shared" si="1"/>
        <v>9904</v>
      </c>
      <c r="K48" s="62">
        <v>0</v>
      </c>
      <c r="L48" s="64"/>
      <c r="M48" s="63"/>
      <c r="N48" s="53" t="s">
        <v>16</v>
      </c>
      <c r="O48" s="59" t="s">
        <v>149</v>
      </c>
      <c r="P48" s="59"/>
      <c r="Q48" s="54" t="s">
        <v>164</v>
      </c>
      <c r="R48" s="54"/>
    </row>
    <row r="49" spans="1:18" ht="26.25" customHeight="1">
      <c r="A49" s="60">
        <v>42151</v>
      </c>
      <c r="B49" s="61" t="str">
        <f t="shared" ref="B49" si="6">"wk"&amp;WEEKNUM(A49,1)</f>
        <v>wk22</v>
      </c>
      <c r="C49" s="60">
        <v>42104</v>
      </c>
      <c r="D49" s="11">
        <v>141029</v>
      </c>
      <c r="E49" s="11" t="s">
        <v>30</v>
      </c>
      <c r="F49" s="11" t="s">
        <v>33</v>
      </c>
      <c r="G49" s="62">
        <v>4960</v>
      </c>
      <c r="H49" s="62">
        <f t="shared" si="3"/>
        <v>4938.5</v>
      </c>
      <c r="I49" s="62">
        <v>21.5</v>
      </c>
      <c r="J49" s="62">
        <f t="shared" si="1"/>
        <v>4867.5</v>
      </c>
      <c r="K49" s="62">
        <v>71</v>
      </c>
      <c r="L49" s="64" t="s">
        <v>143</v>
      </c>
      <c r="M49" s="63" t="s">
        <v>116</v>
      </c>
      <c r="N49" s="53" t="s">
        <v>13</v>
      </c>
      <c r="O49" s="54" t="s">
        <v>150</v>
      </c>
      <c r="P49" s="54">
        <v>460</v>
      </c>
      <c r="Q49" s="54" t="s">
        <v>155</v>
      </c>
      <c r="R49" s="59" t="s">
        <v>149</v>
      </c>
    </row>
    <row r="50" spans="1:18">
      <c r="A50" s="60"/>
      <c r="B50" s="61"/>
      <c r="C50" s="60"/>
      <c r="D50" s="11"/>
      <c r="E50" s="11"/>
      <c r="F50" s="11"/>
      <c r="G50" s="62"/>
      <c r="H50" s="62"/>
      <c r="I50" s="62"/>
      <c r="J50" s="62"/>
      <c r="K50" s="62"/>
      <c r="L50" s="64"/>
      <c r="M50" s="63"/>
      <c r="N50" s="53"/>
      <c r="O50" s="54"/>
      <c r="P50" s="54"/>
      <c r="Q50" s="54"/>
      <c r="R50" s="54"/>
    </row>
    <row r="51" spans="1:18" ht="18.75">
      <c r="C51" s="26"/>
      <c r="G51" s="66">
        <v>170503</v>
      </c>
      <c r="H51" s="67"/>
      <c r="I51" s="67"/>
      <c r="J51" s="67"/>
      <c r="K51" s="68">
        <v>7810.7</v>
      </c>
      <c r="L51"/>
    </row>
    <row r="52" spans="1:18">
      <c r="C52" s="26"/>
      <c r="K52" s="12"/>
      <c r="L52"/>
    </row>
    <row r="53" spans="1:18">
      <c r="C53" s="26"/>
      <c r="K53" s="12"/>
      <c r="L53"/>
    </row>
    <row r="54" spans="1:18">
      <c r="C54" s="26"/>
      <c r="K54" s="12"/>
      <c r="L54"/>
    </row>
    <row r="55" spans="1:18">
      <c r="C55" s="26"/>
      <c r="K55" s="12"/>
      <c r="L55"/>
    </row>
    <row r="56" spans="1:18">
      <c r="C56" s="26"/>
    </row>
    <row r="57" spans="1:18" ht="21">
      <c r="A57" s="72" t="s">
        <v>188</v>
      </c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</row>
    <row r="58" spans="1:18" ht="60">
      <c r="A58" s="13" t="s">
        <v>11</v>
      </c>
      <c r="B58" s="13" t="s">
        <v>133</v>
      </c>
      <c r="C58" s="13" t="s">
        <v>9</v>
      </c>
      <c r="D58" s="13" t="s">
        <v>0</v>
      </c>
      <c r="E58" s="13" t="s">
        <v>29</v>
      </c>
      <c r="F58" s="13" t="s">
        <v>1</v>
      </c>
      <c r="G58" s="13" t="s">
        <v>2</v>
      </c>
      <c r="H58" s="13" t="s">
        <v>3</v>
      </c>
      <c r="I58" s="13" t="s">
        <v>4</v>
      </c>
      <c r="J58" s="13" t="s">
        <v>5</v>
      </c>
      <c r="K58" s="13" t="s">
        <v>6</v>
      </c>
      <c r="L58" s="13" t="s">
        <v>23</v>
      </c>
      <c r="M58" s="13" t="s">
        <v>95</v>
      </c>
      <c r="N58" s="52" t="s">
        <v>7</v>
      </c>
      <c r="O58" s="13" t="s">
        <v>145</v>
      </c>
      <c r="P58" s="13" t="s">
        <v>170</v>
      </c>
      <c r="Q58" s="13" t="s">
        <v>153</v>
      </c>
      <c r="R58" s="13" t="s">
        <v>154</v>
      </c>
    </row>
    <row r="59" spans="1:18" ht="30">
      <c r="A59" s="60">
        <v>42103</v>
      </c>
      <c r="B59" s="61" t="s">
        <v>184</v>
      </c>
      <c r="C59" s="60">
        <v>42035</v>
      </c>
      <c r="D59" s="11">
        <v>147377</v>
      </c>
      <c r="E59" s="11" t="s">
        <v>30</v>
      </c>
      <c r="F59" s="11" t="s">
        <v>47</v>
      </c>
      <c r="G59" s="62">
        <v>1500</v>
      </c>
      <c r="H59" s="62">
        <v>1500</v>
      </c>
      <c r="I59" s="62">
        <v>0</v>
      </c>
      <c r="J59" s="62">
        <v>1485.3</v>
      </c>
      <c r="K59" s="62">
        <v>14.7</v>
      </c>
      <c r="L59" s="64">
        <v>7831</v>
      </c>
      <c r="M59" s="63" t="s">
        <v>98</v>
      </c>
      <c r="N59" s="53" t="s">
        <v>13</v>
      </c>
      <c r="O59" s="56" t="s">
        <v>148</v>
      </c>
      <c r="P59" s="57" t="s">
        <v>149</v>
      </c>
      <c r="Q59" s="59" t="s">
        <v>149</v>
      </c>
      <c r="R59" s="54" t="s">
        <v>166</v>
      </c>
    </row>
    <row r="60" spans="1:18" ht="18" customHeight="1">
      <c r="A60" s="60">
        <v>42103</v>
      </c>
      <c r="B60" s="61" t="s">
        <v>184</v>
      </c>
      <c r="C60" s="60">
        <v>42046</v>
      </c>
      <c r="D60" s="11">
        <v>147540</v>
      </c>
      <c r="E60" s="11" t="s">
        <v>30</v>
      </c>
      <c r="F60" s="11" t="s">
        <v>100</v>
      </c>
      <c r="G60" s="62">
        <v>4034</v>
      </c>
      <c r="H60" s="62">
        <v>4034</v>
      </c>
      <c r="I60" s="62">
        <v>0</v>
      </c>
      <c r="J60" s="62">
        <v>3985</v>
      </c>
      <c r="K60" s="62">
        <v>49</v>
      </c>
      <c r="L60" s="64">
        <v>10363</v>
      </c>
      <c r="M60" s="63" t="s">
        <v>98</v>
      </c>
      <c r="N60" s="53" t="s">
        <v>101</v>
      </c>
      <c r="O60" s="56" t="s">
        <v>165</v>
      </c>
      <c r="P60" s="56">
        <v>85</v>
      </c>
      <c r="Q60" s="54" t="s">
        <v>155</v>
      </c>
      <c r="R60" s="59" t="s">
        <v>149</v>
      </c>
    </row>
    <row r="61" spans="1:18" ht="30">
      <c r="A61" s="60">
        <v>42103</v>
      </c>
      <c r="B61" s="61" t="s">
        <v>184</v>
      </c>
      <c r="C61" s="60">
        <v>41906</v>
      </c>
      <c r="D61" s="11">
        <v>144451</v>
      </c>
      <c r="E61" s="11" t="s">
        <v>30</v>
      </c>
      <c r="F61" s="11" t="s">
        <v>112</v>
      </c>
      <c r="G61" s="62">
        <v>3062</v>
      </c>
      <c r="H61" s="62">
        <v>3054.7</v>
      </c>
      <c r="I61" s="62">
        <v>7.3</v>
      </c>
      <c r="J61" s="62">
        <v>2685.3999999999996</v>
      </c>
      <c r="K61" s="62">
        <v>369.3</v>
      </c>
      <c r="L61" s="64" t="s">
        <v>113</v>
      </c>
      <c r="M61" s="63" t="s">
        <v>114</v>
      </c>
      <c r="N61" s="53" t="s">
        <v>115</v>
      </c>
      <c r="O61" s="65" t="s">
        <v>183</v>
      </c>
      <c r="P61" s="56">
        <v>437</v>
      </c>
      <c r="Q61" s="54" t="s">
        <v>155</v>
      </c>
      <c r="R61" s="54" t="s">
        <v>172</v>
      </c>
    </row>
    <row r="62" spans="1:18" ht="21" customHeight="1">
      <c r="A62" s="60">
        <v>42103</v>
      </c>
      <c r="B62" s="61" t="s">
        <v>184</v>
      </c>
      <c r="C62" s="60">
        <v>41906</v>
      </c>
      <c r="D62" s="11">
        <v>144369</v>
      </c>
      <c r="E62" s="11" t="s">
        <v>30</v>
      </c>
      <c r="F62" s="11" t="s">
        <v>33</v>
      </c>
      <c r="G62" s="62">
        <v>4434</v>
      </c>
      <c r="H62" s="62">
        <v>4433.5</v>
      </c>
      <c r="I62" s="62">
        <v>0.5</v>
      </c>
      <c r="J62" s="62">
        <v>4353.5</v>
      </c>
      <c r="K62" s="62">
        <v>80</v>
      </c>
      <c r="L62" s="64">
        <v>65703</v>
      </c>
      <c r="M62" s="63" t="s">
        <v>116</v>
      </c>
      <c r="N62" s="53" t="s">
        <v>18</v>
      </c>
      <c r="O62" s="65" t="s">
        <v>183</v>
      </c>
      <c r="P62" s="56">
        <v>80</v>
      </c>
      <c r="Q62" s="54">
        <v>25</v>
      </c>
      <c r="R62" s="54" t="s">
        <v>173</v>
      </c>
    </row>
    <row r="63" spans="1:18" ht="21" customHeight="1">
      <c r="A63" s="60">
        <v>42103</v>
      </c>
      <c r="B63" s="61" t="s">
        <v>184</v>
      </c>
      <c r="C63" s="60">
        <v>41923</v>
      </c>
      <c r="D63" s="11">
        <v>144783</v>
      </c>
      <c r="E63" s="11" t="s">
        <v>30</v>
      </c>
      <c r="F63" s="11" t="s">
        <v>33</v>
      </c>
      <c r="G63" s="62">
        <v>3510</v>
      </c>
      <c r="H63" s="62">
        <v>3510</v>
      </c>
      <c r="I63" s="62">
        <v>0</v>
      </c>
      <c r="J63" s="62">
        <v>3341</v>
      </c>
      <c r="K63" s="62">
        <v>169</v>
      </c>
      <c r="L63" s="64">
        <v>70385</v>
      </c>
      <c r="M63" s="63" t="s">
        <v>116</v>
      </c>
      <c r="N63" s="53" t="s">
        <v>18</v>
      </c>
      <c r="O63" s="65" t="s">
        <v>183</v>
      </c>
      <c r="P63" s="56">
        <v>170</v>
      </c>
      <c r="Q63" s="54" t="s">
        <v>155</v>
      </c>
      <c r="R63" s="59" t="s">
        <v>149</v>
      </c>
    </row>
    <row r="64" spans="1:18" ht="21" customHeight="1">
      <c r="A64" s="60">
        <v>42103</v>
      </c>
      <c r="B64" s="61" t="s">
        <v>184</v>
      </c>
      <c r="C64" s="60">
        <v>41928</v>
      </c>
      <c r="D64" s="11">
        <v>144849</v>
      </c>
      <c r="E64" s="11" t="s">
        <v>30</v>
      </c>
      <c r="F64" s="11" t="s">
        <v>33</v>
      </c>
      <c r="G64" s="62">
        <v>3211</v>
      </c>
      <c r="H64" s="62">
        <v>3197.9</v>
      </c>
      <c r="I64" s="62">
        <v>13.1</v>
      </c>
      <c r="J64" s="62">
        <v>3119.9</v>
      </c>
      <c r="K64" s="62">
        <v>78</v>
      </c>
      <c r="L64" s="64">
        <v>71483</v>
      </c>
      <c r="M64" s="63" t="s">
        <v>116</v>
      </c>
      <c r="N64" s="53" t="s">
        <v>117</v>
      </c>
      <c r="O64" s="65" t="s">
        <v>183</v>
      </c>
      <c r="P64" s="56">
        <v>78</v>
      </c>
      <c r="Q64" s="54"/>
      <c r="R64" s="54" t="s">
        <v>174</v>
      </c>
    </row>
    <row r="65" spans="1:18" ht="30">
      <c r="A65" s="60">
        <v>42103</v>
      </c>
      <c r="B65" s="61" t="s">
        <v>184</v>
      </c>
      <c r="C65" s="60">
        <v>41890</v>
      </c>
      <c r="D65" s="11">
        <v>144082</v>
      </c>
      <c r="E65" s="11" t="s">
        <v>30</v>
      </c>
      <c r="F65" s="11" t="s">
        <v>118</v>
      </c>
      <c r="G65" s="62">
        <v>1543</v>
      </c>
      <c r="H65" s="62">
        <v>1543</v>
      </c>
      <c r="I65" s="62">
        <v>0</v>
      </c>
      <c r="J65" s="62">
        <v>1167</v>
      </c>
      <c r="K65" s="62">
        <v>376</v>
      </c>
      <c r="L65" s="64" t="s">
        <v>119</v>
      </c>
      <c r="M65" s="63" t="s">
        <v>116</v>
      </c>
      <c r="N65" s="53" t="s">
        <v>18</v>
      </c>
      <c r="O65" s="65" t="s">
        <v>183</v>
      </c>
      <c r="P65" s="56">
        <v>376</v>
      </c>
      <c r="Q65" s="54" t="s">
        <v>155</v>
      </c>
      <c r="R65" s="54" t="s">
        <v>175</v>
      </c>
    </row>
    <row r="66" spans="1:18" ht="24" customHeight="1">
      <c r="A66" s="60">
        <v>42103</v>
      </c>
      <c r="B66" s="61" t="s">
        <v>184</v>
      </c>
      <c r="C66" s="60">
        <v>41921</v>
      </c>
      <c r="D66" s="11">
        <v>144758</v>
      </c>
      <c r="E66" s="11" t="s">
        <v>30</v>
      </c>
      <c r="F66" s="11" t="s">
        <v>118</v>
      </c>
      <c r="G66" s="62">
        <v>92</v>
      </c>
      <c r="H66" s="62">
        <v>92</v>
      </c>
      <c r="I66" s="62">
        <v>0</v>
      </c>
      <c r="J66" s="62">
        <v>80</v>
      </c>
      <c r="K66" s="62">
        <v>12</v>
      </c>
      <c r="L66" s="64">
        <v>70133</v>
      </c>
      <c r="M66" s="63" t="s">
        <v>116</v>
      </c>
      <c r="N66" s="53" t="s">
        <v>18</v>
      </c>
      <c r="O66" s="65" t="s">
        <v>183</v>
      </c>
      <c r="P66" s="56">
        <v>92</v>
      </c>
      <c r="Q66" s="54">
        <v>27.8</v>
      </c>
      <c r="R66" s="54" t="s">
        <v>176</v>
      </c>
    </row>
    <row r="67" spans="1:18" ht="30">
      <c r="A67" s="60">
        <v>42103</v>
      </c>
      <c r="B67" s="61" t="s">
        <v>184</v>
      </c>
      <c r="C67" s="60">
        <v>41921</v>
      </c>
      <c r="D67" s="11">
        <v>144757</v>
      </c>
      <c r="E67" s="11" t="s">
        <v>30</v>
      </c>
      <c r="F67" s="11" t="s">
        <v>120</v>
      </c>
      <c r="G67" s="62">
        <v>2111</v>
      </c>
      <c r="H67" s="62">
        <v>2111</v>
      </c>
      <c r="I67" s="62">
        <v>0</v>
      </c>
      <c r="J67" s="62">
        <v>2054</v>
      </c>
      <c r="K67" s="62">
        <v>57</v>
      </c>
      <c r="L67" s="64" t="s">
        <v>121</v>
      </c>
      <c r="M67" s="63" t="s">
        <v>116</v>
      </c>
      <c r="N67" s="53" t="s">
        <v>18</v>
      </c>
      <c r="O67" s="65" t="s">
        <v>183</v>
      </c>
      <c r="P67" s="56">
        <v>193</v>
      </c>
      <c r="Q67" s="54" t="s">
        <v>155</v>
      </c>
      <c r="R67" s="54" t="s">
        <v>178</v>
      </c>
    </row>
    <row r="68" spans="1:18" ht="21.75" customHeight="1">
      <c r="A68" s="60">
        <v>42103</v>
      </c>
      <c r="B68" s="61" t="s">
        <v>184</v>
      </c>
      <c r="C68" s="60">
        <v>41897</v>
      </c>
      <c r="D68" s="11">
        <v>144146</v>
      </c>
      <c r="E68" s="11" t="s">
        <v>30</v>
      </c>
      <c r="F68" s="11" t="s">
        <v>47</v>
      </c>
      <c r="G68" s="62">
        <v>4209</v>
      </c>
      <c r="H68" s="62">
        <v>4209</v>
      </c>
      <c r="I68" s="62">
        <v>0</v>
      </c>
      <c r="J68" s="62">
        <v>4177.5</v>
      </c>
      <c r="K68" s="62">
        <v>31.5</v>
      </c>
      <c r="L68" s="64">
        <v>62996</v>
      </c>
      <c r="M68" s="63" t="s">
        <v>116</v>
      </c>
      <c r="N68" s="53" t="s">
        <v>13</v>
      </c>
      <c r="O68" s="65" t="s">
        <v>183</v>
      </c>
      <c r="P68" s="56">
        <v>182</v>
      </c>
      <c r="Q68" s="54" t="s">
        <v>155</v>
      </c>
      <c r="R68" s="54" t="s">
        <v>179</v>
      </c>
    </row>
    <row r="69" spans="1:18" ht="21.75" customHeight="1">
      <c r="A69" s="60">
        <v>42103</v>
      </c>
      <c r="B69" s="61" t="s">
        <v>184</v>
      </c>
      <c r="C69" s="60">
        <v>41908</v>
      </c>
      <c r="D69" s="11">
        <v>144452</v>
      </c>
      <c r="E69" s="11" t="s">
        <v>30</v>
      </c>
      <c r="F69" s="11" t="s">
        <v>122</v>
      </c>
      <c r="G69" s="62">
        <v>1529</v>
      </c>
      <c r="H69" s="62">
        <v>1512.6</v>
      </c>
      <c r="I69" s="62">
        <v>16.399999999999999</v>
      </c>
      <c r="J69" s="62">
        <v>1401</v>
      </c>
      <c r="K69" s="62">
        <v>111.6</v>
      </c>
      <c r="L69" s="64" t="s">
        <v>123</v>
      </c>
      <c r="M69" s="63" t="s">
        <v>116</v>
      </c>
      <c r="N69" s="53" t="s">
        <v>18</v>
      </c>
      <c r="O69" s="65" t="s">
        <v>183</v>
      </c>
      <c r="P69" s="56">
        <v>272</v>
      </c>
      <c r="Q69" s="54" t="s">
        <v>155</v>
      </c>
      <c r="R69" s="59" t="s">
        <v>149</v>
      </c>
    </row>
    <row r="70" spans="1:18" ht="30">
      <c r="A70" s="60">
        <v>42103</v>
      </c>
      <c r="B70" s="61" t="s">
        <v>184</v>
      </c>
      <c r="C70" s="60">
        <v>41933</v>
      </c>
      <c r="D70" s="11">
        <v>144977</v>
      </c>
      <c r="E70" s="11" t="s">
        <v>30</v>
      </c>
      <c r="F70" s="11" t="s">
        <v>34</v>
      </c>
      <c r="G70" s="62">
        <v>1264</v>
      </c>
      <c r="H70" s="62">
        <v>1261</v>
      </c>
      <c r="I70" s="62">
        <v>3</v>
      </c>
      <c r="J70" s="62">
        <v>1190</v>
      </c>
      <c r="K70" s="62">
        <v>71</v>
      </c>
      <c r="L70" s="64" t="s">
        <v>124</v>
      </c>
      <c r="M70" s="63" t="s">
        <v>116</v>
      </c>
      <c r="N70" s="53" t="s">
        <v>48</v>
      </c>
      <c r="O70" s="65" t="s">
        <v>152</v>
      </c>
      <c r="P70" s="56"/>
      <c r="Q70" s="54" t="s">
        <v>155</v>
      </c>
      <c r="R70" s="54" t="s">
        <v>159</v>
      </c>
    </row>
    <row r="71" spans="1:18" ht="45">
      <c r="A71" s="60">
        <v>42103</v>
      </c>
      <c r="B71" s="61" t="s">
        <v>184</v>
      </c>
      <c r="C71" s="60">
        <v>41934</v>
      </c>
      <c r="D71" s="11">
        <v>144985</v>
      </c>
      <c r="E71" s="11" t="s">
        <v>30</v>
      </c>
      <c r="F71" s="11" t="s">
        <v>34</v>
      </c>
      <c r="G71" s="62">
        <v>2445</v>
      </c>
      <c r="H71" s="62">
        <v>2439.4</v>
      </c>
      <c r="I71" s="62">
        <v>5.6</v>
      </c>
      <c r="J71" s="62">
        <v>2305.8000000000002</v>
      </c>
      <c r="K71" s="62">
        <v>133.6</v>
      </c>
      <c r="L71" s="64" t="s">
        <v>125</v>
      </c>
      <c r="M71" s="63" t="s">
        <v>116</v>
      </c>
      <c r="N71" s="53" t="s">
        <v>126</v>
      </c>
      <c r="O71" s="65" t="s">
        <v>183</v>
      </c>
      <c r="P71" s="56">
        <v>140</v>
      </c>
      <c r="Q71" s="54" t="s">
        <v>155</v>
      </c>
      <c r="R71" s="54" t="s">
        <v>177</v>
      </c>
    </row>
    <row r="72" spans="1:18" ht="30">
      <c r="A72" s="60">
        <v>42136</v>
      </c>
      <c r="B72" s="61" t="s">
        <v>185</v>
      </c>
      <c r="C72" s="60">
        <v>42108</v>
      </c>
      <c r="D72" s="11">
        <v>141057</v>
      </c>
      <c r="E72" s="11" t="s">
        <v>30</v>
      </c>
      <c r="F72" s="11" t="s">
        <v>134</v>
      </c>
      <c r="G72" s="62">
        <v>4485</v>
      </c>
      <c r="H72" s="62">
        <v>4473.5</v>
      </c>
      <c r="I72" s="62">
        <v>11.5</v>
      </c>
      <c r="J72" s="62">
        <v>4473.5</v>
      </c>
      <c r="K72" s="62">
        <v>0</v>
      </c>
      <c r="L72" s="64"/>
      <c r="M72" s="63"/>
      <c r="N72" s="53" t="s">
        <v>16</v>
      </c>
      <c r="O72" s="59" t="s">
        <v>149</v>
      </c>
      <c r="P72" s="59"/>
      <c r="Q72" s="54" t="s">
        <v>164</v>
      </c>
      <c r="R72" s="54"/>
    </row>
    <row r="73" spans="1:18" ht="21.75" customHeight="1">
      <c r="A73" s="60">
        <v>42136</v>
      </c>
      <c r="B73" s="61" t="s">
        <v>185</v>
      </c>
      <c r="C73" s="60">
        <v>42108</v>
      </c>
      <c r="D73" s="11">
        <v>141058</v>
      </c>
      <c r="E73" s="11" t="s">
        <v>30</v>
      </c>
      <c r="F73" s="11" t="s">
        <v>15</v>
      </c>
      <c r="G73" s="62">
        <v>1515</v>
      </c>
      <c r="H73" s="62">
        <v>1515</v>
      </c>
      <c r="I73" s="62">
        <v>0</v>
      </c>
      <c r="J73" s="62">
        <v>1402</v>
      </c>
      <c r="K73" s="62">
        <v>113</v>
      </c>
      <c r="L73" s="64"/>
      <c r="M73" s="63"/>
      <c r="N73" s="53" t="s">
        <v>135</v>
      </c>
      <c r="O73" s="54" t="s">
        <v>151</v>
      </c>
      <c r="P73" s="54"/>
      <c r="Q73" s="54"/>
      <c r="R73" s="54"/>
    </row>
    <row r="74" spans="1:18" ht="30">
      <c r="A74" s="60">
        <v>42151</v>
      </c>
      <c r="B74" s="61" t="s">
        <v>144</v>
      </c>
      <c r="C74" s="60">
        <v>42115</v>
      </c>
      <c r="D74" s="11">
        <v>141251</v>
      </c>
      <c r="E74" s="11" t="s">
        <v>30</v>
      </c>
      <c r="F74" s="11" t="s">
        <v>134</v>
      </c>
      <c r="G74" s="62">
        <v>652</v>
      </c>
      <c r="H74" s="62">
        <v>652</v>
      </c>
      <c r="I74" s="62">
        <v>0</v>
      </c>
      <c r="J74" s="62">
        <v>637</v>
      </c>
      <c r="K74" s="62">
        <v>15</v>
      </c>
      <c r="L74" s="64">
        <v>31294</v>
      </c>
      <c r="M74" s="63">
        <v>61</v>
      </c>
      <c r="N74" s="53" t="s">
        <v>18</v>
      </c>
      <c r="O74" s="54" t="s">
        <v>150</v>
      </c>
      <c r="P74" s="54">
        <v>15</v>
      </c>
      <c r="Q74" s="54" t="s">
        <v>155</v>
      </c>
      <c r="R74" s="54" t="s">
        <v>163</v>
      </c>
    </row>
    <row r="75" spans="1:18" ht="21" customHeight="1">
      <c r="A75" s="60">
        <v>42151</v>
      </c>
      <c r="B75" s="61" t="s">
        <v>144</v>
      </c>
      <c r="C75" s="60">
        <v>42114</v>
      </c>
      <c r="D75" s="11">
        <v>141106</v>
      </c>
      <c r="E75" s="11" t="s">
        <v>30</v>
      </c>
      <c r="F75" s="11" t="s">
        <v>137</v>
      </c>
      <c r="G75" s="62">
        <v>8649</v>
      </c>
      <c r="H75" s="62">
        <v>8649</v>
      </c>
      <c r="I75" s="62">
        <v>0</v>
      </c>
      <c r="J75" s="62">
        <v>8593</v>
      </c>
      <c r="K75" s="62">
        <v>56</v>
      </c>
      <c r="L75" s="64" t="s">
        <v>138</v>
      </c>
      <c r="M75" s="63" t="s">
        <v>139</v>
      </c>
      <c r="N75" s="53" t="s">
        <v>140</v>
      </c>
      <c r="O75" s="54" t="s">
        <v>150</v>
      </c>
      <c r="P75" s="54">
        <v>212</v>
      </c>
      <c r="Q75" s="54" t="s">
        <v>155</v>
      </c>
      <c r="R75" s="59" t="s">
        <v>149</v>
      </c>
    </row>
    <row r="76" spans="1:18" ht="21" customHeight="1">
      <c r="A76" s="60">
        <v>42151</v>
      </c>
      <c r="B76" s="61" t="s">
        <v>144</v>
      </c>
      <c r="C76" s="60">
        <v>42115</v>
      </c>
      <c r="D76" s="11">
        <v>141242</v>
      </c>
      <c r="E76" s="11" t="s">
        <v>30</v>
      </c>
      <c r="F76" s="11" t="s">
        <v>33</v>
      </c>
      <c r="G76" s="62">
        <v>9969</v>
      </c>
      <c r="H76" s="62">
        <v>9904</v>
      </c>
      <c r="I76" s="62">
        <v>65</v>
      </c>
      <c r="J76" s="62">
        <v>9904</v>
      </c>
      <c r="K76" s="62">
        <v>0</v>
      </c>
      <c r="L76" s="64"/>
      <c r="M76" s="63"/>
      <c r="N76" s="53" t="s">
        <v>16</v>
      </c>
      <c r="O76" s="59" t="s">
        <v>149</v>
      </c>
      <c r="P76" s="59"/>
      <c r="Q76" s="54" t="s">
        <v>164</v>
      </c>
      <c r="R76" s="54"/>
    </row>
    <row r="77" spans="1:18" ht="21" customHeight="1">
      <c r="A77" s="60">
        <v>42151</v>
      </c>
      <c r="B77" s="61" t="s">
        <v>144</v>
      </c>
      <c r="C77" s="60">
        <v>42104</v>
      </c>
      <c r="D77" s="11">
        <v>141029</v>
      </c>
      <c r="E77" s="11" t="s">
        <v>30</v>
      </c>
      <c r="F77" s="11" t="s">
        <v>33</v>
      </c>
      <c r="G77" s="62">
        <v>4960</v>
      </c>
      <c r="H77" s="62">
        <v>4938.5</v>
      </c>
      <c r="I77" s="62">
        <v>21.5</v>
      </c>
      <c r="J77" s="62">
        <v>4867.5</v>
      </c>
      <c r="K77" s="62">
        <v>71</v>
      </c>
      <c r="L77" s="64" t="s">
        <v>143</v>
      </c>
      <c r="M77" s="63" t="s">
        <v>116</v>
      </c>
      <c r="N77" s="53" t="s">
        <v>13</v>
      </c>
      <c r="O77" s="54" t="s">
        <v>150</v>
      </c>
      <c r="P77" s="54">
        <v>460</v>
      </c>
      <c r="Q77" s="54" t="s">
        <v>155</v>
      </c>
      <c r="R77" s="59" t="s">
        <v>149</v>
      </c>
    </row>
    <row r="78" spans="1:18" ht="21" customHeight="1">
      <c r="G78" s="66">
        <f>SUM(G59:G77)</f>
        <v>63174</v>
      </c>
      <c r="H78" s="67"/>
      <c r="I78" s="67"/>
      <c r="J78" s="67"/>
      <c r="K78" s="66">
        <f>SUM(K59:K77)</f>
        <v>1807.6999999999998</v>
      </c>
    </row>
    <row r="79" spans="1:18" ht="15.75" customHeight="1"/>
    <row r="80" spans="1:18" ht="15.75" customHeight="1"/>
    <row r="82" spans="1:18" ht="21">
      <c r="A82" s="72" t="s">
        <v>189</v>
      </c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ht="60">
      <c r="A83" s="13" t="s">
        <v>11</v>
      </c>
      <c r="B83" s="13" t="s">
        <v>133</v>
      </c>
      <c r="C83" s="13" t="s">
        <v>9</v>
      </c>
      <c r="D83" s="13" t="s">
        <v>0</v>
      </c>
      <c r="E83" s="13" t="s">
        <v>29</v>
      </c>
      <c r="F83" s="13" t="s">
        <v>1</v>
      </c>
      <c r="G83" s="13" t="s">
        <v>2</v>
      </c>
      <c r="H83" s="13" t="s">
        <v>3</v>
      </c>
      <c r="I83" s="13" t="s">
        <v>4</v>
      </c>
      <c r="J83" s="13" t="s">
        <v>5</v>
      </c>
      <c r="K83" s="13" t="s">
        <v>6</v>
      </c>
      <c r="L83" s="13" t="s">
        <v>23</v>
      </c>
      <c r="M83" s="13" t="s">
        <v>95</v>
      </c>
      <c r="N83" s="52" t="s">
        <v>7</v>
      </c>
      <c r="O83" s="13" t="s">
        <v>145</v>
      </c>
      <c r="P83" s="13" t="s">
        <v>170</v>
      </c>
      <c r="Q83" s="13" t="s">
        <v>153</v>
      </c>
      <c r="R83" s="13" t="s">
        <v>154</v>
      </c>
    </row>
    <row r="84" spans="1:18" ht="45">
      <c r="A84" s="60">
        <v>42103</v>
      </c>
      <c r="B84" s="61" t="s">
        <v>184</v>
      </c>
      <c r="C84" s="60">
        <v>42035</v>
      </c>
      <c r="D84" s="11">
        <v>147578</v>
      </c>
      <c r="E84" s="11" t="s">
        <v>32</v>
      </c>
      <c r="F84" s="11" t="s">
        <v>87</v>
      </c>
      <c r="G84" s="62">
        <v>4045</v>
      </c>
      <c r="H84" s="62">
        <v>4045</v>
      </c>
      <c r="I84" s="62">
        <v>0</v>
      </c>
      <c r="J84" s="62">
        <v>3056</v>
      </c>
      <c r="K84" s="62">
        <v>989</v>
      </c>
      <c r="L84" s="63" t="s">
        <v>89</v>
      </c>
      <c r="M84" s="53"/>
      <c r="N84" s="53" t="s">
        <v>88</v>
      </c>
      <c r="O84" s="54" t="s">
        <v>146</v>
      </c>
      <c r="P84" s="54">
        <v>1022</v>
      </c>
      <c r="Q84" s="54" t="s">
        <v>155</v>
      </c>
      <c r="R84" s="54" t="s">
        <v>156</v>
      </c>
    </row>
    <row r="85" spans="1:18" s="2" customFormat="1" ht="58.5" customHeight="1">
      <c r="A85" s="60">
        <v>42103</v>
      </c>
      <c r="B85" s="61" t="s">
        <v>184</v>
      </c>
      <c r="C85" s="60">
        <v>42025</v>
      </c>
      <c r="D85" s="11">
        <v>147035</v>
      </c>
      <c r="E85" s="11" t="s">
        <v>32</v>
      </c>
      <c r="F85" s="11" t="s">
        <v>92</v>
      </c>
      <c r="G85" s="62">
        <v>9983</v>
      </c>
      <c r="H85" s="62">
        <v>9983</v>
      </c>
      <c r="I85" s="62">
        <v>0</v>
      </c>
      <c r="J85" s="62">
        <v>9383</v>
      </c>
      <c r="K85" s="62">
        <v>600</v>
      </c>
      <c r="L85" s="63" t="s">
        <v>93</v>
      </c>
      <c r="M85" s="63"/>
      <c r="N85" s="53" t="s">
        <v>94</v>
      </c>
      <c r="O85" s="56" t="s">
        <v>147</v>
      </c>
      <c r="P85" s="56">
        <v>600</v>
      </c>
      <c r="Q85" s="54" t="s">
        <v>155</v>
      </c>
      <c r="R85" s="56" t="s">
        <v>158</v>
      </c>
    </row>
    <row r="86" spans="1:18" s="2" customFormat="1" ht="48.75" customHeight="1">
      <c r="A86" s="60">
        <v>42103</v>
      </c>
      <c r="B86" s="61" t="s">
        <v>184</v>
      </c>
      <c r="C86" s="60">
        <v>42051</v>
      </c>
      <c r="D86" s="11">
        <v>147583</v>
      </c>
      <c r="E86" s="11" t="s">
        <v>32</v>
      </c>
      <c r="F86" s="11" t="s">
        <v>25</v>
      </c>
      <c r="G86" s="62">
        <v>2497</v>
      </c>
      <c r="H86" s="62">
        <v>2497</v>
      </c>
      <c r="I86" s="62">
        <v>0</v>
      </c>
      <c r="J86" s="62">
        <v>1866</v>
      </c>
      <c r="K86" s="62">
        <v>631</v>
      </c>
      <c r="L86" s="63" t="s">
        <v>96</v>
      </c>
      <c r="M86" s="63" t="s">
        <v>97</v>
      </c>
      <c r="N86" s="53" t="s">
        <v>18</v>
      </c>
      <c r="O86" s="56" t="s">
        <v>147</v>
      </c>
      <c r="P86" s="56">
        <v>654</v>
      </c>
      <c r="Q86" s="54" t="s">
        <v>155</v>
      </c>
      <c r="R86" s="56" t="s">
        <v>157</v>
      </c>
    </row>
    <row r="87" spans="1:18" s="2" customFormat="1" ht="20.25" customHeight="1">
      <c r="A87" s="60">
        <v>42103</v>
      </c>
      <c r="B87" s="61" t="s">
        <v>184</v>
      </c>
      <c r="C87" s="60">
        <v>42062</v>
      </c>
      <c r="D87" s="11">
        <v>147793</v>
      </c>
      <c r="E87" s="11" t="s">
        <v>32</v>
      </c>
      <c r="F87" s="11" t="s">
        <v>19</v>
      </c>
      <c r="G87" s="62">
        <v>2990</v>
      </c>
      <c r="H87" s="62">
        <v>2990</v>
      </c>
      <c r="I87" s="62">
        <v>0</v>
      </c>
      <c r="J87" s="62">
        <v>2787</v>
      </c>
      <c r="K87" s="62">
        <v>203</v>
      </c>
      <c r="L87" s="64">
        <v>5214</v>
      </c>
      <c r="M87" s="63">
        <v>37.799999999999997</v>
      </c>
      <c r="N87" s="53" t="s">
        <v>99</v>
      </c>
      <c r="O87" s="56" t="s">
        <v>147</v>
      </c>
      <c r="P87" s="56">
        <v>203</v>
      </c>
      <c r="Q87" s="56" t="s">
        <v>155</v>
      </c>
      <c r="R87" s="57" t="s">
        <v>149</v>
      </c>
    </row>
    <row r="88" spans="1:18" ht="96" customHeight="1">
      <c r="A88" s="60">
        <v>42103</v>
      </c>
      <c r="B88" s="61" t="s">
        <v>184</v>
      </c>
      <c r="C88" s="60">
        <v>42044</v>
      </c>
      <c r="D88" s="11">
        <v>147514</v>
      </c>
      <c r="E88" s="11" t="s">
        <v>32</v>
      </c>
      <c r="F88" s="11" t="s">
        <v>92</v>
      </c>
      <c r="G88" s="62">
        <v>9699</v>
      </c>
      <c r="H88" s="62">
        <v>9699</v>
      </c>
      <c r="I88" s="62">
        <v>0</v>
      </c>
      <c r="J88" s="62">
        <v>8571</v>
      </c>
      <c r="K88" s="62">
        <v>1128</v>
      </c>
      <c r="L88" s="10" t="s">
        <v>102</v>
      </c>
      <c r="M88" s="63" t="s">
        <v>103</v>
      </c>
      <c r="N88" s="53" t="s">
        <v>104</v>
      </c>
      <c r="O88" s="56" t="s">
        <v>165</v>
      </c>
      <c r="P88" s="56">
        <v>1128</v>
      </c>
      <c r="Q88" s="54" t="s">
        <v>155</v>
      </c>
      <c r="R88" s="54" t="s">
        <v>168</v>
      </c>
    </row>
    <row r="89" spans="1:18" ht="30">
      <c r="A89" s="60">
        <v>42103</v>
      </c>
      <c r="B89" s="61" t="s">
        <v>184</v>
      </c>
      <c r="C89" s="60">
        <v>42062</v>
      </c>
      <c r="D89" s="11">
        <v>147794</v>
      </c>
      <c r="E89" s="11" t="s">
        <v>32</v>
      </c>
      <c r="F89" s="11" t="s">
        <v>100</v>
      </c>
      <c r="G89" s="62">
        <v>3139</v>
      </c>
      <c r="H89" s="62">
        <v>3139</v>
      </c>
      <c r="I89" s="62">
        <v>0</v>
      </c>
      <c r="J89" s="62">
        <v>2815</v>
      </c>
      <c r="K89" s="62">
        <v>324</v>
      </c>
      <c r="L89" s="10" t="s">
        <v>105</v>
      </c>
      <c r="M89" s="63" t="s">
        <v>106</v>
      </c>
      <c r="N89" s="53" t="s">
        <v>107</v>
      </c>
      <c r="O89" s="56" t="s">
        <v>165</v>
      </c>
      <c r="P89" s="56">
        <v>324</v>
      </c>
      <c r="Q89" s="54" t="s">
        <v>155</v>
      </c>
      <c r="R89" s="54" t="s">
        <v>169</v>
      </c>
    </row>
    <row r="90" spans="1:18" ht="45">
      <c r="A90" s="60">
        <v>42115</v>
      </c>
      <c r="B90" s="61" t="s">
        <v>186</v>
      </c>
      <c r="C90" s="60">
        <v>42044</v>
      </c>
      <c r="D90" s="11">
        <v>147513</v>
      </c>
      <c r="E90" s="11" t="s">
        <v>32</v>
      </c>
      <c r="F90" s="11" t="s">
        <v>92</v>
      </c>
      <c r="G90" s="62">
        <v>9918</v>
      </c>
      <c r="H90" s="62">
        <v>9918</v>
      </c>
      <c r="I90" s="62">
        <v>0</v>
      </c>
      <c r="J90" s="62">
        <v>9448</v>
      </c>
      <c r="K90" s="62">
        <v>470</v>
      </c>
      <c r="L90" s="10" t="s">
        <v>108</v>
      </c>
      <c r="M90" s="63" t="s">
        <v>109</v>
      </c>
      <c r="N90" s="53" t="s">
        <v>110</v>
      </c>
      <c r="O90" s="56" t="s">
        <v>165</v>
      </c>
      <c r="P90" s="56">
        <v>580</v>
      </c>
      <c r="Q90" s="54" t="s">
        <v>155</v>
      </c>
      <c r="R90" s="54" t="s">
        <v>171</v>
      </c>
    </row>
    <row r="91" spans="1:18" ht="24.75" customHeight="1">
      <c r="A91" s="60">
        <v>42115</v>
      </c>
      <c r="B91" s="61" t="s">
        <v>186</v>
      </c>
      <c r="C91" s="60">
        <v>42061</v>
      </c>
      <c r="D91" s="11">
        <v>148279</v>
      </c>
      <c r="E91" s="11" t="s">
        <v>32</v>
      </c>
      <c r="F91" s="11" t="s">
        <v>87</v>
      </c>
      <c r="G91" s="62">
        <v>1950</v>
      </c>
      <c r="H91" s="62">
        <v>1946</v>
      </c>
      <c r="I91" s="62">
        <v>4</v>
      </c>
      <c r="J91" s="62">
        <v>1839</v>
      </c>
      <c r="K91" s="62">
        <v>107</v>
      </c>
      <c r="L91" s="64">
        <v>23098</v>
      </c>
      <c r="M91" s="63">
        <v>24.3</v>
      </c>
      <c r="N91" s="53" t="s">
        <v>111</v>
      </c>
      <c r="O91" s="56" t="s">
        <v>165</v>
      </c>
      <c r="P91" s="56">
        <v>107</v>
      </c>
      <c r="Q91" s="54" t="s">
        <v>155</v>
      </c>
      <c r="R91" s="59" t="s">
        <v>149</v>
      </c>
    </row>
    <row r="92" spans="1:18" ht="24.75" customHeight="1">
      <c r="A92" s="60">
        <v>42115</v>
      </c>
      <c r="B92" s="61" t="s">
        <v>186</v>
      </c>
      <c r="C92" s="60">
        <v>42051</v>
      </c>
      <c r="D92" s="11">
        <v>147577</v>
      </c>
      <c r="E92" s="11" t="s">
        <v>32</v>
      </c>
      <c r="F92" s="11" t="s">
        <v>92</v>
      </c>
      <c r="G92" s="62">
        <v>4316</v>
      </c>
      <c r="H92" s="62">
        <v>4316</v>
      </c>
      <c r="I92" s="62">
        <v>0</v>
      </c>
      <c r="J92" s="62">
        <v>4166</v>
      </c>
      <c r="K92" s="62">
        <v>150</v>
      </c>
      <c r="L92" s="64" t="s">
        <v>127</v>
      </c>
      <c r="M92" s="63" t="s">
        <v>116</v>
      </c>
      <c r="N92" s="53" t="s">
        <v>13</v>
      </c>
      <c r="O92" s="56" t="s">
        <v>165</v>
      </c>
      <c r="P92" s="56">
        <v>150</v>
      </c>
      <c r="Q92" s="54" t="s">
        <v>155</v>
      </c>
      <c r="R92" s="59" t="s">
        <v>149</v>
      </c>
    </row>
    <row r="93" spans="1:18" ht="24.75" customHeight="1">
      <c r="A93" s="60">
        <v>42115</v>
      </c>
      <c r="B93" s="61" t="s">
        <v>186</v>
      </c>
      <c r="C93" s="60">
        <v>42055</v>
      </c>
      <c r="D93" s="11">
        <v>147651</v>
      </c>
      <c r="E93" s="11" t="s">
        <v>32</v>
      </c>
      <c r="F93" s="11" t="s">
        <v>53</v>
      </c>
      <c r="G93" s="62">
        <v>3897</v>
      </c>
      <c r="H93" s="62">
        <v>3893</v>
      </c>
      <c r="I93" s="62">
        <v>4</v>
      </c>
      <c r="J93" s="62">
        <v>3893</v>
      </c>
      <c r="K93" s="62">
        <v>0</v>
      </c>
      <c r="L93" s="64"/>
      <c r="M93" s="63"/>
      <c r="N93" s="53" t="s">
        <v>16</v>
      </c>
      <c r="O93" s="59" t="s">
        <v>149</v>
      </c>
      <c r="P93" s="59"/>
      <c r="Q93" s="54" t="s">
        <v>164</v>
      </c>
      <c r="R93" s="54"/>
    </row>
    <row r="94" spans="1:18" ht="24.75" customHeight="1">
      <c r="A94" s="60">
        <v>42115</v>
      </c>
      <c r="B94" s="61" t="s">
        <v>186</v>
      </c>
      <c r="C94" s="60">
        <v>42083</v>
      </c>
      <c r="D94" s="11">
        <v>148225</v>
      </c>
      <c r="E94" s="11" t="s">
        <v>32</v>
      </c>
      <c r="F94" s="11" t="s">
        <v>100</v>
      </c>
      <c r="G94" s="62">
        <v>3084</v>
      </c>
      <c r="H94" s="62">
        <v>3082</v>
      </c>
      <c r="I94" s="62">
        <v>2</v>
      </c>
      <c r="J94" s="62">
        <v>3082</v>
      </c>
      <c r="K94" s="62">
        <v>0</v>
      </c>
      <c r="L94" s="64"/>
      <c r="M94" s="63"/>
      <c r="N94" s="53" t="s">
        <v>16</v>
      </c>
      <c r="O94" s="59" t="s">
        <v>149</v>
      </c>
      <c r="P94" s="59"/>
      <c r="Q94" s="54" t="s">
        <v>164</v>
      </c>
      <c r="R94" s="54"/>
    </row>
    <row r="95" spans="1:18" ht="24.75" customHeight="1">
      <c r="A95" s="60">
        <v>42130</v>
      </c>
      <c r="B95" s="61" t="s">
        <v>187</v>
      </c>
      <c r="C95" s="60">
        <v>42074</v>
      </c>
      <c r="D95" s="11">
        <v>148052</v>
      </c>
      <c r="E95" s="11" t="s">
        <v>32</v>
      </c>
      <c r="F95" s="11" t="s">
        <v>92</v>
      </c>
      <c r="G95" s="62">
        <v>5419</v>
      </c>
      <c r="H95" s="62">
        <v>5413</v>
      </c>
      <c r="I95" s="62">
        <v>6</v>
      </c>
      <c r="J95" s="62">
        <v>5413</v>
      </c>
      <c r="K95" s="62">
        <v>0</v>
      </c>
      <c r="L95" s="64"/>
      <c r="M95" s="63"/>
      <c r="N95" s="53" t="s">
        <v>16</v>
      </c>
      <c r="O95" s="59" t="s">
        <v>149</v>
      </c>
      <c r="P95" s="59"/>
      <c r="Q95" s="54" t="s">
        <v>164</v>
      </c>
      <c r="R95" s="54"/>
    </row>
    <row r="96" spans="1:18" ht="24.75" customHeight="1">
      <c r="A96" s="60">
        <v>42130</v>
      </c>
      <c r="B96" s="61" t="s">
        <v>187</v>
      </c>
      <c r="C96" s="60">
        <v>42089</v>
      </c>
      <c r="D96" s="11">
        <v>148348</v>
      </c>
      <c r="E96" s="11" t="s">
        <v>32</v>
      </c>
      <c r="F96" s="11" t="s">
        <v>25</v>
      </c>
      <c r="G96" s="62">
        <v>703</v>
      </c>
      <c r="H96" s="62">
        <v>700</v>
      </c>
      <c r="I96" s="62">
        <v>3</v>
      </c>
      <c r="J96" s="62">
        <v>700</v>
      </c>
      <c r="K96" s="62">
        <v>0</v>
      </c>
      <c r="L96" s="64"/>
      <c r="M96" s="63"/>
      <c r="N96" s="53" t="s">
        <v>16</v>
      </c>
      <c r="O96" s="59" t="s">
        <v>149</v>
      </c>
      <c r="P96" s="59"/>
      <c r="Q96" s="54" t="s">
        <v>164</v>
      </c>
      <c r="R96" s="54"/>
    </row>
    <row r="97" spans="1:18" ht="24.75" customHeight="1">
      <c r="A97" s="60">
        <v>42130</v>
      </c>
      <c r="B97" s="61" t="s">
        <v>187</v>
      </c>
      <c r="C97" s="60">
        <v>42075</v>
      </c>
      <c r="D97" s="11">
        <v>148061</v>
      </c>
      <c r="E97" s="11" t="s">
        <v>32</v>
      </c>
      <c r="F97" s="11" t="s">
        <v>25</v>
      </c>
      <c r="G97" s="62">
        <v>1570</v>
      </c>
      <c r="H97" s="62">
        <v>1563</v>
      </c>
      <c r="I97" s="62">
        <v>7</v>
      </c>
      <c r="J97" s="62">
        <v>1563</v>
      </c>
      <c r="K97" s="62">
        <v>0</v>
      </c>
      <c r="L97" s="64"/>
      <c r="M97" s="63"/>
      <c r="N97" s="53" t="s">
        <v>16</v>
      </c>
      <c r="O97" s="59" t="s">
        <v>149</v>
      </c>
      <c r="P97" s="59"/>
      <c r="Q97" s="54" t="s">
        <v>164</v>
      </c>
      <c r="R97" s="54"/>
    </row>
    <row r="98" spans="1:18" ht="45">
      <c r="A98" s="60">
        <v>42130</v>
      </c>
      <c r="B98" s="61" t="s">
        <v>187</v>
      </c>
      <c r="C98" s="60">
        <v>42088</v>
      </c>
      <c r="D98" s="11">
        <v>148278</v>
      </c>
      <c r="E98" s="11" t="s">
        <v>32</v>
      </c>
      <c r="F98" s="11" t="s">
        <v>53</v>
      </c>
      <c r="G98" s="62">
        <v>1173</v>
      </c>
      <c r="H98" s="62">
        <v>1173</v>
      </c>
      <c r="I98" s="62">
        <v>0</v>
      </c>
      <c r="J98" s="62">
        <v>904</v>
      </c>
      <c r="K98" s="62">
        <v>269</v>
      </c>
      <c r="L98" s="64" t="s">
        <v>180</v>
      </c>
      <c r="M98" s="63"/>
      <c r="N98" s="53" t="s">
        <v>129</v>
      </c>
      <c r="O98" s="54" t="s">
        <v>165</v>
      </c>
      <c r="P98" s="54">
        <v>269</v>
      </c>
      <c r="Q98" s="54" t="s">
        <v>181</v>
      </c>
      <c r="R98" s="54" t="s">
        <v>182</v>
      </c>
    </row>
    <row r="99" spans="1:18" ht="20.25" customHeight="1">
      <c r="A99" s="60">
        <v>42130</v>
      </c>
      <c r="B99" s="61" t="s">
        <v>187</v>
      </c>
      <c r="C99" s="60">
        <v>42088</v>
      </c>
      <c r="D99" s="11">
        <v>148283</v>
      </c>
      <c r="E99" s="11" t="s">
        <v>32</v>
      </c>
      <c r="F99" s="11" t="s">
        <v>100</v>
      </c>
      <c r="G99" s="62">
        <v>1029</v>
      </c>
      <c r="H99" s="62">
        <v>1026</v>
      </c>
      <c r="I99" s="62">
        <v>3</v>
      </c>
      <c r="J99" s="62">
        <v>1026</v>
      </c>
      <c r="K99" s="62">
        <v>0</v>
      </c>
      <c r="L99" s="64"/>
      <c r="M99" s="63"/>
      <c r="N99" s="53" t="s">
        <v>16</v>
      </c>
      <c r="O99" s="59" t="s">
        <v>149</v>
      </c>
      <c r="P99" s="59"/>
      <c r="Q99" s="54" t="s">
        <v>164</v>
      </c>
      <c r="R99" s="54"/>
    </row>
    <row r="100" spans="1:18" ht="20.25" customHeight="1">
      <c r="A100" s="60">
        <v>42130</v>
      </c>
      <c r="B100" s="61" t="s">
        <v>187</v>
      </c>
      <c r="C100" s="60">
        <v>42084</v>
      </c>
      <c r="D100" s="11">
        <v>148242</v>
      </c>
      <c r="E100" s="11" t="s">
        <v>32</v>
      </c>
      <c r="F100" s="11" t="s">
        <v>25</v>
      </c>
      <c r="G100" s="62">
        <v>3403</v>
      </c>
      <c r="H100" s="62">
        <v>3400</v>
      </c>
      <c r="I100" s="62">
        <v>3</v>
      </c>
      <c r="J100" s="62">
        <v>3357</v>
      </c>
      <c r="K100" s="62">
        <v>43</v>
      </c>
      <c r="L100" s="64">
        <v>22720</v>
      </c>
      <c r="M100" s="63" t="s">
        <v>116</v>
      </c>
      <c r="N100" s="53" t="s">
        <v>130</v>
      </c>
      <c r="O100" s="54" t="s">
        <v>165</v>
      </c>
      <c r="P100" s="54"/>
      <c r="Q100" s="54"/>
      <c r="R100" s="54"/>
    </row>
    <row r="101" spans="1:18" ht="20.25" customHeight="1">
      <c r="A101" s="60">
        <v>42130</v>
      </c>
      <c r="B101" s="61" t="s">
        <v>187</v>
      </c>
      <c r="C101" s="60">
        <v>42121</v>
      </c>
      <c r="D101" s="11">
        <v>141050</v>
      </c>
      <c r="E101" s="11" t="s">
        <v>32</v>
      </c>
      <c r="F101" s="11" t="s">
        <v>25</v>
      </c>
      <c r="G101" s="62">
        <v>1950</v>
      </c>
      <c r="H101" s="62">
        <v>1946</v>
      </c>
      <c r="I101" s="62">
        <v>4</v>
      </c>
      <c r="J101" s="62">
        <v>1946</v>
      </c>
      <c r="K101" s="62">
        <v>0</v>
      </c>
      <c r="L101" s="64"/>
      <c r="M101" s="63"/>
      <c r="N101" s="53" t="s">
        <v>16</v>
      </c>
      <c r="O101" s="59" t="s">
        <v>149</v>
      </c>
      <c r="P101" s="59"/>
      <c r="Q101" s="54" t="s">
        <v>164</v>
      </c>
      <c r="R101" s="54"/>
    </row>
    <row r="102" spans="1:18" ht="20.25" customHeight="1">
      <c r="A102" s="60">
        <v>42130</v>
      </c>
      <c r="B102" s="61" t="s">
        <v>187</v>
      </c>
      <c r="C102" s="60">
        <v>42088</v>
      </c>
      <c r="D102" s="11">
        <v>148274</v>
      </c>
      <c r="E102" s="11" t="s">
        <v>32</v>
      </c>
      <c r="F102" s="11" t="s">
        <v>92</v>
      </c>
      <c r="G102" s="62">
        <v>8013</v>
      </c>
      <c r="H102" s="62">
        <v>8013</v>
      </c>
      <c r="I102" s="62">
        <v>0</v>
      </c>
      <c r="J102" s="62">
        <v>7707</v>
      </c>
      <c r="K102" s="62">
        <v>306</v>
      </c>
      <c r="L102" s="64" t="s">
        <v>131</v>
      </c>
      <c r="M102" s="63" t="s">
        <v>132</v>
      </c>
      <c r="N102" s="53" t="s">
        <v>18</v>
      </c>
      <c r="O102" s="54" t="s">
        <v>165</v>
      </c>
      <c r="P102" s="54"/>
      <c r="Q102" s="54"/>
      <c r="R102" s="54"/>
    </row>
    <row r="103" spans="1:18" ht="20.25" customHeight="1">
      <c r="A103" s="60">
        <v>42136</v>
      </c>
      <c r="B103" s="61" t="s">
        <v>185</v>
      </c>
      <c r="C103" s="60">
        <v>42086</v>
      </c>
      <c r="D103" s="11">
        <v>148248</v>
      </c>
      <c r="E103" s="11" t="s">
        <v>32</v>
      </c>
      <c r="F103" s="11" t="s">
        <v>92</v>
      </c>
      <c r="G103" s="62">
        <v>7316</v>
      </c>
      <c r="H103" s="62">
        <v>7277</v>
      </c>
      <c r="I103" s="62">
        <v>39</v>
      </c>
      <c r="J103" s="62">
        <v>7277</v>
      </c>
      <c r="K103" s="62">
        <v>0</v>
      </c>
      <c r="L103" s="64"/>
      <c r="M103" s="63"/>
      <c r="N103" s="53" t="s">
        <v>16</v>
      </c>
      <c r="O103" s="59" t="s">
        <v>149</v>
      </c>
      <c r="P103" s="59"/>
      <c r="Q103" s="54" t="s">
        <v>164</v>
      </c>
      <c r="R103" s="54"/>
    </row>
    <row r="104" spans="1:18" ht="20.25" customHeight="1">
      <c r="A104" s="60">
        <v>42136</v>
      </c>
      <c r="B104" s="61" t="s">
        <v>185</v>
      </c>
      <c r="C104" s="60">
        <v>42086</v>
      </c>
      <c r="D104" s="11">
        <v>148247</v>
      </c>
      <c r="E104" s="11" t="s">
        <v>32</v>
      </c>
      <c r="F104" s="11" t="s">
        <v>92</v>
      </c>
      <c r="G104" s="62">
        <v>5626</v>
      </c>
      <c r="H104" s="62">
        <v>5612</v>
      </c>
      <c r="I104" s="62">
        <v>14</v>
      </c>
      <c r="J104" s="62">
        <v>5612</v>
      </c>
      <c r="K104" s="62">
        <v>0</v>
      </c>
      <c r="L104" s="64"/>
      <c r="M104" s="63"/>
      <c r="N104" s="53" t="s">
        <v>16</v>
      </c>
      <c r="O104" s="59" t="s">
        <v>149</v>
      </c>
      <c r="P104" s="59"/>
      <c r="Q104" s="54" t="s">
        <v>164</v>
      </c>
      <c r="R104" s="54"/>
    </row>
    <row r="105" spans="1:18" ht="20.25" customHeight="1">
      <c r="A105" s="60">
        <v>42136</v>
      </c>
      <c r="B105" s="61" t="s">
        <v>185</v>
      </c>
      <c r="C105" s="60">
        <v>42092</v>
      </c>
      <c r="D105" s="11">
        <v>148570</v>
      </c>
      <c r="E105" s="11" t="s">
        <v>32</v>
      </c>
      <c r="F105" s="11" t="s">
        <v>87</v>
      </c>
      <c r="G105" s="62">
        <v>1017</v>
      </c>
      <c r="H105" s="62">
        <v>1017</v>
      </c>
      <c r="I105" s="62">
        <v>0</v>
      </c>
      <c r="J105" s="62">
        <v>866</v>
      </c>
      <c r="K105" s="62">
        <v>151</v>
      </c>
      <c r="L105" s="64" t="s">
        <v>160</v>
      </c>
      <c r="M105" s="63">
        <v>31.1</v>
      </c>
      <c r="N105" s="53" t="s">
        <v>18</v>
      </c>
      <c r="O105" s="54" t="s">
        <v>150</v>
      </c>
      <c r="P105" s="54">
        <v>151</v>
      </c>
      <c r="Q105" s="54" t="s">
        <v>155</v>
      </c>
      <c r="R105" s="54" t="s">
        <v>162</v>
      </c>
    </row>
    <row r="106" spans="1:18" ht="20.25" customHeight="1">
      <c r="A106" s="60">
        <v>42151</v>
      </c>
      <c r="B106" s="61" t="s">
        <v>144</v>
      </c>
      <c r="C106" s="60">
        <v>42107</v>
      </c>
      <c r="D106" s="11">
        <v>141047</v>
      </c>
      <c r="E106" s="11" t="s">
        <v>32</v>
      </c>
      <c r="F106" s="11" t="s">
        <v>100</v>
      </c>
      <c r="G106" s="62">
        <v>5939</v>
      </c>
      <c r="H106" s="62">
        <v>5931</v>
      </c>
      <c r="I106" s="62">
        <v>8</v>
      </c>
      <c r="J106" s="62">
        <v>5931</v>
      </c>
      <c r="K106" s="62">
        <v>0</v>
      </c>
      <c r="L106" s="64"/>
      <c r="M106" s="63"/>
      <c r="N106" s="53" t="s">
        <v>16</v>
      </c>
      <c r="O106" s="59" t="s">
        <v>149</v>
      </c>
      <c r="P106" s="59"/>
      <c r="Q106" s="54" t="s">
        <v>164</v>
      </c>
      <c r="R106" s="54"/>
    </row>
    <row r="107" spans="1:18" ht="20.25" customHeight="1">
      <c r="A107" s="60">
        <v>42151</v>
      </c>
      <c r="B107" s="61" t="s">
        <v>144</v>
      </c>
      <c r="C107" s="60">
        <v>42107</v>
      </c>
      <c r="D107" s="11">
        <v>141049</v>
      </c>
      <c r="E107" s="11" t="s">
        <v>32</v>
      </c>
      <c r="F107" s="11" t="s">
        <v>53</v>
      </c>
      <c r="G107" s="62">
        <v>1985</v>
      </c>
      <c r="H107" s="62">
        <v>1982</v>
      </c>
      <c r="I107" s="62">
        <v>3</v>
      </c>
      <c r="J107" s="62">
        <v>1982</v>
      </c>
      <c r="K107" s="62">
        <v>0</v>
      </c>
      <c r="L107" s="64"/>
      <c r="M107" s="63"/>
      <c r="N107" s="53" t="s">
        <v>16</v>
      </c>
      <c r="O107" s="59" t="s">
        <v>149</v>
      </c>
      <c r="P107" s="59"/>
      <c r="Q107" s="54" t="s">
        <v>164</v>
      </c>
      <c r="R107" s="54"/>
    </row>
    <row r="108" spans="1:18" ht="20.25" customHeight="1">
      <c r="A108" s="60">
        <v>42151</v>
      </c>
      <c r="B108" s="61" t="s">
        <v>144</v>
      </c>
      <c r="C108" s="60">
        <v>42107</v>
      </c>
      <c r="D108" s="11">
        <v>141048</v>
      </c>
      <c r="E108" s="11" t="s">
        <v>32</v>
      </c>
      <c r="F108" s="11" t="s">
        <v>87</v>
      </c>
      <c r="G108" s="62">
        <v>2472</v>
      </c>
      <c r="H108" s="62">
        <v>2470</v>
      </c>
      <c r="I108" s="62">
        <v>2</v>
      </c>
      <c r="J108" s="62">
        <v>2470</v>
      </c>
      <c r="K108" s="62">
        <v>0</v>
      </c>
      <c r="L108" s="64"/>
      <c r="M108" s="63"/>
      <c r="N108" s="53" t="s">
        <v>16</v>
      </c>
      <c r="O108" s="59" t="s">
        <v>149</v>
      </c>
      <c r="P108" s="59"/>
      <c r="Q108" s="54" t="s">
        <v>164</v>
      </c>
      <c r="R108" s="54"/>
    </row>
    <row r="109" spans="1:18" ht="20.25" customHeight="1">
      <c r="A109" s="60">
        <v>42151</v>
      </c>
      <c r="B109" s="61" t="s">
        <v>144</v>
      </c>
      <c r="C109" s="60">
        <v>42114</v>
      </c>
      <c r="D109" s="11">
        <v>141099</v>
      </c>
      <c r="E109" s="11" t="s">
        <v>32</v>
      </c>
      <c r="F109" s="11" t="s">
        <v>19</v>
      </c>
      <c r="G109" s="62">
        <v>1546</v>
      </c>
      <c r="H109" s="62">
        <v>1546</v>
      </c>
      <c r="I109" s="62">
        <v>0</v>
      </c>
      <c r="J109" s="62">
        <v>1469</v>
      </c>
      <c r="K109" s="62">
        <v>77</v>
      </c>
      <c r="L109" s="64">
        <v>30475</v>
      </c>
      <c r="M109" s="63">
        <v>36.799999999999997</v>
      </c>
      <c r="N109" s="53" t="s">
        <v>136</v>
      </c>
      <c r="O109" s="54" t="s">
        <v>150</v>
      </c>
      <c r="P109" s="54">
        <v>77</v>
      </c>
      <c r="Q109" s="54" t="s">
        <v>155</v>
      </c>
      <c r="R109" s="54" t="s">
        <v>161</v>
      </c>
    </row>
    <row r="110" spans="1:18" ht="30">
      <c r="A110" s="60">
        <v>42151</v>
      </c>
      <c r="B110" s="61" t="s">
        <v>144</v>
      </c>
      <c r="C110" s="60">
        <v>42114</v>
      </c>
      <c r="D110" s="11">
        <v>141105</v>
      </c>
      <c r="E110" s="11" t="s">
        <v>32</v>
      </c>
      <c r="F110" s="11" t="s">
        <v>25</v>
      </c>
      <c r="G110" s="62">
        <v>2411</v>
      </c>
      <c r="H110" s="62">
        <v>2409</v>
      </c>
      <c r="I110" s="62">
        <v>2</v>
      </c>
      <c r="J110" s="62">
        <v>1854</v>
      </c>
      <c r="K110" s="62">
        <v>555</v>
      </c>
      <c r="L110" s="64" t="s">
        <v>141</v>
      </c>
      <c r="M110" s="63" t="s">
        <v>142</v>
      </c>
      <c r="N110" s="53" t="s">
        <v>136</v>
      </c>
      <c r="O110" s="54" t="s">
        <v>150</v>
      </c>
      <c r="P110" s="54">
        <v>557</v>
      </c>
      <c r="Q110" s="54" t="s">
        <v>155</v>
      </c>
      <c r="R110" s="54" t="s">
        <v>167</v>
      </c>
    </row>
    <row r="111" spans="1:18" ht="21" customHeight="1">
      <c r="A111" s="60">
        <v>42151</v>
      </c>
      <c r="B111" s="61" t="s">
        <v>144</v>
      </c>
      <c r="C111" s="60">
        <v>42122</v>
      </c>
      <c r="D111" s="11">
        <v>141419</v>
      </c>
      <c r="E111" s="11" t="s">
        <v>32</v>
      </c>
      <c r="F111" s="11" t="s">
        <v>21</v>
      </c>
      <c r="G111" s="62">
        <v>239</v>
      </c>
      <c r="H111" s="62">
        <v>237</v>
      </c>
      <c r="I111" s="62">
        <v>2</v>
      </c>
      <c r="J111" s="62">
        <v>237</v>
      </c>
      <c r="K111" s="62">
        <v>0</v>
      </c>
      <c r="L111" s="64"/>
      <c r="M111" s="63"/>
      <c r="N111" s="53" t="s">
        <v>16</v>
      </c>
      <c r="O111" s="59" t="s">
        <v>149</v>
      </c>
      <c r="P111" s="59"/>
      <c r="Q111" s="54" t="s">
        <v>164</v>
      </c>
      <c r="R111" s="54"/>
    </row>
    <row r="112" spans="1:18" ht="18.75">
      <c r="G112" s="69">
        <f>SUM(G84:G111)</f>
        <v>107329</v>
      </c>
      <c r="H112" s="70"/>
      <c r="I112" s="70"/>
      <c r="J112" s="70"/>
      <c r="K112" s="69">
        <f>SUM(K84:K111)</f>
        <v>6003</v>
      </c>
    </row>
  </sheetData>
  <autoFilter ref="A2:N51">
    <filterColumn colId="1"/>
  </autoFilter>
  <mergeCells count="3">
    <mergeCell ref="A57:R57"/>
    <mergeCell ref="A82:R82"/>
    <mergeCell ref="A1:R1"/>
  </mergeCells>
  <printOptions horizontalCentered="1" verticalCentered="1"/>
  <pageMargins left="0.55000000000000004" right="0.5" top="0.25" bottom="0.5" header="0" footer="0"/>
  <pageSetup paperSize="5" scale="36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G3" sqref="G3:G13"/>
    </sheetView>
  </sheetViews>
  <sheetFormatPr defaultRowHeight="15"/>
  <cols>
    <col min="1" max="1" width="10.140625" bestFit="1" customWidth="1"/>
    <col min="2" max="2" width="6.140625" bestFit="1" customWidth="1"/>
    <col min="3" max="3" width="9.5703125" bestFit="1" customWidth="1"/>
    <col min="4" max="4" width="8.85546875" bestFit="1" customWidth="1"/>
    <col min="5" max="5" width="10" bestFit="1" customWidth="1"/>
    <col min="6" max="6" width="15.42578125" bestFit="1" customWidth="1"/>
    <col min="7" max="7" width="8.85546875" bestFit="1" customWidth="1"/>
    <col min="8" max="8" width="8" bestFit="1" customWidth="1"/>
    <col min="9" max="9" width="8.140625" bestFit="1" customWidth="1"/>
    <col min="10" max="10" width="7.5703125" bestFit="1" customWidth="1"/>
    <col min="11" max="11" width="9" bestFit="1" customWidth="1"/>
    <col min="12" max="12" width="18.28515625" bestFit="1" customWidth="1"/>
    <col min="13" max="13" width="10" bestFit="1" customWidth="1"/>
    <col min="14" max="14" width="18.140625" bestFit="1" customWidth="1"/>
  </cols>
  <sheetData>
    <row r="1" spans="1:14" ht="33.75">
      <c r="A1" s="75" t="s">
        <v>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30">
      <c r="A2" s="13" t="s">
        <v>11</v>
      </c>
      <c r="B2" s="13" t="s">
        <v>133</v>
      </c>
      <c r="C2" s="13" t="s">
        <v>9</v>
      </c>
      <c r="D2" s="13" t="s">
        <v>0</v>
      </c>
      <c r="E2" s="13" t="s">
        <v>29</v>
      </c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23</v>
      </c>
      <c r="M2" s="13" t="s">
        <v>95</v>
      </c>
      <c r="N2" s="13" t="s">
        <v>7</v>
      </c>
    </row>
    <row r="3" spans="1:14">
      <c r="A3" s="3">
        <v>42151</v>
      </c>
      <c r="B3" s="29" t="s">
        <v>144</v>
      </c>
      <c r="C3" s="3">
        <v>42107</v>
      </c>
      <c r="D3" s="4">
        <v>141047</v>
      </c>
      <c r="E3" s="4" t="s">
        <v>32</v>
      </c>
      <c r="F3" s="4" t="s">
        <v>100</v>
      </c>
      <c r="G3" s="5">
        <v>5939</v>
      </c>
      <c r="H3" s="5">
        <v>5931</v>
      </c>
      <c r="I3" s="5">
        <v>8</v>
      </c>
      <c r="J3" s="5">
        <v>5931</v>
      </c>
      <c r="K3" s="5">
        <v>0</v>
      </c>
      <c r="L3" s="25"/>
      <c r="M3" s="6"/>
      <c r="N3" s="4" t="s">
        <v>16</v>
      </c>
    </row>
    <row r="4" spans="1:14">
      <c r="A4" s="3">
        <v>42151</v>
      </c>
      <c r="B4" s="29" t="s">
        <v>144</v>
      </c>
      <c r="C4" s="3">
        <v>42107</v>
      </c>
      <c r="D4" s="4">
        <v>141049</v>
      </c>
      <c r="E4" s="4" t="s">
        <v>32</v>
      </c>
      <c r="F4" s="4" t="s">
        <v>53</v>
      </c>
      <c r="G4" s="5">
        <v>1985</v>
      </c>
      <c r="H4" s="5">
        <v>1982</v>
      </c>
      <c r="I4" s="5">
        <v>3</v>
      </c>
      <c r="J4" s="5">
        <v>1982</v>
      </c>
      <c r="K4" s="5">
        <v>0</v>
      </c>
      <c r="L4" s="25"/>
      <c r="M4" s="6"/>
      <c r="N4" s="4" t="s">
        <v>16</v>
      </c>
    </row>
    <row r="5" spans="1:14">
      <c r="A5" s="3">
        <v>42151</v>
      </c>
      <c r="B5" s="29" t="s">
        <v>144</v>
      </c>
      <c r="C5" s="3">
        <v>42107</v>
      </c>
      <c r="D5" s="4">
        <v>141048</v>
      </c>
      <c r="E5" s="4" t="s">
        <v>32</v>
      </c>
      <c r="F5" s="4" t="s">
        <v>87</v>
      </c>
      <c r="G5" s="5">
        <v>2472</v>
      </c>
      <c r="H5" s="5">
        <v>2470</v>
      </c>
      <c r="I5" s="5">
        <v>2</v>
      </c>
      <c r="J5" s="5">
        <v>2470</v>
      </c>
      <c r="K5" s="5">
        <v>0</v>
      </c>
      <c r="L5" s="25"/>
      <c r="M5" s="6"/>
      <c r="N5" s="4" t="s">
        <v>16</v>
      </c>
    </row>
    <row r="6" spans="1:14">
      <c r="A6" s="3">
        <v>42151</v>
      </c>
      <c r="B6" s="29" t="s">
        <v>144</v>
      </c>
      <c r="C6" s="3">
        <v>42114</v>
      </c>
      <c r="D6" s="4">
        <v>141099</v>
      </c>
      <c r="E6" s="4" t="s">
        <v>32</v>
      </c>
      <c r="F6" s="4" t="s">
        <v>19</v>
      </c>
      <c r="G6" s="5">
        <v>1546</v>
      </c>
      <c r="H6" s="5">
        <v>1546</v>
      </c>
      <c r="I6" s="5">
        <v>0</v>
      </c>
      <c r="J6" s="5">
        <v>1469</v>
      </c>
      <c r="K6" s="5">
        <v>77</v>
      </c>
      <c r="L6" s="25">
        <v>30475</v>
      </c>
      <c r="M6" s="6">
        <v>36.799999999999997</v>
      </c>
      <c r="N6" s="4" t="s">
        <v>136</v>
      </c>
    </row>
    <row r="7" spans="1:14">
      <c r="A7" s="3">
        <v>42151</v>
      </c>
      <c r="B7" s="29" t="s">
        <v>144</v>
      </c>
      <c r="C7" s="3">
        <v>42115</v>
      </c>
      <c r="D7" s="4">
        <v>141251</v>
      </c>
      <c r="E7" s="4" t="s">
        <v>30</v>
      </c>
      <c r="F7" s="4" t="s">
        <v>134</v>
      </c>
      <c r="G7" s="5">
        <v>652</v>
      </c>
      <c r="H7" s="5">
        <v>652</v>
      </c>
      <c r="I7" s="5">
        <v>0</v>
      </c>
      <c r="J7" s="5">
        <v>637</v>
      </c>
      <c r="K7" s="5">
        <v>15</v>
      </c>
      <c r="L7" s="25">
        <v>31294</v>
      </c>
      <c r="M7" s="6">
        <v>61</v>
      </c>
      <c r="N7" s="4" t="s">
        <v>18</v>
      </c>
    </row>
    <row r="8" spans="1:14">
      <c r="A8" s="3">
        <v>42151</v>
      </c>
      <c r="B8" s="29" t="s">
        <v>144</v>
      </c>
      <c r="C8" s="3">
        <v>42114</v>
      </c>
      <c r="D8" s="4">
        <v>141106</v>
      </c>
      <c r="E8" s="4" t="s">
        <v>30</v>
      </c>
      <c r="F8" s="4" t="s">
        <v>137</v>
      </c>
      <c r="G8" s="5">
        <v>8649</v>
      </c>
      <c r="H8" s="5">
        <v>8649</v>
      </c>
      <c r="I8" s="5">
        <v>0</v>
      </c>
      <c r="J8" s="5">
        <v>8593</v>
      </c>
      <c r="K8" s="5">
        <v>56</v>
      </c>
      <c r="L8" s="25" t="s">
        <v>138</v>
      </c>
      <c r="M8" s="6" t="s">
        <v>139</v>
      </c>
      <c r="N8" s="4" t="s">
        <v>140</v>
      </c>
    </row>
    <row r="9" spans="1:14">
      <c r="A9" s="3">
        <v>42151</v>
      </c>
      <c r="B9" s="29" t="s">
        <v>144</v>
      </c>
      <c r="C9" s="3">
        <v>42114</v>
      </c>
      <c r="D9" s="4">
        <v>141105</v>
      </c>
      <c r="E9" s="4" t="s">
        <v>32</v>
      </c>
      <c r="F9" s="4" t="s">
        <v>25</v>
      </c>
      <c r="G9" s="5">
        <v>2411</v>
      </c>
      <c r="H9" s="5">
        <v>2409</v>
      </c>
      <c r="I9" s="5">
        <v>2</v>
      </c>
      <c r="J9" s="5">
        <v>1854</v>
      </c>
      <c r="K9" s="5">
        <v>555</v>
      </c>
      <c r="L9" s="25" t="s">
        <v>141</v>
      </c>
      <c r="M9" s="6" t="s">
        <v>142</v>
      </c>
      <c r="N9" s="4" t="s">
        <v>136</v>
      </c>
    </row>
    <row r="10" spans="1:14">
      <c r="A10" s="3">
        <v>42151</v>
      </c>
      <c r="B10" s="29" t="s">
        <v>144</v>
      </c>
      <c r="C10" s="3">
        <v>42122</v>
      </c>
      <c r="D10" s="4">
        <v>141419</v>
      </c>
      <c r="E10" s="4" t="s">
        <v>32</v>
      </c>
      <c r="F10" s="4" t="s">
        <v>21</v>
      </c>
      <c r="G10" s="5">
        <v>239</v>
      </c>
      <c r="H10" s="5">
        <v>237</v>
      </c>
      <c r="I10" s="5">
        <v>2</v>
      </c>
      <c r="J10" s="5">
        <v>237</v>
      </c>
      <c r="K10" s="5">
        <v>0</v>
      </c>
      <c r="L10" s="25"/>
      <c r="M10" s="6"/>
      <c r="N10" s="4" t="s">
        <v>16</v>
      </c>
    </row>
    <row r="11" spans="1:14">
      <c r="A11" s="3">
        <v>42151</v>
      </c>
      <c r="B11" s="29" t="s">
        <v>144</v>
      </c>
      <c r="C11" s="3">
        <v>42115</v>
      </c>
      <c r="D11" s="4">
        <v>141242</v>
      </c>
      <c r="E11" s="4" t="s">
        <v>30</v>
      </c>
      <c r="F11" s="4" t="s">
        <v>33</v>
      </c>
      <c r="G11" s="5">
        <v>9969</v>
      </c>
      <c r="H11" s="5">
        <v>9904</v>
      </c>
      <c r="I11" s="5">
        <v>65</v>
      </c>
      <c r="J11" s="5">
        <v>9904</v>
      </c>
      <c r="K11" s="5">
        <v>0</v>
      </c>
      <c r="L11" s="25"/>
      <c r="M11" s="6"/>
      <c r="N11" s="4" t="s">
        <v>16</v>
      </c>
    </row>
    <row r="12" spans="1:14">
      <c r="A12" s="3">
        <v>42151</v>
      </c>
      <c r="B12" s="29" t="str">
        <f t="shared" ref="B12" si="0">"wk"&amp;WEEKNUM(A12,1)</f>
        <v>wk22</v>
      </c>
      <c r="C12" s="3">
        <v>42104</v>
      </c>
      <c r="D12" s="4">
        <v>141029</v>
      </c>
      <c r="E12" s="4" t="s">
        <v>30</v>
      </c>
      <c r="F12" s="4" t="s">
        <v>33</v>
      </c>
      <c r="G12" s="5">
        <v>4960</v>
      </c>
      <c r="H12" s="5">
        <f t="shared" ref="H12" si="1">G12-I12</f>
        <v>4938.5</v>
      </c>
      <c r="I12" s="5">
        <v>21.5</v>
      </c>
      <c r="J12" s="5">
        <f t="shared" ref="J12" si="2">H12-K12</f>
        <v>4867.5</v>
      </c>
      <c r="K12" s="5">
        <v>71</v>
      </c>
      <c r="L12" s="25" t="s">
        <v>143</v>
      </c>
      <c r="M12" s="6" t="s">
        <v>116</v>
      </c>
      <c r="N12" s="4" t="s">
        <v>13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K6" sqref="K6"/>
    </sheetView>
  </sheetViews>
  <sheetFormatPr defaultRowHeight="15"/>
  <cols>
    <col min="1" max="1" width="10.140625" bestFit="1" customWidth="1"/>
    <col min="3" max="3" width="9.7109375" customWidth="1"/>
    <col min="5" max="5" width="10" bestFit="1" customWidth="1"/>
    <col min="6" max="6" width="15.42578125" bestFit="1" customWidth="1"/>
    <col min="14" max="14" width="10.42578125" bestFit="1" customWidth="1"/>
  </cols>
  <sheetData>
    <row r="1" spans="1:14" ht="45">
      <c r="A1" s="13" t="s">
        <v>11</v>
      </c>
      <c r="B1" s="13" t="s">
        <v>133</v>
      </c>
      <c r="C1" s="13" t="s">
        <v>9</v>
      </c>
      <c r="D1" s="13" t="s">
        <v>0</v>
      </c>
      <c r="E1" s="13" t="s">
        <v>29</v>
      </c>
      <c r="F1" s="13" t="s">
        <v>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23</v>
      </c>
      <c r="M1" s="13" t="s">
        <v>95</v>
      </c>
      <c r="N1" s="13" t="s">
        <v>7</v>
      </c>
    </row>
    <row r="2" spans="1:14">
      <c r="A2" s="3">
        <v>42136</v>
      </c>
      <c r="B2" s="29" t="str">
        <f t="shared" ref="B2:B6" si="0">"wk"&amp;WEEKNUM(A2,1)</f>
        <v>wk20</v>
      </c>
      <c r="C2" s="3">
        <v>42108</v>
      </c>
      <c r="D2" s="4">
        <v>141057</v>
      </c>
      <c r="E2" s="4" t="s">
        <v>30</v>
      </c>
      <c r="F2" s="4" t="s">
        <v>134</v>
      </c>
      <c r="G2" s="5">
        <v>4485</v>
      </c>
      <c r="H2" s="5">
        <v>4473.5</v>
      </c>
      <c r="I2" s="5">
        <v>11.5</v>
      </c>
      <c r="J2" s="5">
        <v>4473.5</v>
      </c>
      <c r="K2" s="5">
        <v>0</v>
      </c>
      <c r="L2" s="25"/>
      <c r="M2" s="6"/>
      <c r="N2" s="4" t="s">
        <v>16</v>
      </c>
    </row>
    <row r="3" spans="1:14">
      <c r="A3" s="3">
        <v>42136</v>
      </c>
      <c r="B3" s="29" t="str">
        <f t="shared" si="0"/>
        <v>wk20</v>
      </c>
      <c r="C3" s="3">
        <v>42086</v>
      </c>
      <c r="D3" s="4">
        <v>148248</v>
      </c>
      <c r="E3" s="4" t="s">
        <v>32</v>
      </c>
      <c r="F3" s="4" t="s">
        <v>92</v>
      </c>
      <c r="G3" s="5">
        <v>7316</v>
      </c>
      <c r="H3" s="5">
        <v>7277</v>
      </c>
      <c r="I3" s="5">
        <v>39</v>
      </c>
      <c r="J3" s="5">
        <v>7277</v>
      </c>
      <c r="K3" s="5">
        <v>0</v>
      </c>
      <c r="L3" s="25"/>
      <c r="M3" s="6"/>
      <c r="N3" s="4" t="s">
        <v>16</v>
      </c>
    </row>
    <row r="4" spans="1:14">
      <c r="A4" s="3">
        <v>42136</v>
      </c>
      <c r="B4" s="29" t="str">
        <f t="shared" si="0"/>
        <v>wk20</v>
      </c>
      <c r="C4" s="3">
        <v>42108</v>
      </c>
      <c r="D4" s="4">
        <v>141058</v>
      </c>
      <c r="E4" s="4" t="s">
        <v>30</v>
      </c>
      <c r="F4" s="4" t="s">
        <v>15</v>
      </c>
      <c r="G4" s="5">
        <v>1515</v>
      </c>
      <c r="H4" s="5">
        <v>1515</v>
      </c>
      <c r="I4" s="5">
        <v>0</v>
      </c>
      <c r="J4" s="5">
        <v>1402</v>
      </c>
      <c r="K4" s="5">
        <v>113</v>
      </c>
      <c r="L4" s="25"/>
      <c r="M4" s="6"/>
      <c r="N4" s="4" t="s">
        <v>135</v>
      </c>
    </row>
    <row r="5" spans="1:14">
      <c r="A5" s="3">
        <v>42136</v>
      </c>
      <c r="B5" s="29" t="str">
        <f t="shared" si="0"/>
        <v>wk20</v>
      </c>
      <c r="C5" s="3">
        <v>42086</v>
      </c>
      <c r="D5" s="4">
        <v>148247</v>
      </c>
      <c r="E5" s="4" t="s">
        <v>32</v>
      </c>
      <c r="F5" s="4" t="s">
        <v>92</v>
      </c>
      <c r="G5" s="5">
        <v>5626</v>
      </c>
      <c r="H5" s="5">
        <v>5612</v>
      </c>
      <c r="I5" s="5">
        <v>14</v>
      </c>
      <c r="J5" s="5">
        <v>5612</v>
      </c>
      <c r="K5" s="5">
        <v>0</v>
      </c>
      <c r="L5" s="25"/>
      <c r="M5" s="6"/>
      <c r="N5" s="4" t="s">
        <v>16</v>
      </c>
    </row>
    <row r="6" spans="1:14">
      <c r="A6" s="3">
        <v>42136</v>
      </c>
      <c r="B6" s="29" t="str">
        <f t="shared" si="0"/>
        <v>wk20</v>
      </c>
      <c r="C6" s="3">
        <v>42092</v>
      </c>
      <c r="D6" s="4">
        <v>148570</v>
      </c>
      <c r="E6" s="4" t="s">
        <v>32</v>
      </c>
      <c r="F6" s="4" t="s">
        <v>87</v>
      </c>
      <c r="G6" s="5">
        <v>1017</v>
      </c>
      <c r="H6" s="5">
        <v>1017</v>
      </c>
      <c r="I6" s="5">
        <v>0</v>
      </c>
      <c r="J6" s="5">
        <v>866</v>
      </c>
      <c r="K6" s="5">
        <v>151</v>
      </c>
      <c r="L6" s="25">
        <v>27782</v>
      </c>
      <c r="M6" s="6">
        <v>31.1</v>
      </c>
      <c r="N6" s="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K9" sqref="K9"/>
    </sheetView>
  </sheetViews>
  <sheetFormatPr defaultRowHeight="15"/>
  <cols>
    <col min="1" max="1" width="9.140625" bestFit="1" customWidth="1"/>
    <col min="3" max="3" width="9.85546875" bestFit="1" customWidth="1"/>
    <col min="4" max="4" width="8.85546875" bestFit="1" customWidth="1"/>
    <col min="5" max="5" width="7.28515625" bestFit="1" customWidth="1"/>
    <col min="6" max="6" width="13.42578125" bestFit="1" customWidth="1"/>
    <col min="7" max="7" width="8.85546875" bestFit="1" customWidth="1"/>
    <col min="8" max="8" width="8" bestFit="1" customWidth="1"/>
    <col min="9" max="9" width="8.140625" bestFit="1" customWidth="1"/>
    <col min="10" max="10" width="7.5703125" bestFit="1" customWidth="1"/>
    <col min="11" max="11" width="9" bestFit="1" customWidth="1"/>
    <col min="12" max="12" width="18.28515625" bestFit="1" customWidth="1"/>
    <col min="14" max="14" width="18.42578125" bestFit="1" customWidth="1"/>
  </cols>
  <sheetData>
    <row r="1" spans="1:14" ht="45">
      <c r="A1" s="13" t="s">
        <v>11</v>
      </c>
      <c r="B1" s="13" t="s">
        <v>133</v>
      </c>
      <c r="C1" s="13" t="s">
        <v>9</v>
      </c>
      <c r="D1" s="13" t="s">
        <v>0</v>
      </c>
      <c r="E1" s="13" t="s">
        <v>29</v>
      </c>
      <c r="F1" s="13" t="s">
        <v>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23</v>
      </c>
      <c r="M1" s="13" t="s">
        <v>95</v>
      </c>
      <c r="N1" s="13" t="s">
        <v>7</v>
      </c>
    </row>
    <row r="2" spans="1:14">
      <c r="A2" s="3">
        <v>42130</v>
      </c>
      <c r="B2" s="29" t="str">
        <f t="shared" ref="B2:B9" si="0">"wk"&amp;WEEKNUM(A2,1)</f>
        <v>wk19</v>
      </c>
      <c r="C2" s="3">
        <v>42074</v>
      </c>
      <c r="D2" s="4">
        <v>148052</v>
      </c>
      <c r="E2" s="4" t="s">
        <v>32</v>
      </c>
      <c r="F2" s="4" t="s">
        <v>92</v>
      </c>
      <c r="G2" s="5">
        <v>5419</v>
      </c>
      <c r="H2" s="5">
        <v>5413</v>
      </c>
      <c r="I2" s="5">
        <v>6</v>
      </c>
      <c r="J2" s="5">
        <v>5413</v>
      </c>
      <c r="K2" s="5">
        <v>0</v>
      </c>
      <c r="L2" s="25"/>
      <c r="M2" s="6"/>
      <c r="N2" s="4" t="s">
        <v>16</v>
      </c>
    </row>
    <row r="3" spans="1:14">
      <c r="A3" s="3">
        <v>42130</v>
      </c>
      <c r="B3" s="29" t="str">
        <f t="shared" si="0"/>
        <v>wk19</v>
      </c>
      <c r="C3" s="3">
        <v>42089</v>
      </c>
      <c r="D3" s="4">
        <v>148348</v>
      </c>
      <c r="E3" s="4" t="s">
        <v>32</v>
      </c>
      <c r="F3" s="4" t="s">
        <v>25</v>
      </c>
      <c r="G3" s="5">
        <v>703</v>
      </c>
      <c r="H3" s="5">
        <v>700</v>
      </c>
      <c r="I3" s="5">
        <v>3</v>
      </c>
      <c r="J3" s="5">
        <v>700</v>
      </c>
      <c r="K3" s="5">
        <v>0</v>
      </c>
      <c r="L3" s="25"/>
      <c r="M3" s="6"/>
      <c r="N3" s="4" t="s">
        <v>16</v>
      </c>
    </row>
    <row r="4" spans="1:14">
      <c r="A4" s="3">
        <v>42130</v>
      </c>
      <c r="B4" s="29" t="str">
        <f t="shared" si="0"/>
        <v>wk19</v>
      </c>
      <c r="C4" s="3">
        <v>42075</v>
      </c>
      <c r="D4" s="4">
        <v>148061</v>
      </c>
      <c r="E4" s="4" t="s">
        <v>32</v>
      </c>
      <c r="F4" s="4" t="s">
        <v>25</v>
      </c>
      <c r="G4" s="5">
        <v>1570</v>
      </c>
      <c r="H4" s="5">
        <v>1563</v>
      </c>
      <c r="I4" s="5">
        <v>7</v>
      </c>
      <c r="J4" s="5">
        <v>1563</v>
      </c>
      <c r="K4" s="5">
        <v>0</v>
      </c>
      <c r="L4" s="25"/>
      <c r="M4" s="6"/>
      <c r="N4" s="4" t="s">
        <v>16</v>
      </c>
    </row>
    <row r="5" spans="1:14">
      <c r="A5" s="3">
        <v>42130</v>
      </c>
      <c r="B5" s="29" t="str">
        <f t="shared" si="0"/>
        <v>wk19</v>
      </c>
      <c r="C5" s="3">
        <v>42088</v>
      </c>
      <c r="D5" s="4">
        <v>148278</v>
      </c>
      <c r="E5" s="4" t="s">
        <v>32</v>
      </c>
      <c r="F5" s="4" t="s">
        <v>53</v>
      </c>
      <c r="G5" s="5">
        <v>1173</v>
      </c>
      <c r="H5" s="5">
        <v>1173</v>
      </c>
      <c r="I5" s="5">
        <v>0</v>
      </c>
      <c r="J5" s="5">
        <v>904</v>
      </c>
      <c r="K5" s="5">
        <v>269</v>
      </c>
      <c r="L5" s="25" t="s">
        <v>128</v>
      </c>
      <c r="M5" s="6"/>
      <c r="N5" s="4" t="s">
        <v>129</v>
      </c>
    </row>
    <row r="6" spans="1:14">
      <c r="A6" s="3">
        <v>42130</v>
      </c>
      <c r="B6" s="29" t="str">
        <f t="shared" si="0"/>
        <v>wk19</v>
      </c>
      <c r="C6" s="3">
        <v>42088</v>
      </c>
      <c r="D6" s="4">
        <v>148283</v>
      </c>
      <c r="E6" s="4" t="s">
        <v>32</v>
      </c>
      <c r="F6" s="4" t="s">
        <v>100</v>
      </c>
      <c r="G6" s="5">
        <v>1029</v>
      </c>
      <c r="H6" s="5">
        <v>1026</v>
      </c>
      <c r="I6" s="5">
        <v>3</v>
      </c>
      <c r="J6" s="5">
        <v>1026</v>
      </c>
      <c r="K6" s="5">
        <v>0</v>
      </c>
      <c r="L6" s="25"/>
      <c r="M6" s="6"/>
      <c r="N6" s="4" t="s">
        <v>16</v>
      </c>
    </row>
    <row r="7" spans="1:14">
      <c r="A7" s="3">
        <v>42130</v>
      </c>
      <c r="B7" s="29" t="str">
        <f t="shared" si="0"/>
        <v>wk19</v>
      </c>
      <c r="C7" s="3">
        <v>42084</v>
      </c>
      <c r="D7" s="4">
        <v>148242</v>
      </c>
      <c r="E7" s="4" t="s">
        <v>32</v>
      </c>
      <c r="F7" s="4" t="s">
        <v>25</v>
      </c>
      <c r="G7" s="5">
        <v>3403</v>
      </c>
      <c r="H7" s="5">
        <v>3400</v>
      </c>
      <c r="I7" s="5">
        <v>3</v>
      </c>
      <c r="J7" s="5">
        <v>3357</v>
      </c>
      <c r="K7" s="5">
        <v>43</v>
      </c>
      <c r="L7" s="25">
        <v>22720</v>
      </c>
      <c r="M7" s="6" t="s">
        <v>116</v>
      </c>
      <c r="N7" s="4" t="s">
        <v>130</v>
      </c>
    </row>
    <row r="8" spans="1:14">
      <c r="A8" s="3">
        <v>42130</v>
      </c>
      <c r="B8" s="29" t="str">
        <f t="shared" si="0"/>
        <v>wk19</v>
      </c>
      <c r="C8" s="3">
        <v>42121</v>
      </c>
      <c r="D8" s="4">
        <v>141050</v>
      </c>
      <c r="E8" s="4" t="s">
        <v>32</v>
      </c>
      <c r="F8" s="4" t="s">
        <v>25</v>
      </c>
      <c r="G8" s="5">
        <v>1950</v>
      </c>
      <c r="H8" s="5">
        <v>1946</v>
      </c>
      <c r="I8" s="5">
        <v>4</v>
      </c>
      <c r="J8" s="5">
        <v>1946</v>
      </c>
      <c r="K8" s="5">
        <v>0</v>
      </c>
      <c r="L8" s="25"/>
      <c r="M8" s="6"/>
      <c r="N8" s="4" t="s">
        <v>16</v>
      </c>
    </row>
    <row r="9" spans="1:14">
      <c r="A9" s="3">
        <v>42130</v>
      </c>
      <c r="B9" s="29" t="str">
        <f t="shared" si="0"/>
        <v>wk19</v>
      </c>
      <c r="C9" s="3">
        <v>42088</v>
      </c>
      <c r="D9" s="4">
        <v>148274</v>
      </c>
      <c r="E9" s="4" t="s">
        <v>32</v>
      </c>
      <c r="F9" s="4" t="s">
        <v>92</v>
      </c>
      <c r="G9" s="5">
        <v>8013</v>
      </c>
      <c r="H9" s="5">
        <v>8013</v>
      </c>
      <c r="I9" s="5">
        <v>0</v>
      </c>
      <c r="J9" s="5">
        <v>7707</v>
      </c>
      <c r="K9" s="5">
        <v>306</v>
      </c>
      <c r="L9" s="25" t="s">
        <v>131</v>
      </c>
      <c r="M9" s="6" t="s">
        <v>132</v>
      </c>
      <c r="N9" s="4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E11" sqref="E11"/>
    </sheetView>
  </sheetViews>
  <sheetFormatPr defaultRowHeight="15"/>
  <cols>
    <col min="1" max="1" width="9.5703125" bestFit="1" customWidth="1"/>
    <col min="2" max="2" width="9.85546875" bestFit="1" customWidth="1"/>
    <col min="3" max="3" width="8.85546875" bestFit="1" customWidth="1"/>
    <col min="4" max="4" width="7.28515625" bestFit="1" customWidth="1"/>
    <col min="5" max="5" width="13.42578125" bestFit="1" customWidth="1"/>
    <col min="6" max="6" width="8.85546875" bestFit="1" customWidth="1"/>
    <col min="7" max="7" width="8" bestFit="1" customWidth="1"/>
    <col min="8" max="8" width="8.140625" bestFit="1" customWidth="1"/>
    <col min="9" max="9" width="7.5703125" bestFit="1" customWidth="1"/>
    <col min="10" max="10" width="9" bestFit="1" customWidth="1"/>
    <col min="11" max="11" width="15.7109375" bestFit="1" customWidth="1"/>
    <col min="13" max="13" width="14.7109375" bestFit="1" customWidth="1"/>
  </cols>
  <sheetData>
    <row r="1" spans="1:13" ht="45">
      <c r="A1" s="28" t="s">
        <v>11</v>
      </c>
      <c r="B1" s="28" t="s">
        <v>9</v>
      </c>
      <c r="C1" s="28" t="s">
        <v>0</v>
      </c>
      <c r="D1" s="28" t="s">
        <v>29</v>
      </c>
      <c r="E1" s="28" t="s">
        <v>1</v>
      </c>
      <c r="F1" s="28" t="s">
        <v>2</v>
      </c>
      <c r="G1" s="28" t="s">
        <v>3</v>
      </c>
      <c r="H1" s="28" t="s">
        <v>4</v>
      </c>
      <c r="I1" s="28" t="s">
        <v>5</v>
      </c>
      <c r="J1" s="28" t="s">
        <v>6</v>
      </c>
      <c r="K1" s="28" t="s">
        <v>23</v>
      </c>
      <c r="L1" s="28" t="s">
        <v>95</v>
      </c>
      <c r="M1" s="28" t="s">
        <v>7</v>
      </c>
    </row>
    <row r="2" spans="1:13" ht="45">
      <c r="A2" s="3">
        <v>42115</v>
      </c>
      <c r="B2" s="3">
        <v>42044</v>
      </c>
      <c r="C2" s="4">
        <v>147513</v>
      </c>
      <c r="D2" s="4" t="s">
        <v>32</v>
      </c>
      <c r="E2" s="4" t="s">
        <v>92</v>
      </c>
      <c r="F2" s="5">
        <v>9918</v>
      </c>
      <c r="G2" s="5">
        <v>9918</v>
      </c>
      <c r="H2" s="5">
        <v>0</v>
      </c>
      <c r="I2" s="5">
        <v>9448</v>
      </c>
      <c r="J2" s="5">
        <v>470</v>
      </c>
      <c r="K2" s="10" t="s">
        <v>108</v>
      </c>
      <c r="L2" s="9" t="s">
        <v>109</v>
      </c>
      <c r="M2" s="11" t="s">
        <v>110</v>
      </c>
    </row>
    <row r="3" spans="1:13">
      <c r="A3" s="3">
        <v>42115</v>
      </c>
      <c r="B3" s="3">
        <v>42061</v>
      </c>
      <c r="C3" s="4">
        <v>148279</v>
      </c>
      <c r="D3" s="4" t="s">
        <v>32</v>
      </c>
      <c r="E3" s="4" t="s">
        <v>87</v>
      </c>
      <c r="F3" s="5">
        <v>1950</v>
      </c>
      <c r="G3" s="5">
        <v>1946</v>
      </c>
      <c r="H3" s="5">
        <v>4</v>
      </c>
      <c r="I3" s="5">
        <v>1839</v>
      </c>
      <c r="J3" s="5">
        <v>107</v>
      </c>
      <c r="K3" s="25">
        <v>23098</v>
      </c>
      <c r="L3" s="6">
        <v>24.3</v>
      </c>
      <c r="M3" s="4" t="s">
        <v>111</v>
      </c>
    </row>
    <row r="4" spans="1:13">
      <c r="A4" s="3">
        <v>42115</v>
      </c>
      <c r="B4" s="3">
        <v>42051</v>
      </c>
      <c r="C4" s="4">
        <v>147577</v>
      </c>
      <c r="D4" s="4" t="s">
        <v>32</v>
      </c>
      <c r="E4" s="4" t="s">
        <v>92</v>
      </c>
      <c r="F4" s="5">
        <v>4316</v>
      </c>
      <c r="G4" s="5">
        <v>4316</v>
      </c>
      <c r="H4" s="5">
        <v>0</v>
      </c>
      <c r="I4" s="5">
        <v>4166</v>
      </c>
      <c r="J4" s="5">
        <v>150</v>
      </c>
      <c r="K4" s="25" t="s">
        <v>127</v>
      </c>
      <c r="L4" s="6" t="s">
        <v>116</v>
      </c>
      <c r="M4" s="4" t="s">
        <v>13</v>
      </c>
    </row>
    <row r="5" spans="1:13">
      <c r="A5" s="3">
        <v>42115</v>
      </c>
      <c r="B5" s="3">
        <v>42055</v>
      </c>
      <c r="C5" s="4">
        <v>147651</v>
      </c>
      <c r="D5" s="4" t="s">
        <v>32</v>
      </c>
      <c r="E5" s="4" t="s">
        <v>53</v>
      </c>
      <c r="F5" s="5">
        <v>3897</v>
      </c>
      <c r="G5" s="5">
        <v>3893</v>
      </c>
      <c r="H5" s="5">
        <v>4</v>
      </c>
      <c r="I5" s="5">
        <v>3893</v>
      </c>
      <c r="J5" s="5">
        <v>0</v>
      </c>
      <c r="K5" s="25"/>
      <c r="L5" s="6"/>
      <c r="M5" s="4" t="s">
        <v>16</v>
      </c>
    </row>
    <row r="6" spans="1:13">
      <c r="A6" s="3">
        <v>42115</v>
      </c>
      <c r="B6" s="3">
        <v>42083</v>
      </c>
      <c r="C6" s="4">
        <v>148225</v>
      </c>
      <c r="D6" s="4" t="s">
        <v>32</v>
      </c>
      <c r="E6" s="4" t="s">
        <v>100</v>
      </c>
      <c r="F6" s="5">
        <v>3084</v>
      </c>
      <c r="G6" s="5">
        <v>3082</v>
      </c>
      <c r="H6" s="5">
        <v>2</v>
      </c>
      <c r="I6" s="5">
        <v>3082</v>
      </c>
      <c r="J6" s="5">
        <v>0</v>
      </c>
      <c r="K6" s="25"/>
      <c r="L6" s="6"/>
      <c r="M6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Finished 11.03.2015</vt:lpstr>
      <vt:lpstr>12.03.2015 to 17.05.15</vt:lpstr>
      <vt:lpstr>wk22 rej&amp;short</vt:lpstr>
      <vt:lpstr>wk20 rej&amp;short</vt:lpstr>
      <vt:lpstr>wk19 Rej&amp;Short</vt:lpstr>
      <vt:lpstr>wk16 Rej&amp;short</vt:lpstr>
      <vt:lpstr>'Finished 11.03.2015'!Print_Titles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2015-08-14T13:01:42Z</dcterms:modified>
</cp:coreProperties>
</file>