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lanramazanov/Downloads/"/>
    </mc:Choice>
  </mc:AlternateContent>
  <xr:revisionPtr revIDLastSave="0" documentId="13_ncr:1_{0FB590D5-6A85-5944-8E5A-284979409266}" xr6:coauthVersionLast="47" xr6:coauthVersionMax="47" xr10:uidLastSave="{00000000-0000-0000-0000-000000000000}"/>
  <bookViews>
    <workbookView xWindow="0" yWindow="500" windowWidth="25600" windowHeight="16080" xr2:uid="{BFEEB17B-80F1-7E40-90AA-C5F4D6AC1D48}"/>
  </bookViews>
  <sheets>
    <sheet name="Лист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5" i="1"/>
  <c r="G16" i="1"/>
  <c r="G15" i="1"/>
  <c r="E2" i="1"/>
  <c r="F2" i="1" s="1"/>
  <c r="H2" i="1"/>
  <c r="U2" i="1" s="1"/>
  <c r="F12" i="1"/>
  <c r="T2" i="1"/>
  <c r="S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X2" i="1" l="1"/>
  <c r="V2" i="1"/>
  <c r="O2" i="1"/>
  <c r="N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2" i="1"/>
  <c r="K2" i="1" s="1"/>
  <c r="G2" i="1" l="1"/>
</calcChain>
</file>

<file path=xl/sharedStrings.xml><?xml version="1.0" encoding="utf-8"?>
<sst xmlns="http://schemas.openxmlformats.org/spreadsheetml/2006/main" count="154" uniqueCount="152">
  <si>
    <t>Immun</t>
  </si>
  <si>
    <t>Sanit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</si>
  <si>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</si>
  <si>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</si>
  <si>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</si>
  <si>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</si>
  <si>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</si>
  <si>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</si>
  <si>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</si>
  <si>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</si>
  <si>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</si>
  <si>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</si>
  <si>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</si>
  <si>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</si>
  <si>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</si>
  <si>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</si>
  <si>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</si>
  <si>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</si>
  <si>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</si>
  <si>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</si>
  <si>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</si>
  <si>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</si>
  <si>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</si>
  <si>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</si>
  <si>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</si>
  <si>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</si>
  <si>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</si>
  <si>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</si>
  <si>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</si>
  <si>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</si>
  <si>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</si>
  <si>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</si>
  <si>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</si>
  <si>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Djibouti</t>
  </si>
  <si>
    <t>Dominican Republic</t>
  </si>
  <si>
    <t>Ecuador</t>
  </si>
  <si>
    <t>El Salvador</t>
  </si>
  <si>
    <t>Equatorial Guinea</t>
  </si>
  <si>
    <t>Estonia</t>
  </si>
  <si>
    <t>Ethiopia</t>
  </si>
  <si>
    <t>Fiji</t>
  </si>
  <si>
    <t>Gabon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</si>
  <si>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</si>
  <si>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</si>
  <si>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</si>
  <si>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</si>
  <si>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</si>
  <si>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</si>
  <si>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</si>
  <si>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</si>
  <si>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</si>
  <si>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</si>
  <si>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</si>
  <si>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</si>
  <si>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</si>
  <si>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</si>
  <si>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</si>
  <si>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</si>
  <si>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</si>
  <si>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</si>
  <si>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 Republic</t>
  </si>
  <si>
    <t>Lao PDR</t>
  </si>
  <si>
    <t>Latvia</t>
  </si>
  <si>
    <t>Lesotho</t>
  </si>
  <si>
    <t>Liberia</t>
  </si>
  <si>
    <t>Lithuania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</si>
  <si>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</si>
  <si>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</si>
  <si>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</si>
  <si>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</si>
  <si>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</si>
  <si>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</si>
  <si>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</si>
  <si>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</si>
  <si>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</si>
  <si>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</si>
  <si>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</si>
  <si>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</si>
  <si>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</si>
  <si>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</si>
  <si>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</si>
  <si>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</si>
  <si>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</si>
  <si>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</si>
  <si>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</si>
  <si>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</si>
  <si>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</si>
  <si>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</si>
  <si>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</si>
  <si>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</si>
  <si>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</si>
  <si>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</si>
  <si>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</si>
  <si>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</si>
  <si>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</si>
  <si>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</si>
  <si>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</si>
  <si>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</si>
  <si>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</si>
  <si>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</si>
  <si>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</si>
  <si>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</si>
  <si>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</si>
  <si>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</si>
  <si>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Solomon Islands</t>
  </si>
  <si>
    <t>South Africa</t>
  </si>
  <si>
    <t>South Sudan</t>
  </si>
  <si>
    <t>Sri Lanka</t>
  </si>
  <si>
    <t>St. Lucia</t>
  </si>
  <si>
    <t>Swaziland</t>
  </si>
  <si>
    <t>Sweden</t>
  </si>
  <si>
    <t>Syrian Arab Republic</t>
  </si>
  <si>
    <t>Tajikistan</t>
  </si>
  <si>
    <t>Tanzania</t>
  </si>
  <si>
    <t>Timor-Leste</t>
  </si>
  <si>
    <t>Togo</t>
  </si>
  <si>
    <t>Tonga</t>
  </si>
  <si>
    <t>Tunisia</t>
  </si>
  <si>
    <t>Turkey</t>
  </si>
  <si>
    <t>Uganda</t>
  </si>
  <si>
    <t>Ukraine</t>
  </si>
  <si>
    <t>United Arab Emirates</t>
  </si>
  <si>
    <t>Uruguay</t>
  </si>
  <si>
    <t>Vanuatu</t>
  </si>
  <si>
    <t>Vietnam</t>
  </si>
  <si>
    <t>Zambia</t>
  </si>
  <si>
    <t>Zimbabwe</t>
  </si>
  <si>
    <t>Иммунизация от основных заболеваний</t>
  </si>
  <si>
    <t>D Immun</t>
  </si>
  <si>
    <t>Станд откл</t>
  </si>
  <si>
    <t>Cреднее</t>
  </si>
  <si>
    <t>левая граница</t>
  </si>
  <si>
    <t>tкр</t>
  </si>
  <si>
    <t>cреднее</t>
  </si>
  <si>
    <t>правая граница</t>
  </si>
  <si>
    <t>a</t>
  </si>
  <si>
    <t>b</t>
  </si>
  <si>
    <t>Равном распр</t>
  </si>
  <si>
    <t>F0(xi)=(xi-a)/(b-a)</t>
  </si>
  <si>
    <t>i</t>
  </si>
  <si>
    <t>λ</t>
  </si>
  <si>
    <t>MAX</t>
  </si>
  <si>
    <t>D</t>
  </si>
  <si>
    <t>&gt; кр т</t>
  </si>
  <si>
    <t>Гипотеза о равномерном распр не принимается</t>
  </si>
  <si>
    <t>F0(xi)-(2i-1)/2n</t>
  </si>
  <si>
    <t>Xi-Yi</t>
  </si>
  <si>
    <t>Cрзнач</t>
  </si>
  <si>
    <t>Дисп</t>
  </si>
  <si>
    <t>Tкр</t>
  </si>
  <si>
    <t>Правая гарница</t>
  </si>
  <si>
    <t>Нет нуля в доверительном интервале, значит средние не равны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</si>
</sst>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mbria Math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/>
        <bgColor theme="4" tint="0.79998168889431442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4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2" fontId="1" fillId="2" borderId="2" xfId="0" applyNumberFormat="1" applyFont="1" applyFill="1" applyBorder="1"/>
    <xf numFmtId="2" fontId="1" fillId="3" borderId="2" xfId="0" applyNumberFormat="1" applyFont="1" applyFill="1" applyBorder="1"/>
    <xf numFmtId="0" fontId="2" fillId="4" borderId="0" xfId="0" applyFont="1" applyFill="1"/>
    <xf numFmtId="2" fontId="3" fillId="5" borderId="1" xfId="0" applyNumberFormat="1" applyFont="1" applyFill="1" applyBorder="1"/>
    <xf numFmtId="2" fontId="0" fillId="0" borderId="2" xfId="0" applyNumberFormat="1" applyBorder="1"/>
    <xf numFmtId="0" fontId="4" fillId="0" borderId="0" xfId="0" applyFont="1"/>
    <xf numFmtId="2" fontId="3" fillId="6" borderId="1" xfId="0" applyNumberFormat="1" applyFont="1" applyFill="1" applyBorder="1"/>
    <xf numFmtId="2" fontId="3" fillId="5" borderId="3" xfId="0" applyNumberFormat="1" applyFont="1" applyFill="1" applyBorder="1"/>
    <xf numFmtId="2" fontId="0" fillId="0" borderId="4" xfId="0" applyNumberFormat="1" applyBorder="1"/>
    <xf numFmtId="2" fontId="3" fillId="5" borderId="2" xfId="0" applyNumberFormat="1" applyFont="1" applyFill="1" applyBorder="1"/>
    <xf numFmtId="2" fontId="3" fillId="6" borderId="2" xfId="0" applyNumberFormat="1" applyFont="1" applyFill="1" applyBorder="1"/>
    <xf numFmtId="2" fontId="4" fillId="0" borderId="0" xfId="0" applyNumberFormat="1" applyFont="1"/>
    <xf numFmtId="0" fontId="4" fillId="0" borderId="5" xfId="0" applyFont="1" applyBorder="1"/>
    <xf numFmtId="0" fontId="1" fillId="2" borderId="2" xfId="0" applyFont="1" applyFill="1" applyBorder="1" applyAlignment="1">
      <alignment horizontal="center"/>
    </xf>
    <xf numFmtId="0" fontId="5" fillId="7" borderId="0" xfId="0" applyFont="1" applyFill="1"/>
    <xf numFmtId="0" fontId="4" fillId="7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00EE-35CD-4941-9133-E924176C6B3F}">
  <dimension ref="A1:X126"/>
  <sheetViews>
    <sheetView tabSelected="1" workbookViewId="0">
      <selection activeCell="I7" sqref="I7"/>
    </sheetView>
  </sheetViews>
  <sheetFormatPr baseColWidth="10" defaultColWidth="8.83203125" defaultRowHeight="15" x14ac:dyDescent="0.2"/>
  <cols>
    <col min="1" max="1" width="29.33203125" style="7" customWidth="1"/>
    <col min="2" max="2" width="13.6640625" style="7" customWidth="1"/>
    <col min="3" max="3" width="9" style="7" customWidth="1"/>
    <col min="4" max="4" width="9" style="7" bestFit="1" customWidth="1"/>
    <col min="5" max="5" width="8.83203125" style="7"/>
    <col min="6" max="6" width="10.6640625" style="7" customWidth="1"/>
    <col min="7" max="8" width="8.83203125" style="7"/>
    <col min="9" max="9" width="12.83203125" style="7" customWidth="1"/>
    <col min="10" max="10" width="8.83203125" style="7"/>
    <col min="11" max="11" width="14.5" style="7" customWidth="1"/>
    <col min="12" max="12" width="14.33203125" style="7" customWidth="1"/>
    <col min="13" max="13" width="8.83203125" style="7"/>
    <col min="14" max="14" width="11.1640625" style="7" customWidth="1"/>
    <col min="15" max="15" width="8.83203125" style="7"/>
    <col min="16" max="16" width="38.83203125" style="7" customWidth="1"/>
    <col min="17" max="19" width="8.83203125" style="7"/>
    <col min="20" max="20" width="10.1640625" style="7" customWidth="1"/>
    <col min="21" max="21" width="8.83203125" style="7"/>
    <col min="22" max="22" width="16" style="7" customWidth="1"/>
    <col min="23" max="23" width="8.83203125" style="7"/>
    <col min="24" max="24" width="17" style="7" customWidth="1"/>
    <col min="25" max="16384" width="8.83203125" style="7"/>
  </cols>
  <sheetData>
    <row r="1" spans="1:24" s="4" customFormat="1" x14ac:dyDescent="0.2">
      <c r="A1" s="1" t="s">
        <v>127</v>
      </c>
      <c r="B1" s="15" t="s">
        <v>139</v>
      </c>
      <c r="C1" s="3" t="s">
        <v>0</v>
      </c>
      <c r="D1" s="2" t="s">
        <v>1</v>
      </c>
      <c r="E1" s="4" t="s">
        <v>128</v>
      </c>
      <c r="F1" s="4" t="s">
        <v>129</v>
      </c>
      <c r="G1" s="4" t="s">
        <v>130</v>
      </c>
      <c r="H1" s="4" t="s">
        <v>132</v>
      </c>
      <c r="I1" s="4" t="s">
        <v>131</v>
      </c>
      <c r="J1" s="4" t="s">
        <v>133</v>
      </c>
      <c r="K1" s="4" t="s">
        <v>134</v>
      </c>
      <c r="L1" s="4" t="s">
        <v>145</v>
      </c>
      <c r="M1" s="4" t="s">
        <v>141</v>
      </c>
      <c r="N1" s="16" t="s">
        <v>142</v>
      </c>
      <c r="O1" s="16" t="s">
        <v>140</v>
      </c>
      <c r="P1" s="4" t="s">
        <v>143</v>
      </c>
      <c r="Q1" s="4" t="s">
        <v>146</v>
      </c>
      <c r="R1" s="4" t="s">
        <v>147</v>
      </c>
      <c r="S1" s="4" t="s">
        <v>148</v>
      </c>
      <c r="T1" s="4" t="s">
        <v>129</v>
      </c>
      <c r="U1" s="4" t="s">
        <v>149</v>
      </c>
      <c r="V1" s="4" t="s">
        <v>131</v>
      </c>
      <c r="X1" s="4" t="s">
        <v>150</v>
      </c>
    </row>
    <row r="2" spans="1:24" ht="16" x14ac:dyDescent="0.2">
      <c r="A2" s="5" t="s">
        <v>2</v>
      </c>
      <c r="B2" s="11">
        <v>1</v>
      </c>
      <c r="C2" s="6">
        <v>77.5</v>
      </c>
      <c r="D2" s="6">
        <v>31.9</v>
      </c>
      <c r="E2" s="7">
        <f>VAR(D2:D126)</f>
        <v>880.68580258064981</v>
      </c>
      <c r="F2" s="7">
        <f>SQRT(E2)</f>
        <v>29.676350897316365</v>
      </c>
      <c r="G2" s="13">
        <f>AVERAGE(C2:C126)</f>
        <v>85.382666666666651</v>
      </c>
      <c r="H2" s="7">
        <f>_xlfn.T.INV.2T(0.1, 124)</f>
        <v>1.6572349701508449</v>
      </c>
      <c r="I2" s="7">
        <f>G2-F2*H2/SQRT(125)</f>
        <v>80.983812339483777</v>
      </c>
      <c r="J2" s="13">
        <v>85.382666666666651</v>
      </c>
      <c r="K2" s="7">
        <f>I2+H2*G2/SQRT(124)</f>
        <v>93.690810321418013</v>
      </c>
      <c r="L2" s="7">
        <f>(C2-$G$5)/($G$6-$G$5)-(2*B2-1)/(125*2)</f>
        <v>0.77100000000000002</v>
      </c>
      <c r="M2" s="7">
        <f>MAX(L2:L126)</f>
        <v>0.96966666666666668</v>
      </c>
      <c r="N2" s="7">
        <f>M2+1/(2*125)</f>
        <v>0.97366666666666668</v>
      </c>
      <c r="O2" s="7">
        <f>N2*SQRT(125)</f>
        <v>10.885924270461476</v>
      </c>
      <c r="P2" s="7" t="s">
        <v>144</v>
      </c>
      <c r="Q2" s="13">
        <f>C2-D2</f>
        <v>45.6</v>
      </c>
      <c r="R2" s="13">
        <f>AVERAGE(Q2:Q126)</f>
        <v>20.09546666666666</v>
      </c>
      <c r="S2" s="7">
        <f>VAR(Q2:Q126)</f>
        <v>748.79376960573495</v>
      </c>
      <c r="T2" s="7">
        <f>SQRT(S2)</f>
        <v>27.364096360116388</v>
      </c>
      <c r="U2" s="7">
        <f>H2</f>
        <v>1.6572349701508449</v>
      </c>
      <c r="V2" s="7">
        <f>R2-T2*U2/SQRT(125)</f>
        <v>16.039352284556685</v>
      </c>
      <c r="X2" s="7">
        <f>R2+U2*T2/SQRT(125)</f>
        <v>24.151581048776634</v>
      </c>
    </row>
    <row r="3" spans="1:24" ht="16" x14ac:dyDescent="0.2">
      <c r="A3" s="8" t="s">
        <v>3</v>
      </c>
      <c r="B3" s="12">
        <v>2</v>
      </c>
      <c r="C3" s="6">
        <v>98.166666666666671</v>
      </c>
      <c r="D3" s="6">
        <v>93.2</v>
      </c>
      <c r="L3" s="7">
        <f t="shared" ref="L3:L66" si="0">(C3-$G$5)/($G$6-$G$5)-(2*B3-1)/(125*2)</f>
        <v>0.96966666666666668</v>
      </c>
      <c r="Q3" s="13">
        <f t="shared" ref="Q3:Q66" si="1">C3-D3</f>
        <v>4.9666666666666686</v>
      </c>
    </row>
    <row r="4" spans="1:24" ht="16" x14ac:dyDescent="0.2">
      <c r="A4" s="5" t="s">
        <v>4</v>
      </c>
      <c r="B4" s="11">
        <v>3</v>
      </c>
      <c r="C4" s="6">
        <v>95.666666666666671</v>
      </c>
      <c r="D4" s="6">
        <v>87.6</v>
      </c>
      <c r="F4" s="17" t="s">
        <v>137</v>
      </c>
      <c r="G4" s="17"/>
      <c r="L4" s="7">
        <f t="shared" si="0"/>
        <v>0.93666666666666665</v>
      </c>
      <c r="Q4" s="13">
        <f t="shared" si="1"/>
        <v>8.0666666666666771</v>
      </c>
      <c r="V4" s="19" t="s">
        <v>151</v>
      </c>
      <c r="W4" s="19"/>
      <c r="X4" s="19"/>
    </row>
    <row r="5" spans="1:24" ht="16" x14ac:dyDescent="0.2">
      <c r="A5" s="8" t="s">
        <v>5</v>
      </c>
      <c r="B5" s="12">
        <v>4</v>
      </c>
      <c r="C5" s="6">
        <v>66</v>
      </c>
      <c r="D5" s="6">
        <v>51.6</v>
      </c>
      <c r="F5" s="14" t="s">
        <v>135</v>
      </c>
      <c r="G5" s="14">
        <v>0</v>
      </c>
      <c r="L5" s="7">
        <f t="shared" si="0"/>
        <v>0.63200000000000001</v>
      </c>
      <c r="Q5" s="13">
        <f t="shared" si="1"/>
        <v>14.399999999999999</v>
      </c>
      <c r="V5" s="19"/>
      <c r="W5" s="19"/>
      <c r="X5" s="19"/>
    </row>
    <row r="6" spans="1:24" ht="16" x14ac:dyDescent="0.2">
      <c r="A6" s="8" t="s">
        <v>6</v>
      </c>
      <c r="B6" s="11">
        <v>5</v>
      </c>
      <c r="C6" s="6">
        <v>93.833333333333329</v>
      </c>
      <c r="D6" s="6">
        <v>96.4</v>
      </c>
      <c r="F6" s="14" t="s">
        <v>136</v>
      </c>
      <c r="G6" s="14">
        <v>100</v>
      </c>
      <c r="L6" s="7">
        <f t="shared" si="0"/>
        <v>0.90233333333333321</v>
      </c>
      <c r="Q6" s="13">
        <f t="shared" si="1"/>
        <v>-2.5666666666666771</v>
      </c>
      <c r="V6" s="19"/>
      <c r="W6" s="19"/>
      <c r="X6" s="19"/>
    </row>
    <row r="7" spans="1:24" ht="16" x14ac:dyDescent="0.2">
      <c r="A7" s="5" t="s">
        <v>7</v>
      </c>
      <c r="B7" s="12">
        <v>6</v>
      </c>
      <c r="C7" s="6">
        <v>95.666666666666671</v>
      </c>
      <c r="D7" s="6">
        <v>89.5</v>
      </c>
      <c r="F7" s="18" t="s">
        <v>138</v>
      </c>
      <c r="G7" s="18"/>
      <c r="L7" s="7">
        <f t="shared" si="0"/>
        <v>0.91266666666666663</v>
      </c>
      <c r="Q7" s="13">
        <f t="shared" si="1"/>
        <v>6.1666666666666714</v>
      </c>
      <c r="V7" s="19"/>
      <c r="W7" s="19"/>
      <c r="X7" s="19"/>
    </row>
    <row r="8" spans="1:24" ht="16" x14ac:dyDescent="0.2">
      <c r="A8" s="5" t="s">
        <v>8</v>
      </c>
      <c r="B8" s="11">
        <v>7</v>
      </c>
      <c r="C8" s="6">
        <v>97</v>
      </c>
      <c r="D8" s="6">
        <v>89.3</v>
      </c>
      <c r="F8" s="18"/>
      <c r="G8" s="18"/>
      <c r="L8" s="7">
        <f t="shared" si="0"/>
        <v>0.91799999999999993</v>
      </c>
      <c r="Q8" s="13">
        <f t="shared" si="1"/>
        <v>7.7000000000000028</v>
      </c>
    </row>
    <row r="9" spans="1:24" ht="16" x14ac:dyDescent="0.2">
      <c r="A9" s="8" t="s">
        <v>9</v>
      </c>
      <c r="B9" s="12">
        <v>8</v>
      </c>
      <c r="C9" s="6">
        <v>93.666666666666671</v>
      </c>
      <c r="D9" s="6">
        <v>60.6</v>
      </c>
      <c r="L9" s="7">
        <f t="shared" si="0"/>
        <v>0.87666666666666671</v>
      </c>
      <c r="Q9" s="13">
        <f t="shared" si="1"/>
        <v>33.06666666666667</v>
      </c>
    </row>
    <row r="10" spans="1:24" ht="16" x14ac:dyDescent="0.2">
      <c r="A10" s="8" t="s">
        <v>10</v>
      </c>
      <c r="B10" s="11">
        <v>9</v>
      </c>
      <c r="C10" s="6">
        <v>85.5</v>
      </c>
      <c r="D10" s="6">
        <v>94.3</v>
      </c>
      <c r="L10" s="7">
        <f t="shared" si="0"/>
        <v>0.78699999999999992</v>
      </c>
      <c r="Q10" s="13">
        <f t="shared" si="1"/>
        <v>-8.7999999999999972</v>
      </c>
    </row>
    <row r="11" spans="1:24" ht="16" x14ac:dyDescent="0.2">
      <c r="A11" s="8" t="s">
        <v>11</v>
      </c>
      <c r="B11" s="12">
        <v>10</v>
      </c>
      <c r="C11" s="6">
        <v>95</v>
      </c>
      <c r="D11" s="6">
        <v>90.5</v>
      </c>
      <c r="L11" s="7">
        <f t="shared" si="0"/>
        <v>0.874</v>
      </c>
      <c r="Q11" s="13">
        <f t="shared" si="1"/>
        <v>4.5</v>
      </c>
    </row>
    <row r="12" spans="1:24" ht="16" x14ac:dyDescent="0.2">
      <c r="A12" s="5" t="s">
        <v>12</v>
      </c>
      <c r="B12" s="11">
        <v>11</v>
      </c>
      <c r="C12" s="6">
        <v>80</v>
      </c>
      <c r="D12" s="6">
        <v>19.7</v>
      </c>
      <c r="F12" s="13">
        <f>AVERAGE(D:D)</f>
        <v>65.287199999999984</v>
      </c>
      <c r="L12" s="7">
        <f t="shared" si="0"/>
        <v>0.71600000000000008</v>
      </c>
      <c r="Q12" s="13">
        <f t="shared" si="1"/>
        <v>60.3</v>
      </c>
    </row>
    <row r="13" spans="1:24" ht="16" x14ac:dyDescent="0.2">
      <c r="A13" s="5" t="s">
        <v>13</v>
      </c>
      <c r="B13" s="12">
        <v>12</v>
      </c>
      <c r="C13" s="6">
        <v>98.5</v>
      </c>
      <c r="D13" s="6">
        <v>50.4</v>
      </c>
      <c r="L13" s="7">
        <f t="shared" si="0"/>
        <v>0.89300000000000002</v>
      </c>
      <c r="Q13" s="13">
        <f t="shared" si="1"/>
        <v>48.1</v>
      </c>
    </row>
    <row r="14" spans="1:24" ht="16" x14ac:dyDescent="0.2">
      <c r="A14" s="8" t="s">
        <v>14</v>
      </c>
      <c r="B14" s="11">
        <v>13</v>
      </c>
      <c r="C14" s="6">
        <v>99</v>
      </c>
      <c r="D14" s="6">
        <v>50.3</v>
      </c>
      <c r="L14" s="7">
        <f t="shared" si="0"/>
        <v>0.89</v>
      </c>
      <c r="Q14" s="13">
        <f t="shared" si="1"/>
        <v>48.7</v>
      </c>
    </row>
    <row r="15" spans="1:24" ht="16" x14ac:dyDescent="0.2">
      <c r="A15" s="5" t="s">
        <v>15</v>
      </c>
      <c r="B15" s="12">
        <v>14</v>
      </c>
      <c r="C15" s="6">
        <v>82.333333333333329</v>
      </c>
      <c r="D15" s="6">
        <v>94.8</v>
      </c>
      <c r="G15" s="7">
        <f>CHIINV(0.95,124)</f>
        <v>99.282631605993288</v>
      </c>
      <c r="L15" s="7">
        <f t="shared" si="0"/>
        <v>0.71533333333333327</v>
      </c>
      <c r="Q15" s="13">
        <f t="shared" si="1"/>
        <v>-12.466666666666669</v>
      </c>
    </row>
    <row r="16" spans="1:24" ht="16" x14ac:dyDescent="0.2">
      <c r="A16" s="8" t="s">
        <v>16</v>
      </c>
      <c r="B16" s="11">
        <v>15</v>
      </c>
      <c r="C16" s="6">
        <v>96</v>
      </c>
      <c r="D16" s="6">
        <v>63.4</v>
      </c>
      <c r="G16" s="7">
        <f>CHIINV(0.05,124)</f>
        <v>150.98943001550484</v>
      </c>
      <c r="L16" s="7">
        <f t="shared" si="0"/>
        <v>0.84399999999999997</v>
      </c>
      <c r="Q16" s="13">
        <f t="shared" si="1"/>
        <v>32.6</v>
      </c>
    </row>
    <row r="17" spans="1:17" ht="16" x14ac:dyDescent="0.2">
      <c r="A17" s="5" t="s">
        <v>17</v>
      </c>
      <c r="B17" s="12">
        <v>16</v>
      </c>
      <c r="C17" s="6">
        <v>97.333333333333329</v>
      </c>
      <c r="D17" s="6">
        <v>82.8</v>
      </c>
      <c r="L17" s="7">
        <f t="shared" si="0"/>
        <v>0.84933333333333327</v>
      </c>
      <c r="Q17" s="13">
        <f t="shared" si="1"/>
        <v>14.533333333333331</v>
      </c>
    </row>
    <row r="18" spans="1:17" ht="16" x14ac:dyDescent="0.2">
      <c r="A18" s="8" t="s">
        <v>18</v>
      </c>
      <c r="B18" s="11">
        <v>17</v>
      </c>
      <c r="C18" s="6">
        <v>91.5</v>
      </c>
      <c r="D18" s="6">
        <v>86</v>
      </c>
      <c r="L18" s="7">
        <f t="shared" si="0"/>
        <v>0.78300000000000003</v>
      </c>
      <c r="Q18" s="13">
        <f t="shared" si="1"/>
        <v>5.5</v>
      </c>
    </row>
    <row r="19" spans="1:17" ht="16" x14ac:dyDescent="0.2">
      <c r="A19" s="5" t="s">
        <v>19</v>
      </c>
      <c r="B19" s="12">
        <v>18</v>
      </c>
      <c r="C19" s="6">
        <v>91.666666666666671</v>
      </c>
      <c r="D19" s="6">
        <v>19.7</v>
      </c>
      <c r="L19" s="7">
        <f t="shared" si="0"/>
        <v>0.77666666666666673</v>
      </c>
      <c r="Q19" s="13">
        <f t="shared" si="1"/>
        <v>71.966666666666669</v>
      </c>
    </row>
    <row r="20" spans="1:17" ht="16" x14ac:dyDescent="0.2">
      <c r="A20" s="8" t="s">
        <v>20</v>
      </c>
      <c r="B20" s="11">
        <v>19</v>
      </c>
      <c r="C20" s="6">
        <v>93.666666666666671</v>
      </c>
      <c r="D20" s="6">
        <v>48</v>
      </c>
      <c r="L20" s="7">
        <f t="shared" si="0"/>
        <v>0.78866666666666674</v>
      </c>
      <c r="Q20" s="13">
        <f t="shared" si="1"/>
        <v>45.666666666666671</v>
      </c>
    </row>
    <row r="21" spans="1:17" ht="16" x14ac:dyDescent="0.2">
      <c r="A21" s="5" t="s">
        <v>21</v>
      </c>
      <c r="B21" s="12">
        <v>20</v>
      </c>
      <c r="C21" s="6">
        <v>93</v>
      </c>
      <c r="D21" s="6">
        <v>72.2</v>
      </c>
      <c r="L21" s="7">
        <f t="shared" si="0"/>
        <v>0.77400000000000002</v>
      </c>
      <c r="Q21" s="13">
        <f t="shared" si="1"/>
        <v>20.799999999999997</v>
      </c>
    </row>
    <row r="22" spans="1:17" ht="16" x14ac:dyDescent="0.2">
      <c r="A22" s="8" t="s">
        <v>22</v>
      </c>
      <c r="B22" s="11">
        <v>21</v>
      </c>
      <c r="C22" s="6">
        <v>87.5</v>
      </c>
      <c r="D22" s="6">
        <v>42.4</v>
      </c>
      <c r="L22" s="7">
        <f t="shared" si="0"/>
        <v>0.71099999999999997</v>
      </c>
      <c r="Q22" s="13">
        <f t="shared" si="1"/>
        <v>45.1</v>
      </c>
    </row>
    <row r="23" spans="1:17" ht="16" x14ac:dyDescent="0.2">
      <c r="A23" s="5" t="s">
        <v>23</v>
      </c>
      <c r="B23" s="12">
        <v>22</v>
      </c>
      <c r="C23" s="6">
        <v>81.333333333333329</v>
      </c>
      <c r="D23" s="6">
        <v>45.8</v>
      </c>
      <c r="L23" s="7">
        <f t="shared" si="0"/>
        <v>0.64133333333333331</v>
      </c>
      <c r="Q23" s="13">
        <f t="shared" si="1"/>
        <v>35.533333333333331</v>
      </c>
    </row>
    <row r="24" spans="1:17" ht="16" x14ac:dyDescent="0.2">
      <c r="A24" s="8" t="s">
        <v>24</v>
      </c>
      <c r="B24" s="11">
        <v>23</v>
      </c>
      <c r="C24" s="6">
        <v>51.833333333333336</v>
      </c>
      <c r="D24" s="6">
        <v>21.8</v>
      </c>
      <c r="L24" s="7">
        <f t="shared" si="0"/>
        <v>0.33833333333333332</v>
      </c>
      <c r="Q24" s="13">
        <f t="shared" si="1"/>
        <v>30.033333333333335</v>
      </c>
    </row>
    <row r="25" spans="1:17" ht="16" x14ac:dyDescent="0.2">
      <c r="A25" s="5" t="s">
        <v>25</v>
      </c>
      <c r="B25" s="12">
        <v>24</v>
      </c>
      <c r="C25" s="6">
        <v>59.833333333333336</v>
      </c>
      <c r="D25" s="6">
        <v>12.1</v>
      </c>
      <c r="F25" s="13">
        <f>AVERAGE(C:C)</f>
        <v>85.382666666666651</v>
      </c>
      <c r="L25" s="7">
        <f t="shared" si="0"/>
        <v>0.41033333333333338</v>
      </c>
      <c r="Q25" s="13">
        <f t="shared" si="1"/>
        <v>47.733333333333334</v>
      </c>
    </row>
    <row r="26" spans="1:17" ht="16" x14ac:dyDescent="0.2">
      <c r="A26" s="5" t="s">
        <v>26</v>
      </c>
      <c r="B26" s="11">
        <v>25</v>
      </c>
      <c r="C26" s="6">
        <v>95.833333333333329</v>
      </c>
      <c r="D26" s="6">
        <v>99.1</v>
      </c>
      <c r="F26" s="13">
        <f>AVERAGE(D:D)</f>
        <v>65.287199999999984</v>
      </c>
      <c r="L26" s="7">
        <f t="shared" si="0"/>
        <v>0.76233333333333331</v>
      </c>
      <c r="Q26" s="13">
        <f t="shared" si="1"/>
        <v>-3.2666666666666657</v>
      </c>
    </row>
    <row r="27" spans="1:17" ht="16" x14ac:dyDescent="0.2">
      <c r="A27" s="5" t="s">
        <v>27</v>
      </c>
      <c r="B27" s="12">
        <v>26</v>
      </c>
      <c r="C27" s="6">
        <v>91.333333333333329</v>
      </c>
      <c r="D27" s="6">
        <v>81.099999999999994</v>
      </c>
      <c r="L27" s="7">
        <f t="shared" si="0"/>
        <v>0.70933333333333337</v>
      </c>
      <c r="Q27" s="13">
        <f t="shared" si="1"/>
        <v>10.233333333333334</v>
      </c>
    </row>
    <row r="28" spans="1:17" ht="16" x14ac:dyDescent="0.2">
      <c r="A28" s="8" t="s">
        <v>28</v>
      </c>
      <c r="B28" s="11">
        <v>27</v>
      </c>
      <c r="C28" s="6">
        <v>79.166666666666671</v>
      </c>
      <c r="D28" s="6">
        <v>35.799999999999997</v>
      </c>
      <c r="L28" s="7">
        <f t="shared" si="0"/>
        <v>0.57966666666666677</v>
      </c>
      <c r="Q28" s="13">
        <f t="shared" si="1"/>
        <v>43.366666666666674</v>
      </c>
    </row>
    <row r="29" spans="1:17" ht="16" x14ac:dyDescent="0.2">
      <c r="A29" s="5" t="s">
        <v>29</v>
      </c>
      <c r="B29" s="12">
        <v>28</v>
      </c>
      <c r="C29" s="6">
        <v>90.666666666666671</v>
      </c>
      <c r="D29" s="6">
        <v>94.5</v>
      </c>
      <c r="L29" s="7">
        <f t="shared" si="0"/>
        <v>0.68666666666666676</v>
      </c>
      <c r="Q29" s="13">
        <f t="shared" si="1"/>
        <v>-3.8333333333333286</v>
      </c>
    </row>
    <row r="30" spans="1:17" ht="16" x14ac:dyDescent="0.2">
      <c r="A30" s="8" t="s">
        <v>30</v>
      </c>
      <c r="B30" s="11">
        <v>29</v>
      </c>
      <c r="C30" s="6">
        <v>80.166666666666671</v>
      </c>
      <c r="D30" s="6">
        <v>22.5</v>
      </c>
      <c r="L30" s="7">
        <f t="shared" si="0"/>
        <v>0.57366666666666677</v>
      </c>
      <c r="Q30" s="13">
        <f t="shared" si="1"/>
        <v>57.666666666666671</v>
      </c>
    </row>
    <row r="31" spans="1:17" ht="16" x14ac:dyDescent="0.2">
      <c r="A31" s="5" t="s">
        <v>31</v>
      </c>
      <c r="B31" s="12">
        <v>30</v>
      </c>
      <c r="C31" s="6">
        <v>94.5</v>
      </c>
      <c r="D31" s="6">
        <v>97</v>
      </c>
      <c r="L31" s="7">
        <f t="shared" si="0"/>
        <v>0.70899999999999996</v>
      </c>
      <c r="Q31" s="13">
        <f t="shared" si="1"/>
        <v>-2.5</v>
      </c>
    </row>
    <row r="32" spans="1:17" ht="16" x14ac:dyDescent="0.2">
      <c r="A32" s="8" t="s">
        <v>32</v>
      </c>
      <c r="B32" s="11">
        <v>31</v>
      </c>
      <c r="C32" s="6">
        <v>98</v>
      </c>
      <c r="D32" s="6">
        <v>93.2</v>
      </c>
      <c r="L32" s="7">
        <f t="shared" si="0"/>
        <v>0.73599999999999999</v>
      </c>
      <c r="Q32" s="13">
        <f t="shared" si="1"/>
        <v>4.7999999999999972</v>
      </c>
    </row>
    <row r="33" spans="1:17" ht="16" x14ac:dyDescent="0.2">
      <c r="A33" s="5" t="s">
        <v>33</v>
      </c>
      <c r="B33" s="12">
        <v>32</v>
      </c>
      <c r="C33" s="6">
        <v>83.666666666666671</v>
      </c>
      <c r="D33" s="6">
        <v>47.4</v>
      </c>
      <c r="L33" s="7">
        <f t="shared" si="0"/>
        <v>0.58466666666666667</v>
      </c>
      <c r="Q33" s="13">
        <f t="shared" si="1"/>
        <v>36.266666666666673</v>
      </c>
    </row>
    <row r="34" spans="1:17" ht="16" x14ac:dyDescent="0.2">
      <c r="A34" s="5" t="s">
        <v>34</v>
      </c>
      <c r="B34" s="11">
        <v>33</v>
      </c>
      <c r="C34" s="6">
        <v>86.333333333333329</v>
      </c>
      <c r="D34" s="6">
        <v>84</v>
      </c>
      <c r="L34" s="7">
        <f t="shared" si="0"/>
        <v>0.60333333333333328</v>
      </c>
      <c r="Q34" s="13">
        <f t="shared" si="1"/>
        <v>2.3333333333333286</v>
      </c>
    </row>
    <row r="35" spans="1:17" ht="16" x14ac:dyDescent="0.2">
      <c r="A35" s="8" t="s">
        <v>35</v>
      </c>
      <c r="B35" s="12">
        <v>34</v>
      </c>
      <c r="C35" s="6">
        <v>81.666666666666671</v>
      </c>
      <c r="D35" s="6">
        <v>84.7</v>
      </c>
      <c r="L35" s="7">
        <f t="shared" si="0"/>
        <v>0.54866666666666675</v>
      </c>
      <c r="Q35" s="13">
        <f t="shared" si="1"/>
        <v>-3.0333333333333314</v>
      </c>
    </row>
    <row r="36" spans="1:17" ht="16" x14ac:dyDescent="0.2">
      <c r="A36" s="8" t="s">
        <v>36</v>
      </c>
      <c r="B36" s="11">
        <v>35</v>
      </c>
      <c r="C36" s="6">
        <v>92.666666666666671</v>
      </c>
      <c r="D36" s="6">
        <v>75</v>
      </c>
      <c r="L36" s="7">
        <f t="shared" si="0"/>
        <v>0.65066666666666673</v>
      </c>
      <c r="Q36" s="13">
        <f t="shared" si="1"/>
        <v>17.666666666666671</v>
      </c>
    </row>
    <row r="37" spans="1:17" ht="16" x14ac:dyDescent="0.2">
      <c r="A37" s="5" t="s">
        <v>37</v>
      </c>
      <c r="B37" s="12">
        <v>36</v>
      </c>
      <c r="C37" s="6">
        <v>23.333333333333332</v>
      </c>
      <c r="D37" s="6">
        <v>74.5</v>
      </c>
      <c r="L37" s="7">
        <f t="shared" si="0"/>
        <v>-5.0666666666666665E-2</v>
      </c>
      <c r="Q37" s="13">
        <f t="shared" si="1"/>
        <v>-51.166666666666671</v>
      </c>
    </row>
    <row r="38" spans="1:17" ht="16" x14ac:dyDescent="0.2">
      <c r="A38" s="5" t="s">
        <v>38</v>
      </c>
      <c r="B38" s="11">
        <v>37</v>
      </c>
      <c r="C38" s="6">
        <v>93</v>
      </c>
      <c r="D38" s="6">
        <v>97.2</v>
      </c>
      <c r="L38" s="7">
        <f t="shared" si="0"/>
        <v>0.63800000000000012</v>
      </c>
      <c r="Q38" s="13">
        <f t="shared" si="1"/>
        <v>-4.2000000000000028</v>
      </c>
    </row>
    <row r="39" spans="1:17" ht="16" x14ac:dyDescent="0.2">
      <c r="A39" s="8" t="s">
        <v>39</v>
      </c>
      <c r="B39" s="12">
        <v>38</v>
      </c>
      <c r="C39" s="6">
        <v>82.666666666666671</v>
      </c>
      <c r="D39" s="6">
        <v>28</v>
      </c>
      <c r="L39" s="7">
        <f t="shared" si="0"/>
        <v>0.52666666666666662</v>
      </c>
      <c r="Q39" s="13">
        <f t="shared" si="1"/>
        <v>54.666666666666671</v>
      </c>
    </row>
    <row r="40" spans="1:17" ht="16" x14ac:dyDescent="0.2">
      <c r="A40" s="8" t="s">
        <v>40</v>
      </c>
      <c r="B40" s="11">
        <v>39</v>
      </c>
      <c r="C40" s="6">
        <v>98.166666666666671</v>
      </c>
      <c r="D40" s="6">
        <v>91.1</v>
      </c>
      <c r="L40" s="7">
        <f t="shared" si="0"/>
        <v>0.67366666666666664</v>
      </c>
      <c r="Q40" s="13">
        <f t="shared" si="1"/>
        <v>7.0666666666666771</v>
      </c>
    </row>
    <row r="41" spans="1:17" ht="16" x14ac:dyDescent="0.2">
      <c r="A41" s="8" t="s">
        <v>41</v>
      </c>
      <c r="B41" s="12">
        <v>40</v>
      </c>
      <c r="C41" s="6">
        <v>80.833333333333329</v>
      </c>
      <c r="D41" s="6">
        <v>41.9</v>
      </c>
      <c r="L41" s="7">
        <f t="shared" si="0"/>
        <v>0.49233333333333323</v>
      </c>
      <c r="Q41" s="13">
        <f t="shared" si="1"/>
        <v>38.93333333333333</v>
      </c>
    </row>
    <row r="42" spans="1:17" ht="16" x14ac:dyDescent="0.2">
      <c r="A42" s="8" t="s">
        <v>42</v>
      </c>
      <c r="B42" s="11">
        <v>41</v>
      </c>
      <c r="C42" s="6">
        <v>93</v>
      </c>
      <c r="D42" s="6">
        <v>86.3</v>
      </c>
      <c r="L42" s="7">
        <f t="shared" si="0"/>
        <v>0.60600000000000009</v>
      </c>
      <c r="Q42" s="13">
        <f t="shared" si="1"/>
        <v>6.7000000000000028</v>
      </c>
    </row>
    <row r="43" spans="1:17" ht="16" x14ac:dyDescent="0.2">
      <c r="A43" s="8" t="s">
        <v>43</v>
      </c>
      <c r="B43" s="12">
        <v>42</v>
      </c>
      <c r="C43" s="6">
        <v>89.666666666666671</v>
      </c>
      <c r="D43" s="6">
        <v>14.9</v>
      </c>
      <c r="L43" s="7">
        <f t="shared" si="0"/>
        <v>0.56466666666666665</v>
      </c>
      <c r="Q43" s="13">
        <f t="shared" si="1"/>
        <v>74.766666666666666</v>
      </c>
    </row>
    <row r="44" spans="1:17" ht="16" x14ac:dyDescent="0.2">
      <c r="A44" s="8" t="s">
        <v>44</v>
      </c>
      <c r="B44" s="11">
        <v>43</v>
      </c>
      <c r="C44" s="6">
        <v>83.333333333333329</v>
      </c>
      <c r="D44" s="6">
        <v>63.9</v>
      </c>
      <c r="L44" s="7">
        <f t="shared" si="0"/>
        <v>0.49333333333333323</v>
      </c>
      <c r="Q44" s="13">
        <f t="shared" si="1"/>
        <v>19.43333333333333</v>
      </c>
    </row>
    <row r="45" spans="1:17" ht="16" x14ac:dyDescent="0.2">
      <c r="A45" s="5" t="s">
        <v>45</v>
      </c>
      <c r="B45" s="12">
        <v>44</v>
      </c>
      <c r="C45" s="6">
        <v>53.166666666666664</v>
      </c>
      <c r="D45" s="6">
        <v>20.100000000000001</v>
      </c>
      <c r="L45" s="7">
        <f t="shared" si="0"/>
        <v>0.18366666666666664</v>
      </c>
      <c r="Q45" s="13">
        <f t="shared" si="1"/>
        <v>33.066666666666663</v>
      </c>
    </row>
    <row r="46" spans="1:17" ht="16" x14ac:dyDescent="0.2">
      <c r="A46" s="8" t="s">
        <v>46</v>
      </c>
      <c r="B46" s="11">
        <v>45</v>
      </c>
      <c r="C46" s="6">
        <v>80.166666666666671</v>
      </c>
      <c r="D46" s="6">
        <v>20.8</v>
      </c>
      <c r="L46" s="7">
        <f t="shared" si="0"/>
        <v>0.44566666666666677</v>
      </c>
      <c r="Q46" s="13">
        <f t="shared" si="1"/>
        <v>59.366666666666674</v>
      </c>
    </row>
    <row r="47" spans="1:17" ht="16" x14ac:dyDescent="0.2">
      <c r="A47" s="5" t="s">
        <v>47</v>
      </c>
      <c r="B47" s="12">
        <v>46</v>
      </c>
      <c r="C47" s="6">
        <v>95.833333333333329</v>
      </c>
      <c r="D47" s="6">
        <v>83.7</v>
      </c>
      <c r="L47" s="7">
        <f t="shared" si="0"/>
        <v>0.59433333333333327</v>
      </c>
      <c r="Q47" s="13">
        <f t="shared" si="1"/>
        <v>12.133333333333326</v>
      </c>
    </row>
    <row r="48" spans="1:17" ht="16" x14ac:dyDescent="0.2">
      <c r="A48" s="8" t="s">
        <v>48</v>
      </c>
      <c r="B48" s="11">
        <v>47</v>
      </c>
      <c r="C48" s="6">
        <v>61.666666666666664</v>
      </c>
      <c r="D48" s="6">
        <v>27.6</v>
      </c>
      <c r="L48" s="7">
        <f t="shared" si="0"/>
        <v>0.2446666666666667</v>
      </c>
      <c r="Q48" s="13">
        <f t="shared" si="1"/>
        <v>34.066666666666663</v>
      </c>
    </row>
    <row r="49" spans="1:17" ht="16" x14ac:dyDescent="0.2">
      <c r="A49" s="5" t="s">
        <v>49</v>
      </c>
      <c r="B49" s="12">
        <v>48</v>
      </c>
      <c r="C49" s="6">
        <v>85.833333333333329</v>
      </c>
      <c r="D49" s="6">
        <v>82.6</v>
      </c>
      <c r="L49" s="7">
        <f t="shared" si="0"/>
        <v>0.47833333333333328</v>
      </c>
      <c r="Q49" s="13">
        <f t="shared" si="1"/>
        <v>3.2333333333333343</v>
      </c>
    </row>
    <row r="50" spans="1:17" ht="16" x14ac:dyDescent="0.2">
      <c r="A50" s="5" t="s">
        <v>50</v>
      </c>
      <c r="B50" s="11">
        <v>49</v>
      </c>
      <c r="C50" s="6">
        <v>79.833333333333329</v>
      </c>
      <c r="D50" s="6">
        <v>39.6</v>
      </c>
      <c r="L50" s="7">
        <f t="shared" si="0"/>
        <v>0.41033333333333333</v>
      </c>
      <c r="Q50" s="13">
        <f t="shared" si="1"/>
        <v>40.233333333333327</v>
      </c>
    </row>
    <row r="51" spans="1:17" ht="16" x14ac:dyDescent="0.2">
      <c r="A51" s="8" t="s">
        <v>51</v>
      </c>
      <c r="B51" s="12">
        <v>50</v>
      </c>
      <c r="C51" s="6">
        <v>78.5</v>
      </c>
      <c r="D51" s="6">
        <v>60.8</v>
      </c>
      <c r="L51" s="7">
        <f t="shared" si="0"/>
        <v>0.38900000000000001</v>
      </c>
      <c r="Q51" s="13">
        <f t="shared" si="1"/>
        <v>17.700000000000003</v>
      </c>
    </row>
    <row r="52" spans="1:17" ht="16" x14ac:dyDescent="0.2">
      <c r="A52" s="8" t="s">
        <v>52</v>
      </c>
      <c r="B52" s="11">
        <v>51</v>
      </c>
      <c r="C52" s="6">
        <v>64.5</v>
      </c>
      <c r="D52" s="6">
        <v>85.6</v>
      </c>
      <c r="L52" s="7">
        <f t="shared" si="0"/>
        <v>0.24099999999999999</v>
      </c>
      <c r="Q52" s="13">
        <f t="shared" si="1"/>
        <v>-21.099999999999994</v>
      </c>
    </row>
    <row r="53" spans="1:17" ht="16" x14ac:dyDescent="0.2">
      <c r="A53" s="5" t="s">
        <v>53</v>
      </c>
      <c r="B53" s="12">
        <v>52</v>
      </c>
      <c r="C53" s="6">
        <v>91.666666666666671</v>
      </c>
      <c r="D53" s="6">
        <v>90.5</v>
      </c>
      <c r="L53" s="7">
        <f t="shared" si="0"/>
        <v>0.50466666666666682</v>
      </c>
      <c r="Q53" s="13">
        <f t="shared" si="1"/>
        <v>1.1666666666666714</v>
      </c>
    </row>
    <row r="54" spans="1:17" ht="16" x14ac:dyDescent="0.2">
      <c r="A54" s="5" t="s">
        <v>54</v>
      </c>
      <c r="B54" s="11">
        <v>53</v>
      </c>
      <c r="C54" s="6">
        <v>92.333333333333329</v>
      </c>
      <c r="D54" s="6">
        <v>81.8</v>
      </c>
      <c r="L54" s="7">
        <f t="shared" si="0"/>
        <v>0.50333333333333341</v>
      </c>
      <c r="Q54" s="13">
        <f t="shared" si="1"/>
        <v>10.533333333333331</v>
      </c>
    </row>
    <row r="55" spans="1:17" ht="16" x14ac:dyDescent="0.2">
      <c r="A55" s="5" t="s">
        <v>55</v>
      </c>
      <c r="B55" s="12">
        <v>54</v>
      </c>
      <c r="C55" s="6">
        <v>98</v>
      </c>
      <c r="D55" s="6">
        <v>98.6</v>
      </c>
      <c r="L55" s="7">
        <f t="shared" si="0"/>
        <v>0.55200000000000005</v>
      </c>
      <c r="Q55" s="13">
        <f t="shared" si="1"/>
        <v>-0.59999999999999432</v>
      </c>
    </row>
    <row r="56" spans="1:17" ht="16" x14ac:dyDescent="0.2">
      <c r="A56" s="8" t="s">
        <v>56</v>
      </c>
      <c r="B56" s="11">
        <v>55</v>
      </c>
      <c r="C56" s="6">
        <v>97.666666666666671</v>
      </c>
      <c r="D56" s="6">
        <v>97.5</v>
      </c>
      <c r="L56" s="7">
        <f t="shared" si="0"/>
        <v>0.54066666666666663</v>
      </c>
      <c r="Q56" s="13">
        <f t="shared" si="1"/>
        <v>0.1666666666666714</v>
      </c>
    </row>
    <row r="57" spans="1:17" ht="16" x14ac:dyDescent="0.2">
      <c r="A57" s="5" t="s">
        <v>57</v>
      </c>
      <c r="B57" s="12">
        <v>56</v>
      </c>
      <c r="C57" s="6">
        <v>85.333333333333329</v>
      </c>
      <c r="D57" s="6">
        <v>30.1</v>
      </c>
      <c r="L57" s="7">
        <f t="shared" si="0"/>
        <v>0.40933333333333327</v>
      </c>
      <c r="Q57" s="13">
        <f t="shared" si="1"/>
        <v>55.233333333333327</v>
      </c>
    </row>
    <row r="58" spans="1:17" ht="16" x14ac:dyDescent="0.2">
      <c r="A58" s="8" t="s">
        <v>58</v>
      </c>
      <c r="B58" s="11">
        <v>57</v>
      </c>
      <c r="C58" s="6">
        <v>86.5</v>
      </c>
      <c r="D58" s="6">
        <v>39.700000000000003</v>
      </c>
      <c r="L58" s="7">
        <f t="shared" si="0"/>
        <v>0.41299999999999998</v>
      </c>
      <c r="Q58" s="13">
        <f t="shared" si="1"/>
        <v>46.8</v>
      </c>
    </row>
    <row r="59" spans="1:17" ht="16" x14ac:dyDescent="0.2">
      <c r="A59" s="8" t="s">
        <v>59</v>
      </c>
      <c r="B59" s="12">
        <v>58</v>
      </c>
      <c r="C59" s="6">
        <v>98</v>
      </c>
      <c r="D59" s="6">
        <v>100</v>
      </c>
      <c r="L59" s="7">
        <f t="shared" si="0"/>
        <v>0.52</v>
      </c>
      <c r="Q59" s="13">
        <f t="shared" si="1"/>
        <v>-2</v>
      </c>
    </row>
    <row r="60" spans="1:17" ht="16" x14ac:dyDescent="0.2">
      <c r="A60" s="5" t="s">
        <v>60</v>
      </c>
      <c r="B60" s="11">
        <v>59</v>
      </c>
      <c r="C60" s="6">
        <v>97.333333333333329</v>
      </c>
      <c r="D60" s="6">
        <v>93.3</v>
      </c>
      <c r="L60" s="7">
        <f t="shared" si="0"/>
        <v>0.50533333333333319</v>
      </c>
      <c r="Q60" s="13">
        <f t="shared" si="1"/>
        <v>4.0333333333333314</v>
      </c>
    </row>
    <row r="61" spans="1:17" ht="16" x14ac:dyDescent="0.2">
      <c r="A61" s="8" t="s">
        <v>61</v>
      </c>
      <c r="B61" s="12">
        <v>60</v>
      </c>
      <c r="C61" s="6">
        <v>87.833333333333329</v>
      </c>
      <c r="D61" s="6">
        <v>70.900000000000006</v>
      </c>
      <c r="L61" s="7">
        <f t="shared" si="0"/>
        <v>0.40233333333333332</v>
      </c>
      <c r="Q61" s="13">
        <f t="shared" si="1"/>
        <v>16.933333333333323</v>
      </c>
    </row>
    <row r="62" spans="1:17" ht="16" x14ac:dyDescent="0.2">
      <c r="A62" s="5" t="s">
        <v>62</v>
      </c>
      <c r="B62" s="11">
        <v>61</v>
      </c>
      <c r="C62" s="6">
        <v>94.666666666666671</v>
      </c>
      <c r="D62" s="6">
        <v>87.8</v>
      </c>
      <c r="L62" s="7">
        <f t="shared" si="0"/>
        <v>0.46266666666666678</v>
      </c>
      <c r="Q62" s="13">
        <f t="shared" si="1"/>
        <v>6.8666666666666742</v>
      </c>
    </row>
    <row r="63" spans="1:17" ht="16" x14ac:dyDescent="0.2">
      <c r="A63" s="5" t="s">
        <v>63</v>
      </c>
      <c r="B63" s="12">
        <v>62</v>
      </c>
      <c r="C63" s="6">
        <v>92.833333333333329</v>
      </c>
      <c r="D63" s="6">
        <v>30.3</v>
      </c>
      <c r="L63" s="7">
        <f t="shared" si="0"/>
        <v>0.43633333333333324</v>
      </c>
      <c r="Q63" s="13">
        <f t="shared" si="1"/>
        <v>62.533333333333331</v>
      </c>
    </row>
    <row r="64" spans="1:17" ht="16" x14ac:dyDescent="0.2">
      <c r="A64" s="8" t="s">
        <v>64</v>
      </c>
      <c r="B64" s="11">
        <v>63</v>
      </c>
      <c r="C64" s="6">
        <v>57.666666666666664</v>
      </c>
      <c r="D64" s="6">
        <v>16.899999999999999</v>
      </c>
      <c r="L64" s="7">
        <f t="shared" si="0"/>
        <v>7.6666666666666661E-2</v>
      </c>
      <c r="Q64" s="13">
        <f t="shared" si="1"/>
        <v>40.766666666666666</v>
      </c>
    </row>
    <row r="65" spans="1:17" ht="16" x14ac:dyDescent="0.2">
      <c r="A65" s="5" t="s">
        <v>65</v>
      </c>
      <c r="B65" s="12">
        <v>64</v>
      </c>
      <c r="C65" s="6">
        <v>94</v>
      </c>
      <c r="D65" s="6">
        <v>92.4</v>
      </c>
      <c r="L65" s="7">
        <f t="shared" si="0"/>
        <v>0.43199999999999994</v>
      </c>
      <c r="Q65" s="13">
        <f t="shared" si="1"/>
        <v>1.5999999999999943</v>
      </c>
    </row>
    <row r="66" spans="1:17" ht="16" x14ac:dyDescent="0.2">
      <c r="A66" s="5" t="s">
        <v>66</v>
      </c>
      <c r="B66" s="11">
        <v>65</v>
      </c>
      <c r="C66" s="6">
        <v>67.666666666666671</v>
      </c>
      <c r="D66" s="6">
        <v>12</v>
      </c>
      <c r="L66" s="7">
        <f t="shared" si="0"/>
        <v>0.16066666666666674</v>
      </c>
      <c r="Q66" s="13">
        <f t="shared" si="1"/>
        <v>55.666666666666671</v>
      </c>
    </row>
    <row r="67" spans="1:17" ht="16" x14ac:dyDescent="0.2">
      <c r="A67" s="8" t="s">
        <v>67</v>
      </c>
      <c r="B67" s="12">
        <v>66</v>
      </c>
      <c r="C67" s="6">
        <v>88.166666666666671</v>
      </c>
      <c r="D67" s="6">
        <v>41</v>
      </c>
      <c r="L67" s="7">
        <f t="shared" ref="L67:L126" si="2">(C67-$G$5)/($G$6-$G$5)-(2*B67-1)/(125*2)</f>
        <v>0.35766666666666669</v>
      </c>
      <c r="Q67" s="13">
        <f t="shared" ref="Q67:Q126" si="3">C67-D67</f>
        <v>47.166666666666671</v>
      </c>
    </row>
    <row r="68" spans="1:17" ht="16" x14ac:dyDescent="0.2">
      <c r="A68" s="5" t="s">
        <v>68</v>
      </c>
      <c r="B68" s="11">
        <v>67</v>
      </c>
      <c r="C68" s="6">
        <v>98</v>
      </c>
      <c r="D68" s="6">
        <v>96</v>
      </c>
      <c r="L68" s="7">
        <f t="shared" si="2"/>
        <v>0.44799999999999995</v>
      </c>
      <c r="Q68" s="13">
        <f t="shared" si="3"/>
        <v>2</v>
      </c>
    </row>
    <row r="69" spans="1:17" ht="16" x14ac:dyDescent="0.2">
      <c r="A69" s="8" t="s">
        <v>69</v>
      </c>
      <c r="B69" s="12">
        <v>68</v>
      </c>
      <c r="C69" s="6">
        <v>99</v>
      </c>
      <c r="D69" s="6">
        <v>97.9</v>
      </c>
      <c r="L69" s="7">
        <f t="shared" si="2"/>
        <v>0.44999999999999996</v>
      </c>
      <c r="Q69" s="13">
        <f t="shared" si="3"/>
        <v>1.0999999999999943</v>
      </c>
    </row>
    <row r="70" spans="1:17" ht="16" x14ac:dyDescent="0.2">
      <c r="A70" s="5" t="s">
        <v>70</v>
      </c>
      <c r="B70" s="11">
        <v>69</v>
      </c>
      <c r="C70" s="6">
        <v>72.5</v>
      </c>
      <c r="D70" s="6">
        <v>24.7</v>
      </c>
      <c r="L70" s="7">
        <f t="shared" si="2"/>
        <v>0.17699999999999994</v>
      </c>
      <c r="Q70" s="13">
        <f t="shared" si="3"/>
        <v>47.8</v>
      </c>
    </row>
    <row r="71" spans="1:17" ht="16" x14ac:dyDescent="0.2">
      <c r="A71" s="8" t="s">
        <v>71</v>
      </c>
      <c r="B71" s="12">
        <v>70</v>
      </c>
      <c r="C71" s="6">
        <v>73.5</v>
      </c>
      <c r="D71" s="6">
        <v>40</v>
      </c>
      <c r="L71" s="7">
        <f t="shared" si="2"/>
        <v>0.17899999999999994</v>
      </c>
      <c r="Q71" s="13">
        <f t="shared" si="3"/>
        <v>33.5</v>
      </c>
    </row>
    <row r="72" spans="1:17" ht="16" x14ac:dyDescent="0.2">
      <c r="A72" s="5" t="s">
        <v>72</v>
      </c>
      <c r="B72" s="11">
        <v>71</v>
      </c>
      <c r="C72" s="6">
        <v>97.666666666666671</v>
      </c>
      <c r="D72" s="6">
        <v>93.1</v>
      </c>
      <c r="L72" s="7">
        <f t="shared" si="2"/>
        <v>0.41266666666666674</v>
      </c>
      <c r="Q72" s="13">
        <f t="shared" si="3"/>
        <v>4.5666666666666771</v>
      </c>
    </row>
    <row r="73" spans="1:17" ht="16" x14ac:dyDescent="0.2">
      <c r="A73" s="8" t="s">
        <v>73</v>
      </c>
      <c r="B73" s="12">
        <v>72</v>
      </c>
      <c r="C73" s="6">
        <v>89.333333333333329</v>
      </c>
      <c r="D73" s="6">
        <v>85.2</v>
      </c>
      <c r="L73" s="7">
        <f t="shared" si="2"/>
        <v>0.32133333333333336</v>
      </c>
      <c r="Q73" s="13">
        <f t="shared" si="3"/>
        <v>4.1333333333333258</v>
      </c>
    </row>
    <row r="74" spans="1:17" ht="16" x14ac:dyDescent="0.2">
      <c r="A74" s="8" t="s">
        <v>74</v>
      </c>
      <c r="B74" s="11">
        <v>73</v>
      </c>
      <c r="C74" s="6">
        <v>89.166666666666671</v>
      </c>
      <c r="D74" s="6">
        <v>76.400000000000006</v>
      </c>
      <c r="L74" s="7">
        <f t="shared" si="2"/>
        <v>0.31166666666666676</v>
      </c>
      <c r="Q74" s="13">
        <f t="shared" si="3"/>
        <v>12.766666666666666</v>
      </c>
    </row>
    <row r="75" spans="1:17" ht="16" x14ac:dyDescent="0.2">
      <c r="A75" s="8" t="s">
        <v>75</v>
      </c>
      <c r="B75" s="12">
        <v>74</v>
      </c>
      <c r="C75" s="6">
        <v>98.833333333333329</v>
      </c>
      <c r="D75" s="6">
        <v>59.7</v>
      </c>
      <c r="L75" s="7">
        <f t="shared" si="2"/>
        <v>0.40033333333333332</v>
      </c>
      <c r="Q75" s="13">
        <f t="shared" si="3"/>
        <v>39.133333333333326</v>
      </c>
    </row>
    <row r="76" spans="1:17" ht="16" x14ac:dyDescent="0.2">
      <c r="A76" s="5" t="s">
        <v>76</v>
      </c>
      <c r="B76" s="11">
        <v>75</v>
      </c>
      <c r="C76" s="6">
        <v>83.5</v>
      </c>
      <c r="D76" s="6">
        <v>95.9</v>
      </c>
      <c r="L76" s="7">
        <f t="shared" si="2"/>
        <v>0.23899999999999999</v>
      </c>
      <c r="Q76" s="13">
        <f t="shared" si="3"/>
        <v>-12.400000000000006</v>
      </c>
    </row>
    <row r="77" spans="1:17" ht="16" x14ac:dyDescent="0.2">
      <c r="A77" s="8" t="s">
        <v>77</v>
      </c>
      <c r="B77" s="12">
        <v>76</v>
      </c>
      <c r="C77" s="6">
        <v>99</v>
      </c>
      <c r="D77" s="6">
        <v>76.7</v>
      </c>
      <c r="L77" s="7">
        <f t="shared" si="2"/>
        <v>0.38600000000000001</v>
      </c>
      <c r="Q77" s="13">
        <f t="shared" si="3"/>
        <v>22.299999999999997</v>
      </c>
    </row>
    <row r="78" spans="1:17" ht="16" x14ac:dyDescent="0.2">
      <c r="A78" s="5" t="s">
        <v>78</v>
      </c>
      <c r="B78" s="11">
        <v>77</v>
      </c>
      <c r="C78" s="6">
        <v>83.333333333333329</v>
      </c>
      <c r="D78" s="6">
        <v>20.5</v>
      </c>
      <c r="L78" s="7">
        <f t="shared" si="2"/>
        <v>0.22133333333333327</v>
      </c>
      <c r="Q78" s="13">
        <f t="shared" si="3"/>
        <v>62.833333333333329</v>
      </c>
    </row>
    <row r="79" spans="1:17" ht="16" x14ac:dyDescent="0.2">
      <c r="A79" s="8" t="s">
        <v>79</v>
      </c>
      <c r="B79" s="12">
        <v>78</v>
      </c>
      <c r="C79" s="6">
        <v>78.833333333333329</v>
      </c>
      <c r="D79" s="6">
        <v>79.599999999999994</v>
      </c>
      <c r="L79" s="7">
        <f t="shared" si="2"/>
        <v>0.16833333333333333</v>
      </c>
      <c r="Q79" s="13">
        <f t="shared" si="3"/>
        <v>-0.76666666666666572</v>
      </c>
    </row>
    <row r="80" spans="1:17" ht="16" x14ac:dyDescent="0.2">
      <c r="A80" s="5" t="s">
        <v>80</v>
      </c>
      <c r="B80" s="11">
        <v>79</v>
      </c>
      <c r="C80" s="6">
        <v>91.166666666666671</v>
      </c>
      <c r="D80" s="6">
        <v>34.4</v>
      </c>
      <c r="L80" s="7">
        <f t="shared" si="2"/>
        <v>0.28366666666666673</v>
      </c>
      <c r="Q80" s="13">
        <f t="shared" si="3"/>
        <v>56.766666666666673</v>
      </c>
    </row>
    <row r="81" spans="1:17" ht="16" x14ac:dyDescent="0.2">
      <c r="A81" s="5" t="s">
        <v>81</v>
      </c>
      <c r="B81" s="12">
        <v>80</v>
      </c>
      <c r="C81" s="6">
        <v>90.333333333333329</v>
      </c>
      <c r="D81" s="6">
        <v>45.8</v>
      </c>
      <c r="L81" s="7">
        <f t="shared" si="2"/>
        <v>0.26733333333333331</v>
      </c>
      <c r="Q81" s="13">
        <f t="shared" si="3"/>
        <v>44.533333333333331</v>
      </c>
    </row>
    <row r="82" spans="1:17" ht="16" x14ac:dyDescent="0.2">
      <c r="A82" s="5" t="s">
        <v>82</v>
      </c>
      <c r="B82" s="11">
        <v>81</v>
      </c>
      <c r="C82" s="6">
        <v>98.333333333333329</v>
      </c>
      <c r="D82" s="6">
        <v>67.900000000000006</v>
      </c>
      <c r="L82" s="7">
        <f t="shared" si="2"/>
        <v>0.33933333333333326</v>
      </c>
      <c r="Q82" s="13">
        <f t="shared" si="3"/>
        <v>30.433333333333323</v>
      </c>
    </row>
    <row r="83" spans="1:17" ht="16" x14ac:dyDescent="0.2">
      <c r="A83" s="8" t="s">
        <v>83</v>
      </c>
      <c r="B83" s="12">
        <v>82</v>
      </c>
      <c r="C83" s="6">
        <v>68.333333333333329</v>
      </c>
      <c r="D83" s="6">
        <v>10.9</v>
      </c>
      <c r="L83" s="7">
        <f t="shared" si="2"/>
        <v>3.1333333333333213E-2</v>
      </c>
      <c r="Q83" s="13">
        <f t="shared" si="3"/>
        <v>57.43333333333333</v>
      </c>
    </row>
    <row r="84" spans="1:17" ht="16" x14ac:dyDescent="0.2">
      <c r="A84" s="5" t="s">
        <v>84</v>
      </c>
      <c r="B84" s="11">
        <v>83</v>
      </c>
      <c r="C84" s="6">
        <v>57.5</v>
      </c>
      <c r="D84" s="6">
        <v>29</v>
      </c>
      <c r="L84" s="7">
        <f t="shared" si="2"/>
        <v>-8.5000000000000075E-2</v>
      </c>
      <c r="Q84" s="13">
        <f t="shared" si="3"/>
        <v>28.5</v>
      </c>
    </row>
    <row r="85" spans="1:17" ht="16" x14ac:dyDescent="0.2">
      <c r="A85" s="8" t="s">
        <v>85</v>
      </c>
      <c r="B85" s="12">
        <v>84</v>
      </c>
      <c r="C85" s="6">
        <v>99</v>
      </c>
      <c r="D85" s="6">
        <v>96.7</v>
      </c>
      <c r="L85" s="7">
        <f t="shared" si="2"/>
        <v>0.32199999999999995</v>
      </c>
      <c r="Q85" s="13">
        <f t="shared" si="3"/>
        <v>2.2999999999999972</v>
      </c>
    </row>
    <row r="86" spans="1:17" ht="16" x14ac:dyDescent="0.2">
      <c r="A86" s="5" t="s">
        <v>86</v>
      </c>
      <c r="B86" s="11">
        <v>85</v>
      </c>
      <c r="C86" s="6">
        <v>72.333333333333329</v>
      </c>
      <c r="D86" s="6">
        <v>63.5</v>
      </c>
      <c r="L86" s="7">
        <f t="shared" si="2"/>
        <v>4.7333333333333227E-2</v>
      </c>
      <c r="Q86" s="13">
        <f t="shared" si="3"/>
        <v>8.8333333333333286</v>
      </c>
    </row>
    <row r="87" spans="1:17" ht="16" x14ac:dyDescent="0.2">
      <c r="A87" s="5" t="s">
        <v>87</v>
      </c>
      <c r="B87" s="12">
        <v>86</v>
      </c>
      <c r="C87" s="6">
        <v>80</v>
      </c>
      <c r="D87" s="6">
        <v>75</v>
      </c>
      <c r="L87" s="7">
        <f t="shared" si="2"/>
        <v>0.11599999999999999</v>
      </c>
      <c r="Q87" s="13">
        <f t="shared" si="3"/>
        <v>5</v>
      </c>
    </row>
    <row r="88" spans="1:17" ht="16" x14ac:dyDescent="0.2">
      <c r="A88" s="8" t="s">
        <v>88</v>
      </c>
      <c r="B88" s="11">
        <v>87</v>
      </c>
      <c r="C88" s="6">
        <v>62.333333333333336</v>
      </c>
      <c r="D88" s="6">
        <v>18.899999999999999</v>
      </c>
      <c r="L88" s="7">
        <f t="shared" si="2"/>
        <v>-6.8666666666666543E-2</v>
      </c>
      <c r="Q88" s="13">
        <f t="shared" si="3"/>
        <v>43.433333333333337</v>
      </c>
    </row>
    <row r="89" spans="1:17" ht="16" x14ac:dyDescent="0.2">
      <c r="A89" s="5" t="s">
        <v>89</v>
      </c>
      <c r="B89" s="12">
        <v>88</v>
      </c>
      <c r="C89" s="6">
        <v>90.666666666666671</v>
      </c>
      <c r="D89" s="6">
        <v>88.6</v>
      </c>
      <c r="L89" s="7">
        <f t="shared" si="2"/>
        <v>0.20666666666666678</v>
      </c>
      <c r="Q89" s="13">
        <f t="shared" si="3"/>
        <v>2.0666666666666771</v>
      </c>
    </row>
    <row r="90" spans="1:17" ht="16" x14ac:dyDescent="0.2">
      <c r="A90" s="8" t="s">
        <v>90</v>
      </c>
      <c r="B90" s="11">
        <v>89</v>
      </c>
      <c r="C90" s="6">
        <v>90.166666666666671</v>
      </c>
      <c r="D90" s="6">
        <v>76.2</v>
      </c>
      <c r="L90" s="7">
        <f t="shared" si="2"/>
        <v>0.19366666666666676</v>
      </c>
      <c r="Q90" s="13">
        <f t="shared" si="3"/>
        <v>13.966666666666669</v>
      </c>
    </row>
    <row r="91" spans="1:17" ht="16" x14ac:dyDescent="0.2">
      <c r="A91" s="5" t="s">
        <v>91</v>
      </c>
      <c r="B91" s="12">
        <v>90</v>
      </c>
      <c r="C91" s="6">
        <v>70.166666666666671</v>
      </c>
      <c r="D91" s="6">
        <v>73.900000000000006</v>
      </c>
      <c r="L91" s="7">
        <f t="shared" si="2"/>
        <v>-1.4333333333333309E-2</v>
      </c>
      <c r="Q91" s="13">
        <f t="shared" si="3"/>
        <v>-3.7333333333333343</v>
      </c>
    </row>
    <row r="92" spans="1:17" ht="16" x14ac:dyDescent="0.2">
      <c r="A92" s="8" t="s">
        <v>92</v>
      </c>
      <c r="B92" s="11">
        <v>91</v>
      </c>
      <c r="C92" s="6">
        <v>95.666666666666671</v>
      </c>
      <c r="D92" s="6">
        <v>97.2</v>
      </c>
      <c r="L92" s="7">
        <f t="shared" si="2"/>
        <v>0.23266666666666669</v>
      </c>
      <c r="Q92" s="13">
        <f t="shared" si="3"/>
        <v>-1.5333333333333314</v>
      </c>
    </row>
    <row r="93" spans="1:17" ht="16" x14ac:dyDescent="0.2">
      <c r="A93" s="5" t="s">
        <v>93</v>
      </c>
      <c r="B93" s="12">
        <v>92</v>
      </c>
      <c r="C93" s="6">
        <v>87</v>
      </c>
      <c r="D93" s="6">
        <v>99.7</v>
      </c>
      <c r="L93" s="7">
        <f t="shared" si="2"/>
        <v>0.13800000000000001</v>
      </c>
      <c r="Q93" s="13">
        <f t="shared" si="3"/>
        <v>-12.700000000000003</v>
      </c>
    </row>
    <row r="94" spans="1:17" ht="16" x14ac:dyDescent="0.2">
      <c r="A94" s="5" t="s">
        <v>94</v>
      </c>
      <c r="B94" s="11">
        <v>93</v>
      </c>
      <c r="C94" s="6">
        <v>98.666666666666671</v>
      </c>
      <c r="D94" s="6">
        <v>98</v>
      </c>
      <c r="L94" s="7">
        <f t="shared" si="2"/>
        <v>0.2466666666666667</v>
      </c>
      <c r="Q94" s="13">
        <f t="shared" si="3"/>
        <v>0.6666666666666714</v>
      </c>
    </row>
    <row r="95" spans="1:17" ht="16" x14ac:dyDescent="0.2">
      <c r="A95" s="8" t="s">
        <v>95</v>
      </c>
      <c r="B95" s="12">
        <v>94</v>
      </c>
      <c r="C95" s="6">
        <v>90.666666666666671</v>
      </c>
      <c r="D95" s="6">
        <v>79.099999999999994</v>
      </c>
      <c r="L95" s="7">
        <f t="shared" si="2"/>
        <v>0.15866666666666673</v>
      </c>
      <c r="Q95" s="13">
        <f t="shared" si="3"/>
        <v>11.566666666666677</v>
      </c>
    </row>
    <row r="96" spans="1:17" ht="16" x14ac:dyDescent="0.2">
      <c r="A96" s="8" t="s">
        <v>96</v>
      </c>
      <c r="B96" s="11">
        <v>95</v>
      </c>
      <c r="C96" s="6">
        <v>98</v>
      </c>
      <c r="D96" s="6">
        <v>61.6</v>
      </c>
      <c r="L96" s="7">
        <f t="shared" si="2"/>
        <v>0.22399999999999998</v>
      </c>
      <c r="Q96" s="13">
        <f t="shared" si="3"/>
        <v>36.4</v>
      </c>
    </row>
    <row r="97" spans="1:17" ht="16" x14ac:dyDescent="0.2">
      <c r="A97" s="5" t="s">
        <v>97</v>
      </c>
      <c r="B97" s="12">
        <v>96</v>
      </c>
      <c r="C97" s="6">
        <v>66.166666666666671</v>
      </c>
      <c r="D97" s="6">
        <v>91.5</v>
      </c>
      <c r="L97" s="7">
        <f t="shared" si="2"/>
        <v>-0.10233333333333328</v>
      </c>
      <c r="Q97" s="13">
        <f t="shared" si="3"/>
        <v>-25.333333333333329</v>
      </c>
    </row>
    <row r="98" spans="1:17" ht="16" x14ac:dyDescent="0.2">
      <c r="A98" s="5" t="s">
        <v>98</v>
      </c>
      <c r="B98" s="11">
        <v>97</v>
      </c>
      <c r="C98" s="6">
        <v>95.666666666666671</v>
      </c>
      <c r="D98" s="6">
        <v>34.700000000000003</v>
      </c>
      <c r="L98" s="7">
        <f t="shared" si="2"/>
        <v>0.18466666666666665</v>
      </c>
      <c r="Q98" s="13">
        <f t="shared" si="3"/>
        <v>60.966666666666669</v>
      </c>
    </row>
    <row r="99" spans="1:17" ht="16" x14ac:dyDescent="0.2">
      <c r="A99" s="8" t="s">
        <v>99</v>
      </c>
      <c r="B99" s="12">
        <v>98</v>
      </c>
      <c r="C99" s="6">
        <v>97.833333333333329</v>
      </c>
      <c r="D99" s="6">
        <v>100</v>
      </c>
      <c r="L99" s="7">
        <f t="shared" si="2"/>
        <v>0.19833333333333325</v>
      </c>
      <c r="Q99" s="13">
        <f t="shared" si="3"/>
        <v>-2.1666666666666714</v>
      </c>
    </row>
    <row r="100" spans="1:17" ht="16" x14ac:dyDescent="0.2">
      <c r="A100" s="5" t="s">
        <v>100</v>
      </c>
      <c r="B100" s="11">
        <v>99</v>
      </c>
      <c r="C100" s="6">
        <v>87.833333333333329</v>
      </c>
      <c r="D100" s="6">
        <v>47.6</v>
      </c>
      <c r="L100" s="7">
        <f t="shared" si="2"/>
        <v>9.0333333333333266E-2</v>
      </c>
      <c r="Q100" s="13">
        <f t="shared" si="3"/>
        <v>40.233333333333327</v>
      </c>
    </row>
    <row r="101" spans="1:17" ht="16" x14ac:dyDescent="0.2">
      <c r="A101" s="8" t="s">
        <v>101</v>
      </c>
      <c r="B101" s="12">
        <v>100</v>
      </c>
      <c r="C101" s="6">
        <v>93.833333333333329</v>
      </c>
      <c r="D101" s="6">
        <v>96.4</v>
      </c>
      <c r="L101" s="7">
        <f t="shared" si="2"/>
        <v>0.1423333333333332</v>
      </c>
      <c r="Q101" s="13">
        <f t="shared" si="3"/>
        <v>-2.5666666666666771</v>
      </c>
    </row>
    <row r="102" spans="1:17" ht="16" x14ac:dyDescent="0.2">
      <c r="A102" s="5" t="s">
        <v>102</v>
      </c>
      <c r="B102" s="11">
        <v>101</v>
      </c>
      <c r="C102" s="6">
        <v>97.666666666666671</v>
      </c>
      <c r="D102" s="6">
        <v>98.4</v>
      </c>
      <c r="L102" s="7">
        <f t="shared" si="2"/>
        <v>0.17266666666666663</v>
      </c>
      <c r="Q102" s="13">
        <f t="shared" si="3"/>
        <v>-0.73333333333333428</v>
      </c>
    </row>
    <row r="103" spans="1:17" ht="16" x14ac:dyDescent="0.2">
      <c r="A103" s="8" t="s">
        <v>103</v>
      </c>
      <c r="B103" s="12">
        <v>102</v>
      </c>
      <c r="C103" s="6">
        <v>85</v>
      </c>
      <c r="D103" s="6">
        <v>13.3</v>
      </c>
      <c r="L103" s="7">
        <f t="shared" si="2"/>
        <v>3.7999999999999923E-2</v>
      </c>
      <c r="Q103" s="13">
        <f t="shared" si="3"/>
        <v>71.7</v>
      </c>
    </row>
    <row r="104" spans="1:17" ht="16" x14ac:dyDescent="0.2">
      <c r="A104" s="5" t="s">
        <v>104</v>
      </c>
      <c r="B104" s="11">
        <v>103</v>
      </c>
      <c r="C104" s="6">
        <v>97</v>
      </c>
      <c r="D104" s="6">
        <v>29.8</v>
      </c>
      <c r="L104" s="7">
        <f t="shared" si="2"/>
        <v>0.15000000000000002</v>
      </c>
      <c r="Q104" s="13">
        <f t="shared" si="3"/>
        <v>67.2</v>
      </c>
    </row>
    <row r="105" spans="1:17" ht="16" x14ac:dyDescent="0.2">
      <c r="A105" s="5" t="s">
        <v>105</v>
      </c>
      <c r="B105" s="12">
        <v>104</v>
      </c>
      <c r="C105" s="6">
        <v>70.666666666666671</v>
      </c>
      <c r="D105" s="6">
        <v>66.400000000000006</v>
      </c>
      <c r="L105" s="7">
        <f t="shared" si="2"/>
        <v>-0.12133333333333329</v>
      </c>
      <c r="Q105" s="13">
        <f t="shared" si="3"/>
        <v>4.2666666666666657</v>
      </c>
    </row>
    <row r="106" spans="1:17" ht="16" x14ac:dyDescent="0.2">
      <c r="A106" s="8" t="s">
        <v>106</v>
      </c>
      <c r="B106" s="11">
        <v>105</v>
      </c>
      <c r="C106" s="6">
        <v>32.833333333333336</v>
      </c>
      <c r="D106" s="6">
        <v>6.7</v>
      </c>
      <c r="L106" s="7">
        <f t="shared" si="2"/>
        <v>-0.5076666666666666</v>
      </c>
      <c r="Q106" s="13">
        <f t="shared" si="3"/>
        <v>26.133333333333336</v>
      </c>
    </row>
    <row r="107" spans="1:17" ht="16" x14ac:dyDescent="0.2">
      <c r="A107" s="8" t="s">
        <v>107</v>
      </c>
      <c r="B107" s="12">
        <v>106</v>
      </c>
      <c r="C107" s="6">
        <v>99</v>
      </c>
      <c r="D107" s="6">
        <v>95.1</v>
      </c>
      <c r="L107" s="7">
        <f t="shared" si="2"/>
        <v>0.14600000000000002</v>
      </c>
      <c r="Q107" s="13">
        <f t="shared" si="3"/>
        <v>3.9000000000000057</v>
      </c>
    </row>
    <row r="108" spans="1:17" ht="16" x14ac:dyDescent="0.2">
      <c r="A108" s="8" t="s">
        <v>108</v>
      </c>
      <c r="B108" s="11">
        <v>107</v>
      </c>
      <c r="C108" s="6">
        <v>98.666666666666671</v>
      </c>
      <c r="D108" s="6">
        <v>90.5</v>
      </c>
      <c r="L108" s="7">
        <f t="shared" si="2"/>
        <v>0.13466666666666671</v>
      </c>
      <c r="Q108" s="13">
        <f t="shared" si="3"/>
        <v>8.1666666666666714</v>
      </c>
    </row>
    <row r="109" spans="1:17" ht="16" x14ac:dyDescent="0.2">
      <c r="A109" s="5" t="s">
        <v>109</v>
      </c>
      <c r="B109" s="12">
        <v>108</v>
      </c>
      <c r="C109" s="6">
        <v>92</v>
      </c>
      <c r="D109" s="6">
        <v>57.5</v>
      </c>
      <c r="L109" s="7">
        <f t="shared" si="2"/>
        <v>6.0000000000000053E-2</v>
      </c>
      <c r="Q109" s="13">
        <f t="shared" si="3"/>
        <v>34.5</v>
      </c>
    </row>
    <row r="110" spans="1:17" ht="16" x14ac:dyDescent="0.2">
      <c r="A110" s="8" t="s">
        <v>110</v>
      </c>
      <c r="B110" s="11">
        <v>109</v>
      </c>
      <c r="C110" s="6">
        <v>78.166666666666671</v>
      </c>
      <c r="D110" s="6">
        <v>99.3</v>
      </c>
      <c r="L110" s="7">
        <f t="shared" si="2"/>
        <v>-8.6333333333333262E-2</v>
      </c>
      <c r="Q110" s="13">
        <f t="shared" si="3"/>
        <v>-21.133333333333326</v>
      </c>
    </row>
    <row r="111" spans="1:17" ht="16" x14ac:dyDescent="0.2">
      <c r="A111" s="8" t="s">
        <v>111</v>
      </c>
      <c r="B111" s="12">
        <v>110</v>
      </c>
      <c r="C111" s="6">
        <v>48.666666666666664</v>
      </c>
      <c r="D111" s="6">
        <v>95.7</v>
      </c>
      <c r="L111" s="7">
        <f t="shared" si="2"/>
        <v>-0.38933333333333336</v>
      </c>
      <c r="Q111" s="13">
        <f t="shared" si="3"/>
        <v>-47.033333333333339</v>
      </c>
    </row>
    <row r="112" spans="1:17" ht="16" x14ac:dyDescent="0.2">
      <c r="A112" s="5" t="s">
        <v>112</v>
      </c>
      <c r="B112" s="11">
        <v>111</v>
      </c>
      <c r="C112" s="6">
        <v>96.5</v>
      </c>
      <c r="D112" s="6">
        <v>95</v>
      </c>
      <c r="L112" s="7">
        <f t="shared" si="2"/>
        <v>8.0999999999999961E-2</v>
      </c>
      <c r="Q112" s="13">
        <f t="shared" si="3"/>
        <v>1.5</v>
      </c>
    </row>
    <row r="113" spans="1:17" ht="16" x14ac:dyDescent="0.2">
      <c r="A113" s="8" t="s">
        <v>113</v>
      </c>
      <c r="B113" s="12">
        <v>112</v>
      </c>
      <c r="C113" s="6">
        <v>98</v>
      </c>
      <c r="D113" s="6">
        <v>15.6</v>
      </c>
      <c r="L113" s="7">
        <f t="shared" si="2"/>
        <v>8.7999999999999967E-2</v>
      </c>
      <c r="Q113" s="13">
        <f t="shared" si="3"/>
        <v>82.4</v>
      </c>
    </row>
    <row r="114" spans="1:17" ht="16" x14ac:dyDescent="0.2">
      <c r="A114" s="8" t="s">
        <v>114</v>
      </c>
      <c r="B114" s="11">
        <v>113</v>
      </c>
      <c r="C114" s="6">
        <v>75.333333333333329</v>
      </c>
      <c r="D114" s="6">
        <v>40.6</v>
      </c>
      <c r="L114" s="7">
        <f t="shared" si="2"/>
        <v>-0.14666666666666672</v>
      </c>
      <c r="Q114" s="13">
        <f t="shared" si="3"/>
        <v>34.733333333333327</v>
      </c>
    </row>
    <row r="115" spans="1:17" ht="16" x14ac:dyDescent="0.2">
      <c r="A115" s="5" t="s">
        <v>115</v>
      </c>
      <c r="B115" s="12">
        <v>114</v>
      </c>
      <c r="C115" s="6">
        <v>87.166666666666671</v>
      </c>
      <c r="D115" s="6">
        <v>11.6</v>
      </c>
      <c r="L115" s="7">
        <f t="shared" si="2"/>
        <v>-3.6333333333333329E-2</v>
      </c>
      <c r="Q115" s="13">
        <f t="shared" si="3"/>
        <v>75.566666666666677</v>
      </c>
    </row>
    <row r="116" spans="1:17" ht="16" x14ac:dyDescent="0.2">
      <c r="A116" s="8" t="s">
        <v>116</v>
      </c>
      <c r="B116" s="11">
        <v>115</v>
      </c>
      <c r="C116" s="6">
        <v>81</v>
      </c>
      <c r="D116" s="6">
        <v>91</v>
      </c>
      <c r="L116" s="7">
        <f t="shared" si="2"/>
        <v>-0.10599999999999998</v>
      </c>
      <c r="Q116" s="13">
        <f t="shared" si="3"/>
        <v>-10</v>
      </c>
    </row>
    <row r="117" spans="1:17" ht="16" x14ac:dyDescent="0.2">
      <c r="A117" s="8" t="s">
        <v>117</v>
      </c>
      <c r="B117" s="12">
        <v>116</v>
      </c>
      <c r="C117" s="6">
        <v>97.833333333333329</v>
      </c>
      <c r="D117" s="6">
        <v>91.6</v>
      </c>
      <c r="L117" s="7">
        <f t="shared" si="2"/>
        <v>5.4333333333333234E-2</v>
      </c>
      <c r="Q117" s="13">
        <f t="shared" si="3"/>
        <v>6.2333333333333343</v>
      </c>
    </row>
    <row r="118" spans="1:17" ht="16" x14ac:dyDescent="0.2">
      <c r="A118" s="5" t="s">
        <v>118</v>
      </c>
      <c r="B118" s="11">
        <v>117</v>
      </c>
      <c r="C118" s="6">
        <v>95.5</v>
      </c>
      <c r="D118" s="6">
        <v>94.9</v>
      </c>
      <c r="L118" s="7">
        <f t="shared" si="2"/>
        <v>2.2999999999999909E-2</v>
      </c>
      <c r="Q118" s="13">
        <f t="shared" si="3"/>
        <v>0.59999999999999432</v>
      </c>
    </row>
    <row r="119" spans="1:17" ht="16" x14ac:dyDescent="0.2">
      <c r="A119" s="5" t="s">
        <v>119</v>
      </c>
      <c r="B119" s="12">
        <v>118</v>
      </c>
      <c r="C119" s="6">
        <v>81.833333333333329</v>
      </c>
      <c r="D119" s="6">
        <v>19.100000000000001</v>
      </c>
      <c r="L119" s="7">
        <f t="shared" si="2"/>
        <v>-0.1216666666666667</v>
      </c>
      <c r="Q119" s="13">
        <f t="shared" si="3"/>
        <v>62.733333333333327</v>
      </c>
    </row>
    <row r="120" spans="1:17" ht="16" x14ac:dyDescent="0.2">
      <c r="A120" s="8" t="s">
        <v>120</v>
      </c>
      <c r="B120" s="11">
        <v>119</v>
      </c>
      <c r="C120" s="6">
        <v>37.166666666666664</v>
      </c>
      <c r="D120" s="6">
        <v>95.9</v>
      </c>
      <c r="L120" s="7">
        <f t="shared" si="2"/>
        <v>-0.57633333333333336</v>
      </c>
      <c r="Q120" s="13">
        <f t="shared" si="3"/>
        <v>-58.733333333333341</v>
      </c>
    </row>
    <row r="121" spans="1:17" ht="16" x14ac:dyDescent="0.2">
      <c r="A121" s="5" t="s">
        <v>121</v>
      </c>
      <c r="B121" s="12">
        <v>120</v>
      </c>
      <c r="C121" s="6">
        <v>94.333333333333329</v>
      </c>
      <c r="D121" s="6">
        <v>97.6</v>
      </c>
      <c r="L121" s="7">
        <f t="shared" si="2"/>
        <v>-1.2666666666666715E-2</v>
      </c>
      <c r="Q121" s="13">
        <f t="shared" si="3"/>
        <v>-3.2666666666666657</v>
      </c>
    </row>
    <row r="122" spans="1:17" ht="16" x14ac:dyDescent="0.2">
      <c r="A122" s="8" t="s">
        <v>122</v>
      </c>
      <c r="B122" s="11">
        <v>121</v>
      </c>
      <c r="C122" s="6">
        <v>95.666666666666671</v>
      </c>
      <c r="D122" s="6">
        <v>96.4</v>
      </c>
      <c r="L122" s="7">
        <f t="shared" si="2"/>
        <v>-7.3333333333333028E-3</v>
      </c>
      <c r="Q122" s="13">
        <f t="shared" si="3"/>
        <v>-0.73333333333333428</v>
      </c>
    </row>
    <row r="123" spans="1:17" ht="16" x14ac:dyDescent="0.2">
      <c r="A123" s="8" t="s">
        <v>123</v>
      </c>
      <c r="B123" s="12">
        <v>122</v>
      </c>
      <c r="C123" s="6">
        <v>63.833333333333336</v>
      </c>
      <c r="D123" s="6">
        <v>57.9</v>
      </c>
      <c r="L123" s="7">
        <f t="shared" si="2"/>
        <v>-0.33366666666666667</v>
      </c>
      <c r="Q123" s="13">
        <f t="shared" si="3"/>
        <v>5.9333333333333371</v>
      </c>
    </row>
    <row r="124" spans="1:17" ht="16" x14ac:dyDescent="0.2">
      <c r="A124" s="8" t="s">
        <v>124</v>
      </c>
      <c r="B124" s="11">
        <v>123</v>
      </c>
      <c r="C124" s="6">
        <v>97</v>
      </c>
      <c r="D124" s="6">
        <v>78</v>
      </c>
      <c r="L124" s="7">
        <f t="shared" si="2"/>
        <v>-1.0000000000000009E-2</v>
      </c>
      <c r="Q124" s="13">
        <f t="shared" si="3"/>
        <v>19</v>
      </c>
    </row>
    <row r="125" spans="1:17" ht="16" x14ac:dyDescent="0.2">
      <c r="A125" s="8" t="s">
        <v>125</v>
      </c>
      <c r="B125" s="12">
        <v>124</v>
      </c>
      <c r="C125" s="6">
        <v>91.5</v>
      </c>
      <c r="D125" s="6">
        <v>43.9</v>
      </c>
      <c r="L125" s="7">
        <f t="shared" si="2"/>
        <v>-7.2999999999999954E-2</v>
      </c>
      <c r="Q125" s="13">
        <f t="shared" si="3"/>
        <v>47.6</v>
      </c>
    </row>
    <row r="126" spans="1:17" ht="16" x14ac:dyDescent="0.2">
      <c r="A126" s="9" t="s">
        <v>126</v>
      </c>
      <c r="B126" s="11">
        <v>125</v>
      </c>
      <c r="C126" s="6">
        <v>87.5</v>
      </c>
      <c r="D126" s="10">
        <v>36.799999999999997</v>
      </c>
      <c r="L126" s="7">
        <f t="shared" si="2"/>
        <v>-0.121</v>
      </c>
      <c r="Q126" s="13">
        <f t="shared" si="3"/>
        <v>50.7</v>
      </c>
    </row>
  </sheetData>
  <mergeCells count="3">
    <mergeCell ref="F4:G4"/>
    <mergeCell ref="F7:G8"/>
    <mergeCell ref="V4:X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0 Рамазанов Аслан Шамильевич</cp:lastModifiedBy>
  <dcterms:created xsi:type="dcterms:W3CDTF">2021-04-24T12:30:42Z</dcterms:created>
  <dcterms:modified xsi:type="dcterms:W3CDTF">2021-05-16T19:17:12Z</dcterms:modified>
</cp:coreProperties>
</file>